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
    </mc:Choice>
  </mc:AlternateContent>
  <xr:revisionPtr revIDLastSave="0" documentId="8_{0B250598-4F16-1D49-93D4-8FCA200D6C0E}" xr6:coauthVersionLast="47" xr6:coauthVersionMax="47" xr10:uidLastSave="{00000000-0000-0000-0000-000000000000}"/>
  <bookViews>
    <workbookView xWindow="0" yWindow="0" windowWidth="20370" windowHeight="11085" activeTab="1" xr2:uid="{00000000-000D-0000-FFFF-FFFF00000000}"/>
  </bookViews>
  <sheets>
    <sheet name="SUM_Agric" sheetId="4" r:id="rId1"/>
    <sheet name="Details_Agric" sheetId="3" r:id="rId2"/>
    <sheet name="Sheet1" sheetId="5" r:id="rId3"/>
    <sheet name="Sheet2" sheetId="6" r:id="rId4"/>
    <sheet name="Sheet3" sheetId="7" r:id="rId5"/>
  </sheets>
  <definedNames>
    <definedName name="_xlnm._FilterDatabase" localSheetId="1" hidden="1">Details_Agric!$A$1:$L$3519</definedName>
    <definedName name="_xlnm.Print_Area" localSheetId="1">Details_Agric!$A$1:$E$3548</definedName>
    <definedName name="_xlnm.Print_Area" localSheetId="0">SUM_Agric!$A$1:$G$64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55" i="3" l="1"/>
  <c r="F11" i="3"/>
  <c r="F13" i="3"/>
  <c r="F14" i="3"/>
  <c r="F18" i="3"/>
  <c r="F19" i="3"/>
  <c r="F21" i="3"/>
  <c r="F22" i="3"/>
  <c r="F23" i="3"/>
  <c r="F25" i="3"/>
  <c r="F26" i="3"/>
  <c r="F27" i="3"/>
  <c r="F28" i="3"/>
  <c r="F29" i="3"/>
  <c r="F30" i="3"/>
  <c r="F31" i="3"/>
  <c r="F33" i="3"/>
  <c r="F34" i="3"/>
  <c r="F35" i="3"/>
  <c r="F36" i="3"/>
  <c r="F37" i="3"/>
  <c r="F38" i="3"/>
  <c r="F40" i="3"/>
  <c r="F42" i="3"/>
  <c r="F43" i="3"/>
  <c r="F44" i="3"/>
  <c r="F46" i="3"/>
  <c r="F47" i="3"/>
  <c r="F49" i="3"/>
  <c r="F50" i="3"/>
  <c r="F52" i="3"/>
  <c r="F53" i="3"/>
  <c r="F54" i="3"/>
  <c r="F55" i="3"/>
  <c r="F56" i="3"/>
  <c r="F57" i="3"/>
  <c r="F58" i="3"/>
  <c r="F59" i="3"/>
  <c r="F66"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8" i="3"/>
  <c r="F201" i="3"/>
  <c r="F203" i="3"/>
  <c r="F204" i="3"/>
  <c r="F208" i="3"/>
  <c r="F209" i="3"/>
  <c r="F211" i="3"/>
  <c r="F212" i="3"/>
  <c r="F213" i="3"/>
  <c r="F214" i="3"/>
  <c r="F216" i="3"/>
  <c r="F217" i="3"/>
  <c r="F218" i="3"/>
  <c r="F219" i="3"/>
  <c r="F221" i="3"/>
  <c r="F222" i="3"/>
  <c r="F223" i="3"/>
  <c r="F224" i="3"/>
  <c r="F225" i="3"/>
  <c r="F227" i="3"/>
  <c r="F229" i="3"/>
  <c r="F230" i="3"/>
  <c r="F232" i="3"/>
  <c r="F233" i="3"/>
  <c r="F235" i="3"/>
  <c r="F236" i="3"/>
  <c r="F238" i="3"/>
  <c r="F240" i="3"/>
  <c r="F241" i="3"/>
  <c r="F242" i="3"/>
  <c r="F243" i="3"/>
  <c r="F244" i="3"/>
  <c r="F245" i="3"/>
  <c r="F246" i="3"/>
  <c r="F247" i="3"/>
  <c r="F269" i="3"/>
  <c r="F270" i="3"/>
  <c r="F271" i="3"/>
  <c r="F272" i="3"/>
  <c r="F273" i="3"/>
  <c r="F274" i="3"/>
  <c r="F275" i="3"/>
  <c r="F276" i="3"/>
  <c r="F277" i="3"/>
  <c r="F278" i="3"/>
  <c r="F279" i="3"/>
  <c r="F280" i="3"/>
  <c r="F281" i="3"/>
  <c r="F282" i="3"/>
  <c r="F283" i="3"/>
  <c r="F284" i="3"/>
  <c r="F285" i="3"/>
  <c r="F286" i="3"/>
  <c r="F287" i="3"/>
  <c r="F292" i="3"/>
  <c r="F295" i="3"/>
  <c r="F297" i="3"/>
  <c r="F298" i="3"/>
  <c r="F302" i="3"/>
  <c r="F303" i="3"/>
  <c r="F304" i="3"/>
  <c r="F305" i="3"/>
  <c r="F307" i="3"/>
  <c r="F308" i="3"/>
  <c r="F309" i="3"/>
  <c r="F310" i="3"/>
  <c r="F312" i="3"/>
  <c r="F313" i="3"/>
  <c r="F314" i="3"/>
  <c r="F315" i="3"/>
  <c r="F316" i="3"/>
  <c r="F318" i="3"/>
  <c r="F319" i="3"/>
  <c r="F320" i="3"/>
  <c r="F321" i="3"/>
  <c r="F322" i="3"/>
  <c r="F324" i="3"/>
  <c r="F325" i="3"/>
  <c r="F327" i="3"/>
  <c r="F328" i="3"/>
  <c r="F330" i="3"/>
  <c r="F331" i="3"/>
  <c r="F332" i="3"/>
  <c r="F333" i="3"/>
  <c r="F335" i="3"/>
  <c r="F336" i="3"/>
  <c r="F337" i="3"/>
  <c r="F339" i="3"/>
  <c r="F340" i="3"/>
  <c r="F342" i="3"/>
  <c r="F343" i="3"/>
  <c r="F344" i="3"/>
  <c r="F345" i="3"/>
  <c r="F346" i="3"/>
  <c r="F347" i="3"/>
  <c r="F348" i="3"/>
  <c r="F349" i="3"/>
  <c r="F352"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12" i="3"/>
  <c r="F414" i="3"/>
  <c r="F415" i="3"/>
  <c r="F417" i="3"/>
  <c r="F418" i="3"/>
  <c r="F422" i="3"/>
  <c r="F424" i="3"/>
  <c r="F425" i="3"/>
  <c r="F426" i="3"/>
  <c r="F428" i="3"/>
  <c r="F429" i="3"/>
  <c r="F431" i="3"/>
  <c r="F432" i="3"/>
  <c r="F434" i="3"/>
  <c r="F435"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6" i="3"/>
  <c r="F489" i="3"/>
  <c r="F491" i="3"/>
  <c r="F492" i="3"/>
  <c r="F496" i="3"/>
  <c r="F497" i="3"/>
  <c r="F499" i="3"/>
  <c r="F500" i="3"/>
  <c r="F501" i="3"/>
  <c r="F502" i="3"/>
  <c r="F504" i="3"/>
  <c r="F505" i="3"/>
  <c r="F506" i="3"/>
  <c r="F507" i="3"/>
  <c r="F509" i="3"/>
  <c r="F510" i="3"/>
  <c r="F511" i="3"/>
  <c r="F512" i="3"/>
  <c r="F513" i="3"/>
  <c r="F515" i="3"/>
  <c r="F517" i="3"/>
  <c r="F519" i="3"/>
  <c r="F520" i="3"/>
  <c r="F522" i="3"/>
  <c r="F523" i="3"/>
  <c r="F525" i="3"/>
  <c r="F527"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93" i="3"/>
  <c r="F596" i="3"/>
  <c r="F598" i="3"/>
  <c r="F599" i="3"/>
  <c r="F603" i="3"/>
  <c r="F604" i="3"/>
  <c r="F606" i="3"/>
  <c r="F607" i="3"/>
  <c r="F608" i="3"/>
  <c r="F609" i="3"/>
  <c r="F610" i="3"/>
  <c r="F612" i="3"/>
  <c r="F613" i="3"/>
  <c r="F614" i="3"/>
  <c r="F615" i="3"/>
  <c r="F617" i="3"/>
  <c r="F618" i="3"/>
  <c r="F619" i="3"/>
  <c r="F620" i="3"/>
  <c r="F621" i="3"/>
  <c r="F623" i="3"/>
  <c r="F625" i="3"/>
  <c r="F626" i="3"/>
  <c r="F628" i="3"/>
  <c r="F629" i="3"/>
  <c r="F631" i="3"/>
  <c r="F632" i="3"/>
  <c r="F634" i="3"/>
  <c r="F636" i="3"/>
  <c r="F637" i="3"/>
  <c r="F638" i="3"/>
  <c r="F639" i="3"/>
  <c r="F640" i="3"/>
  <c r="F641" i="3"/>
  <c r="F651" i="3"/>
  <c r="F652" i="3"/>
  <c r="F653" i="3"/>
  <c r="F654" i="3"/>
  <c r="F655" i="3"/>
  <c r="F656" i="3"/>
  <c r="F657" i="3"/>
  <c r="F658" i="3"/>
  <c r="F659" i="3"/>
  <c r="F660" i="3"/>
  <c r="F661" i="3"/>
  <c r="F662" i="3"/>
  <c r="F663" i="3"/>
  <c r="F664" i="3"/>
  <c r="F665" i="3"/>
  <c r="F666" i="3"/>
  <c r="F667" i="3"/>
  <c r="F668" i="3"/>
  <c r="F673" i="3"/>
  <c r="F676" i="3"/>
  <c r="F678" i="3"/>
  <c r="F679" i="3"/>
  <c r="F683" i="3"/>
  <c r="F685" i="3"/>
  <c r="F686" i="3"/>
  <c r="F687" i="3"/>
  <c r="F689" i="3"/>
  <c r="F690" i="3"/>
  <c r="F691" i="3"/>
  <c r="F692" i="3"/>
  <c r="F693" i="3"/>
  <c r="F694" i="3"/>
  <c r="F695" i="3"/>
  <c r="F696" i="3"/>
  <c r="F698" i="3"/>
  <c r="F699" i="3"/>
  <c r="F700" i="3"/>
  <c r="F701" i="3"/>
  <c r="F702" i="3"/>
  <c r="F703" i="3"/>
  <c r="F705" i="3"/>
  <c r="F706" i="3"/>
  <c r="F708" i="3"/>
  <c r="F709" i="3"/>
  <c r="F710" i="3"/>
  <c r="F711" i="3"/>
  <c r="F713" i="3"/>
  <c r="F714" i="3"/>
  <c r="F715" i="3"/>
  <c r="F717" i="3"/>
  <c r="F718" i="3"/>
  <c r="F720" i="3"/>
  <c r="F721" i="3"/>
  <c r="F722" i="3"/>
  <c r="F723" i="3"/>
  <c r="F724" i="3"/>
  <c r="F741" i="3"/>
  <c r="F742" i="3"/>
  <c r="F743" i="3"/>
  <c r="F744" i="3"/>
  <c r="F745" i="3"/>
  <c r="F746" i="3"/>
  <c r="F747" i="3"/>
  <c r="F748" i="3"/>
  <c r="F749" i="3"/>
  <c r="F750" i="3"/>
  <c r="F751" i="3"/>
  <c r="F752" i="3"/>
  <c r="F753" i="3"/>
  <c r="F754" i="3"/>
  <c r="F755" i="3"/>
  <c r="F756" i="3"/>
  <c r="F757" i="3"/>
  <c r="F758" i="3"/>
  <c r="F763" i="3"/>
  <c r="F766" i="3"/>
  <c r="F768" i="3"/>
  <c r="F769" i="3"/>
  <c r="F773" i="3"/>
  <c r="F774" i="3"/>
  <c r="F776" i="3"/>
  <c r="F777" i="3"/>
  <c r="F779" i="3"/>
  <c r="F780" i="3"/>
  <c r="F781" i="3"/>
  <c r="F782" i="3"/>
  <c r="F784" i="3"/>
  <c r="F785" i="3"/>
  <c r="F787" i="3"/>
  <c r="F789" i="3"/>
  <c r="F790" i="3"/>
  <c r="F792" i="3"/>
  <c r="F793" i="3"/>
  <c r="F795" i="3"/>
  <c r="F796" i="3"/>
  <c r="F798"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6" i="3"/>
  <c r="F869" i="3"/>
  <c r="F871" i="3"/>
  <c r="F872" i="3"/>
  <c r="F876" i="3"/>
  <c r="F877" i="3"/>
  <c r="F879" i="3"/>
  <c r="F880" i="3"/>
  <c r="F881" i="3"/>
  <c r="F882" i="3"/>
  <c r="F884" i="3"/>
  <c r="F885" i="3"/>
  <c r="F886" i="3"/>
  <c r="F887" i="3"/>
  <c r="F889" i="3"/>
  <c r="F890" i="3"/>
  <c r="F891" i="3"/>
  <c r="F893" i="3"/>
  <c r="F895" i="3"/>
  <c r="F896" i="3"/>
  <c r="F898" i="3"/>
  <c r="F900" i="3"/>
  <c r="F901" i="3"/>
  <c r="F903" i="3"/>
  <c r="F904" i="3"/>
  <c r="F905" i="3"/>
  <c r="F906" i="3"/>
  <c r="F907" i="3"/>
  <c r="F926" i="3"/>
  <c r="F927" i="3"/>
  <c r="F928" i="3"/>
  <c r="F929" i="3"/>
  <c r="F930" i="3"/>
  <c r="F931" i="3"/>
  <c r="F932" i="3"/>
  <c r="F933" i="3"/>
  <c r="F934" i="3"/>
  <c r="F935" i="3"/>
  <c r="F936" i="3"/>
  <c r="F937" i="3"/>
  <c r="F938" i="3"/>
  <c r="F939" i="3"/>
  <c r="F940" i="3"/>
  <c r="F941" i="3"/>
  <c r="F942" i="3"/>
  <c r="F943" i="3"/>
  <c r="F944" i="3"/>
  <c r="F945" i="3"/>
  <c r="F946" i="3"/>
  <c r="F947" i="3"/>
  <c r="F948" i="3"/>
  <c r="F949" i="3"/>
  <c r="F954" i="3"/>
  <c r="F957" i="3"/>
  <c r="F959" i="3"/>
  <c r="F960" i="3"/>
  <c r="F964" i="3"/>
  <c r="F966" i="3"/>
  <c r="F968" i="3"/>
  <c r="F970" i="3"/>
  <c r="F971" i="3"/>
  <c r="F973" i="3"/>
  <c r="F975" i="3"/>
  <c r="F976" i="3"/>
  <c r="F977" i="3"/>
  <c r="F978"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21" i="3"/>
  <c r="F1024" i="3"/>
  <c r="F1025" i="3"/>
  <c r="F1029" i="3"/>
  <c r="F1031" i="3"/>
  <c r="F1032" i="3"/>
  <c r="F1034" i="3"/>
  <c r="F1035" i="3"/>
  <c r="F1036" i="3"/>
  <c r="F1037" i="3"/>
  <c r="F1038" i="3"/>
  <c r="F1040" i="3"/>
  <c r="F1041" i="3"/>
  <c r="F1042" i="3"/>
  <c r="F1044" i="3"/>
  <c r="F1046" i="3"/>
  <c r="F1048" i="3"/>
  <c r="F1049" i="3"/>
  <c r="F1051" i="3"/>
  <c r="F1053" i="3"/>
  <c r="F1055" i="3"/>
  <c r="F1056" i="3"/>
  <c r="F1057" i="3"/>
  <c r="F1058" i="3"/>
  <c r="F1059" i="3"/>
  <c r="F1060" i="3"/>
  <c r="F1061" i="3"/>
  <c r="F1062"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7" i="3"/>
  <c r="F1118" i="3"/>
  <c r="F1120" i="3"/>
  <c r="F1122" i="3"/>
  <c r="F1123" i="3"/>
  <c r="F1127" i="3"/>
  <c r="F1129" i="3"/>
  <c r="F1130" i="3"/>
  <c r="F1132" i="3"/>
  <c r="F1134" i="3"/>
  <c r="F1136" i="3"/>
  <c r="F1138" i="3"/>
  <c r="F1140" i="3"/>
  <c r="F1156" i="3"/>
  <c r="F1163" i="3"/>
  <c r="F1164" i="3"/>
  <c r="F1165" i="3"/>
  <c r="F1166" i="3"/>
  <c r="F1167" i="3"/>
  <c r="F1168" i="3"/>
  <c r="F1169" i="3"/>
  <c r="F1170" i="3"/>
  <c r="F1171" i="3"/>
  <c r="F1172" i="3"/>
  <c r="F1173" i="3"/>
  <c r="F1174" i="3"/>
  <c r="F1175" i="3"/>
  <c r="F1180" i="3"/>
  <c r="F1183" i="3"/>
  <c r="F1185" i="3"/>
  <c r="F1186" i="3"/>
  <c r="F1190" i="3"/>
  <c r="F1192" i="3"/>
  <c r="F1193" i="3"/>
  <c r="F1194" i="3"/>
  <c r="F1196" i="3"/>
  <c r="F1197" i="3"/>
  <c r="F1198" i="3"/>
  <c r="F1200" i="3"/>
  <c r="F1202" i="3"/>
  <c r="F1204" i="3"/>
  <c r="F1206" i="3"/>
  <c r="F1207" i="3"/>
  <c r="F1209" i="3"/>
  <c r="F1210" i="3"/>
  <c r="F1223" i="3"/>
  <c r="F1224" i="3"/>
  <c r="F1225" i="3"/>
  <c r="F1226" i="3"/>
  <c r="F1227" i="3"/>
  <c r="F1228" i="3"/>
  <c r="F1229" i="3"/>
  <c r="F1230" i="3"/>
  <c r="F1235" i="3"/>
  <c r="F1238" i="3"/>
  <c r="F1240" i="3"/>
  <c r="F1241" i="3"/>
  <c r="F1245" i="3"/>
  <c r="F1246" i="3"/>
  <c r="F1247" i="3"/>
  <c r="F1248" i="3"/>
  <c r="F1250" i="3"/>
  <c r="F1251" i="3"/>
  <c r="F1252" i="3"/>
  <c r="F1254" i="3"/>
  <c r="F1255" i="3"/>
  <c r="F1256" i="3"/>
  <c r="F1257" i="3"/>
  <c r="F1258" i="3"/>
  <c r="F1259" i="3"/>
  <c r="F1260" i="3"/>
  <c r="F1261" i="3"/>
  <c r="F1262" i="3"/>
  <c r="F1264" i="3"/>
  <c r="F1265" i="3"/>
  <c r="F1266" i="3"/>
  <c r="F1267" i="3"/>
  <c r="F1268" i="3"/>
  <c r="F1269" i="3"/>
  <c r="F1270" i="3"/>
  <c r="F1272" i="3"/>
  <c r="F1273" i="3"/>
  <c r="F1275" i="3"/>
  <c r="F1276" i="3"/>
  <c r="F1277" i="3"/>
  <c r="F1279" i="3"/>
  <c r="F1280" i="3"/>
  <c r="F1282" i="3"/>
  <c r="F1283" i="3"/>
  <c r="F1285" i="3"/>
  <c r="F1286" i="3"/>
  <c r="F1287" i="3"/>
  <c r="F1288" i="3"/>
  <c r="F1289" i="3"/>
  <c r="F1290" i="3"/>
  <c r="F1291" i="3"/>
  <c r="F1292" i="3"/>
  <c r="F1315" i="3"/>
  <c r="F1316" i="3"/>
  <c r="F1317" i="3"/>
  <c r="F1318" i="3"/>
  <c r="F1319" i="3"/>
  <c r="F1320" i="3"/>
  <c r="F1321" i="3"/>
  <c r="F1322" i="3"/>
  <c r="F1323" i="3"/>
  <c r="F1324" i="3"/>
  <c r="F1325" i="3"/>
  <c r="F1326" i="3"/>
  <c r="F1327" i="3"/>
  <c r="F1328" i="3"/>
  <c r="F1329" i="3"/>
  <c r="F1330" i="3"/>
  <c r="F1331" i="3"/>
  <c r="F1336" i="3"/>
  <c r="F1339" i="3"/>
  <c r="F1341" i="3"/>
  <c r="F1342" i="3"/>
  <c r="F1346" i="3"/>
  <c r="F1347" i="3"/>
  <c r="F1348" i="3"/>
  <c r="F1350" i="3"/>
  <c r="F1351" i="3"/>
  <c r="F1352" i="3"/>
  <c r="F1354" i="3"/>
  <c r="F1355" i="3"/>
  <c r="F1356" i="3"/>
  <c r="F1357" i="3"/>
  <c r="F1358" i="3"/>
  <c r="F1359" i="3"/>
  <c r="F1361" i="3"/>
  <c r="F1362" i="3"/>
  <c r="F1363" i="3"/>
  <c r="F1364" i="3"/>
  <c r="F1366" i="3"/>
  <c r="F1368" i="3"/>
  <c r="F1369" i="3"/>
  <c r="F1370" i="3"/>
  <c r="F1372" i="3"/>
  <c r="F1373" i="3"/>
  <c r="F1374" i="3"/>
  <c r="F1376" i="3"/>
  <c r="F1378" i="3"/>
  <c r="F1380" i="3"/>
  <c r="F1381" i="3"/>
  <c r="F1382" i="3"/>
  <c r="F1383" i="3"/>
  <c r="F1384" i="3"/>
  <c r="F1385" i="3"/>
  <c r="F1401" i="3"/>
  <c r="F1402" i="3"/>
  <c r="F1403" i="3"/>
  <c r="F1404" i="3"/>
  <c r="F1405" i="3"/>
  <c r="F1406" i="3"/>
  <c r="F1407" i="3"/>
  <c r="F1408" i="3"/>
  <c r="F1409" i="3"/>
  <c r="F1410" i="3"/>
  <c r="F1411" i="3"/>
  <c r="F1412" i="3"/>
  <c r="F1413" i="3"/>
  <c r="F1414" i="3"/>
  <c r="F1419" i="3"/>
  <c r="F1422" i="3"/>
  <c r="F1424" i="3"/>
  <c r="F1425" i="3"/>
  <c r="F1429" i="3"/>
  <c r="F1430" i="3"/>
  <c r="F1432" i="3"/>
  <c r="F1434" i="3"/>
  <c r="F1435" i="3"/>
  <c r="F1436" i="3"/>
  <c r="F1437" i="3"/>
  <c r="F1439" i="3"/>
  <c r="F1440" i="3"/>
  <c r="F1441" i="3"/>
  <c r="F1443" i="3"/>
  <c r="F1445" i="3"/>
  <c r="F1447" i="3"/>
  <c r="F1448" i="3"/>
  <c r="F1450" i="3"/>
  <c r="F1451" i="3"/>
  <c r="F1453" i="3"/>
  <c r="F1455" i="3"/>
  <c r="F1456" i="3"/>
  <c r="F1457" i="3"/>
  <c r="F1458" i="3"/>
  <c r="F1459" i="3"/>
  <c r="F1460" i="3"/>
  <c r="F1465"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8" i="3"/>
  <c r="F1521" i="3"/>
  <c r="F1523" i="3"/>
  <c r="F1524" i="3"/>
  <c r="F1528" i="3"/>
  <c r="F1530" i="3"/>
  <c r="F1531" i="3"/>
  <c r="F1532" i="3"/>
  <c r="F1534" i="3"/>
  <c r="F1535" i="3"/>
  <c r="F1537" i="3"/>
  <c r="F1538" i="3"/>
  <c r="F1539" i="3"/>
  <c r="F1540" i="3"/>
  <c r="F1541" i="3"/>
  <c r="F1543" i="3"/>
  <c r="F1545" i="3"/>
  <c r="F1547" i="3"/>
  <c r="F1549" i="3"/>
  <c r="F1550" i="3"/>
  <c r="F1551" i="3"/>
  <c r="F1553" i="3"/>
  <c r="F1554" i="3"/>
  <c r="F1556" i="3"/>
  <c r="F1557" i="3"/>
  <c r="F1558" i="3"/>
  <c r="F1559" i="3"/>
  <c r="F1560" i="3"/>
  <c r="F1561" i="3"/>
  <c r="F1562" i="3"/>
  <c r="F1563" i="3"/>
  <c r="F1585" i="3"/>
  <c r="F1586" i="3"/>
  <c r="F1587" i="3"/>
  <c r="F1588" i="3"/>
  <c r="F1589" i="3"/>
  <c r="F1590" i="3"/>
  <c r="F1591" i="3"/>
  <c r="F1592" i="3"/>
  <c r="F1593" i="3"/>
  <c r="F1594" i="3"/>
  <c r="F1595" i="3"/>
  <c r="F1596" i="3"/>
  <c r="F1597" i="3"/>
  <c r="F1598" i="3"/>
  <c r="F1599" i="3"/>
  <c r="F1600" i="3"/>
  <c r="F1601" i="3"/>
  <c r="F1606" i="3"/>
  <c r="F1609" i="3"/>
  <c r="F1611" i="3"/>
  <c r="F1612" i="3"/>
  <c r="F1616" i="3"/>
  <c r="F1617" i="3"/>
  <c r="F1619" i="3"/>
  <c r="F1621" i="3"/>
  <c r="F1622" i="3"/>
  <c r="F1624" i="3"/>
  <c r="F1625" i="3"/>
  <c r="F1626" i="3"/>
  <c r="F1628" i="3"/>
  <c r="F1629" i="3"/>
  <c r="F1631" i="3"/>
  <c r="F1632" i="3"/>
  <c r="F1634" i="3"/>
  <c r="F1635" i="3"/>
  <c r="F1636" i="3"/>
  <c r="F1655" i="3"/>
  <c r="F1656" i="3"/>
  <c r="F1657" i="3"/>
  <c r="F1658" i="3"/>
  <c r="F1659" i="3"/>
  <c r="F1660" i="3"/>
  <c r="F1661" i="3"/>
  <c r="F1662" i="3"/>
  <c r="F1663" i="3"/>
  <c r="F1664" i="3"/>
  <c r="F1665" i="3"/>
  <c r="F1666" i="3"/>
  <c r="F1667" i="3"/>
  <c r="F1668" i="3"/>
  <c r="F1669" i="3"/>
  <c r="F1670" i="3"/>
  <c r="F1671" i="3"/>
  <c r="F1672" i="3"/>
  <c r="F1673" i="3"/>
  <c r="F1678" i="3"/>
  <c r="F1681" i="3"/>
  <c r="F1683" i="3"/>
  <c r="F1684" i="3"/>
  <c r="F1688" i="3"/>
  <c r="F1689" i="3"/>
  <c r="F1691" i="3"/>
  <c r="F1692" i="3"/>
  <c r="F1694" i="3"/>
  <c r="F1695" i="3"/>
  <c r="F1697" i="3"/>
  <c r="F1698" i="3"/>
  <c r="F1699" i="3"/>
  <c r="F1701" i="3"/>
  <c r="F1703" i="3"/>
  <c r="F1705" i="3"/>
  <c r="F1707" i="3"/>
  <c r="F1708" i="3"/>
  <c r="F1710"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4" i="3"/>
  <c r="F1777" i="3"/>
  <c r="F1779" i="3"/>
  <c r="F1780" i="3"/>
  <c r="F1784" i="3"/>
  <c r="F1786" i="3"/>
  <c r="F1787" i="3"/>
  <c r="F1788" i="3"/>
  <c r="F1790" i="3"/>
  <c r="F1791" i="3"/>
  <c r="F1792" i="3"/>
  <c r="F1794" i="3"/>
  <c r="F1795" i="3"/>
  <c r="F1796" i="3"/>
  <c r="F1797" i="3"/>
  <c r="F1799" i="3"/>
  <c r="F1801" i="3"/>
  <c r="F1802" i="3"/>
  <c r="F1804" i="3"/>
  <c r="F1805" i="3"/>
  <c r="F1807" i="3"/>
  <c r="F1809" i="3"/>
  <c r="F1811" i="3"/>
  <c r="F1812" i="3"/>
  <c r="F1813" i="3"/>
  <c r="F1814" i="3"/>
  <c r="F1815" i="3"/>
  <c r="F1816" i="3"/>
  <c r="F1817" i="3"/>
  <c r="F1829" i="3"/>
  <c r="F1830"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6" i="3"/>
  <c r="F1861" i="3"/>
  <c r="F1864" i="3"/>
  <c r="F1866" i="3"/>
  <c r="F1867" i="3"/>
  <c r="F1871" i="3"/>
  <c r="F1872" i="3"/>
  <c r="F1874" i="3"/>
  <c r="F1876" i="3"/>
  <c r="F1877" i="3"/>
  <c r="F1878" i="3"/>
  <c r="F1879" i="3"/>
  <c r="F1881" i="3"/>
  <c r="F1882" i="3"/>
  <c r="F1883" i="3"/>
  <c r="F1884" i="3"/>
  <c r="F1886" i="3"/>
  <c r="F1888" i="3"/>
  <c r="F1890"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40" i="3"/>
  <c r="F1943" i="3"/>
  <c r="F1945" i="3"/>
  <c r="F1946" i="3"/>
  <c r="F1950" i="3"/>
  <c r="F1952" i="3"/>
  <c r="F1954" i="3"/>
  <c r="F1955" i="3"/>
  <c r="F1957" i="3"/>
  <c r="F1958" i="3"/>
  <c r="F1960" i="3"/>
  <c r="F1961" i="3"/>
  <c r="F1963" i="3"/>
  <c r="F1976" i="3"/>
  <c r="F1977" i="3"/>
  <c r="F1978" i="3"/>
  <c r="F1979" i="3"/>
  <c r="F1980" i="3"/>
  <c r="F1981" i="3"/>
  <c r="F1982" i="3"/>
  <c r="F1983" i="3"/>
  <c r="F1984" i="3"/>
  <c r="F1985" i="3"/>
  <c r="F1986" i="3"/>
  <c r="F1987" i="3"/>
  <c r="F1988" i="3"/>
  <c r="F1989" i="3"/>
  <c r="F1990" i="3"/>
  <c r="F1995" i="3"/>
  <c r="F1998" i="3"/>
  <c r="F2000" i="3"/>
  <c r="F2001" i="3"/>
  <c r="F2005" i="3"/>
  <c r="F2006" i="3"/>
  <c r="F2008" i="3"/>
  <c r="F2009" i="3"/>
  <c r="F2011" i="3"/>
  <c r="F2012" i="3"/>
  <c r="F2013" i="3"/>
  <c r="F2014" i="3"/>
  <c r="F2015" i="3"/>
  <c r="F2016" i="3"/>
  <c r="F2017" i="3"/>
  <c r="F2018" i="3"/>
  <c r="F2020" i="3"/>
  <c r="F2021" i="3"/>
  <c r="F2022" i="3"/>
  <c r="F2023" i="3"/>
  <c r="F2024" i="3"/>
  <c r="F2025" i="3"/>
  <c r="F2027" i="3"/>
  <c r="F2029" i="3"/>
  <c r="F2030" i="3"/>
  <c r="F2032" i="3"/>
  <c r="F2033" i="3"/>
  <c r="F2035" i="3"/>
  <c r="F2036" i="3"/>
  <c r="F2038" i="3"/>
  <c r="F2039" i="3"/>
  <c r="F2040" i="3"/>
  <c r="F2041" i="3"/>
  <c r="F2042" i="3"/>
  <c r="F2043" i="3"/>
  <c r="F2044" i="3"/>
  <c r="F2066" i="3"/>
  <c r="F2067" i="3"/>
  <c r="F2068" i="3"/>
  <c r="F2069" i="3"/>
  <c r="F2070" i="3"/>
  <c r="F2071" i="3"/>
  <c r="F2072" i="3"/>
  <c r="F2073" i="3"/>
  <c r="F2074" i="3"/>
  <c r="F2075" i="3"/>
  <c r="F2076" i="3"/>
  <c r="F2077" i="3"/>
  <c r="F2078" i="3"/>
  <c r="F2079" i="3"/>
  <c r="F2080" i="3"/>
  <c r="F2081" i="3"/>
  <c r="F2082" i="3"/>
  <c r="F2083" i="3"/>
  <c r="F2085" i="3"/>
  <c r="F2086" i="3"/>
  <c r="F2091" i="3"/>
  <c r="F2094" i="3"/>
  <c r="F2096" i="3"/>
  <c r="F2097" i="3"/>
  <c r="F2101" i="3"/>
  <c r="F2102" i="3"/>
  <c r="F2104" i="3"/>
  <c r="F2106" i="3"/>
  <c r="F2107" i="3"/>
  <c r="F2108" i="3"/>
  <c r="F2110" i="3"/>
  <c r="F2111" i="3"/>
  <c r="F2113" i="3"/>
  <c r="F211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71" i="3"/>
  <c r="F2174" i="3"/>
  <c r="F2176" i="3"/>
  <c r="F2177" i="3"/>
  <c r="F2181" i="3"/>
  <c r="F2182" i="3"/>
  <c r="F2184" i="3"/>
  <c r="F2185" i="3"/>
  <c r="F2187" i="3"/>
  <c r="F2188" i="3"/>
  <c r="F2189" i="3"/>
  <c r="F2190" i="3"/>
  <c r="F2192" i="3"/>
  <c r="F2193" i="3"/>
  <c r="F2194" i="3"/>
  <c r="F2195" i="3"/>
  <c r="F2196" i="3"/>
  <c r="F2197" i="3"/>
  <c r="F2199" i="3"/>
  <c r="F2201" i="3"/>
  <c r="F2203" i="3"/>
  <c r="F2205" i="3"/>
  <c r="F2207" i="3"/>
  <c r="F2208" i="3"/>
  <c r="F2210" i="3"/>
  <c r="F2211" i="3"/>
  <c r="F2212" i="3"/>
  <c r="F2213" i="3"/>
  <c r="F2214"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6" i="3"/>
  <c r="F2279" i="3"/>
  <c r="F2281" i="3"/>
  <c r="F2282" i="3"/>
  <c r="F2286" i="3"/>
  <c r="F2287" i="3"/>
  <c r="F2289" i="3"/>
  <c r="F2291" i="3"/>
  <c r="F2292" i="3"/>
  <c r="F2293" i="3"/>
  <c r="F2294" i="3"/>
  <c r="F2296" i="3"/>
  <c r="F2297" i="3"/>
  <c r="F2298" i="3"/>
  <c r="F2299" i="3"/>
  <c r="F2300" i="3"/>
  <c r="F2302" i="3"/>
  <c r="F2304" i="3"/>
  <c r="F2305" i="3"/>
  <c r="F2307" i="3"/>
  <c r="F2309" i="3"/>
  <c r="F2310" i="3"/>
  <c r="F2311" i="3"/>
  <c r="F2313" i="3"/>
  <c r="F2315" i="3"/>
  <c r="F2316" i="3"/>
  <c r="F2317" i="3"/>
  <c r="F2318" i="3"/>
  <c r="F2319" i="3"/>
  <c r="F2342" i="3"/>
  <c r="F2343" i="3"/>
  <c r="F2344" i="3"/>
  <c r="F2345" i="3"/>
  <c r="F2346" i="3"/>
  <c r="F2347" i="3"/>
  <c r="F2348" i="3"/>
  <c r="F2349" i="3"/>
  <c r="F2350" i="3"/>
  <c r="F2351" i="3"/>
  <c r="F2352" i="3"/>
  <c r="F2353" i="3"/>
  <c r="F2354" i="3"/>
  <c r="F2355" i="3"/>
  <c r="F2356" i="3"/>
  <c r="F2357" i="3"/>
  <c r="F2358" i="3"/>
  <c r="F2359" i="3"/>
  <c r="F2360" i="3"/>
  <c r="F2361" i="3"/>
  <c r="F2366" i="3"/>
  <c r="F2369" i="3"/>
  <c r="F2371" i="3"/>
  <c r="F2372" i="3"/>
  <c r="F2376" i="3"/>
  <c r="F2377" i="3"/>
  <c r="F2379" i="3"/>
  <c r="F2380" i="3"/>
  <c r="F2381" i="3"/>
  <c r="F2383" i="3"/>
  <c r="F2384" i="3"/>
  <c r="F2385" i="3"/>
  <c r="F2386" i="3"/>
  <c r="F2387" i="3"/>
  <c r="F2388" i="3"/>
  <c r="F2389" i="3"/>
  <c r="F2391" i="3"/>
  <c r="F2392" i="3"/>
  <c r="F2393" i="3"/>
  <c r="F2394" i="3"/>
  <c r="F2395" i="3"/>
  <c r="F2396" i="3"/>
  <c r="F2398" i="3"/>
  <c r="F2400" i="3"/>
  <c r="F2401" i="3"/>
  <c r="F2403" i="3"/>
  <c r="F2404" i="3"/>
  <c r="F2406" i="3"/>
  <c r="F2407" i="3"/>
  <c r="F2408" i="3"/>
  <c r="F2410" i="3"/>
  <c r="F2411" i="3"/>
  <c r="F2412" i="3"/>
  <c r="F2413" i="3"/>
  <c r="F2414" i="3"/>
  <c r="F2415" i="3"/>
  <c r="F2416" i="3"/>
  <c r="F2417" i="3"/>
  <c r="F2432" i="3"/>
  <c r="F2433" i="3"/>
  <c r="F2440" i="3"/>
  <c r="F2441" i="3"/>
  <c r="F2442" i="3"/>
  <c r="F2443" i="3"/>
  <c r="F2444" i="3"/>
  <c r="F2445" i="3"/>
  <c r="F2446" i="3"/>
  <c r="F2447" i="3"/>
  <c r="F2448" i="3"/>
  <c r="F2449" i="3"/>
  <c r="F2450" i="3"/>
  <c r="F2451" i="3"/>
  <c r="F2452" i="3"/>
  <c r="F2453" i="3"/>
  <c r="F2454" i="3"/>
  <c r="F2455" i="3"/>
  <c r="F2456" i="3"/>
  <c r="F2457" i="3"/>
  <c r="F2462" i="3"/>
  <c r="F2463" i="3"/>
  <c r="F2464" i="3"/>
  <c r="F2465" i="3"/>
  <c r="F2467" i="3"/>
  <c r="F2468" i="3"/>
  <c r="F2472" i="3"/>
  <c r="F2474" i="3"/>
  <c r="F2475" i="3"/>
  <c r="F2476" i="3"/>
  <c r="F2478" i="3"/>
  <c r="F2479" i="3"/>
  <c r="F2480" i="3"/>
  <c r="F2481" i="3"/>
  <c r="F2482" i="3"/>
  <c r="F2483" i="3"/>
  <c r="F2484" i="3"/>
  <c r="F2485" i="3"/>
  <c r="F2487" i="3"/>
  <c r="F2488" i="3"/>
  <c r="F2489" i="3"/>
  <c r="F2490" i="3"/>
  <c r="F2491" i="3"/>
  <c r="F2493" i="3"/>
  <c r="F2494" i="3"/>
  <c r="F2496" i="3"/>
  <c r="F2498" i="3"/>
  <c r="F2499" i="3"/>
  <c r="F2500" i="3"/>
  <c r="F2502" i="3"/>
  <c r="F2503" i="3"/>
  <c r="F2504" i="3"/>
  <c r="F2505" i="3"/>
  <c r="F2506" i="3"/>
  <c r="F2507" i="3"/>
  <c r="F2521" i="3"/>
  <c r="F2522"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62" i="3"/>
  <c r="F2565" i="3"/>
  <c r="F2567" i="3"/>
  <c r="F2568" i="3"/>
  <c r="F2572" i="3"/>
  <c r="F2574" i="3"/>
  <c r="F2576" i="3"/>
  <c r="F2577" i="3"/>
  <c r="F2578" i="3"/>
  <c r="F2579" i="3"/>
  <c r="F2580" i="3"/>
  <c r="F2582" i="3"/>
  <c r="F2583" i="3"/>
  <c r="F2584" i="3"/>
  <c r="F2585" i="3"/>
  <c r="F2586" i="3"/>
  <c r="F2588" i="3"/>
  <c r="F2589" i="3"/>
  <c r="F2591" i="3"/>
  <c r="F2593" i="3"/>
  <c r="F2594" i="3"/>
  <c r="F2596" i="3"/>
  <c r="F2598" i="3"/>
  <c r="F2599" i="3"/>
  <c r="F2600"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1" i="3"/>
  <c r="F2674" i="3"/>
  <c r="F2675" i="3"/>
  <c r="F2676" i="3"/>
  <c r="F2677" i="3"/>
  <c r="F2679" i="3"/>
  <c r="F2680" i="3"/>
  <c r="F2684" i="3"/>
  <c r="F2686" i="3"/>
  <c r="F2687" i="3"/>
  <c r="F2689" i="3"/>
  <c r="F2690" i="3"/>
  <c r="F2692" i="3"/>
  <c r="F2693" i="3"/>
  <c r="F2695" i="3"/>
  <c r="F2708" i="3"/>
  <c r="F2715" i="3"/>
  <c r="F2716" i="3"/>
  <c r="F2717" i="3"/>
  <c r="F2718" i="3"/>
  <c r="F2719" i="3"/>
  <c r="F2720" i="3"/>
  <c r="F2721" i="3"/>
  <c r="F2722" i="3"/>
  <c r="F2723" i="3"/>
  <c r="F2724" i="3"/>
  <c r="F2725" i="3"/>
  <c r="F2726" i="3"/>
  <c r="F2727" i="3"/>
  <c r="F2728" i="3"/>
  <c r="F2729" i="3"/>
  <c r="F2730" i="3"/>
  <c r="F2731" i="3"/>
  <c r="F2732" i="3"/>
  <c r="F2733" i="3"/>
  <c r="F2734" i="3"/>
  <c r="F2739" i="3"/>
  <c r="F2742" i="3"/>
  <c r="F2744" i="3"/>
  <c r="F2745" i="3"/>
  <c r="F2749" i="3"/>
  <c r="F2751" i="3"/>
  <c r="F2753" i="3"/>
  <c r="F2754" i="3"/>
  <c r="F2773" i="3"/>
  <c r="F2774" i="3"/>
  <c r="F2775" i="3"/>
  <c r="F2776" i="3"/>
  <c r="F2777" i="3"/>
  <c r="F2778" i="3"/>
  <c r="F2779" i="3"/>
  <c r="F2780" i="3"/>
  <c r="F2781" i="3"/>
  <c r="F2782" i="3"/>
  <c r="F2783" i="3"/>
  <c r="F2784" i="3"/>
  <c r="F2785" i="3"/>
  <c r="F2786" i="3"/>
  <c r="F2787" i="3"/>
  <c r="F2789" i="3"/>
  <c r="F2790" i="3"/>
  <c r="F2791" i="3"/>
  <c r="F2796" i="3"/>
  <c r="F2798" i="3"/>
  <c r="F2799" i="3"/>
  <c r="F2801" i="3"/>
  <c r="F2802" i="3"/>
  <c r="F2806" i="3"/>
  <c r="F2807" i="3"/>
  <c r="F2809" i="3"/>
  <c r="F2811" i="3"/>
  <c r="F2812" i="3"/>
  <c r="F2814" i="3"/>
  <c r="F2815" i="3"/>
  <c r="F2817" i="3"/>
  <c r="F2818" i="3"/>
  <c r="F2820" i="3"/>
  <c r="F2821" i="3"/>
  <c r="F2836" i="3"/>
  <c r="F2837" i="3"/>
  <c r="F2838" i="3"/>
  <c r="F2839" i="3"/>
  <c r="F2840" i="3"/>
  <c r="F2841" i="3"/>
  <c r="F2842" i="3"/>
  <c r="F2843" i="3"/>
  <c r="F2844" i="3"/>
  <c r="F2845" i="3"/>
  <c r="F2846" i="3"/>
  <c r="F2847" i="3"/>
  <c r="F2848" i="3"/>
  <c r="F2849" i="3"/>
  <c r="F2850" i="3"/>
  <c r="F2851" i="3"/>
  <c r="F2852" i="3"/>
  <c r="F2853" i="3"/>
  <c r="F2854" i="3"/>
  <c r="F2855" i="3"/>
  <c r="F2856" i="3"/>
  <c r="F2857" i="3"/>
  <c r="F2862" i="3"/>
  <c r="F2865" i="3"/>
  <c r="F2867" i="3"/>
  <c r="F2868" i="3"/>
  <c r="F2872" i="3"/>
  <c r="F2873" i="3"/>
  <c r="F2875" i="3"/>
  <c r="F2877" i="3"/>
  <c r="F2878" i="3"/>
  <c r="F2879" i="3"/>
  <c r="F2881" i="3"/>
  <c r="F2882" i="3"/>
  <c r="F2883" i="3"/>
  <c r="F2884" i="3"/>
  <c r="F2885" i="3"/>
  <c r="F2886" i="3"/>
  <c r="F2888" i="3"/>
  <c r="F2889" i="3"/>
  <c r="F2891" i="3"/>
  <c r="F2892" i="3"/>
  <c r="F2894" i="3"/>
  <c r="F2895" i="3"/>
  <c r="F2896" i="3"/>
  <c r="F2897" i="3"/>
  <c r="F2898" i="3"/>
  <c r="F2899" i="3"/>
  <c r="F2921" i="3"/>
  <c r="F2922" i="3"/>
  <c r="F2923" i="3"/>
  <c r="F2924" i="3"/>
  <c r="F2925" i="3"/>
  <c r="F2926" i="3"/>
  <c r="F2927" i="3"/>
  <c r="F2928" i="3"/>
  <c r="F2929" i="3"/>
  <c r="F2930" i="3"/>
  <c r="F2931" i="3"/>
  <c r="F2932" i="3"/>
  <c r="F2933" i="3"/>
  <c r="F2934" i="3"/>
  <c r="F2939" i="3"/>
  <c r="F2942" i="3"/>
  <c r="F2944" i="3"/>
  <c r="F2945" i="3"/>
  <c r="F2949" i="3"/>
  <c r="F2950" i="3"/>
  <c r="F2952" i="3"/>
  <c r="F2953" i="3"/>
  <c r="F2954" i="3"/>
  <c r="F2955" i="3"/>
  <c r="F2956" i="3"/>
  <c r="F2957" i="3"/>
  <c r="F2959" i="3"/>
  <c r="F2960" i="3"/>
  <c r="F2961" i="3"/>
  <c r="F2962" i="3"/>
  <c r="F2963" i="3"/>
  <c r="F2964" i="3"/>
  <c r="F2965" i="3"/>
  <c r="F2966" i="3"/>
  <c r="F2967" i="3"/>
  <c r="F2969" i="3"/>
  <c r="F2970" i="3"/>
  <c r="F2971" i="3"/>
  <c r="F2972" i="3"/>
  <c r="F2973" i="3"/>
  <c r="F2974" i="3"/>
  <c r="F2976" i="3"/>
  <c r="F2978" i="3"/>
  <c r="F2979" i="3"/>
  <c r="F2981" i="3"/>
  <c r="F2982" i="3"/>
  <c r="F2984" i="3"/>
  <c r="F2985" i="3"/>
  <c r="F2986" i="3"/>
  <c r="F2988" i="3"/>
  <c r="F2990" i="3"/>
  <c r="F2991" i="3"/>
  <c r="F2992" i="3"/>
  <c r="F2993" i="3"/>
  <c r="F2994" i="3"/>
  <c r="F2995" i="3"/>
  <c r="F2996" i="3"/>
  <c r="F2997" i="3"/>
  <c r="F2998" i="3"/>
  <c r="F2999"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52" i="3"/>
  <c r="F3055" i="3"/>
  <c r="F3057" i="3"/>
  <c r="F3058" i="3"/>
  <c r="F3062" i="3"/>
  <c r="F3063" i="3"/>
  <c r="F3065" i="3"/>
  <c r="F3066" i="3"/>
  <c r="F3068" i="3"/>
  <c r="F3069" i="3"/>
  <c r="F3070" i="3"/>
  <c r="F3071" i="3"/>
  <c r="F3072" i="3"/>
  <c r="F3074" i="3"/>
  <c r="F3075" i="3"/>
  <c r="F3076" i="3"/>
  <c r="F3078" i="3"/>
  <c r="F3080" i="3"/>
  <c r="F3081" i="3"/>
  <c r="F3083" i="3"/>
  <c r="F3084" i="3"/>
  <c r="F3086" i="3"/>
  <c r="F3087" i="3"/>
  <c r="F3088" i="3"/>
  <c r="F3090"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5" i="3"/>
  <c r="F3138" i="3"/>
  <c r="F3139" i="3"/>
  <c r="F3140" i="3"/>
  <c r="F3141" i="3"/>
  <c r="F3145" i="3"/>
  <c r="F3146" i="3"/>
  <c r="F3148" i="3"/>
  <c r="F3149" i="3"/>
  <c r="F3150" i="3"/>
  <c r="F3152" i="3"/>
  <c r="F3153" i="3"/>
  <c r="F3154" i="3"/>
  <c r="F3155" i="3"/>
  <c r="F3156" i="3"/>
  <c r="F3158" i="3"/>
  <c r="F3159" i="3"/>
  <c r="F3160" i="3"/>
  <c r="F3161" i="3"/>
  <c r="F3162" i="3"/>
  <c r="F3163" i="3"/>
  <c r="F3165" i="3"/>
  <c r="F3167" i="3"/>
  <c r="F3168" i="3"/>
  <c r="F3170" i="3"/>
  <c r="F3171" i="3"/>
  <c r="F3173" i="3"/>
  <c r="F3174" i="3"/>
  <c r="F3176" i="3"/>
  <c r="F3177" i="3"/>
  <c r="F3179" i="3"/>
  <c r="F3180" i="3"/>
  <c r="F3181" i="3"/>
  <c r="F3182" i="3"/>
  <c r="F3183" i="3"/>
  <c r="F3187"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9" i="3"/>
  <c r="F3232" i="3"/>
  <c r="F3234" i="3"/>
  <c r="F3235" i="3"/>
  <c r="F3239" i="3"/>
  <c r="F3241" i="3"/>
  <c r="F3242" i="3"/>
  <c r="F3244" i="3"/>
  <c r="F3245" i="3"/>
  <c r="F3246" i="3"/>
  <c r="F3248" i="3"/>
  <c r="F3249" i="3"/>
  <c r="F3250" i="3"/>
  <c r="F3252" i="3"/>
  <c r="F3254" i="3"/>
  <c r="F3255" i="3"/>
  <c r="F3257" i="3"/>
  <c r="F3259" i="3"/>
  <c r="F3260" i="3"/>
  <c r="F3262" i="3"/>
  <c r="F3263"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11" i="3"/>
  <c r="F3314" i="3"/>
  <c r="F3316" i="3"/>
  <c r="F3317" i="3"/>
  <c r="F3321" i="3"/>
  <c r="F3322" i="3"/>
  <c r="F3324" i="3"/>
  <c r="F3325" i="3"/>
  <c r="F3327" i="3"/>
  <c r="F3328" i="3"/>
  <c r="F3329" i="3"/>
  <c r="F3331" i="3"/>
  <c r="F3332" i="3"/>
  <c r="F3333" i="3"/>
  <c r="F3334" i="3"/>
  <c r="F3336" i="3"/>
  <c r="F3338" i="3"/>
  <c r="F3339" i="3"/>
  <c r="F3341" i="3"/>
  <c r="F3342" i="3"/>
  <c r="F3344" i="3"/>
  <c r="F3345" i="3"/>
  <c r="F3347" i="3"/>
  <c r="F3349" i="3"/>
  <c r="F3350" i="3"/>
  <c r="F3351" i="3"/>
  <c r="F3352" i="3"/>
  <c r="F3353" i="3"/>
  <c r="F3354" i="3"/>
  <c r="F3355" i="3"/>
  <c r="F3356" i="3"/>
  <c r="F3370" i="3"/>
  <c r="F3371" i="3"/>
  <c r="F3372" i="3"/>
  <c r="F3373" i="3"/>
  <c r="F3374" i="3"/>
  <c r="F3375" i="3"/>
  <c r="F3376" i="3"/>
  <c r="F3377" i="3"/>
  <c r="F3378" i="3"/>
  <c r="F3379" i="3"/>
  <c r="F3380" i="3"/>
  <c r="F3381" i="3"/>
  <c r="F3382" i="3"/>
  <c r="F3383" i="3"/>
  <c r="F3384" i="3"/>
  <c r="F3389" i="3"/>
  <c r="F3392" i="3"/>
  <c r="F3393" i="3"/>
  <c r="F3397" i="3"/>
  <c r="F3399" i="3"/>
  <c r="F3401" i="3"/>
  <c r="F3402" i="3"/>
  <c r="F3403" i="3"/>
  <c r="F3405" i="3"/>
  <c r="F3406" i="3"/>
  <c r="F3407" i="3"/>
  <c r="F3408" i="3"/>
  <c r="F3410" i="3"/>
  <c r="F3412" i="3"/>
  <c r="F3413" i="3"/>
  <c r="F3415" i="3"/>
  <c r="F3417" i="3"/>
  <c r="F3419"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70" i="3"/>
  <c r="F3473" i="3"/>
  <c r="F3475" i="3"/>
  <c r="F3476" i="3"/>
  <c r="F3480" i="3"/>
  <c r="F3481" i="3"/>
  <c r="F3482" i="3"/>
  <c r="F3484" i="3"/>
  <c r="F3485" i="3"/>
  <c r="F3486" i="3"/>
  <c r="F3487" i="3"/>
  <c r="F3489" i="3"/>
  <c r="F3490" i="3"/>
  <c r="F3491" i="3"/>
  <c r="F3492" i="3"/>
  <c r="F3493" i="3"/>
  <c r="F3495" i="3"/>
  <c r="F3496" i="3"/>
  <c r="F3497" i="3"/>
  <c r="F3498" i="3"/>
  <c r="F3500" i="3"/>
  <c r="F3501" i="3"/>
  <c r="F3503" i="3"/>
  <c r="F3505" i="3"/>
  <c r="F3507" i="3"/>
  <c r="F3508" i="3"/>
  <c r="F3509" i="3"/>
  <c r="F3510" i="3"/>
  <c r="F3532" i="3"/>
  <c r="F3533" i="3"/>
  <c r="F3534" i="3"/>
  <c r="F3535" i="3"/>
  <c r="F3536" i="3"/>
  <c r="F3537" i="3"/>
  <c r="F3538" i="3"/>
  <c r="F3539" i="3"/>
  <c r="F3540" i="3"/>
  <c r="F3541" i="3"/>
  <c r="F3542" i="3"/>
  <c r="F3543" i="3"/>
  <c r="F3544" i="3"/>
  <c r="F3545" i="3"/>
  <c r="F3546" i="3"/>
  <c r="F3547" i="3"/>
  <c r="F3548" i="3"/>
  <c r="F8" i="3"/>
  <c r="E35" i="7"/>
  <c r="E37" i="7"/>
  <c r="D14" i="5"/>
  <c r="C19" i="5"/>
  <c r="D11" i="5"/>
  <c r="E7" i="3"/>
  <c r="E10" i="3"/>
  <c r="F10" i="3"/>
  <c r="E12" i="3"/>
  <c r="F12" i="3"/>
  <c r="E17" i="3"/>
  <c r="F17" i="3"/>
  <c r="E20" i="3"/>
  <c r="F20" i="3"/>
  <c r="E24" i="3"/>
  <c r="F24" i="3"/>
  <c r="E32" i="3"/>
  <c r="F32" i="3"/>
  <c r="E39" i="3"/>
  <c r="F39" i="3"/>
  <c r="E41" i="3"/>
  <c r="F41" i="3"/>
  <c r="E45" i="3"/>
  <c r="F45" i="3"/>
  <c r="E48" i="3"/>
  <c r="F48" i="3"/>
  <c r="E51" i="3"/>
  <c r="F51" i="3"/>
  <c r="E63" i="3"/>
  <c r="F63" i="3"/>
  <c r="E64" i="3"/>
  <c r="F64" i="3"/>
  <c r="E65" i="3"/>
  <c r="F65" i="3"/>
  <c r="E67" i="3"/>
  <c r="F67" i="3"/>
  <c r="E70" i="3"/>
  <c r="F70" i="3"/>
  <c r="E71" i="3"/>
  <c r="F71" i="3"/>
  <c r="E72" i="3"/>
  <c r="F72" i="3"/>
  <c r="E73" i="3"/>
  <c r="F73" i="3"/>
  <c r="E197" i="3"/>
  <c r="F197" i="3"/>
  <c r="E200" i="3"/>
  <c r="F200" i="3"/>
  <c r="E202" i="3"/>
  <c r="F202" i="3"/>
  <c r="E207" i="3"/>
  <c r="F207" i="3"/>
  <c r="E210" i="3"/>
  <c r="F210" i="3"/>
  <c r="E215" i="3"/>
  <c r="F215" i="3"/>
  <c r="E220" i="3"/>
  <c r="F220" i="3"/>
  <c r="E226" i="3"/>
  <c r="F226" i="3"/>
  <c r="E228" i="3"/>
  <c r="F228" i="3"/>
  <c r="E231" i="3"/>
  <c r="F231" i="3"/>
  <c r="E234" i="3"/>
  <c r="F234" i="3"/>
  <c r="E237" i="3"/>
  <c r="F237" i="3"/>
  <c r="E239" i="3"/>
  <c r="F239" i="3"/>
  <c r="E251" i="3"/>
  <c r="F251" i="3"/>
  <c r="E252" i="3"/>
  <c r="F252" i="3"/>
  <c r="E253" i="3"/>
  <c r="F253" i="3"/>
  <c r="E256" i="3"/>
  <c r="F256" i="3"/>
  <c r="E257" i="3"/>
  <c r="F257" i="3"/>
  <c r="E260" i="3"/>
  <c r="F260" i="3"/>
  <c r="E263" i="3"/>
  <c r="F263" i="3"/>
  <c r="E291" i="3"/>
  <c r="F291" i="3"/>
  <c r="E294" i="3"/>
  <c r="F294" i="3"/>
  <c r="E296" i="3"/>
  <c r="F296" i="3"/>
  <c r="E301" i="3"/>
  <c r="F301" i="3"/>
  <c r="E306" i="3"/>
  <c r="F306" i="3"/>
  <c r="E311" i="3"/>
  <c r="F311" i="3"/>
  <c r="E317" i="3"/>
  <c r="F317" i="3"/>
  <c r="E323" i="3"/>
  <c r="F323" i="3"/>
  <c r="E326" i="3"/>
  <c r="F326" i="3"/>
  <c r="E329" i="3"/>
  <c r="F329" i="3"/>
  <c r="E334" i="3"/>
  <c r="F334" i="3"/>
  <c r="E338" i="3"/>
  <c r="F338" i="3"/>
  <c r="E341" i="3"/>
  <c r="F341" i="3"/>
  <c r="E351" i="3"/>
  <c r="F351" i="3"/>
  <c r="E353" i="3"/>
  <c r="F353" i="3"/>
  <c r="E356" i="3"/>
  <c r="F356" i="3"/>
  <c r="E357" i="3"/>
  <c r="F357" i="3"/>
  <c r="E360" i="3"/>
  <c r="E363" i="3"/>
  <c r="E366" i="3"/>
  <c r="F366" i="3"/>
  <c r="E411" i="3"/>
  <c r="F411" i="3"/>
  <c r="E416" i="3"/>
  <c r="E421" i="3"/>
  <c r="F421" i="3"/>
  <c r="E423" i="3"/>
  <c r="F423" i="3"/>
  <c r="E427" i="3"/>
  <c r="F427" i="3"/>
  <c r="E430" i="3"/>
  <c r="F430" i="3"/>
  <c r="E433" i="3"/>
  <c r="F433" i="3"/>
  <c r="E439" i="3"/>
  <c r="F439" i="3"/>
  <c r="E440" i="3"/>
  <c r="F440" i="3"/>
  <c r="E441" i="3"/>
  <c r="F441" i="3"/>
  <c r="E444" i="3"/>
  <c r="F444" i="3"/>
  <c r="E485" i="3"/>
  <c r="F485" i="3"/>
  <c r="E488" i="3"/>
  <c r="F488" i="3"/>
  <c r="E490" i="3"/>
  <c r="F490" i="3"/>
  <c r="E495" i="3"/>
  <c r="F495" i="3"/>
  <c r="E498" i="3"/>
  <c r="F498" i="3"/>
  <c r="E503" i="3"/>
  <c r="F503" i="3"/>
  <c r="E508" i="3"/>
  <c r="F508" i="3"/>
  <c r="E514" i="3"/>
  <c r="F514" i="3"/>
  <c r="E516" i="3"/>
  <c r="F516" i="3"/>
  <c r="E518" i="3"/>
  <c r="F518" i="3"/>
  <c r="E521" i="3"/>
  <c r="F521" i="3"/>
  <c r="E524" i="3"/>
  <c r="F524" i="3"/>
  <c r="E526" i="3"/>
  <c r="F526" i="3"/>
  <c r="E531" i="3"/>
  <c r="F531" i="3"/>
  <c r="E532" i="3"/>
  <c r="F532" i="3"/>
  <c r="E535" i="3"/>
  <c r="F535" i="3"/>
  <c r="E536" i="3"/>
  <c r="F536" i="3"/>
  <c r="E539" i="3"/>
  <c r="E542" i="3"/>
  <c r="F542" i="3"/>
  <c r="E543" i="3"/>
  <c r="F543" i="3"/>
  <c r="E592" i="3"/>
  <c r="F592" i="3"/>
  <c r="E595" i="3"/>
  <c r="F595" i="3"/>
  <c r="E597" i="3"/>
  <c r="F597" i="3"/>
  <c r="E602" i="3"/>
  <c r="F602" i="3"/>
  <c r="E605" i="3"/>
  <c r="F605" i="3"/>
  <c r="E611" i="3"/>
  <c r="F611" i="3"/>
  <c r="E616" i="3"/>
  <c r="F616" i="3"/>
  <c r="E622" i="3"/>
  <c r="F622" i="3"/>
  <c r="E624" i="3"/>
  <c r="F624" i="3"/>
  <c r="E627" i="3"/>
  <c r="F627" i="3"/>
  <c r="E630" i="3"/>
  <c r="F630" i="3"/>
  <c r="E633" i="3"/>
  <c r="F633" i="3"/>
  <c r="E635" i="3"/>
  <c r="F635" i="3"/>
  <c r="E645" i="3"/>
  <c r="F645" i="3"/>
  <c r="E672" i="3"/>
  <c r="E675" i="3"/>
  <c r="F675" i="3"/>
  <c r="E677" i="3"/>
  <c r="F677" i="3"/>
  <c r="E682" i="3"/>
  <c r="F682" i="3"/>
  <c r="E684" i="3"/>
  <c r="F684" i="3"/>
  <c r="E688" i="3"/>
  <c r="F688" i="3"/>
  <c r="E697" i="3"/>
  <c r="F697" i="3"/>
  <c r="E704" i="3"/>
  <c r="F704" i="3"/>
  <c r="E707" i="3"/>
  <c r="F707" i="3"/>
  <c r="E712" i="3"/>
  <c r="F712" i="3"/>
  <c r="E716" i="3"/>
  <c r="F716" i="3"/>
  <c r="E719" i="3"/>
  <c r="F719" i="3"/>
  <c r="E728" i="3"/>
  <c r="F728" i="3"/>
  <c r="E729" i="3"/>
  <c r="F729" i="3"/>
  <c r="E732" i="3"/>
  <c r="E735" i="3"/>
  <c r="F735" i="3"/>
  <c r="E762" i="3"/>
  <c r="F762" i="3"/>
  <c r="E765" i="3"/>
  <c r="F765" i="3"/>
  <c r="E767" i="3"/>
  <c r="F767" i="3"/>
  <c r="E772" i="3"/>
  <c r="F772" i="3"/>
  <c r="E775" i="3"/>
  <c r="F775" i="3"/>
  <c r="E778" i="3"/>
  <c r="F778" i="3"/>
  <c r="E783" i="3"/>
  <c r="F783" i="3"/>
  <c r="E786" i="3"/>
  <c r="F786" i="3"/>
  <c r="E788" i="3"/>
  <c r="F788" i="3"/>
  <c r="E791" i="3"/>
  <c r="F791" i="3"/>
  <c r="E794" i="3"/>
  <c r="F794" i="3"/>
  <c r="E797" i="3"/>
  <c r="F797" i="3"/>
  <c r="E802" i="3"/>
  <c r="F802" i="3"/>
  <c r="E803" i="3"/>
  <c r="F803" i="3"/>
  <c r="E804" i="3"/>
  <c r="F804" i="3"/>
  <c r="E805" i="3"/>
  <c r="F805" i="3"/>
  <c r="E808" i="3"/>
  <c r="F808" i="3"/>
  <c r="E809" i="3"/>
  <c r="F809" i="3"/>
  <c r="E810" i="3"/>
  <c r="F810" i="3"/>
  <c r="E813" i="3"/>
  <c r="F813" i="3"/>
  <c r="E814" i="3"/>
  <c r="F814" i="3"/>
  <c r="E815" i="3"/>
  <c r="F815" i="3"/>
  <c r="E816" i="3"/>
  <c r="F816" i="3"/>
  <c r="E819" i="3"/>
  <c r="F819" i="3"/>
  <c r="E820" i="3"/>
  <c r="F820" i="3"/>
  <c r="E865" i="3"/>
  <c r="E868" i="3"/>
  <c r="F868" i="3"/>
  <c r="E870" i="3"/>
  <c r="F870" i="3"/>
  <c r="E875" i="3"/>
  <c r="F875" i="3"/>
  <c r="E878" i="3"/>
  <c r="F878" i="3"/>
  <c r="E883" i="3"/>
  <c r="F883" i="3"/>
  <c r="E888" i="3"/>
  <c r="F888" i="3"/>
  <c r="E892" i="3"/>
  <c r="F892" i="3"/>
  <c r="E894" i="3"/>
  <c r="F894" i="3"/>
  <c r="E897" i="3"/>
  <c r="F897" i="3"/>
  <c r="E899" i="3"/>
  <c r="F899" i="3"/>
  <c r="E902" i="3"/>
  <c r="F902" i="3"/>
  <c r="E911" i="3"/>
  <c r="F911" i="3"/>
  <c r="E912" i="3"/>
  <c r="F912" i="3"/>
  <c r="E913" i="3"/>
  <c r="F913" i="3"/>
  <c r="E916" i="3"/>
  <c r="F916" i="3"/>
  <c r="E917" i="3"/>
  <c r="F917" i="3"/>
  <c r="E920" i="3"/>
  <c r="E953" i="3"/>
  <c r="F953" i="3"/>
  <c r="E956" i="3"/>
  <c r="F956" i="3"/>
  <c r="E958" i="3"/>
  <c r="F958" i="3"/>
  <c r="E963" i="3"/>
  <c r="F963" i="3"/>
  <c r="E965" i="3"/>
  <c r="F965" i="3"/>
  <c r="E967" i="3"/>
  <c r="F967" i="3"/>
  <c r="E969" i="3"/>
  <c r="F969" i="3"/>
  <c r="E972" i="3"/>
  <c r="F972" i="3"/>
  <c r="E974" i="3"/>
  <c r="F974" i="3"/>
  <c r="E982" i="3"/>
  <c r="E1020" i="3"/>
  <c r="F1020" i="3"/>
  <c r="E1023" i="3"/>
  <c r="F1023" i="3"/>
  <c r="E1028" i="3"/>
  <c r="F1028" i="3"/>
  <c r="E1030" i="3"/>
  <c r="F1030" i="3"/>
  <c r="E1033" i="3"/>
  <c r="F1033" i="3"/>
  <c r="E1039" i="3"/>
  <c r="F1039" i="3"/>
  <c r="E1043" i="3"/>
  <c r="F1043" i="3"/>
  <c r="E1045" i="3"/>
  <c r="F1045" i="3"/>
  <c r="E1047" i="3"/>
  <c r="F1047" i="3"/>
  <c r="E1050" i="3"/>
  <c r="F1050" i="3"/>
  <c r="E1052" i="3"/>
  <c r="F1052" i="3"/>
  <c r="E1054" i="3"/>
  <c r="F1054" i="3"/>
  <c r="E1066" i="3"/>
  <c r="E1069" i="3"/>
  <c r="F1069" i="3"/>
  <c r="E1072" i="3"/>
  <c r="E1075" i="3"/>
  <c r="F1075" i="3"/>
  <c r="E1076" i="3"/>
  <c r="F1076" i="3"/>
  <c r="E1116" i="3"/>
  <c r="F1116" i="3"/>
  <c r="E1119" i="3"/>
  <c r="F1119" i="3"/>
  <c r="E1121" i="3"/>
  <c r="F1121" i="3"/>
  <c r="E1126" i="3"/>
  <c r="F1126" i="3"/>
  <c r="E1128" i="3"/>
  <c r="F1128" i="3"/>
  <c r="E1131" i="3"/>
  <c r="F1131" i="3"/>
  <c r="E1133" i="3"/>
  <c r="F1133" i="3"/>
  <c r="E1135" i="3"/>
  <c r="F1135" i="3"/>
  <c r="E1137" i="3"/>
  <c r="F1137" i="3"/>
  <c r="E1139" i="3"/>
  <c r="F1139" i="3"/>
  <c r="E1144" i="3"/>
  <c r="F1144" i="3"/>
  <c r="E1145" i="3"/>
  <c r="F1145" i="3"/>
  <c r="E1146" i="3"/>
  <c r="F1146" i="3"/>
  <c r="E1149" i="3"/>
  <c r="F1149" i="3"/>
  <c r="E1150" i="3"/>
  <c r="F1150" i="3"/>
  <c r="E1153" i="3"/>
  <c r="F1153" i="3"/>
  <c r="E1154" i="3"/>
  <c r="F1154" i="3"/>
  <c r="E1155" i="3"/>
  <c r="F1155" i="3"/>
  <c r="E1157" i="3"/>
  <c r="F1157" i="3"/>
  <c r="E1179" i="3"/>
  <c r="F1179" i="3"/>
  <c r="E1182" i="3"/>
  <c r="F1182" i="3"/>
  <c r="E1184" i="3"/>
  <c r="F1184" i="3"/>
  <c r="E1189" i="3"/>
  <c r="F1189" i="3"/>
  <c r="E1191" i="3"/>
  <c r="F1191" i="3"/>
  <c r="E1195" i="3"/>
  <c r="F1195" i="3"/>
  <c r="E1199" i="3"/>
  <c r="F1199" i="3"/>
  <c r="E1201" i="3"/>
  <c r="F1201" i="3"/>
  <c r="E1203" i="3"/>
  <c r="F1203" i="3"/>
  <c r="E1205" i="3"/>
  <c r="F1205" i="3"/>
  <c r="E1208" i="3"/>
  <c r="F1208" i="3"/>
  <c r="E1214" i="3"/>
  <c r="F1214" i="3"/>
  <c r="E1215" i="3"/>
  <c r="F1215" i="3"/>
  <c r="E1216" i="3"/>
  <c r="F1216" i="3"/>
  <c r="E1217" i="3"/>
  <c r="F1217" i="3"/>
  <c r="E1234" i="3"/>
  <c r="E1237" i="3"/>
  <c r="F1237" i="3"/>
  <c r="E1239" i="3"/>
  <c r="F1239" i="3"/>
  <c r="E1244" i="3"/>
  <c r="F1244" i="3"/>
  <c r="E1249" i="3"/>
  <c r="F1249" i="3"/>
  <c r="E1253" i="3"/>
  <c r="F1253" i="3"/>
  <c r="E1263" i="3"/>
  <c r="F1263" i="3"/>
  <c r="E1271" i="3"/>
  <c r="F1271" i="3"/>
  <c r="E1274" i="3"/>
  <c r="F1274" i="3"/>
  <c r="E1278" i="3"/>
  <c r="F1278" i="3"/>
  <c r="E1281" i="3"/>
  <c r="F1281" i="3"/>
  <c r="E1284" i="3"/>
  <c r="F1284" i="3"/>
  <c r="E1296" i="3"/>
  <c r="F1296" i="3"/>
  <c r="E1297" i="3"/>
  <c r="F1297" i="3"/>
  <c r="E1298" i="3"/>
  <c r="F1298" i="3"/>
  <c r="E1299" i="3"/>
  <c r="F1299" i="3"/>
  <c r="E1302" i="3"/>
  <c r="F1302" i="3"/>
  <c r="E1303" i="3"/>
  <c r="F1303" i="3"/>
  <c r="E1304" i="3"/>
  <c r="F1304" i="3"/>
  <c r="E1305" i="3"/>
  <c r="F1305" i="3"/>
  <c r="E1306" i="3"/>
  <c r="F1306" i="3"/>
  <c r="E1309" i="3"/>
  <c r="F1309" i="3"/>
  <c r="E1335" i="3"/>
  <c r="F1335" i="3"/>
  <c r="E1338" i="3"/>
  <c r="F1338" i="3"/>
  <c r="E1340" i="3"/>
  <c r="F1340" i="3"/>
  <c r="E1345" i="3"/>
  <c r="F1345" i="3"/>
  <c r="E1349" i="3"/>
  <c r="F1349" i="3"/>
  <c r="E1353" i="3"/>
  <c r="F1353" i="3"/>
  <c r="E1360" i="3"/>
  <c r="F1360" i="3"/>
  <c r="E1365" i="3"/>
  <c r="F1365" i="3"/>
  <c r="E1367" i="3"/>
  <c r="F1367" i="3"/>
  <c r="E1371" i="3"/>
  <c r="F1371" i="3"/>
  <c r="E1375" i="3"/>
  <c r="F1375" i="3"/>
  <c r="E1377" i="3"/>
  <c r="F1377" i="3"/>
  <c r="E1379" i="3"/>
  <c r="F1379" i="3"/>
  <c r="E1389" i="3"/>
  <c r="F1389" i="3"/>
  <c r="E1390" i="3"/>
  <c r="F1390" i="3"/>
  <c r="E1391" i="3"/>
  <c r="F1391" i="3"/>
  <c r="E1394" i="3"/>
  <c r="F1394" i="3"/>
  <c r="E1395" i="3"/>
  <c r="F1395" i="3"/>
  <c r="E1418" i="3"/>
  <c r="F1418" i="3"/>
  <c r="E1421" i="3"/>
  <c r="F1421" i="3"/>
  <c r="E1423" i="3"/>
  <c r="F1423" i="3"/>
  <c r="E1428" i="3"/>
  <c r="F1428" i="3"/>
  <c r="E1431" i="3"/>
  <c r="F1431" i="3"/>
  <c r="E1433" i="3"/>
  <c r="F1433" i="3"/>
  <c r="E1438" i="3"/>
  <c r="F1438" i="3"/>
  <c r="E1442" i="3"/>
  <c r="F1442" i="3"/>
  <c r="E1444" i="3"/>
  <c r="F1444" i="3"/>
  <c r="E1446" i="3"/>
  <c r="F1446" i="3"/>
  <c r="E1449" i="3"/>
  <c r="F1449" i="3"/>
  <c r="E1452" i="3"/>
  <c r="F1452" i="3"/>
  <c r="E1454" i="3"/>
  <c r="F1454" i="3"/>
  <c r="E1464" i="3"/>
  <c r="F1464" i="3"/>
  <c r="E1467" i="3"/>
  <c r="F1467" i="3"/>
  <c r="E1468" i="3"/>
  <c r="F1468" i="3"/>
  <c r="E1471" i="3"/>
  <c r="E1474" i="3"/>
  <c r="F1474" i="3"/>
  <c r="E1475" i="3"/>
  <c r="F1475" i="3"/>
  <c r="E1517" i="3"/>
  <c r="F1517" i="3"/>
  <c r="E1520" i="3"/>
  <c r="F1520" i="3"/>
  <c r="E1522" i="3"/>
  <c r="F1522" i="3"/>
  <c r="E1527" i="3"/>
  <c r="F1527" i="3"/>
  <c r="E1529" i="3"/>
  <c r="F1529" i="3"/>
  <c r="E1533" i="3"/>
  <c r="F1533" i="3"/>
  <c r="E1536" i="3"/>
  <c r="F1536" i="3"/>
  <c r="E1542" i="3"/>
  <c r="F1542" i="3"/>
  <c r="E1544" i="3"/>
  <c r="F1544" i="3"/>
  <c r="E1546" i="3"/>
  <c r="F1546" i="3"/>
  <c r="E1548" i="3"/>
  <c r="F1548" i="3"/>
  <c r="E1552" i="3"/>
  <c r="F1552" i="3"/>
  <c r="E1555" i="3"/>
  <c r="F1555" i="3"/>
  <c r="E1567" i="3"/>
  <c r="F1567" i="3"/>
  <c r="E1568" i="3"/>
  <c r="F1568" i="3"/>
  <c r="E1569" i="3"/>
  <c r="F1569" i="3"/>
  <c r="E1570" i="3"/>
  <c r="F1570" i="3"/>
  <c r="E1573" i="3"/>
  <c r="F1573" i="3"/>
  <c r="E1576" i="3"/>
  <c r="E1579" i="3"/>
  <c r="E1605" i="3"/>
  <c r="F1605" i="3"/>
  <c r="E1608" i="3"/>
  <c r="F1608" i="3"/>
  <c r="E1610" i="3"/>
  <c r="F1610" i="3"/>
  <c r="E1615" i="3"/>
  <c r="F1615" i="3"/>
  <c r="E1618" i="3"/>
  <c r="F1618" i="3"/>
  <c r="E1620" i="3"/>
  <c r="F1620" i="3"/>
  <c r="E1623" i="3"/>
  <c r="F1623" i="3"/>
  <c r="E1627" i="3"/>
  <c r="F1627" i="3"/>
  <c r="E1630" i="3"/>
  <c r="F1630" i="3"/>
  <c r="E1633" i="3"/>
  <c r="F1633" i="3"/>
  <c r="E1640" i="3"/>
  <c r="F1640" i="3"/>
  <c r="E1641" i="3"/>
  <c r="F1641" i="3"/>
  <c r="E1642" i="3"/>
  <c r="F1642" i="3"/>
  <c r="E1645" i="3"/>
  <c r="F1645" i="3"/>
  <c r="E1646" i="3"/>
  <c r="F1646" i="3"/>
  <c r="E1649" i="3"/>
  <c r="E1677" i="3"/>
  <c r="E1680" i="3"/>
  <c r="F1680" i="3"/>
  <c r="E1682" i="3"/>
  <c r="F1682" i="3"/>
  <c r="E1687" i="3"/>
  <c r="F1687" i="3"/>
  <c r="E1690" i="3"/>
  <c r="F1690" i="3"/>
  <c r="E1693" i="3"/>
  <c r="F1693" i="3"/>
  <c r="E1696" i="3"/>
  <c r="F1696" i="3"/>
  <c r="E1700" i="3"/>
  <c r="F1700" i="3"/>
  <c r="E1702" i="3"/>
  <c r="F1702" i="3"/>
  <c r="E1704" i="3"/>
  <c r="F1704" i="3"/>
  <c r="E1706" i="3"/>
  <c r="F1706" i="3"/>
  <c r="E1709" i="3"/>
  <c r="F1709" i="3"/>
  <c r="E1714" i="3"/>
  <c r="E1717" i="3"/>
  <c r="F1717" i="3"/>
  <c r="E1718" i="3"/>
  <c r="F1718" i="3"/>
  <c r="E1719" i="3"/>
  <c r="F1719" i="3"/>
  <c r="E1722" i="3"/>
  <c r="F1722" i="3"/>
  <c r="E1723" i="3"/>
  <c r="F1723" i="3"/>
  <c r="E1724" i="3"/>
  <c r="F1724" i="3"/>
  <c r="E1727" i="3"/>
  <c r="F1727" i="3"/>
  <c r="E1728" i="3"/>
  <c r="F1728" i="3"/>
  <c r="E1773" i="3"/>
  <c r="F1773" i="3"/>
  <c r="E1776" i="3"/>
  <c r="F1776" i="3"/>
  <c r="E1778" i="3"/>
  <c r="F1778" i="3"/>
  <c r="E1783" i="3"/>
  <c r="F1783" i="3"/>
  <c r="E1785" i="3"/>
  <c r="F1785" i="3"/>
  <c r="E1789" i="3"/>
  <c r="F1789" i="3"/>
  <c r="E1793" i="3"/>
  <c r="F1793" i="3"/>
  <c r="E1798" i="3"/>
  <c r="F1798" i="3"/>
  <c r="E1800" i="3"/>
  <c r="F1800" i="3"/>
  <c r="E1803" i="3"/>
  <c r="F1803" i="3"/>
  <c r="E1806" i="3"/>
  <c r="F1806" i="3"/>
  <c r="E1808" i="3"/>
  <c r="F1808" i="3"/>
  <c r="E1810" i="3"/>
  <c r="F1810" i="3"/>
  <c r="E1821" i="3"/>
  <c r="F1821" i="3"/>
  <c r="E1824" i="3"/>
  <c r="F1824" i="3"/>
  <c r="E1827" i="3"/>
  <c r="F1827" i="3"/>
  <c r="E1828" i="3"/>
  <c r="F1828" i="3"/>
  <c r="E1831" i="3"/>
  <c r="F1831" i="3"/>
  <c r="E1861" i="3"/>
  <c r="E1864" i="3"/>
  <c r="F1863" i="3"/>
  <c r="E1866" i="3"/>
  <c r="F1865" i="3"/>
  <c r="E1871" i="3"/>
  <c r="F1870" i="3"/>
  <c r="E1874" i="3"/>
  <c r="F1873" i="3"/>
  <c r="E1876" i="3"/>
  <c r="F1875" i="3"/>
  <c r="E1881" i="3"/>
  <c r="F1880" i="3"/>
  <c r="E1886" i="3"/>
  <c r="F1885" i="3"/>
  <c r="E1888" i="3"/>
  <c r="F1887" i="3"/>
  <c r="E1890" i="3"/>
  <c r="F1889" i="3"/>
  <c r="E1895" i="3"/>
  <c r="F1894" i="3"/>
  <c r="E1896" i="3"/>
  <c r="F1895" i="3"/>
  <c r="E1899" i="3"/>
  <c r="F1898" i="3"/>
  <c r="E1900" i="3"/>
  <c r="F1899" i="3"/>
  <c r="E1901" i="3"/>
  <c r="F1900" i="3"/>
  <c r="E1902" i="3"/>
  <c r="F1901" i="3"/>
  <c r="E1905" i="3"/>
  <c r="E1908" i="3"/>
  <c r="F1907" i="3"/>
  <c r="E1940" i="3"/>
  <c r="E1943" i="3"/>
  <c r="F1942" i="3"/>
  <c r="E1945" i="3"/>
  <c r="F1944" i="3"/>
  <c r="E1950" i="3"/>
  <c r="F1949" i="3"/>
  <c r="E1952" i="3"/>
  <c r="F1951" i="3"/>
  <c r="E1954" i="3"/>
  <c r="F1953" i="3"/>
  <c r="E1957" i="3"/>
  <c r="F1956" i="3"/>
  <c r="E1960" i="3"/>
  <c r="F1959" i="3"/>
  <c r="E1963" i="3"/>
  <c r="F1962" i="3"/>
  <c r="E1968" i="3"/>
  <c r="E1971" i="3"/>
  <c r="E1995" i="3"/>
  <c r="E1998" i="3"/>
  <c r="F1997" i="3"/>
  <c r="E2000" i="3"/>
  <c r="F1999" i="3"/>
  <c r="E2005" i="3"/>
  <c r="F2004" i="3"/>
  <c r="E2008" i="3"/>
  <c r="F2007" i="3"/>
  <c r="E2011" i="3"/>
  <c r="F2010" i="3"/>
  <c r="E2020" i="3"/>
  <c r="F2019" i="3"/>
  <c r="E2027" i="3"/>
  <c r="F2026" i="3"/>
  <c r="E2029" i="3"/>
  <c r="F2028" i="3"/>
  <c r="E2032" i="3"/>
  <c r="F2031" i="3"/>
  <c r="E2035" i="3"/>
  <c r="F2034" i="3"/>
  <c r="E2038" i="3"/>
  <c r="F2037" i="3"/>
  <c r="E2049" i="3"/>
  <c r="F2048" i="3"/>
  <c r="E2050" i="3"/>
  <c r="F2049" i="3"/>
  <c r="E2053" i="3"/>
  <c r="F2052" i="3"/>
  <c r="E2054" i="3"/>
  <c r="F2053" i="3"/>
  <c r="E2055" i="3"/>
  <c r="F2054" i="3"/>
  <c r="E2058" i="3"/>
  <c r="E2061" i="3"/>
  <c r="E2091" i="3"/>
  <c r="E2094" i="3"/>
  <c r="F2093" i="3"/>
  <c r="E2096" i="3"/>
  <c r="F2095" i="3"/>
  <c r="E2101" i="3"/>
  <c r="F2100" i="3"/>
  <c r="E2104" i="3"/>
  <c r="F2103" i="3"/>
  <c r="E2106" i="3"/>
  <c r="F2105" i="3"/>
  <c r="E2110" i="3"/>
  <c r="F2109" i="3"/>
  <c r="E2113" i="3"/>
  <c r="F2112" i="3"/>
  <c r="E2119" i="3"/>
  <c r="F2118" i="3"/>
  <c r="E2120" i="3"/>
  <c r="F2119" i="3"/>
  <c r="E2123" i="3"/>
  <c r="F2122" i="3"/>
  <c r="E2124" i="3"/>
  <c r="F2123" i="3"/>
  <c r="E2127" i="3"/>
  <c r="E2130" i="3"/>
  <c r="E2171" i="3"/>
  <c r="E2174" i="3"/>
  <c r="F2173" i="3"/>
  <c r="E2176" i="3"/>
  <c r="F2175" i="3"/>
  <c r="E2181" i="3"/>
  <c r="F2180" i="3"/>
  <c r="E2184" i="3"/>
  <c r="F2183" i="3"/>
  <c r="E2187" i="3"/>
  <c r="F2186" i="3"/>
  <c r="E2192" i="3"/>
  <c r="F2191" i="3"/>
  <c r="E2199" i="3"/>
  <c r="F2198" i="3"/>
  <c r="E2201" i="3"/>
  <c r="F2200" i="3"/>
  <c r="E2203" i="3"/>
  <c r="F2202" i="3"/>
  <c r="E2205" i="3"/>
  <c r="F2204" i="3"/>
  <c r="E2207" i="3"/>
  <c r="F2206" i="3"/>
  <c r="E2210" i="3"/>
  <c r="F2209" i="3"/>
  <c r="E2219" i="3"/>
  <c r="F2218" i="3"/>
  <c r="E2220" i="3"/>
  <c r="F2219" i="3"/>
  <c r="E2223" i="3"/>
  <c r="F2222" i="3"/>
  <c r="E2224" i="3"/>
  <c r="F2223" i="3"/>
  <c r="E2227" i="3"/>
  <c r="F2226" i="3"/>
  <c r="E2228" i="3"/>
  <c r="F2227" i="3"/>
  <c r="E2229" i="3"/>
  <c r="F2228" i="3"/>
  <c r="E2230" i="3"/>
  <c r="F2229" i="3"/>
  <c r="E2233" i="3"/>
  <c r="E2276" i="3"/>
  <c r="E2279" i="3"/>
  <c r="F2278" i="3"/>
  <c r="E2281" i="3"/>
  <c r="F2280" i="3"/>
  <c r="E2286" i="3"/>
  <c r="F2285" i="3"/>
  <c r="E2289" i="3"/>
  <c r="F2288" i="3"/>
  <c r="E2291" i="3"/>
  <c r="F2290" i="3"/>
  <c r="E2296" i="3"/>
  <c r="F2295" i="3"/>
  <c r="E2302" i="3"/>
  <c r="F2301" i="3"/>
  <c r="E2304" i="3"/>
  <c r="F2303" i="3"/>
  <c r="E2307" i="3"/>
  <c r="F2306" i="3"/>
  <c r="E2309" i="3"/>
  <c r="F2308" i="3"/>
  <c r="E2313" i="3"/>
  <c r="F2312" i="3"/>
  <c r="E2315" i="3"/>
  <c r="F2314" i="3"/>
  <c r="E2324" i="3"/>
  <c r="F2323" i="3"/>
  <c r="E2325" i="3"/>
  <c r="F2324" i="3"/>
  <c r="E2326" i="3"/>
  <c r="F2325" i="3"/>
  <c r="E2327" i="3"/>
  <c r="F2326" i="3"/>
  <c r="E2330" i="3"/>
  <c r="F2329" i="3"/>
  <c r="E2331" i="3"/>
  <c r="F2330" i="3"/>
  <c r="E2334" i="3"/>
  <c r="E2337" i="3"/>
  <c r="E2366" i="3"/>
  <c r="E2369" i="3"/>
  <c r="F2368" i="3"/>
  <c r="E2371" i="3"/>
  <c r="F2370" i="3"/>
  <c r="E2376" i="3"/>
  <c r="F2375" i="3"/>
  <c r="E2379" i="3"/>
  <c r="F2378" i="3"/>
  <c r="E2383" i="3"/>
  <c r="F2382" i="3"/>
  <c r="E2391" i="3"/>
  <c r="F2390" i="3"/>
  <c r="E2398" i="3"/>
  <c r="F2397" i="3"/>
  <c r="E2400" i="3"/>
  <c r="F2399" i="3"/>
  <c r="E2403" i="3"/>
  <c r="F2402" i="3"/>
  <c r="E2406" i="3"/>
  <c r="F2405" i="3"/>
  <c r="E2410" i="3"/>
  <c r="F2409" i="3"/>
  <c r="E2422" i="3"/>
  <c r="F2421" i="3"/>
  <c r="E2423" i="3"/>
  <c r="F2422" i="3"/>
  <c r="E2424" i="3"/>
  <c r="F2423" i="3"/>
  <c r="E2425" i="3"/>
  <c r="F2424" i="3"/>
  <c r="E2426" i="3"/>
  <c r="F2425" i="3"/>
  <c r="E2429" i="3"/>
  <c r="E2432" i="3"/>
  <c r="F2431" i="3"/>
  <c r="E2435" i="3"/>
  <c r="F2434" i="3"/>
  <c r="E2462" i="3"/>
  <c r="F2461" i="3"/>
  <c r="E2467" i="3"/>
  <c r="F2466" i="3"/>
  <c r="E2472" i="3"/>
  <c r="F2471" i="3"/>
  <c r="E2474" i="3"/>
  <c r="F2473" i="3"/>
  <c r="E2478" i="3"/>
  <c r="F2477" i="3"/>
  <c r="E2487" i="3"/>
  <c r="F2486" i="3"/>
  <c r="E2493" i="3"/>
  <c r="F2492" i="3"/>
  <c r="E2496" i="3"/>
  <c r="F2495" i="3"/>
  <c r="E2498" i="3"/>
  <c r="F2497" i="3"/>
  <c r="E2502" i="3"/>
  <c r="F2501" i="3"/>
  <c r="E2512" i="3"/>
  <c r="F2511" i="3"/>
  <c r="E2513" i="3"/>
  <c r="F2512" i="3"/>
  <c r="E2516" i="3"/>
  <c r="F2515" i="3"/>
  <c r="E2517" i="3"/>
  <c r="F2516" i="3"/>
  <c r="E2518" i="3"/>
  <c r="F2517" i="3"/>
  <c r="E2521" i="3"/>
  <c r="F2520" i="3"/>
  <c r="E2524" i="3"/>
  <c r="F2523" i="3"/>
  <c r="E2562" i="3"/>
  <c r="E2565" i="3"/>
  <c r="F2564" i="3"/>
  <c r="E2567" i="3"/>
  <c r="F2566" i="3"/>
  <c r="E2572" i="3"/>
  <c r="F2571" i="3"/>
  <c r="E2574" i="3"/>
  <c r="F2573" i="3"/>
  <c r="E2576" i="3"/>
  <c r="F2575" i="3"/>
  <c r="E2582" i="3"/>
  <c r="F2581" i="3"/>
  <c r="E2588" i="3"/>
  <c r="F2587" i="3"/>
  <c r="E2591" i="3"/>
  <c r="F2590" i="3"/>
  <c r="E2593" i="3"/>
  <c r="F2592" i="3"/>
  <c r="E2596" i="3"/>
  <c r="F2595" i="3"/>
  <c r="E2598" i="3"/>
  <c r="F2597" i="3"/>
  <c r="E2605" i="3"/>
  <c r="F2604" i="3"/>
  <c r="E2608" i="3"/>
  <c r="F2607" i="3"/>
  <c r="E2609" i="3"/>
  <c r="F2608" i="3"/>
  <c r="E2610" i="3"/>
  <c r="F2609" i="3"/>
  <c r="E2611" i="3"/>
  <c r="F2610" i="3"/>
  <c r="E2614" i="3"/>
  <c r="F2613" i="3"/>
  <c r="E2615" i="3"/>
  <c r="F2614" i="3"/>
  <c r="E2618" i="3"/>
  <c r="E2621" i="3"/>
  <c r="F2620" i="3"/>
  <c r="E2674" i="3"/>
  <c r="E2679" i="3"/>
  <c r="F2678" i="3"/>
  <c r="E2684" i="3"/>
  <c r="F2683" i="3"/>
  <c r="E2686" i="3"/>
  <c r="F2685" i="3"/>
  <c r="E2689" i="3"/>
  <c r="F2688" i="3"/>
  <c r="E2692" i="3"/>
  <c r="F2691" i="3"/>
  <c r="E2695" i="3"/>
  <c r="F2694" i="3"/>
  <c r="E2700" i="3"/>
  <c r="F2699" i="3"/>
  <c r="E2701" i="3"/>
  <c r="F2700" i="3"/>
  <c r="E2702" i="3"/>
  <c r="F2701" i="3"/>
  <c r="E2705" i="3"/>
  <c r="F2704" i="3"/>
  <c r="E2706" i="3"/>
  <c r="F2705" i="3"/>
  <c r="E2707" i="3"/>
  <c r="F2706" i="3"/>
  <c r="E2708" i="3"/>
  <c r="F2707" i="3"/>
  <c r="E2710" i="3"/>
  <c r="F2709" i="3"/>
  <c r="E2711" i="3"/>
  <c r="E2739" i="3"/>
  <c r="E2742" i="3"/>
  <c r="F2741" i="3"/>
  <c r="E2744" i="3"/>
  <c r="F2743" i="3"/>
  <c r="E2749" i="3"/>
  <c r="F2748" i="3"/>
  <c r="E2751" i="3"/>
  <c r="F2750" i="3"/>
  <c r="E2753" i="3"/>
  <c r="F2752" i="3"/>
  <c r="E2759" i="3"/>
  <c r="E2762" i="3"/>
  <c r="E2765" i="3"/>
  <c r="E2768" i="3"/>
  <c r="F2767" i="3"/>
  <c r="E2795" i="3"/>
  <c r="E2800" i="3"/>
  <c r="E2805" i="3"/>
  <c r="F2805" i="3"/>
  <c r="E2808" i="3"/>
  <c r="F2808" i="3"/>
  <c r="E2810" i="3"/>
  <c r="F2810" i="3"/>
  <c r="E2813" i="3"/>
  <c r="F2813" i="3"/>
  <c r="E2816" i="3"/>
  <c r="F2816" i="3"/>
  <c r="E2819" i="3"/>
  <c r="F2819" i="3"/>
  <c r="E2825" i="3"/>
  <c r="F2825" i="3"/>
  <c r="E2826" i="3"/>
  <c r="F2826" i="3"/>
  <c r="E2827" i="3"/>
  <c r="F2827" i="3"/>
  <c r="E2830" i="3"/>
  <c r="F2830" i="3"/>
  <c r="E2861" i="3"/>
  <c r="F2861" i="3"/>
  <c r="E2864" i="3"/>
  <c r="F2864" i="3"/>
  <c r="E2866" i="3"/>
  <c r="F2866" i="3"/>
  <c r="E2871" i="3"/>
  <c r="F2871" i="3"/>
  <c r="E2874" i="3"/>
  <c r="F2874" i="3"/>
  <c r="E2876" i="3"/>
  <c r="F2876" i="3"/>
  <c r="E2880" i="3"/>
  <c r="F2880" i="3"/>
  <c r="E2887" i="3"/>
  <c r="F2887" i="3"/>
  <c r="E2890" i="3"/>
  <c r="F2890" i="3"/>
  <c r="E2893" i="3"/>
  <c r="F2893" i="3"/>
  <c r="E2903" i="3"/>
  <c r="F2903" i="3"/>
  <c r="E2904" i="3"/>
  <c r="F2904" i="3"/>
  <c r="E2905" i="3"/>
  <c r="F2905" i="3"/>
  <c r="E2908" i="3"/>
  <c r="F2908" i="3"/>
  <c r="E2909" i="3"/>
  <c r="F2909" i="3"/>
  <c r="E2912" i="3"/>
  <c r="F2912" i="3"/>
  <c r="E2915" i="3"/>
  <c r="E2938" i="3"/>
  <c r="E2941" i="3"/>
  <c r="F2941" i="3"/>
  <c r="E2943" i="3"/>
  <c r="F2943" i="3"/>
  <c r="E2948" i="3"/>
  <c r="F2948" i="3"/>
  <c r="E2951" i="3"/>
  <c r="F2951" i="3"/>
  <c r="E2958" i="3"/>
  <c r="F2958" i="3"/>
  <c r="E2968" i="3"/>
  <c r="F2968" i="3"/>
  <c r="E2975" i="3"/>
  <c r="F2975" i="3"/>
  <c r="E2977" i="3"/>
  <c r="F2977" i="3"/>
  <c r="E2980" i="3"/>
  <c r="F2980" i="3"/>
  <c r="E2983" i="3"/>
  <c r="F2983" i="3"/>
  <c r="E2987" i="3"/>
  <c r="F2987" i="3"/>
  <c r="E2989" i="3"/>
  <c r="F2989" i="3"/>
  <c r="E3003" i="3"/>
  <c r="F3003" i="3"/>
  <c r="E3004" i="3"/>
  <c r="F3004" i="3"/>
  <c r="E3007" i="3"/>
  <c r="F3007" i="3"/>
  <c r="E3008" i="3"/>
  <c r="F3008" i="3"/>
  <c r="E3009" i="3"/>
  <c r="F3009" i="3"/>
  <c r="E3012" i="3"/>
  <c r="F3012" i="3"/>
  <c r="E3051" i="3"/>
  <c r="F3051" i="3"/>
  <c r="E3054" i="3"/>
  <c r="F3054" i="3"/>
  <c r="E3056" i="3"/>
  <c r="F3056" i="3"/>
  <c r="E3061" i="3"/>
  <c r="F3061" i="3"/>
  <c r="E3064" i="3"/>
  <c r="F3064" i="3"/>
  <c r="E3067" i="3"/>
  <c r="F3067" i="3"/>
  <c r="E3073" i="3"/>
  <c r="F3073" i="3"/>
  <c r="E3077" i="3"/>
  <c r="F3077" i="3"/>
  <c r="E3079" i="3"/>
  <c r="F3079" i="3"/>
  <c r="E3082" i="3"/>
  <c r="F3082" i="3"/>
  <c r="E3085" i="3"/>
  <c r="F3085" i="3"/>
  <c r="E3089" i="3"/>
  <c r="F3089" i="3"/>
  <c r="E3094" i="3"/>
  <c r="F3094" i="3"/>
  <c r="E3097" i="3"/>
  <c r="F3097" i="3"/>
  <c r="E3100" i="3"/>
  <c r="F3100" i="3"/>
  <c r="E3134" i="3"/>
  <c r="F3134" i="3"/>
  <c r="E3137" i="3"/>
  <c r="F3137" i="3"/>
  <c r="E3144" i="3"/>
  <c r="F3144" i="3"/>
  <c r="E3147" i="3"/>
  <c r="F3147" i="3"/>
  <c r="E3151" i="3"/>
  <c r="F3151" i="3"/>
  <c r="E3157" i="3"/>
  <c r="F3157" i="3"/>
  <c r="E3164" i="3"/>
  <c r="F3164" i="3"/>
  <c r="E3166" i="3"/>
  <c r="F3166" i="3"/>
  <c r="E3169" i="3"/>
  <c r="F3169" i="3"/>
  <c r="E3172" i="3"/>
  <c r="F3172" i="3"/>
  <c r="E3175" i="3"/>
  <c r="F3175" i="3"/>
  <c r="E3178" i="3"/>
  <c r="F3178" i="3"/>
  <c r="E3186" i="3"/>
  <c r="F3186" i="3"/>
  <c r="E3190" i="3"/>
  <c r="F3190" i="3"/>
  <c r="E3191" i="3"/>
  <c r="F3191" i="3"/>
  <c r="E3228" i="3"/>
  <c r="E3231" i="3"/>
  <c r="F3231" i="3"/>
  <c r="E3233" i="3"/>
  <c r="F3233" i="3"/>
  <c r="E3238" i="3"/>
  <c r="F3238" i="3"/>
  <c r="E3240" i="3"/>
  <c r="F3240" i="3"/>
  <c r="E3243" i="3"/>
  <c r="F3243" i="3"/>
  <c r="E3247" i="3"/>
  <c r="F3247" i="3"/>
  <c r="E3251" i="3"/>
  <c r="F3251" i="3"/>
  <c r="E3253" i="3"/>
  <c r="F3253" i="3"/>
  <c r="E3256" i="3"/>
  <c r="F3256" i="3"/>
  <c r="E3258" i="3"/>
  <c r="F3258" i="3"/>
  <c r="E3261" i="3"/>
  <c r="F3261" i="3"/>
  <c r="E3267" i="3"/>
  <c r="F3267" i="3"/>
  <c r="E3268" i="3"/>
  <c r="F3268" i="3"/>
  <c r="E3271" i="3"/>
  <c r="F3271" i="3"/>
  <c r="E3274" i="3"/>
  <c r="F3274" i="3"/>
  <c r="E3277" i="3"/>
  <c r="F3277" i="3"/>
  <c r="E3310" i="3"/>
  <c r="E3313" i="3"/>
  <c r="F3313" i="3"/>
  <c r="E3315" i="3"/>
  <c r="F3315" i="3"/>
  <c r="E3320" i="3"/>
  <c r="F3320" i="3"/>
  <c r="E3323" i="3"/>
  <c r="F3323" i="3"/>
  <c r="E3326" i="3"/>
  <c r="F3326" i="3"/>
  <c r="E3330" i="3"/>
  <c r="F3330" i="3"/>
  <c r="E3335" i="3"/>
  <c r="F3335" i="3"/>
  <c r="E3337" i="3"/>
  <c r="F3337" i="3"/>
  <c r="E3340" i="3"/>
  <c r="F3340" i="3"/>
  <c r="E3343" i="3"/>
  <c r="F3343" i="3"/>
  <c r="E3346" i="3"/>
  <c r="F3346" i="3"/>
  <c r="E3348" i="3"/>
  <c r="F3348" i="3"/>
  <c r="E3360" i="3"/>
  <c r="E3363" i="3"/>
  <c r="F3363" i="3"/>
  <c r="E3364" i="3"/>
  <c r="F3364" i="3"/>
  <c r="E3388" i="3"/>
  <c r="E3391" i="3"/>
  <c r="E3396" i="3"/>
  <c r="F3396" i="3"/>
  <c r="E3398" i="3"/>
  <c r="F3398" i="3"/>
  <c r="E3400" i="3"/>
  <c r="F3400" i="3"/>
  <c r="E3404" i="3"/>
  <c r="F3404" i="3"/>
  <c r="E3409" i="3"/>
  <c r="F3409" i="3"/>
  <c r="E3411" i="3"/>
  <c r="F3411" i="3"/>
  <c r="E3414" i="3"/>
  <c r="F3414" i="3"/>
  <c r="E3416" i="3"/>
  <c r="F3416" i="3"/>
  <c r="E3418" i="3"/>
  <c r="F3418" i="3"/>
  <c r="E3423" i="3"/>
  <c r="F3423" i="3"/>
  <c r="E3424" i="3"/>
  <c r="F3424" i="3"/>
  <c r="E3425" i="3"/>
  <c r="F3425" i="3"/>
  <c r="E3428" i="3"/>
  <c r="F3428" i="3"/>
  <c r="E3429" i="3"/>
  <c r="F3429" i="3"/>
  <c r="E3430" i="3"/>
  <c r="F3430" i="3"/>
  <c r="E3433" i="3"/>
  <c r="E3469" i="3"/>
  <c r="E3472" i="3"/>
  <c r="F3472" i="3"/>
  <c r="E3474" i="3"/>
  <c r="F3474" i="3"/>
  <c r="E3479" i="3"/>
  <c r="F3479" i="3"/>
  <c r="E3483" i="3"/>
  <c r="F3483" i="3"/>
  <c r="E3488" i="3"/>
  <c r="F3488" i="3"/>
  <c r="E3494" i="3"/>
  <c r="F3494" i="3"/>
  <c r="E3499" i="3"/>
  <c r="F3499" i="3"/>
  <c r="E3502" i="3"/>
  <c r="F3502" i="3"/>
  <c r="E3504" i="3"/>
  <c r="F3504" i="3"/>
  <c r="E3506" i="3"/>
  <c r="F3506" i="3"/>
  <c r="E3514" i="3"/>
  <c r="E3517" i="3"/>
  <c r="F3517" i="3"/>
  <c r="E3518" i="3"/>
  <c r="F3518" i="3"/>
  <c r="E3519" i="3"/>
  <c r="F3519" i="3"/>
  <c r="E3522" i="3"/>
  <c r="F3522" i="3"/>
  <c r="E3523" i="3"/>
  <c r="F3523" i="3"/>
  <c r="E3526" i="3"/>
  <c r="F3526" i="3"/>
  <c r="E7" i="4"/>
  <c r="F7" i="4"/>
  <c r="G7" i="4"/>
  <c r="D37" i="4"/>
  <c r="E37" i="4"/>
  <c r="F37" i="4"/>
  <c r="D38" i="4"/>
  <c r="G38" i="4"/>
  <c r="E38" i="4"/>
  <c r="F38" i="4"/>
  <c r="D54" i="4"/>
  <c r="G54" i="4"/>
  <c r="E54" i="4"/>
  <c r="F54" i="4"/>
  <c r="D55" i="4"/>
  <c r="G55" i="4"/>
  <c r="E55" i="4"/>
  <c r="F55" i="4"/>
  <c r="D58" i="4"/>
  <c r="G58" i="4"/>
  <c r="E58" i="4"/>
  <c r="F58" i="4"/>
  <c r="D59" i="4"/>
  <c r="G59" i="4"/>
  <c r="E59" i="4"/>
  <c r="F59" i="4"/>
  <c r="D61" i="4"/>
  <c r="G61" i="4"/>
  <c r="E61" i="4"/>
  <c r="F61" i="4"/>
  <c r="E2336" i="3"/>
  <c r="F2335" i="3"/>
  <c r="F2336" i="3"/>
  <c r="E2090" i="3"/>
  <c r="F2089" i="3"/>
  <c r="F2090" i="3"/>
  <c r="E731" i="3"/>
  <c r="F731" i="3"/>
  <c r="F732" i="3"/>
  <c r="E1904" i="3"/>
  <c r="F1903" i="3"/>
  <c r="F1904" i="3"/>
  <c r="E1648" i="3"/>
  <c r="F1648" i="3"/>
  <c r="F1649" i="3"/>
  <c r="E2333" i="3"/>
  <c r="F2332" i="3"/>
  <c r="F2333" i="3"/>
  <c r="E2060" i="3"/>
  <c r="F2059" i="3"/>
  <c r="F2060" i="3"/>
  <c r="E1575" i="3"/>
  <c r="F1576" i="3"/>
  <c r="E2797" i="3"/>
  <c r="F2797" i="3"/>
  <c r="F2800" i="3"/>
  <c r="E2561" i="3"/>
  <c r="F2560" i="3"/>
  <c r="F2561" i="3"/>
  <c r="E2170" i="3"/>
  <c r="F2169" i="3"/>
  <c r="F2170" i="3"/>
  <c r="E2057" i="3"/>
  <c r="F2056" i="3"/>
  <c r="F2057" i="3"/>
  <c r="E981" i="3"/>
  <c r="F981" i="3"/>
  <c r="F982" i="3"/>
  <c r="E413" i="3"/>
  <c r="F413" i="3"/>
  <c r="F416" i="3"/>
  <c r="E3432" i="3"/>
  <c r="F3432" i="3"/>
  <c r="F3433" i="3"/>
  <c r="E3390" i="3"/>
  <c r="F3390" i="3"/>
  <c r="F3391" i="3"/>
  <c r="E2794" i="3"/>
  <c r="F2794" i="3"/>
  <c r="F2795" i="3"/>
  <c r="E2129" i="3"/>
  <c r="F2128" i="3"/>
  <c r="F2129" i="3"/>
  <c r="E1994" i="3"/>
  <c r="F1993" i="3"/>
  <c r="F1994" i="3"/>
  <c r="E1713" i="3"/>
  <c r="F1714" i="3"/>
  <c r="E1071" i="3"/>
  <c r="F1072" i="3"/>
  <c r="E1578" i="3"/>
  <c r="F1579" i="3"/>
  <c r="E2275" i="3"/>
  <c r="F2274" i="3"/>
  <c r="F2275" i="3"/>
  <c r="E2126" i="3"/>
  <c r="F2125" i="3"/>
  <c r="F2126" i="3"/>
  <c r="E1970" i="3"/>
  <c r="F1969" i="3"/>
  <c r="F1970" i="3"/>
  <c r="E919" i="3"/>
  <c r="F920" i="3"/>
  <c r="E3309" i="3"/>
  <c r="F3309" i="3"/>
  <c r="F3310" i="3"/>
  <c r="E2764" i="3"/>
  <c r="F2763" i="3"/>
  <c r="F2764" i="3"/>
  <c r="E2673" i="3"/>
  <c r="F2672" i="3"/>
  <c r="F2673" i="3"/>
  <c r="E2232" i="3"/>
  <c r="F2231" i="3"/>
  <c r="F2232" i="3"/>
  <c r="E1967" i="3"/>
  <c r="F1966" i="3"/>
  <c r="F1967" i="3"/>
  <c r="E1065" i="3"/>
  <c r="F1065" i="3"/>
  <c r="F1066" i="3"/>
  <c r="E864" i="3"/>
  <c r="F864" i="3"/>
  <c r="F865" i="3"/>
  <c r="E362" i="3"/>
  <c r="F362" i="3"/>
  <c r="F363" i="3"/>
  <c r="E1860" i="3"/>
  <c r="F1859" i="3"/>
  <c r="F1860" i="3"/>
  <c r="E3468" i="3"/>
  <c r="F3468" i="3"/>
  <c r="F3469" i="3"/>
  <c r="E3227" i="3"/>
  <c r="F3227" i="3"/>
  <c r="F3228" i="3"/>
  <c r="E2738" i="3"/>
  <c r="F2737" i="3"/>
  <c r="F2738" i="3"/>
  <c r="E2761" i="3"/>
  <c r="F2760" i="3"/>
  <c r="F2761" i="3"/>
  <c r="E2428" i="3"/>
  <c r="F2427" i="3"/>
  <c r="F2428" i="3"/>
  <c r="E1470" i="3"/>
  <c r="F1471" i="3"/>
  <c r="E1233" i="3"/>
  <c r="F1233" i="3"/>
  <c r="F1234" i="3"/>
  <c r="E671" i="3"/>
  <c r="F671" i="3"/>
  <c r="F672" i="3"/>
  <c r="E359" i="3"/>
  <c r="F359" i="3"/>
  <c r="F360" i="3"/>
  <c r="E3387" i="3"/>
  <c r="F3387" i="3"/>
  <c r="F3388" i="3"/>
  <c r="E2937" i="3"/>
  <c r="F2937" i="3"/>
  <c r="F2938" i="3"/>
  <c r="D48" i="4"/>
  <c r="F2710" i="3"/>
  <c r="E1939" i="3"/>
  <c r="F1938" i="3"/>
  <c r="F1939" i="3"/>
  <c r="E3513" i="3"/>
  <c r="F3513" i="3"/>
  <c r="F3514" i="3"/>
  <c r="E3359" i="3"/>
  <c r="F3359" i="3"/>
  <c r="F3360" i="3"/>
  <c r="E2914" i="3"/>
  <c r="F2914" i="3"/>
  <c r="F2915" i="3"/>
  <c r="E2758" i="3"/>
  <c r="F2757" i="3"/>
  <c r="F2758" i="3"/>
  <c r="E2617" i="3"/>
  <c r="F2616" i="3"/>
  <c r="F2617" i="3"/>
  <c r="E2365" i="3"/>
  <c r="F2364" i="3"/>
  <c r="F2365" i="3"/>
  <c r="E1676" i="3"/>
  <c r="F1676" i="3"/>
  <c r="F1677" i="3"/>
  <c r="E538" i="3"/>
  <c r="F538" i="3"/>
  <c r="F539" i="3"/>
  <c r="E6" i="3"/>
  <c r="F6" i="3"/>
  <c r="F7" i="3"/>
  <c r="E1572" i="3"/>
  <c r="E2173" i="3"/>
  <c r="F2172" i="3"/>
  <c r="E3002" i="3"/>
  <c r="F3002" i="3"/>
  <c r="E1997" i="3"/>
  <c r="F1996" i="3"/>
  <c r="E1826" i="3"/>
  <c r="E1644" i="3"/>
  <c r="F1644" i="3"/>
  <c r="E1607" i="3"/>
  <c r="F1607" i="3"/>
  <c r="E674" i="3"/>
  <c r="F674" i="3"/>
  <c r="E1473" i="3"/>
  <c r="E2620" i="3"/>
  <c r="E199" i="3"/>
  <c r="F199" i="3"/>
  <c r="E1115" i="3"/>
  <c r="F1115" i="3"/>
  <c r="E2863" i="3"/>
  <c r="F2863" i="3"/>
  <c r="E1516" i="3"/>
  <c r="F1516" i="3"/>
  <c r="E1148" i="3"/>
  <c r="E2860" i="3"/>
  <c r="F2860" i="3"/>
  <c r="E910" i="3"/>
  <c r="E259" i="3"/>
  <c r="F259" i="3"/>
  <c r="E2704" i="3"/>
  <c r="E1463" i="3"/>
  <c r="F1463" i="3"/>
  <c r="E2824" i="3"/>
  <c r="F2824" i="3"/>
  <c r="E727" i="3"/>
  <c r="F727" i="3"/>
  <c r="E3266" i="3"/>
  <c r="E3471" i="3"/>
  <c r="F3471" i="3"/>
  <c r="E3230" i="3"/>
  <c r="F3230" i="3"/>
  <c r="E2911" i="3"/>
  <c r="E1308" i="3"/>
  <c r="E1152" i="3"/>
  <c r="F1152" i="3"/>
  <c r="E255" i="3"/>
  <c r="F255" i="3"/>
  <c r="E2804" i="3"/>
  <c r="E3521" i="3"/>
  <c r="F3521" i="3"/>
  <c r="E3478" i="3"/>
  <c r="F3478" i="3"/>
  <c r="E2368" i="3"/>
  <c r="F2367" i="3"/>
  <c r="E1721" i="3"/>
  <c r="E530" i="3"/>
  <c r="F530" i="3"/>
  <c r="E9" i="3"/>
  <c r="F9" i="3"/>
  <c r="E2902" i="3"/>
  <c r="F2902" i="3"/>
  <c r="E2604" i="3"/>
  <c r="E2564" i="3"/>
  <c r="F2563" i="3"/>
  <c r="E1022" i="3"/>
  <c r="F1022" i="3"/>
  <c r="E734" i="3"/>
  <c r="F734" i="3"/>
  <c r="E196" i="3"/>
  <c r="F196" i="3"/>
  <c r="E3525" i="3"/>
  <c r="F3525" i="3"/>
  <c r="E3093" i="3"/>
  <c r="E2278" i="3"/>
  <c r="F2277" i="3"/>
  <c r="E3270" i="3"/>
  <c r="E3136" i="3"/>
  <c r="F3136" i="3"/>
  <c r="E1823" i="3"/>
  <c r="E867" i="3"/>
  <c r="F867" i="3"/>
  <c r="E3053" i="3"/>
  <c r="F3053" i="3"/>
  <c r="E1894" i="3"/>
  <c r="F1893" i="3"/>
  <c r="E1074" i="3"/>
  <c r="E818" i="3"/>
  <c r="F818" i="3"/>
  <c r="E361" i="3"/>
  <c r="F361" i="3"/>
  <c r="E980" i="3"/>
  <c r="E3362" i="3"/>
  <c r="E2793" i="3"/>
  <c r="F2793" i="3"/>
  <c r="E2741" i="3"/>
  <c r="F2740" i="3"/>
  <c r="E2613" i="3"/>
  <c r="F2612" i="3"/>
  <c r="E2226" i="3"/>
  <c r="E1639" i="3"/>
  <c r="F1639" i="3"/>
  <c r="E1178" i="3"/>
  <c r="F1178" i="3"/>
  <c r="E3189" i="3"/>
  <c r="F3189" i="3"/>
  <c r="E3011" i="3"/>
  <c r="F3011" i="3"/>
  <c r="E2907" i="3"/>
  <c r="F2907" i="3"/>
  <c r="E2329" i="3"/>
  <c r="F2328" i="3"/>
  <c r="E1775" i="3"/>
  <c r="F1775" i="3"/>
  <c r="E438" i="3"/>
  <c r="E365" i="3"/>
  <c r="E206" i="3"/>
  <c r="E3276" i="3"/>
  <c r="E2748" i="3"/>
  <c r="E2004" i="3"/>
  <c r="E1686" i="3"/>
  <c r="E1614" i="3"/>
  <c r="E1337" i="3"/>
  <c r="F1337" i="3"/>
  <c r="E541" i="3"/>
  <c r="F541" i="3"/>
  <c r="E3099" i="3"/>
  <c r="F3099" i="3"/>
  <c r="E2829" i="3"/>
  <c r="F2829" i="3"/>
  <c r="E2128" i="3"/>
  <c r="F2127" i="3"/>
  <c r="E1898" i="3"/>
  <c r="E1393" i="3"/>
  <c r="E1301" i="3"/>
  <c r="F1301" i="3"/>
  <c r="E3185" i="3"/>
  <c r="F3185" i="3"/>
  <c r="E3006" i="3"/>
  <c r="E2218" i="3"/>
  <c r="E1604" i="3"/>
  <c r="F1604" i="3"/>
  <c r="E1143" i="3"/>
  <c r="E955" i="3"/>
  <c r="F955" i="3"/>
  <c r="E443" i="3"/>
  <c r="F443" i="3"/>
  <c r="E3312" i="3"/>
  <c r="E1679" i="3"/>
  <c r="F1679" i="3"/>
  <c r="E915" i="3"/>
  <c r="E2515" i="3"/>
  <c r="F2514" i="3"/>
  <c r="E2421" i="3"/>
  <c r="F2420" i="3"/>
  <c r="E1295" i="3"/>
  <c r="G37" i="4"/>
  <c r="E3358" i="3"/>
  <c r="F3358" i="3"/>
  <c r="E2767" i="3"/>
  <c r="F2766" i="3"/>
  <c r="E3516" i="3"/>
  <c r="F3516" i="3"/>
  <c r="E3512" i="3"/>
  <c r="F3512" i="3"/>
  <c r="E2222" i="3"/>
  <c r="F2221" i="3"/>
  <c r="E2616" i="3"/>
  <c r="F2615" i="3"/>
  <c r="E3422" i="3"/>
  <c r="F3422" i="3"/>
  <c r="E3319" i="3"/>
  <c r="F3319" i="3"/>
  <c r="E3237" i="3"/>
  <c r="F3237" i="3"/>
  <c r="E2940" i="3"/>
  <c r="F2940" i="3"/>
  <c r="E2913" i="3"/>
  <c r="F2913" i="3"/>
  <c r="E2699" i="3"/>
  <c r="F2698" i="3"/>
  <c r="E2683" i="3"/>
  <c r="F2682" i="3"/>
  <c r="E2332" i="3"/>
  <c r="F2331" i="3"/>
  <c r="E3427" i="3"/>
  <c r="F3427" i="3"/>
  <c r="E2947" i="3"/>
  <c r="F2947" i="3"/>
  <c r="E2431" i="3"/>
  <c r="F2430" i="3"/>
  <c r="E3143" i="3"/>
  <c r="F3143" i="3"/>
  <c r="E3096" i="3"/>
  <c r="F3096" i="3"/>
  <c r="E2763" i="3"/>
  <c r="F2762" i="3"/>
  <c r="E2607" i="3"/>
  <c r="F2606" i="3"/>
  <c r="E3273" i="3"/>
  <c r="F3273" i="3"/>
  <c r="E3050" i="3"/>
  <c r="F3050" i="3"/>
  <c r="E3133" i="3"/>
  <c r="F3133" i="3"/>
  <c r="E3395" i="3"/>
  <c r="F3395" i="3"/>
  <c r="E3060" i="3"/>
  <c r="F3060" i="3"/>
  <c r="E2870" i="3"/>
  <c r="F2870" i="3"/>
  <c r="E2520" i="3"/>
  <c r="F2519" i="3"/>
  <c r="E1188" i="3"/>
  <c r="F1188" i="3"/>
  <c r="E2052" i="3"/>
  <c r="F2051" i="3"/>
  <c r="E2375" i="3"/>
  <c r="F2374" i="3"/>
  <c r="E2122" i="3"/>
  <c r="F2121" i="3"/>
  <c r="E1969" i="3"/>
  <c r="F1968" i="3"/>
  <c r="E1647" i="3"/>
  <c r="F1647" i="3"/>
  <c r="E2461" i="3"/>
  <c r="F2460" i="3"/>
  <c r="E2335" i="3"/>
  <c r="F2334" i="3"/>
  <c r="E2323" i="3"/>
  <c r="F2322" i="3"/>
  <c r="E2180" i="3"/>
  <c r="F2179" i="3"/>
  <c r="E2100" i="3"/>
  <c r="F2099" i="3"/>
  <c r="E2093" i="3"/>
  <c r="F2092" i="3"/>
  <c r="E2048" i="3"/>
  <c r="F2047" i="3"/>
  <c r="E1907" i="3"/>
  <c r="F1906" i="3"/>
  <c r="E1870" i="3"/>
  <c r="F1869" i="3"/>
  <c r="E1417" i="3"/>
  <c r="F1417" i="3"/>
  <c r="E2285" i="3"/>
  <c r="F2284" i="3"/>
  <c r="E2056" i="3"/>
  <c r="F2055" i="3"/>
  <c r="E1966" i="3"/>
  <c r="F1965" i="3"/>
  <c r="E1772" i="3"/>
  <c r="F1772" i="3"/>
  <c r="E1236" i="3"/>
  <c r="F1236" i="3"/>
  <c r="E1181" i="3"/>
  <c r="F1181" i="3"/>
  <c r="E2571" i="3"/>
  <c r="F2570" i="3"/>
  <c r="E2511" i="3"/>
  <c r="F2510" i="3"/>
  <c r="E2471" i="3"/>
  <c r="F2470" i="3"/>
  <c r="E2231" i="3"/>
  <c r="F2230" i="3"/>
  <c r="E2118" i="3"/>
  <c r="F2117" i="3"/>
  <c r="E1726" i="3"/>
  <c r="F1726" i="3"/>
  <c r="E1526" i="3"/>
  <c r="F1526" i="3"/>
  <c r="E874" i="3"/>
  <c r="F874" i="3"/>
  <c r="E1949" i="3"/>
  <c r="F1948" i="3"/>
  <c r="E1863" i="3"/>
  <c r="F1862" i="3"/>
  <c r="E1388" i="3"/>
  <c r="F1388" i="3"/>
  <c r="E1344" i="3"/>
  <c r="F1344" i="3"/>
  <c r="E761" i="3"/>
  <c r="F761" i="3"/>
  <c r="E1519" i="3"/>
  <c r="F1519" i="3"/>
  <c r="E1243" i="3"/>
  <c r="F1243" i="3"/>
  <c r="E1019" i="3"/>
  <c r="F1019" i="3"/>
  <c r="E771" i="3"/>
  <c r="F771" i="3"/>
  <c r="E1427" i="3"/>
  <c r="F1427" i="3"/>
  <c r="E1420" i="3"/>
  <c r="F1420" i="3"/>
  <c r="E1334" i="3"/>
  <c r="F1334" i="3"/>
  <c r="E801" i="3"/>
  <c r="F801" i="3"/>
  <c r="E1942" i="3"/>
  <c r="F1941" i="3"/>
  <c r="E1820" i="3"/>
  <c r="F1820" i="3"/>
  <c r="E1782" i="3"/>
  <c r="F1782" i="3"/>
  <c r="E1716" i="3"/>
  <c r="F1716" i="3"/>
  <c r="E1566" i="3"/>
  <c r="F1566" i="3"/>
  <c r="E1466" i="3"/>
  <c r="F1466" i="3"/>
  <c r="E1125" i="3"/>
  <c r="F1125" i="3"/>
  <c r="E807" i="3"/>
  <c r="F807" i="3"/>
  <c r="E355" i="3"/>
  <c r="F355" i="3"/>
  <c r="E290" i="3"/>
  <c r="F290" i="3"/>
  <c r="E1068" i="3"/>
  <c r="F1068" i="3"/>
  <c r="E1027" i="3"/>
  <c r="F1027" i="3"/>
  <c r="E681" i="3"/>
  <c r="F681" i="3"/>
  <c r="E591" i="3"/>
  <c r="F591" i="3"/>
  <c r="E534" i="3"/>
  <c r="F534" i="3"/>
  <c r="E300" i="3"/>
  <c r="F300" i="3"/>
  <c r="E69" i="3"/>
  <c r="F69" i="3"/>
  <c r="E601" i="3"/>
  <c r="F601" i="3"/>
  <c r="E420" i="3"/>
  <c r="F420" i="3"/>
  <c r="E16" i="3"/>
  <c r="F16" i="3"/>
  <c r="E1213" i="3"/>
  <c r="F1213" i="3"/>
  <c r="E962" i="3"/>
  <c r="F962" i="3"/>
  <c r="E952" i="3"/>
  <c r="F952" i="3"/>
  <c r="E812" i="3"/>
  <c r="F812" i="3"/>
  <c r="E487" i="3"/>
  <c r="F487" i="3"/>
  <c r="E1064" i="3"/>
  <c r="F1064" i="3"/>
  <c r="E644" i="3"/>
  <c r="F644" i="3"/>
  <c r="E410" i="3"/>
  <c r="F410" i="3"/>
  <c r="E764" i="3"/>
  <c r="F764" i="3"/>
  <c r="E594" i="3"/>
  <c r="F594" i="3"/>
  <c r="E494" i="3"/>
  <c r="F494" i="3"/>
  <c r="E484" i="3"/>
  <c r="F484" i="3"/>
  <c r="E293" i="3"/>
  <c r="F293" i="3"/>
  <c r="E262" i="3"/>
  <c r="F262" i="3"/>
  <c r="E250" i="3"/>
  <c r="F250" i="3"/>
  <c r="E62" i="3"/>
  <c r="F62" i="3"/>
  <c r="E2059" i="3"/>
  <c r="F2058" i="3"/>
  <c r="E2757" i="3"/>
  <c r="F2756" i="3"/>
  <c r="E2125" i="3"/>
  <c r="F2124" i="3"/>
  <c r="E2427" i="3"/>
  <c r="F2426" i="3"/>
  <c r="E537" i="3"/>
  <c r="F537" i="3"/>
  <c r="E3431" i="3"/>
  <c r="F3431" i="3"/>
  <c r="E730" i="3"/>
  <c r="F730" i="3"/>
  <c r="E1903" i="3"/>
  <c r="F1902" i="3"/>
  <c r="E2760" i="3"/>
  <c r="F2759" i="3"/>
  <c r="E3386" i="3"/>
  <c r="F3386" i="3"/>
  <c r="E358" i="3"/>
  <c r="F358" i="3"/>
  <c r="E3005" i="3"/>
  <c r="F3005" i="3"/>
  <c r="F3006" i="3"/>
  <c r="E364" i="3"/>
  <c r="F364" i="3"/>
  <c r="F365" i="3"/>
  <c r="E3269" i="3"/>
  <c r="F3269" i="3"/>
  <c r="F3270" i="3"/>
  <c r="E2603" i="3"/>
  <c r="F2602" i="3"/>
  <c r="F2603" i="3"/>
  <c r="E2803" i="3"/>
  <c r="F2803" i="3"/>
  <c r="F2804" i="3"/>
  <c r="E3308" i="3"/>
  <c r="F3308" i="3"/>
  <c r="F3312" i="3"/>
  <c r="E437" i="3"/>
  <c r="F437" i="3"/>
  <c r="F438" i="3"/>
  <c r="E1825" i="3"/>
  <c r="F1825" i="3"/>
  <c r="F1826" i="3"/>
  <c r="E1712" i="3"/>
  <c r="F1712" i="3"/>
  <c r="F1713" i="3"/>
  <c r="E1574" i="3"/>
  <c r="F1574" i="3"/>
  <c r="F1575" i="3"/>
  <c r="E1294" i="3"/>
  <c r="F1294" i="3"/>
  <c r="F1295" i="3"/>
  <c r="E1613" i="3"/>
  <c r="F1613" i="3"/>
  <c r="F1614" i="3"/>
  <c r="E2225" i="3"/>
  <c r="F2224" i="3"/>
  <c r="F2225" i="3"/>
  <c r="E1073" i="3"/>
  <c r="F1073" i="3"/>
  <c r="F1074" i="3"/>
  <c r="E3092" i="3"/>
  <c r="F3092" i="3"/>
  <c r="F3093" i="3"/>
  <c r="E1392" i="3"/>
  <c r="F1392" i="3"/>
  <c r="F1393" i="3"/>
  <c r="E1685" i="3"/>
  <c r="F1685" i="3"/>
  <c r="F1686" i="3"/>
  <c r="E1307" i="3"/>
  <c r="F1307" i="3"/>
  <c r="F1308" i="3"/>
  <c r="E2703" i="3"/>
  <c r="F2702" i="3"/>
  <c r="F2703" i="3"/>
  <c r="E1142" i="3"/>
  <c r="F1142" i="3"/>
  <c r="F1143" i="3"/>
  <c r="E1897" i="3"/>
  <c r="F1896" i="3"/>
  <c r="F1897" i="3"/>
  <c r="E2003" i="3"/>
  <c r="F2002" i="3"/>
  <c r="F2003" i="3"/>
  <c r="E1720" i="3"/>
  <c r="F1720" i="3"/>
  <c r="F1721" i="3"/>
  <c r="E2910" i="3"/>
  <c r="F2910" i="3"/>
  <c r="F2911" i="3"/>
  <c r="E2619" i="3"/>
  <c r="F2618" i="3"/>
  <c r="F2619" i="3"/>
  <c r="E2747" i="3"/>
  <c r="F2746" i="3"/>
  <c r="F2747" i="3"/>
  <c r="E909" i="3"/>
  <c r="F909" i="3"/>
  <c r="F910" i="3"/>
  <c r="E1472" i="3"/>
  <c r="F1472" i="3"/>
  <c r="F1473" i="3"/>
  <c r="E1571" i="3"/>
  <c r="F1571" i="3"/>
  <c r="F1572" i="3"/>
  <c r="E918" i="3"/>
  <c r="F918" i="3"/>
  <c r="F919" i="3"/>
  <c r="E1577" i="3"/>
  <c r="F1577" i="3"/>
  <c r="F1578" i="3"/>
  <c r="E3275" i="3"/>
  <c r="F3275" i="3"/>
  <c r="F3276" i="3"/>
  <c r="E3361" i="3"/>
  <c r="F3361" i="3"/>
  <c r="F3362" i="3"/>
  <c r="E1822" i="3"/>
  <c r="F1822" i="3"/>
  <c r="F1823" i="3"/>
  <c r="E914" i="3"/>
  <c r="F914" i="3"/>
  <c r="F915" i="3"/>
  <c r="E2217" i="3"/>
  <c r="F2216" i="3"/>
  <c r="F2217" i="3"/>
  <c r="E205" i="3"/>
  <c r="F205" i="3"/>
  <c r="F206" i="3"/>
  <c r="E979" i="3"/>
  <c r="F979" i="3"/>
  <c r="F980" i="3"/>
  <c r="E3265" i="3"/>
  <c r="F3265" i="3"/>
  <c r="F3266" i="3"/>
  <c r="E1147" i="3"/>
  <c r="F1147" i="3"/>
  <c r="F1148" i="3"/>
  <c r="E1469" i="3"/>
  <c r="F1469" i="3"/>
  <c r="F1470" i="3"/>
  <c r="E1070" i="3"/>
  <c r="F1070" i="3"/>
  <c r="F1071" i="3"/>
  <c r="E1643" i="3"/>
  <c r="F1643" i="3"/>
  <c r="E2823" i="3"/>
  <c r="F2823" i="3"/>
  <c r="E5" i="3"/>
  <c r="E3001" i="3"/>
  <c r="F3001" i="3"/>
  <c r="E2328" i="3"/>
  <c r="F2327" i="3"/>
  <c r="E2560" i="3"/>
  <c r="E1462" i="3"/>
  <c r="F1462" i="3"/>
  <c r="E726" i="3"/>
  <c r="F726" i="3"/>
  <c r="E1603" i="3"/>
  <c r="E2274" i="3"/>
  <c r="F2273" i="3"/>
  <c r="E1114" i="3"/>
  <c r="E2169" i="3"/>
  <c r="F2168" i="3"/>
  <c r="E2859" i="3"/>
  <c r="F2859" i="3"/>
  <c r="E2906" i="3"/>
  <c r="F2906" i="3"/>
  <c r="E3520" i="3"/>
  <c r="F3520" i="3"/>
  <c r="E670" i="3"/>
  <c r="F670" i="3"/>
  <c r="E3524" i="3"/>
  <c r="F3524" i="3"/>
  <c r="E3477" i="3"/>
  <c r="F3477" i="3"/>
  <c r="E254" i="3"/>
  <c r="F254" i="3"/>
  <c r="E195" i="3"/>
  <c r="E2364" i="3"/>
  <c r="E2831" i="3"/>
  <c r="E1993" i="3"/>
  <c r="E2612" i="3"/>
  <c r="F2611" i="3"/>
  <c r="E540" i="3"/>
  <c r="F540" i="3"/>
  <c r="E529" i="3"/>
  <c r="F529" i="3"/>
  <c r="E258" i="3"/>
  <c r="F258" i="3"/>
  <c r="E863" i="3"/>
  <c r="F863" i="3"/>
  <c r="E2737" i="3"/>
  <c r="E3467" i="3"/>
  <c r="F3467" i="3"/>
  <c r="E1151" i="3"/>
  <c r="F1151" i="3"/>
  <c r="E1300" i="3"/>
  <c r="F1300" i="3"/>
  <c r="E2901" i="3"/>
  <c r="F2901" i="3"/>
  <c r="E817" i="3"/>
  <c r="F817" i="3"/>
  <c r="E3188" i="3"/>
  <c r="F3188" i="3"/>
  <c r="E3226" i="3"/>
  <c r="E1893" i="3"/>
  <c r="F1892" i="3"/>
  <c r="E733" i="3"/>
  <c r="F733" i="3"/>
  <c r="E2420" i="3"/>
  <c r="F2419" i="3"/>
  <c r="E1675" i="3"/>
  <c r="F1675" i="3"/>
  <c r="E2514" i="3"/>
  <c r="F2513" i="3"/>
  <c r="E2089" i="3"/>
  <c r="E1638" i="3"/>
  <c r="F1638" i="3"/>
  <c r="E3098" i="3"/>
  <c r="F3098" i="3"/>
  <c r="E3010" i="3"/>
  <c r="F3010" i="3"/>
  <c r="E1859" i="3"/>
  <c r="E442" i="3"/>
  <c r="F442" i="3"/>
  <c r="E2828" i="3"/>
  <c r="F2828" i="3"/>
  <c r="E1242" i="3"/>
  <c r="F1242" i="3"/>
  <c r="E2374" i="3"/>
  <c r="F2373" i="3"/>
  <c r="E800" i="3"/>
  <c r="F800" i="3"/>
  <c r="E3426" i="3"/>
  <c r="F3426" i="3"/>
  <c r="E483" i="3"/>
  <c r="F483" i="3"/>
  <c r="E68" i="3"/>
  <c r="F68" i="3"/>
  <c r="E1387" i="3"/>
  <c r="F1387" i="3"/>
  <c r="E2510" i="3"/>
  <c r="F2509" i="3"/>
  <c r="E1232" i="3"/>
  <c r="F1232" i="3"/>
  <c r="E1869" i="3"/>
  <c r="F1868" i="3"/>
  <c r="E1515" i="3"/>
  <c r="F1515" i="3"/>
  <c r="E1187" i="3"/>
  <c r="F1187" i="3"/>
  <c r="E3142" i="3"/>
  <c r="F3142" i="3"/>
  <c r="E680" i="3"/>
  <c r="F680" i="3"/>
  <c r="E1416" i="3"/>
  <c r="F1416" i="3"/>
  <c r="E1124" i="3"/>
  <c r="F1124" i="3"/>
  <c r="E15" i="3"/>
  <c r="F15" i="3"/>
  <c r="E2570" i="3"/>
  <c r="F2569" i="3"/>
  <c r="E2460" i="3"/>
  <c r="F2459" i="3"/>
  <c r="E2121" i="3"/>
  <c r="F2120" i="3"/>
  <c r="E265" i="3"/>
  <c r="F265" i="3"/>
  <c r="E2869" i="3"/>
  <c r="F2869" i="3"/>
  <c r="E3049" i="3"/>
  <c r="F3049" i="3"/>
  <c r="E2770" i="3"/>
  <c r="F2769" i="3"/>
  <c r="E3236" i="3"/>
  <c r="F3236" i="3"/>
  <c r="E2470" i="3"/>
  <c r="F2469" i="3"/>
  <c r="E2519" i="3"/>
  <c r="F2518" i="3"/>
  <c r="E811" i="3"/>
  <c r="F811" i="3"/>
  <c r="E1781" i="3"/>
  <c r="F1781" i="3"/>
  <c r="E1771" i="3"/>
  <c r="F1771" i="3"/>
  <c r="E2284" i="3"/>
  <c r="F2283" i="3"/>
  <c r="E1906" i="3"/>
  <c r="F1905" i="3"/>
  <c r="E2322" i="3"/>
  <c r="F2321" i="3"/>
  <c r="E2430" i="3"/>
  <c r="F2429" i="3"/>
  <c r="E3318" i="3"/>
  <c r="F3318" i="3"/>
  <c r="E2698" i="3"/>
  <c r="F2697" i="3"/>
  <c r="E600" i="3"/>
  <c r="F600" i="3"/>
  <c r="E1333" i="3"/>
  <c r="F1333" i="3"/>
  <c r="E3394" i="3"/>
  <c r="F3394" i="3"/>
  <c r="E409" i="3"/>
  <c r="F409" i="3"/>
  <c r="E1212" i="3"/>
  <c r="F1212" i="3"/>
  <c r="E61" i="3"/>
  <c r="F61" i="3"/>
  <c r="E643" i="3"/>
  <c r="F643" i="3"/>
  <c r="E1067" i="3"/>
  <c r="F1067" i="3"/>
  <c r="E419" i="3"/>
  <c r="F419" i="3"/>
  <c r="E533" i="3"/>
  <c r="F533" i="3"/>
  <c r="E770" i="3"/>
  <c r="F770" i="3"/>
  <c r="E2117" i="3"/>
  <c r="F2116" i="3"/>
  <c r="E2047" i="3"/>
  <c r="F2046" i="3"/>
  <c r="E2946" i="3"/>
  <c r="F2946" i="3"/>
  <c r="E3421" i="3"/>
  <c r="F3421" i="3"/>
  <c r="E2832" i="3"/>
  <c r="F2832" i="3"/>
  <c r="E2099" i="3"/>
  <c r="F2098" i="3"/>
  <c r="E2221" i="3"/>
  <c r="F2220" i="3"/>
  <c r="E961" i="3"/>
  <c r="F961" i="3"/>
  <c r="E2179" i="3"/>
  <c r="F2178" i="3"/>
  <c r="E3132" i="3"/>
  <c r="F3132" i="3"/>
  <c r="E1026" i="3"/>
  <c r="F1026" i="3"/>
  <c r="E1715" i="3"/>
  <c r="F1715" i="3"/>
  <c r="E951" i="3"/>
  <c r="F951" i="3"/>
  <c r="E1948" i="3"/>
  <c r="F1947" i="3"/>
  <c r="E289" i="3"/>
  <c r="F289" i="3"/>
  <c r="E1819" i="3"/>
  <c r="F1819" i="3"/>
  <c r="E1426" i="3"/>
  <c r="F1426" i="3"/>
  <c r="E760" i="3"/>
  <c r="F760" i="3"/>
  <c r="E873" i="3"/>
  <c r="F873" i="3"/>
  <c r="E1938" i="3"/>
  <c r="F1937" i="3"/>
  <c r="E1730" i="3"/>
  <c r="F1730" i="3"/>
  <c r="E3272" i="3"/>
  <c r="F3272" i="3"/>
  <c r="E3515" i="3"/>
  <c r="F3515" i="3"/>
  <c r="E806" i="3"/>
  <c r="F806" i="3"/>
  <c r="E1343" i="3"/>
  <c r="F1343" i="3"/>
  <c r="E1725" i="3"/>
  <c r="F1725" i="3"/>
  <c r="E3095" i="3"/>
  <c r="F3095" i="3"/>
  <c r="E2766" i="3"/>
  <c r="F2765" i="3"/>
  <c r="E493" i="3"/>
  <c r="F493" i="3"/>
  <c r="E249" i="3"/>
  <c r="F249" i="3"/>
  <c r="E299" i="3"/>
  <c r="F299" i="3"/>
  <c r="E261" i="3"/>
  <c r="F261" i="3"/>
  <c r="E1177" i="3"/>
  <c r="F1177" i="3"/>
  <c r="E590" i="3"/>
  <c r="F590" i="3"/>
  <c r="E354" i="3"/>
  <c r="F354" i="3"/>
  <c r="E1565" i="3"/>
  <c r="F1565" i="3"/>
  <c r="E1018" i="3"/>
  <c r="F1018" i="3"/>
  <c r="E1525" i="3"/>
  <c r="F1525" i="3"/>
  <c r="E1965" i="3"/>
  <c r="F1964" i="3"/>
  <c r="E2051" i="3"/>
  <c r="F2050" i="3"/>
  <c r="E3059" i="3"/>
  <c r="F3059" i="3"/>
  <c r="E2606" i="3"/>
  <c r="F2605" i="3"/>
  <c r="E2682" i="3"/>
  <c r="F2681" i="3"/>
  <c r="E2936" i="3"/>
  <c r="F2936" i="3"/>
  <c r="E3434" i="3"/>
  <c r="F3434" i="3"/>
  <c r="E908" i="3"/>
  <c r="F908" i="3"/>
  <c r="E3357" i="3"/>
  <c r="F3357" i="3"/>
  <c r="E1158" i="3"/>
  <c r="F1158" i="3"/>
  <c r="F1114" i="3"/>
  <c r="E1650" i="3"/>
  <c r="F1650" i="3"/>
  <c r="F1603" i="3"/>
  <c r="E2062" i="3"/>
  <c r="F2061" i="3"/>
  <c r="F1992" i="3"/>
  <c r="E2622" i="3"/>
  <c r="F2621" i="3"/>
  <c r="F2559" i="3"/>
  <c r="E986" i="3"/>
  <c r="F986" i="3"/>
  <c r="E1651" i="3"/>
  <c r="F1651" i="3"/>
  <c r="E3278" i="3"/>
  <c r="F3278" i="3"/>
  <c r="F3226" i="3"/>
  <c r="E264" i="3"/>
  <c r="F264" i="3"/>
  <c r="F195" i="3"/>
  <c r="E74" i="3"/>
  <c r="F74" i="3"/>
  <c r="F5" i="3"/>
  <c r="E2131" i="3"/>
  <c r="F2130" i="3"/>
  <c r="F2088" i="3"/>
  <c r="E1909" i="3"/>
  <c r="F1908" i="3"/>
  <c r="F1858" i="3"/>
  <c r="D50" i="4"/>
  <c r="F2831" i="3"/>
  <c r="E2063" i="3"/>
  <c r="F2062" i="3"/>
  <c r="E3365" i="3"/>
  <c r="F3365" i="3"/>
  <c r="E2769" i="3"/>
  <c r="F2768" i="3"/>
  <c r="F2736" i="3"/>
  <c r="E2436" i="3"/>
  <c r="F2435" i="3"/>
  <c r="F2363" i="3"/>
  <c r="E2338" i="3"/>
  <c r="E1461" i="3"/>
  <c r="F1461" i="3"/>
  <c r="E2916" i="3"/>
  <c r="F2916" i="3"/>
  <c r="E1293" i="3"/>
  <c r="F1293" i="3"/>
  <c r="E2234" i="3"/>
  <c r="E921" i="3"/>
  <c r="F921" i="3"/>
  <c r="E3528" i="3"/>
  <c r="E2419" i="3"/>
  <c r="E2833" i="3"/>
  <c r="F2833" i="3"/>
  <c r="E2822" i="3"/>
  <c r="E736" i="3"/>
  <c r="F736" i="3"/>
  <c r="E2216" i="3"/>
  <c r="F2215" i="3"/>
  <c r="E725" i="3"/>
  <c r="E1141" i="3"/>
  <c r="E3527" i="3"/>
  <c r="E2900" i="3"/>
  <c r="E3184" i="3"/>
  <c r="E1063" i="3"/>
  <c r="F1063" i="3"/>
  <c r="E1637" i="3"/>
  <c r="E1729" i="3"/>
  <c r="E3000" i="3"/>
  <c r="E436" i="3"/>
  <c r="E862" i="3"/>
  <c r="F862" i="3"/>
  <c r="E545" i="3"/>
  <c r="F545" i="3"/>
  <c r="D41" i="4"/>
  <c r="D60" i="4"/>
  <c r="E2917" i="3"/>
  <c r="F2917" i="3"/>
  <c r="E1397" i="3"/>
  <c r="F1397" i="3"/>
  <c r="E1711" i="3"/>
  <c r="F1711" i="3"/>
  <c r="E60" i="3"/>
  <c r="F60" i="3"/>
  <c r="E3279" i="3"/>
  <c r="F3279" i="3"/>
  <c r="E19" i="4"/>
  <c r="E3193" i="3"/>
  <c r="F3193" i="3"/>
  <c r="E544" i="3"/>
  <c r="F544" i="3"/>
  <c r="E3435" i="3"/>
  <c r="E1564" i="3"/>
  <c r="E924" i="3"/>
  <c r="F924" i="3"/>
  <c r="E1477" i="3"/>
  <c r="F1477" i="3"/>
  <c r="E1973" i="3"/>
  <c r="F1972" i="3"/>
  <c r="E1078" i="3"/>
  <c r="F1078" i="3"/>
  <c r="E984" i="3"/>
  <c r="F984" i="3"/>
  <c r="E2116" i="3"/>
  <c r="F2115" i="3"/>
  <c r="E446" i="3"/>
  <c r="F446" i="3"/>
  <c r="E1211" i="3"/>
  <c r="E1396" i="3"/>
  <c r="F1396" i="3"/>
  <c r="E3366" i="3"/>
  <c r="F3366" i="3"/>
  <c r="E49" i="4"/>
  <c r="E75" i="3"/>
  <c r="E1159" i="3"/>
  <c r="E3013" i="3"/>
  <c r="F3013" i="3"/>
  <c r="E350" i="3"/>
  <c r="E368" i="3"/>
  <c r="F368" i="3"/>
  <c r="E1818" i="3"/>
  <c r="F1818" i="3"/>
  <c r="E983" i="3"/>
  <c r="F983" i="3"/>
  <c r="E950" i="3"/>
  <c r="F950" i="3"/>
  <c r="E50" i="4"/>
  <c r="E3014" i="3"/>
  <c r="F3014" i="3"/>
  <c r="E822" i="3"/>
  <c r="F822" i="3"/>
  <c r="D42" i="4"/>
  <c r="E2526" i="3"/>
  <c r="F2525" i="3"/>
  <c r="E2509" i="3"/>
  <c r="E2602" i="3"/>
  <c r="E2235" i="3"/>
  <c r="F2234" i="3"/>
  <c r="E528" i="3"/>
  <c r="F528" i="3"/>
  <c r="E2321" i="3"/>
  <c r="F2320" i="3"/>
  <c r="E1975" i="3"/>
  <c r="F1974" i="3"/>
  <c r="E2771" i="3"/>
  <c r="F2770" i="3"/>
  <c r="D49" i="4"/>
  <c r="E1581" i="3"/>
  <c r="F1581" i="3"/>
  <c r="E36" i="4"/>
  <c r="E445" i="3"/>
  <c r="F445" i="3"/>
  <c r="E647" i="3"/>
  <c r="F647" i="3"/>
  <c r="E2756" i="3"/>
  <c r="F2755" i="3"/>
  <c r="E2339" i="3"/>
  <c r="F2338" i="3"/>
  <c r="E1476" i="3"/>
  <c r="F1476" i="3"/>
  <c r="E1219" i="3"/>
  <c r="F1219" i="3"/>
  <c r="D62" i="4"/>
  <c r="E2712" i="3"/>
  <c r="F2711" i="3"/>
  <c r="E646" i="3"/>
  <c r="F646" i="3"/>
  <c r="E922" i="3"/>
  <c r="F922" i="3"/>
  <c r="E367" i="3"/>
  <c r="F367" i="3"/>
  <c r="E3511" i="3"/>
  <c r="F3511" i="3"/>
  <c r="D29" i="4"/>
  <c r="E3091" i="3"/>
  <c r="F3091" i="3"/>
  <c r="E35" i="4"/>
  <c r="E3101" i="3"/>
  <c r="F3101" i="3"/>
  <c r="E737" i="3"/>
  <c r="F737" i="3"/>
  <c r="E1580" i="3"/>
  <c r="F1580" i="3"/>
  <c r="E1386" i="3"/>
  <c r="E2437" i="3"/>
  <c r="F2436" i="3"/>
  <c r="E799" i="3"/>
  <c r="F799" i="3"/>
  <c r="E3102" i="3"/>
  <c r="F3102" i="3"/>
  <c r="E1077" i="3"/>
  <c r="F1077" i="3"/>
  <c r="E248" i="3"/>
  <c r="F248" i="3"/>
  <c r="E1937" i="3"/>
  <c r="F1936" i="3"/>
  <c r="E1972" i="3"/>
  <c r="F1971" i="3"/>
  <c r="E1652" i="3"/>
  <c r="F1652" i="3"/>
  <c r="D35" i="4"/>
  <c r="E2132" i="3"/>
  <c r="E3420" i="3"/>
  <c r="E1892" i="3"/>
  <c r="F1891" i="3"/>
  <c r="E642" i="3"/>
  <c r="E3264" i="3"/>
  <c r="F3264" i="3"/>
  <c r="E3368" i="3"/>
  <c r="F3368" i="3"/>
  <c r="E2525" i="3"/>
  <c r="F2524" i="3"/>
  <c r="D39" i="4"/>
  <c r="E1311" i="3"/>
  <c r="F1311" i="3"/>
  <c r="E2046" i="3"/>
  <c r="F2045" i="3"/>
  <c r="E1310" i="3"/>
  <c r="F1310" i="3"/>
  <c r="E1218" i="3"/>
  <c r="F1218" i="3"/>
  <c r="F27" i="4"/>
  <c r="E821" i="3"/>
  <c r="F821" i="3"/>
  <c r="E3192" i="3"/>
  <c r="F3192" i="3"/>
  <c r="E2697" i="3"/>
  <c r="F2696" i="3"/>
  <c r="D57" i="4"/>
  <c r="E3307" i="3"/>
  <c r="F3307" i="3"/>
  <c r="E2623" i="3"/>
  <c r="E1910" i="3"/>
  <c r="D45" i="4"/>
  <c r="E1602" i="3"/>
  <c r="F1602" i="3"/>
  <c r="F1637" i="3"/>
  <c r="E2133" i="3"/>
  <c r="F2132" i="3"/>
  <c r="F2131" i="3"/>
  <c r="E3131" i="3"/>
  <c r="F3131" i="3"/>
  <c r="F3184" i="3"/>
  <c r="D44" i="4"/>
  <c r="F2337" i="3"/>
  <c r="E2858" i="3"/>
  <c r="F2858" i="3"/>
  <c r="F2900" i="3"/>
  <c r="E1176" i="3"/>
  <c r="F1176" i="3"/>
  <c r="F1211" i="3"/>
  <c r="D63" i="4"/>
  <c r="F3527" i="3"/>
  <c r="E63" i="4"/>
  <c r="F3528" i="3"/>
  <c r="E266" i="3"/>
  <c r="F266" i="3"/>
  <c r="D47" i="4"/>
  <c r="E1161" i="3"/>
  <c r="F1161" i="3"/>
  <c r="F1141" i="3"/>
  <c r="E2624" i="3"/>
  <c r="F2623" i="3"/>
  <c r="F2622" i="3"/>
  <c r="E1160" i="3"/>
  <c r="F1160" i="3"/>
  <c r="F1159" i="3"/>
  <c r="E1731" i="3"/>
  <c r="F1731" i="3"/>
  <c r="F1729" i="3"/>
  <c r="E2559" i="3"/>
  <c r="F2558" i="3"/>
  <c r="F2601" i="3"/>
  <c r="E3385" i="3"/>
  <c r="F3385" i="3"/>
  <c r="F3420" i="3"/>
  <c r="E76" i="3"/>
  <c r="F76" i="3"/>
  <c r="F75" i="3"/>
  <c r="E2459" i="3"/>
  <c r="F2458" i="3"/>
  <c r="F2508" i="3"/>
  <c r="E2792" i="3"/>
  <c r="F2792" i="3"/>
  <c r="F2822" i="3"/>
  <c r="E2064" i="3"/>
  <c r="F2063" i="3"/>
  <c r="E2439" i="3"/>
  <c r="F2438" i="3"/>
  <c r="F2418" i="3"/>
  <c r="E1332" i="3"/>
  <c r="F1332" i="3"/>
  <c r="F1386" i="3"/>
  <c r="D19" i="4"/>
  <c r="E1514" i="3"/>
  <c r="F1514" i="3"/>
  <c r="F1564" i="3"/>
  <c r="E288" i="3"/>
  <c r="F288" i="3"/>
  <c r="F350" i="3"/>
  <c r="E3436" i="3"/>
  <c r="F3436" i="3"/>
  <c r="F3435" i="3"/>
  <c r="E408" i="3"/>
  <c r="F408" i="3"/>
  <c r="F436" i="3"/>
  <c r="E1911" i="3"/>
  <c r="F1910" i="3"/>
  <c r="F1909" i="3"/>
  <c r="E589" i="3"/>
  <c r="F589" i="3"/>
  <c r="F642" i="3"/>
  <c r="E41" i="4"/>
  <c r="D18" i="4"/>
  <c r="E2935" i="3"/>
  <c r="F2935" i="3"/>
  <c r="F3000" i="3"/>
  <c r="E669" i="3"/>
  <c r="F669" i="3"/>
  <c r="F725" i="3"/>
  <c r="D43" i="4"/>
  <c r="F2233" i="3"/>
  <c r="E923" i="3"/>
  <c r="E2340" i="3"/>
  <c r="F2339" i="3"/>
  <c r="D26" i="4"/>
  <c r="E1313" i="3"/>
  <c r="E1415" i="3"/>
  <c r="F1415" i="3"/>
  <c r="E2168" i="3"/>
  <c r="F2167" i="3"/>
  <c r="E1479" i="3"/>
  <c r="F1479" i="3"/>
  <c r="E739" i="3"/>
  <c r="F739" i="3"/>
  <c r="D51" i="4"/>
  <c r="E2918" i="3"/>
  <c r="F2918" i="3"/>
  <c r="E1231" i="3"/>
  <c r="F1231" i="3"/>
  <c r="E2363" i="3"/>
  <c r="F2362" i="3"/>
  <c r="E2237" i="3"/>
  <c r="F2236" i="3"/>
  <c r="E2834" i="3"/>
  <c r="F2834" i="3"/>
  <c r="D24" i="4"/>
  <c r="E3529" i="3"/>
  <c r="F3529" i="3"/>
  <c r="E3016" i="3"/>
  <c r="F3016" i="3"/>
  <c r="E1113" i="3"/>
  <c r="F1113" i="3"/>
  <c r="E1080" i="3"/>
  <c r="F1080" i="3"/>
  <c r="E3195" i="3"/>
  <c r="F3195" i="3"/>
  <c r="E1017" i="3"/>
  <c r="F1017" i="3"/>
  <c r="E1653" i="3"/>
  <c r="E2919" i="3"/>
  <c r="F2919" i="3"/>
  <c r="E448" i="3"/>
  <c r="F448" i="3"/>
  <c r="D36" i="4"/>
  <c r="E2714" i="3"/>
  <c r="F2713" i="3"/>
  <c r="E31" i="4"/>
  <c r="E28" i="4"/>
  <c r="E2772" i="3"/>
  <c r="E2736" i="3"/>
  <c r="F2735" i="3"/>
  <c r="F40" i="4"/>
  <c r="E1583" i="3"/>
  <c r="F1583" i="3"/>
  <c r="E56" i="4"/>
  <c r="E3194" i="3"/>
  <c r="F3194" i="3"/>
  <c r="D56" i="4"/>
  <c r="E1912" i="3"/>
  <c r="F1911" i="3"/>
  <c r="E1974" i="3"/>
  <c r="F1973" i="3"/>
  <c r="D40" i="4"/>
  <c r="E3104" i="3"/>
  <c r="F3104" i="3"/>
  <c r="E648" i="3"/>
  <c r="F648" i="3"/>
  <c r="D23" i="4"/>
  <c r="E2671" i="3"/>
  <c r="F2670" i="3"/>
  <c r="E23" i="4"/>
  <c r="E52" i="4"/>
  <c r="E20" i="4"/>
  <c r="E60" i="4"/>
  <c r="E21" i="4"/>
  <c r="E40" i="4"/>
  <c r="E32" i="4"/>
  <c r="E649" i="3"/>
  <c r="F649" i="3"/>
  <c r="E30" i="4"/>
  <c r="D52" i="4"/>
  <c r="E3015" i="3"/>
  <c r="F3015" i="3"/>
  <c r="F26" i="4"/>
  <c r="E1079" i="3"/>
  <c r="F1079" i="3"/>
  <c r="D28" i="4"/>
  <c r="E824" i="3"/>
  <c r="F824" i="3"/>
  <c r="E48" i="4"/>
  <c r="E2713" i="3"/>
  <c r="F2712" i="3"/>
  <c r="E1478" i="3"/>
  <c r="F1478" i="3"/>
  <c r="D33" i="4"/>
  <c r="E43" i="4"/>
  <c r="E77" i="3"/>
  <c r="E4" i="3"/>
  <c r="F4" i="3"/>
  <c r="E1220" i="3"/>
  <c r="F1220" i="3"/>
  <c r="D30" i="4"/>
  <c r="F60" i="4"/>
  <c r="E45" i="4"/>
  <c r="E24" i="4"/>
  <c r="E738" i="3"/>
  <c r="F738" i="3"/>
  <c r="E369" i="3"/>
  <c r="F369" i="3"/>
  <c r="D20" i="4"/>
  <c r="E2625" i="3"/>
  <c r="E2236" i="3"/>
  <c r="F2235" i="3"/>
  <c r="E2134" i="3"/>
  <c r="E22" i="4"/>
  <c r="E267" i="3"/>
  <c r="E194" i="3"/>
  <c r="F194" i="3"/>
  <c r="E3437" i="3"/>
  <c r="E39" i="4"/>
  <c r="E42" i="4"/>
  <c r="E1399" i="3"/>
  <c r="F1399" i="3"/>
  <c r="D53" i="4"/>
  <c r="E3103" i="3"/>
  <c r="F3103" i="3"/>
  <c r="E26" i="4"/>
  <c r="E2438" i="3"/>
  <c r="F2437" i="3"/>
  <c r="E447" i="3"/>
  <c r="F447" i="3"/>
  <c r="D21" i="4"/>
  <c r="E2528" i="3"/>
  <c r="F2527" i="3"/>
  <c r="E29" i="4"/>
  <c r="E1398" i="3"/>
  <c r="F1398" i="3"/>
  <c r="D32" i="4"/>
  <c r="E33" i="4"/>
  <c r="E62" i="4"/>
  <c r="E1732" i="3"/>
  <c r="F1732" i="3"/>
  <c r="E1674" i="3"/>
  <c r="F1674" i="3"/>
  <c r="E34" i="4"/>
  <c r="E57" i="4"/>
  <c r="E759" i="3"/>
  <c r="F759" i="3"/>
  <c r="E1312" i="3"/>
  <c r="F1312" i="3"/>
  <c r="D31" i="4"/>
  <c r="E823" i="3"/>
  <c r="F823" i="3"/>
  <c r="D25" i="4"/>
  <c r="E2065" i="3"/>
  <c r="F2064" i="3"/>
  <c r="E1992" i="3"/>
  <c r="F1991" i="3"/>
  <c r="E1770" i="3"/>
  <c r="F1770" i="3"/>
  <c r="E53" i="4"/>
  <c r="E3530" i="3"/>
  <c r="F3530" i="3"/>
  <c r="E3466" i="3"/>
  <c r="F3466" i="3"/>
  <c r="E2341" i="3"/>
  <c r="F2340" i="3"/>
  <c r="E2273" i="3"/>
  <c r="F2272" i="3"/>
  <c r="E27" i="4"/>
  <c r="E546" i="3"/>
  <c r="F546" i="3"/>
  <c r="D22" i="4"/>
  <c r="E2088" i="3"/>
  <c r="F2087" i="3"/>
  <c r="E47" i="4"/>
  <c r="E370" i="3"/>
  <c r="F370" i="3"/>
  <c r="E51" i="4"/>
  <c r="E3280" i="3"/>
  <c r="F3280" i="3"/>
  <c r="F29" i="4"/>
  <c r="E2527" i="3"/>
  <c r="F2526" i="3"/>
  <c r="D46" i="4"/>
  <c r="E3281" i="3"/>
  <c r="F3281" i="3"/>
  <c r="E3225" i="3"/>
  <c r="F3225" i="3"/>
  <c r="E1582" i="3"/>
  <c r="F1582" i="3"/>
  <c r="D34" i="4"/>
  <c r="E3048" i="3"/>
  <c r="F3048" i="3"/>
  <c r="E44" i="4"/>
  <c r="E547" i="3"/>
  <c r="F547" i="3"/>
  <c r="E46" i="4"/>
  <c r="E25" i="4"/>
  <c r="E985" i="3"/>
  <c r="F985" i="3"/>
  <c r="D27" i="4"/>
  <c r="E18" i="4"/>
  <c r="E1221" i="3"/>
  <c r="F1221" i="3"/>
  <c r="E482" i="3"/>
  <c r="F482" i="3"/>
  <c r="E3367" i="3"/>
  <c r="F3367" i="3"/>
  <c r="E1858" i="3"/>
  <c r="F1857" i="3"/>
  <c r="E925" i="3"/>
  <c r="F925" i="3"/>
  <c r="F923" i="3"/>
  <c r="E1162" i="3"/>
  <c r="F1162" i="3"/>
  <c r="E2773" i="3"/>
  <c r="F2772" i="3"/>
  <c r="F2771" i="3"/>
  <c r="F45" i="4"/>
  <c r="G45" i="4"/>
  <c r="E2626" i="3"/>
  <c r="F2625" i="3"/>
  <c r="F2624" i="3"/>
  <c r="E3438" i="3"/>
  <c r="F3438" i="3"/>
  <c r="F3437" i="3"/>
  <c r="E78" i="3"/>
  <c r="F78" i="3"/>
  <c r="F77" i="3"/>
  <c r="E1654" i="3"/>
  <c r="F1654" i="3"/>
  <c r="F1653" i="3"/>
  <c r="E268" i="3"/>
  <c r="F268" i="3"/>
  <c r="F267" i="3"/>
  <c r="F31" i="4"/>
  <c r="F1313" i="3"/>
  <c r="E2135" i="3"/>
  <c r="F2134" i="3"/>
  <c r="F2133" i="3"/>
  <c r="E2342" i="3"/>
  <c r="F2341" i="3"/>
  <c r="F24" i="4"/>
  <c r="G24" i="4"/>
  <c r="E2920" i="3"/>
  <c r="F2920" i="3"/>
  <c r="F50" i="4"/>
  <c r="G50" i="4"/>
  <c r="E2835" i="3"/>
  <c r="F2835" i="3"/>
  <c r="F33" i="4"/>
  <c r="G33" i="4"/>
  <c r="F43" i="4"/>
  <c r="G43" i="4"/>
  <c r="E3531" i="3"/>
  <c r="F3531" i="3"/>
  <c r="F52" i="4"/>
  <c r="G52" i="4"/>
  <c r="F28" i="4"/>
  <c r="G28" i="4"/>
  <c r="F56" i="4"/>
  <c r="G56" i="4"/>
  <c r="F35" i="4"/>
  <c r="G35" i="4"/>
  <c r="F51" i="4"/>
  <c r="G51" i="4"/>
  <c r="G60" i="4"/>
  <c r="F21" i="4"/>
  <c r="G21" i="4"/>
  <c r="G40" i="4"/>
  <c r="G29" i="4"/>
  <c r="G26" i="4"/>
  <c r="F36" i="4"/>
  <c r="G36" i="4"/>
  <c r="E2238" i="3"/>
  <c r="F2237" i="3"/>
  <c r="E740" i="3"/>
  <c r="F740" i="3"/>
  <c r="E1222" i="3"/>
  <c r="F1222" i="3"/>
  <c r="E1480" i="3"/>
  <c r="F1480" i="3"/>
  <c r="E2440" i="3"/>
  <c r="F2439" i="3"/>
  <c r="F41" i="4"/>
  <c r="G41" i="4"/>
  <c r="E3369" i="3"/>
  <c r="F3369" i="3"/>
  <c r="F63" i="4"/>
  <c r="G63" i="4"/>
  <c r="E825" i="3"/>
  <c r="F825" i="3"/>
  <c r="F46" i="4"/>
  <c r="G46" i="4"/>
  <c r="F19" i="4"/>
  <c r="G19" i="4"/>
  <c r="E2715" i="3"/>
  <c r="F2714" i="3"/>
  <c r="E1081" i="3"/>
  <c r="F1081" i="3"/>
  <c r="E1976" i="3"/>
  <c r="F1975" i="3"/>
  <c r="E3196" i="3"/>
  <c r="F3196" i="3"/>
  <c r="F30" i="4"/>
  <c r="G30" i="4"/>
  <c r="F34" i="4"/>
  <c r="G34" i="4"/>
  <c r="F42" i="4"/>
  <c r="G42" i="4"/>
  <c r="E3017" i="3"/>
  <c r="F3017" i="3"/>
  <c r="F22" i="4"/>
  <c r="G22" i="4"/>
  <c r="E987" i="3"/>
  <c r="F987" i="3"/>
  <c r="E3105" i="3"/>
  <c r="F3105" i="3"/>
  <c r="F39" i="4"/>
  <c r="G39" i="4"/>
  <c r="F49" i="4"/>
  <c r="G49" i="4"/>
  <c r="F25" i="4"/>
  <c r="G25" i="4"/>
  <c r="G27" i="4"/>
  <c r="D64" i="4"/>
  <c r="E1733" i="3"/>
  <c r="F1733" i="3"/>
  <c r="F47" i="4"/>
  <c r="G47" i="4"/>
  <c r="F57" i="4"/>
  <c r="G57" i="4"/>
  <c r="E2529" i="3"/>
  <c r="F2528" i="3"/>
  <c r="E1584" i="3"/>
  <c r="F1584" i="3"/>
  <c r="F20" i="4"/>
  <c r="G20" i="4"/>
  <c r="E449" i="3"/>
  <c r="F449" i="3"/>
  <c r="E2066" i="3"/>
  <c r="F2065" i="3"/>
  <c r="F18" i="4"/>
  <c r="F23" i="4"/>
  <c r="G23" i="4"/>
  <c r="E650" i="3"/>
  <c r="F650" i="3"/>
  <c r="F48" i="4"/>
  <c r="G48" i="4"/>
  <c r="E1913" i="3"/>
  <c r="F1912" i="3"/>
  <c r="E3282" i="3"/>
  <c r="F3282" i="3"/>
  <c r="E1314" i="3"/>
  <c r="F1314" i="3"/>
  <c r="F32" i="4"/>
  <c r="G32" i="4"/>
  <c r="F53" i="4"/>
  <c r="G53" i="4"/>
  <c r="E64" i="4"/>
  <c r="E548" i="3"/>
  <c r="F548" i="3"/>
  <c r="F44" i="4"/>
  <c r="G44" i="4"/>
  <c r="G31" i="4"/>
  <c r="E1400" i="3"/>
  <c r="F1400" i="3"/>
  <c r="F62" i="4"/>
  <c r="G62" i="4"/>
  <c r="E371" i="3"/>
  <c r="F371" i="3"/>
  <c r="F64" i="4"/>
  <c r="G11" i="4"/>
  <c r="G14" i="4"/>
  <c r="D67" i="4"/>
  <c r="D6" i="4"/>
  <c r="D7" i="4"/>
  <c r="G12" i="4"/>
  <c r="E67" i="4"/>
  <c r="G18" i="4"/>
  <c r="G64" i="4"/>
  <c r="G67" i="4"/>
  <c r="G13" i="4"/>
  <c r="F67" i="4"/>
</calcChain>
</file>

<file path=xl/sharedStrings.xml><?xml version="1.0" encoding="utf-8"?>
<sst xmlns="http://schemas.openxmlformats.org/spreadsheetml/2006/main" count="8242" uniqueCount="2194">
  <si>
    <t>TOTAL ALLOCATION</t>
  </si>
  <si>
    <t>TOTAL CAPITAL</t>
  </si>
  <si>
    <t>TOTAL OVERHEAD</t>
  </si>
  <si>
    <t>TOTAL PERSONNEL</t>
  </si>
  <si>
    <t>MDA</t>
  </si>
  <si>
    <t>CODE</t>
  </si>
  <si>
    <t>NO</t>
  </si>
  <si>
    <t>CAPITAL DEVELOPMENT FUND MAIN</t>
  </si>
  <si>
    <t>031</t>
  </si>
  <si>
    <t>MAIN ENVELOP - OVERHEAD</t>
  </si>
  <si>
    <t>022</t>
  </si>
  <si>
    <t>MAIN ENVELOP - PERSONNEL</t>
  </si>
  <si>
    <t>021</t>
  </si>
  <si>
    <t>FUND</t>
  </si>
  <si>
    <t>SUMMARY BY FUNDS</t>
  </si>
  <si>
    <t>EXPENDITURE</t>
  </si>
  <si>
    <t>SUMMARY BY MDAs</t>
  </si>
  <si>
    <t>Federal Government of Nigeria</t>
  </si>
  <si>
    <t>NEW</t>
  </si>
  <si>
    <t>ONGOING</t>
  </si>
  <si>
    <t>AMOUNT</t>
  </si>
  <si>
    <t>TYPE</t>
  </si>
  <si>
    <t>PROJECT NAME</t>
  </si>
  <si>
    <t>TOTAL RECURRENT</t>
  </si>
  <si>
    <t>MONITORING AND EVALUATION</t>
  </si>
  <si>
    <t>23050103</t>
  </si>
  <si>
    <t>RESEARCH AND DEVELOPMENT</t>
  </si>
  <si>
    <t>23050101</t>
  </si>
  <si>
    <t>ACQUISITION OF NON TANGIBLE ASSETS</t>
  </si>
  <si>
    <t>230501</t>
  </si>
  <si>
    <t>OTHER CAPITAL PROJECTS</t>
  </si>
  <si>
    <t>2305</t>
  </si>
  <si>
    <t>PURCHASE OF FIXED ASSETS - GENERAL</t>
  </si>
  <si>
    <t>230101</t>
  </si>
  <si>
    <t>FIXED ASSETS PURCHASED</t>
  </si>
  <si>
    <t>2301</t>
  </si>
  <si>
    <t>CAPITAL EXPENDITURE</t>
  </si>
  <si>
    <t>23</t>
  </si>
  <si>
    <t>ANNUAL BUDGET EXPENSES AND ADMINISTRATION</t>
  </si>
  <si>
    <t>22021014</t>
  </si>
  <si>
    <t>SPORTING ACTIVITIES</t>
  </si>
  <si>
    <t>22021009</t>
  </si>
  <si>
    <t>WELFARE PACKAGES</t>
  </si>
  <si>
    <t>22021007</t>
  </si>
  <si>
    <t>POSTAGES &amp; COURIER SERVICES</t>
  </si>
  <si>
    <t>22021006</t>
  </si>
  <si>
    <t>PUBLICITY &amp; ADVERTISEMENTS</t>
  </si>
  <si>
    <t>22021003</t>
  </si>
  <si>
    <t>HONORARIUM &amp; SITTING ALLOWANCE</t>
  </si>
  <si>
    <t>22021002</t>
  </si>
  <si>
    <t>REFRESHMENT &amp; MEALS</t>
  </si>
  <si>
    <t>22021001</t>
  </si>
  <si>
    <t>MISCELLANEOUS</t>
  </si>
  <si>
    <t>220210</t>
  </si>
  <si>
    <t>PLANT / GENERATOR FUEL COST</t>
  </si>
  <si>
    <t>22020803</t>
  </si>
  <si>
    <t>MOTOR VEHICLE FUEL COST</t>
  </si>
  <si>
    <t>22020801</t>
  </si>
  <si>
    <t>FUEL &amp; LUBRICANTS - GENERAL</t>
  </si>
  <si>
    <t>220208</t>
  </si>
  <si>
    <t>LEGAL SERVICES</t>
  </si>
  <si>
    <t>22020703</t>
  </si>
  <si>
    <t>INFORMATION TECHNOLOGY CONSULTING</t>
  </si>
  <si>
    <t>22020702</t>
  </si>
  <si>
    <t>CONSULTING &amp; PROFESSIONAL SERVICES - GENERAL</t>
  </si>
  <si>
    <t>220207</t>
  </si>
  <si>
    <t>OFFICE RENT</t>
  </si>
  <si>
    <t>22020603</t>
  </si>
  <si>
    <t>SECURITY CHARGES</t>
  </si>
  <si>
    <t>22020601</t>
  </si>
  <si>
    <t>OTHER SERVICES - GENERAL</t>
  </si>
  <si>
    <t>220206</t>
  </si>
  <si>
    <t>LOCAL TRAINING</t>
  </si>
  <si>
    <t>22020501</t>
  </si>
  <si>
    <t>TRAINING - GENERAL</t>
  </si>
  <si>
    <t>220205</t>
  </si>
  <si>
    <t>OTHER MAINTENANCE SERVICES</t>
  </si>
  <si>
    <t>22020406</t>
  </si>
  <si>
    <t>MAINTENANCE OF PLANTS/GENERATORS</t>
  </si>
  <si>
    <t>22020405</t>
  </si>
  <si>
    <t>MAINTENANCE OF OFFICE / IT EQUIPMENTS</t>
  </si>
  <si>
    <t>22020404</t>
  </si>
  <si>
    <t>MAINTENANCE OF OFFICE BUILDING / RESIDENTIAL QTRS</t>
  </si>
  <si>
    <t>22020403</t>
  </si>
  <si>
    <t>MAINTENANCE OF OFFICE FURNITURE</t>
  </si>
  <si>
    <t>22020402</t>
  </si>
  <si>
    <t>MAINTENANCE OF MOTOR VEHICLE / TRANSPORT EQUIPMENT</t>
  </si>
  <si>
    <t>22020401</t>
  </si>
  <si>
    <t>MAINTENANCE SERVICES - GENERAL</t>
  </si>
  <si>
    <t>220204</t>
  </si>
  <si>
    <t>PRINTING OF SECURITY DOCUMENTS</t>
  </si>
  <si>
    <t>22020306</t>
  </si>
  <si>
    <t>PRINTING OF NON SECURITY DOCUMENTS</t>
  </si>
  <si>
    <t>22020305</t>
  </si>
  <si>
    <t>NEWSPAPERS</t>
  </si>
  <si>
    <t>22020303</t>
  </si>
  <si>
    <t>BOOKS</t>
  </si>
  <si>
    <t>22020302</t>
  </si>
  <si>
    <t>OFFICE STATIONERIES / COMPUTER CONSUMABLES</t>
  </si>
  <si>
    <t>22020301</t>
  </si>
  <si>
    <t>MATERIALS &amp; SUPPLIES - GENERAL</t>
  </si>
  <si>
    <t>220203</t>
  </si>
  <si>
    <t>WATER RATES</t>
  </si>
  <si>
    <t>22020205</t>
  </si>
  <si>
    <t>TELEPHONE CHARGES</t>
  </si>
  <si>
    <t>22020202</t>
  </si>
  <si>
    <t>ELECTRICITY CHARGES</t>
  </si>
  <si>
    <t>22020201</t>
  </si>
  <si>
    <t>UTILITIES - GENERAL</t>
  </si>
  <si>
    <t>220202</t>
  </si>
  <si>
    <t>LOCAL TRAVEL &amp; TRANSPORT: OTHERS</t>
  </si>
  <si>
    <t>22020102</t>
  </si>
  <si>
    <t>LOCAL TRAVEL &amp; TRANSPORT: TRAINING</t>
  </si>
  <si>
    <t>22020101</t>
  </si>
  <si>
    <t>TRAVEL&amp; TRANSPORT - GENERAL</t>
  </si>
  <si>
    <t>220201</t>
  </si>
  <si>
    <t>OVERHEAD COST</t>
  </si>
  <si>
    <t>2202</t>
  </si>
  <si>
    <t>OTHER RECURRENT COSTS</t>
  </si>
  <si>
    <t>22</t>
  </si>
  <si>
    <t>CONTRIBUTORY PENSION - EMPLOYER'S CONTRIBUTION</t>
  </si>
  <si>
    <t>21020202</t>
  </si>
  <si>
    <t>NHIS</t>
  </si>
  <si>
    <t>21020201</t>
  </si>
  <si>
    <t>SOCIAL CONTRIBUTIONS</t>
  </si>
  <si>
    <t>210202</t>
  </si>
  <si>
    <t>NON REGULAR ALLOWANCES</t>
  </si>
  <si>
    <t>21020101</t>
  </si>
  <si>
    <t>ALLOWANCES</t>
  </si>
  <si>
    <t>210201</t>
  </si>
  <si>
    <t>ALLOWANCES AND SOCIAL CONTRIBUTION</t>
  </si>
  <si>
    <t>2102</t>
  </si>
  <si>
    <t>SALARY</t>
  </si>
  <si>
    <t>21010101</t>
  </si>
  <si>
    <t>SALARIES AND WAGES</t>
  </si>
  <si>
    <t>210101</t>
  </si>
  <si>
    <t>2101</t>
  </si>
  <si>
    <t>PERSONNEL COST</t>
  </si>
  <si>
    <t>21</t>
  </si>
  <si>
    <t>2</t>
  </si>
  <si>
    <t>LINE ITEM</t>
  </si>
  <si>
    <t>0215001001</t>
  </si>
  <si>
    <t>FEDERAL MINISTRY OF AGRICULTURE AND RURAL DEVELOPMENT HQTRS</t>
  </si>
  <si>
    <t>21020111</t>
  </si>
  <si>
    <t>REGULAR ALLOWANCES</t>
  </si>
  <si>
    <t>22020304</t>
  </si>
  <si>
    <t>MAGAZINES &amp; PERIODICALS</t>
  </si>
  <si>
    <t>22020307</t>
  </si>
  <si>
    <t>DRUGS &amp; MEDICAL SUPPLIES</t>
  </si>
  <si>
    <t>22020309</t>
  </si>
  <si>
    <t>UNIFORMS &amp; OTHER CLOTHING</t>
  </si>
  <si>
    <t>22020606</t>
  </si>
  <si>
    <t>CLEANING AND FUMIGATION SERVICES</t>
  </si>
  <si>
    <t>22021004</t>
  </si>
  <si>
    <t>MEDICAL EXPENSES</t>
  </si>
  <si>
    <t>22021008</t>
  </si>
  <si>
    <t>SUBSCRIPTION TO PROFESSIONAL BODIES</t>
  </si>
  <si>
    <t>2302</t>
  </si>
  <si>
    <t>CONSTRUCTION / PROVISION</t>
  </si>
  <si>
    <t>230201</t>
  </si>
  <si>
    <t>CONSTRUCTION / PROVISION OF FIXED ASSETS - GENERAL</t>
  </si>
  <si>
    <t>23020101</t>
  </si>
  <si>
    <t>CONSTRUCTION / PROVISION OF OFFICE BUILDINGS</t>
  </si>
  <si>
    <t>23020113</t>
  </si>
  <si>
    <t>CONSTRUCTION / PROVISION OF AGRICULTURAL FACILITIES</t>
  </si>
  <si>
    <t>2303</t>
  </si>
  <si>
    <t>REHABILITATION / REPAIRS</t>
  </si>
  <si>
    <t>230301</t>
  </si>
  <si>
    <t>REHABILITATION / REPAIRS OF FIXED ASSETS - GENERAL</t>
  </si>
  <si>
    <t>23030121</t>
  </si>
  <si>
    <t>REHABILITATION / REPAIRS OF OFFICE BUILDINGS</t>
  </si>
  <si>
    <t>23050114</t>
  </si>
  <si>
    <t>NATIONAL JOB CREATION SCHEME</t>
  </si>
  <si>
    <t>23050119</t>
  </si>
  <si>
    <t>SPECIAL INTERVENTION</t>
  </si>
  <si>
    <t>ERGP10175045</t>
  </si>
  <si>
    <t>PROVISION AND INSTALLATION OF SOLAR POWERED STREETLIGHT IN RURAL COMMUNITIES IN THE 6 GEO-POLITICAL ZONES</t>
  </si>
  <si>
    <t>ERGP1175022</t>
  </si>
  <si>
    <t>LIVELIHOOD IMPROVEMENT FAMILY ENTERPRISE PROGRAMME NATIONWIDE (ESTABLISHMENT OF COTTAGE INDUSTRIES)</t>
  </si>
  <si>
    <t>ERGP1179265</t>
  </si>
  <si>
    <t>INTEGRATED FISH FARM AND MARKET AT OTUO, EDO STATE</t>
  </si>
  <si>
    <t>ERGP12175035</t>
  </si>
  <si>
    <t>CONSTRUCTION OF FEEDER ROADS IN RURAL COMMUNITIES IN THE 6 GEO-POLITICAL ZONES</t>
  </si>
  <si>
    <t>ERGP12179217</t>
  </si>
  <si>
    <t>COMPLETION OF EKWOSOR-IVIUKWE ROAD: 2.5KM</t>
  </si>
  <si>
    <t>ERGP12179246</t>
  </si>
  <si>
    <t>IVHIOGHE EDEGBE ROAD, WARD 3, ETSAKO EAST LGA EDO STATE</t>
  </si>
  <si>
    <t>ERGP12179258</t>
  </si>
  <si>
    <t>2.2KM ROAD TARRING AND DRAINAGE CONSTRUCTION - FROM EWEKORO (IYANA AKINBO) TO AKINBO VILLAGE</t>
  </si>
  <si>
    <t>ERGP12179271</t>
  </si>
  <si>
    <t>CONSTRUCTION OF FARM ROAD AMOYA TO AKE, EDO STATE</t>
  </si>
  <si>
    <t>ERGP12179776</t>
  </si>
  <si>
    <t>CONSTRUCTION OF ASPHALT ROAD WITH DRAINAGES IN OGBA AND OJOKORO</t>
  </si>
  <si>
    <t>ERGP18175034</t>
  </si>
  <si>
    <t>FOOD AND STRATEGIC RESERVES FOR SECURITY &amp; MARKET STABILIZATION</t>
  </si>
  <si>
    <t>ERGP20175048</t>
  </si>
  <si>
    <t>LAND AND CLIMATE CHANGE MANAGEMENT FOR SUSTAINABLE AGRICULTURE</t>
  </si>
  <si>
    <t>ERGP22174826</t>
  </si>
  <si>
    <t>DEVELOPMENT AND IMPLEMENTATION OF COOPERATIVE DEVELOPMENT ACT, GOVERNANCE AND REGULATORY SYSTEM</t>
  </si>
  <si>
    <t>ERGP22174848</t>
  </si>
  <si>
    <t>DEVELOPMENT AND MANAGEMENT OF THE NATIONAL COOPERATIVE DEVELOPMENT CENTERS AND RELATED INFRASTRUCTURE TO SUPPORT ECONOMY GROWTH</t>
  </si>
  <si>
    <t>ERGP22174865</t>
  </si>
  <si>
    <t>PROMOTION OF AGRICULTURAL AND NON AGRICULTURAL COOPERATIVES TO SCALE UP FOOD PRODUCTION AND ECONOMY DIVERSIFICATION</t>
  </si>
  <si>
    <t>ERGP22175065</t>
  </si>
  <si>
    <t>CONSTRUCTION OF PUBLIC TOILETS IN PUBLIC SCHOOLS AND MARKETS IN THE RURAL COMMUNITIES</t>
  </si>
  <si>
    <t>ERGP27105258</t>
  </si>
  <si>
    <t>SUPPORT FOR INFRASTRUCTURE, PROJECTS AND COORDINATION SERVICES</t>
  </si>
  <si>
    <t>ERGP27174747</t>
  </si>
  <si>
    <t>UPGRADE OF FACILITIES IN THE HEADQUARTERS BUILDING (OLD)</t>
  </si>
  <si>
    <t>ERGP27174760</t>
  </si>
  <si>
    <t>CONSTRUCTION OF FEDERAL MINISTRY OF AGRICULTURE AND RURAL DEVELOPMENT COMPLEX</t>
  </si>
  <si>
    <t>ERGP28175039</t>
  </si>
  <si>
    <t>PROVISION OF PORTABLE WATER IN RURAL COMMUNITIES IN THE 6 GEO-POLITICAL ZONES</t>
  </si>
  <si>
    <t>ERGP28179234</t>
  </si>
  <si>
    <t>RECONSTRUCTION OF DA AKUN ADAWEL STREET, DURUMI AREA 1 GARKI. FCT</t>
  </si>
  <si>
    <t>ERGP30105248</t>
  </si>
  <si>
    <t>CONTRIBUTION TO INTERNATIONAL ORGANIZATIONS</t>
  </si>
  <si>
    <t>ERGP30126578</t>
  </si>
  <si>
    <t>HUMAN CAPITAL DEVELOPMENT ON AGRICULTURE</t>
  </si>
  <si>
    <t>ERGP30159116</t>
  </si>
  <si>
    <t>COUNTERPART FUNDING OF AGRICULTURAL PROJECTS WITH DONOR AGENCIES</t>
  </si>
  <si>
    <t>ERGP30174367</t>
  </si>
  <si>
    <t>PROMOTION OF RICE PRODUCTION FOR SELF-SUFFICIENCY AND IMPORT SUBSTITUTION</t>
  </si>
  <si>
    <t>ERGP30174416</t>
  </si>
  <si>
    <t>ACHIEVING SELF SUFFICIENCY IN WHEAT PRODUCTION TO REDUCE IMPORTATION</t>
  </si>
  <si>
    <t>ERGP30174645</t>
  </si>
  <si>
    <t>COMMERCIALIZATION OF SOYBEAN PRODUCTION TOWARDS SELF -SUFFICIENCY AND IMPORT SUBSTITUTION IN NIGERIA</t>
  </si>
  <si>
    <t>ERGP30174653</t>
  </si>
  <si>
    <t>MAIZE PRODUCTION FOR SELF SUFFICIENCY AND IMPORT SUBSTITUTION</t>
  </si>
  <si>
    <t>ERGP30174655</t>
  </si>
  <si>
    <t>SURVEYING AND MAPPING OF ACQUIRED MINISTRY'S LANDS AND FACILITIES</t>
  </si>
  <si>
    <t>ERGP30174685</t>
  </si>
  <si>
    <t>IMPLEMENTATION OF AGRICULTURAL FOOD SECURITY PROGRAMS</t>
  </si>
  <si>
    <t>ERGP30174688</t>
  </si>
  <si>
    <t>PROMOTION AND DEVELOPMENT OF FISHERIES AND AQUACULTURE VALUE CHAIN</t>
  </si>
  <si>
    <t>ERGP30174705</t>
  </si>
  <si>
    <t>DEVELOPMENT OF TOMATO PRODUCTION AND PROCESSING FOR IMPORT SUBSTITUTION</t>
  </si>
  <si>
    <t>ERGP30174741</t>
  </si>
  <si>
    <t>DEVELOPMENT OF ONIONS PRODUCTION AND VALUE ADDITION FOR WEALTH CREATION</t>
  </si>
  <si>
    <t>ERGP30174749</t>
  </si>
  <si>
    <t>DEVELOPMENT OF HIBISCUS PRODUCTION AND PROCESSING FOR LOCAL AND EXPORT SUBSTITUTION</t>
  </si>
  <si>
    <t>ERGP30174756</t>
  </si>
  <si>
    <t>DEVELOPMENT OF ARTEMISIA PRODUCTION AND PROCESSING FOR DISEASE CONTROL</t>
  </si>
  <si>
    <t>ERGP30174765</t>
  </si>
  <si>
    <t>IMPROVING CASSAVA PRODUCTION FOR FOOD SECURITY, IMPORT SUBSTITUTION AND UTILIZATION</t>
  </si>
  <si>
    <t>ERGP30174769</t>
  </si>
  <si>
    <t>EXPANSION OF COWPEA PROJECT IN NIGERIA</t>
  </si>
  <si>
    <t>ERGP30174775</t>
  </si>
  <si>
    <t>ADOPTION OF MODERN YAM TECHNOLOGIES TO ACHIEVE FOOD SECURITY AND WEALTH CREATION</t>
  </si>
  <si>
    <t>ERGP30174780</t>
  </si>
  <si>
    <t>CONCESSIONING OF AGRICULTURAL FACILITIES NATIONWIDE</t>
  </si>
  <si>
    <t>ERGP30174782</t>
  </si>
  <si>
    <t>PROMOTION AND DEVELOPMENT OF SUGARCANE VALUE CHAIN</t>
  </si>
  <si>
    <t>ERGP30174793</t>
  </si>
  <si>
    <t>ENHANCING COCONUT PRODUCTION/PRODUCTIVITY AND PROCESSING</t>
  </si>
  <si>
    <t>ERGP30174801</t>
  </si>
  <si>
    <t>SUSTAINABLE DEVELOPMENT OF GUM ARABIC FOR IMPORT SUBSTITUTION</t>
  </si>
  <si>
    <t>ERGP30174806</t>
  </si>
  <si>
    <t>PROMOTION AND DEVELOPMENT OF AGRICULTURAL INPUT CENTRES NATIONWIDE</t>
  </si>
  <si>
    <t>ERGP30174816</t>
  </si>
  <si>
    <t>ENHANCING AND EXPANSION OF OIL PALM PRODUCTON TOWARDS SELF -SUFFICIENCY, IMPORT SUBSTITUTION AND LOCAL CONSUMPTION IN THE 27 OIL PALM PRODUCING STATES</t>
  </si>
  <si>
    <t>ERGP30174824</t>
  </si>
  <si>
    <t>PRODUCTION AND INDUSTRIAL UTILIZATION OF KENAF AS A PANACEA FOR IMPORT SUBSTITUTION OF JUTE BAGS AND PAPER PRINT</t>
  </si>
  <si>
    <t>ERGP30174838</t>
  </si>
  <si>
    <t>PROMOTION OF AFLATOXIN FREE GROUNDNUT FOR IMPORT SUBSTITUTION</t>
  </si>
  <si>
    <t>ERGP30174851</t>
  </si>
  <si>
    <t>ANIMAL AND ANIMAL PRODUCTS DEVELOPMENT AND VALUE ADDITION</t>
  </si>
  <si>
    <t>ERGP30174866</t>
  </si>
  <si>
    <t>DEVELOPMENT OF MILK PRODUCTION BULKING AND PROCESSING FOR NATIONAL DAIRY DEVELOPMENT PROGRAMME</t>
  </si>
  <si>
    <t>ERGP30174871</t>
  </si>
  <si>
    <t>DEVELOPMENT OF RUMINANTS ANIMALS PRODUCTION AND VALUE ADDITION</t>
  </si>
  <si>
    <t>ERGP30174874</t>
  </si>
  <si>
    <t>IRRIGATION AGRICULTURE AND CROP DEVELOPMENT FOR ALL YEAR ROUND FARMING</t>
  </si>
  <si>
    <t>ERGP30174877</t>
  </si>
  <si>
    <t>DEVELOPMENT OF MONOGASTRICS ANIMALS PRODUCTION AND VALUE ADDITION</t>
  </si>
  <si>
    <t>ERGP30174893</t>
  </si>
  <si>
    <t>IMPLEMENTATION OF THE GREEN IMPERATIVE PROJECTS (GIP) NATIONWIDE</t>
  </si>
  <si>
    <t>ERGP30174903</t>
  </si>
  <si>
    <t>SUPPORT PROMOTION AND DEVELOPMENT OF AGRICULTURAL MECHANIZATION</t>
  </si>
  <si>
    <t>ERGP30174904</t>
  </si>
  <si>
    <t>ESTABLISHMENT OF MODERN APIARIES, VALUE ADDITION AND LINKAGES</t>
  </si>
  <si>
    <t>ERGP30174907</t>
  </si>
  <si>
    <t>NATIONAL LIVESTOCK BREED IMPROVEMENT PROGRAM (NALBIP)</t>
  </si>
  <si>
    <t>ERGP30174910</t>
  </si>
  <si>
    <t>ENHANCING COCOA PRODUCTION FOR SELF-SUFFICIENCY AND EXPORT SUBSTITUTION IN (EIGTHEEN) 18 COCOA PRODUCING STATES OF THE FEDERATION SOUTH WEST, SOUTH SOUTH, SOUTH EAST, NORTH EAST AND NORTH CENTRAL</t>
  </si>
  <si>
    <t>ERGP30174912</t>
  </si>
  <si>
    <t>NATIONAL COUNCIL ON AGRICULTURE AND RURAL DEVELOPMENT</t>
  </si>
  <si>
    <t>ERGP30174915</t>
  </si>
  <si>
    <t>SUPPORT TO INCREASE COTTON PRODUCTION FOR DOMESTIC CONSUMPTION AND EXPORT</t>
  </si>
  <si>
    <t>ERGP30174924</t>
  </si>
  <si>
    <t>NIGERIA AGRICULTURAL &amp; TECHNOLOGY INNOVATION PLAN (NATIP) DOMESTICATION</t>
  </si>
  <si>
    <t>ERGP30174925</t>
  </si>
  <si>
    <t>SUSTAINABLE INCREASED CASHEW PRODUCTION FOR GLOBAL COMPETITIVENESS</t>
  </si>
  <si>
    <t>ERGP30174930</t>
  </si>
  <si>
    <t>DEVELOPMENT OF EXPORT-ORIENTED SESAME/ACHA PRODUCTION &amp; PROCESSING</t>
  </si>
  <si>
    <t>ERGP30174936</t>
  </si>
  <si>
    <t>NATIONAL AGRICULTURAL DATA MANAGEMENT INFORMATION SYSTEM (NADMIS)</t>
  </si>
  <si>
    <t>ERGP30174941</t>
  </si>
  <si>
    <t>PROMOTION OF HONEY BEE POLLINATION SERVICES IN FRUITS, VEGETABLES AND FLOWERING CROPS FOR INCREASED PRODUCTIVITY</t>
  </si>
  <si>
    <t>ERGP30174945</t>
  </si>
  <si>
    <t>IMPROVING SHEA QUALITY PRODUCTION AND PRODUCTIVITY FOR GLOBAL COMPETITIVENESS</t>
  </si>
  <si>
    <t>ERGP30174950</t>
  </si>
  <si>
    <t>NATIONAL AGRIC CENSUS AND SAMPLE SURVEY AND NATIONAL AGRICULTURAL DATA MANAGEMENT SYSTEM</t>
  </si>
  <si>
    <t>ERGP30174953</t>
  </si>
  <si>
    <t>INTIATIVE ON INCREASED RUBBER PRODUCTION, UTILIZATION AND VALUE ADDITION TO MEET LOCAL DEMAND AND EXPORT</t>
  </si>
  <si>
    <t>ERGP30174961</t>
  </si>
  <si>
    <t>IMPROVEMENT OF SORGHUM AND MILLET PRODUCTION AND PROCESSING.</t>
  </si>
  <si>
    <t>ERGP30174965</t>
  </si>
  <si>
    <t>DEVELOPMENT OF LEATHER PRODUCTION AND PROCESSING FOR EXPORT</t>
  </si>
  <si>
    <t>ERGP30174971</t>
  </si>
  <si>
    <t>DEVELOPMENT OF BEEF PRODUCTION VALUE ADDITION AND LINKAGES</t>
  </si>
  <si>
    <t>ERGP30174979</t>
  </si>
  <si>
    <t>PROMOTION AND DEVELOPMENT OF NUTRITION USING FOOD BASED APPROACH</t>
  </si>
  <si>
    <t>ERGP30174985</t>
  </si>
  <si>
    <t>IMPROVING SWEETPOTATO PRODUCTION, PROCESSING AND UTILIZATION FOR POVERTY REDUCTION</t>
  </si>
  <si>
    <t>ERGP30174987</t>
  </si>
  <si>
    <t>BOOSTING IRISH POTATO PRODUCTION, PROCESSING AND UTILIZATION FOR NATIONAL FOOD SUFFICIENCY.</t>
  </si>
  <si>
    <t>ERGP30174995</t>
  </si>
  <si>
    <t>DEVELOPMENT OF EXPORT ORIENTED GINGER PRODUCTION AND PROCESSING</t>
  </si>
  <si>
    <t>ERGP30174997</t>
  </si>
  <si>
    <t>ENHANCING PRODUCTION AND PRODUCTIVITY OF CASTOR VALUE CHAIN FOR IMPORT SUBSTITUTION</t>
  </si>
  <si>
    <t>ERGP30175017</t>
  </si>
  <si>
    <t>DEVELOPMENT AND IMPLEMENTATION OF NATIONAL FERTILIZER QUALITY CONTROL PROGRAMMES</t>
  </si>
  <si>
    <t>ERGP30175072</t>
  </si>
  <si>
    <t>PROVISION OF CREDIT INCENTIVES IN THE RURAL COMMUNITIES (IN COLLABORATION WITH BOA) TO INCREASE INVESTMENT POTFOLIOS OF COMMUNITIES BASED ASSOCIATIONS</t>
  </si>
  <si>
    <t>ERGP30175076</t>
  </si>
  <si>
    <t>ENTERPRENEUSHIP BUILDING AND EMPOWERMENT FOR RURAL WOMEN AND YOUTHS NATIONWIDE ON NON-FARM PROGRAMS</t>
  </si>
  <si>
    <t>ERGP30175083</t>
  </si>
  <si>
    <t>NATIONAL RURAL INFRASTRUCTURE SURVEY AND DATA MANAGEMENT</t>
  </si>
  <si>
    <t>ERGP30175085</t>
  </si>
  <si>
    <t>AGRIBUSINESS AND MARKET DEVELOPMENT FOR IMPROVED INCOMES AND JOB CREATION</t>
  </si>
  <si>
    <t>ERGP30175088</t>
  </si>
  <si>
    <t>NATIONAL PROGRAMME FOR THE CONTROL OF TRANSBOUNDARY ANIMAL, PARASITIC AND ZOONOTIC DISEASES.</t>
  </si>
  <si>
    <t>ERGP30175093</t>
  </si>
  <si>
    <t>PROMOTION AND SUPPORT FOR LIVESTOCK PRODUCTION AND VALUE ADDITION</t>
  </si>
  <si>
    <t>ERGP30175101</t>
  </si>
  <si>
    <t>NATIONAL VETERINARY INFRASTRUCTURE AND ABATTOIRS/SLAUGHTER HOUSES DEVELOPMENT PROGRAMME</t>
  </si>
  <si>
    <t>ERGP30175105</t>
  </si>
  <si>
    <t>NATIONAL APICULTURE,QUALITY ASSURANCE, STANDARDS AND CERTIFICATION,ANIMAL AND ANIMAL PRODUCTS TRACEABILITY,IDENTIFICATION AND WELFARE PROGRAMME</t>
  </si>
  <si>
    <t>ERGP30175109</t>
  </si>
  <si>
    <t>NATIONAL PROGRAMME FOR THE CONTROL OF TRANSBOUNDARY PESTS AND INTEGRATED PESTS SURVEILLANCE</t>
  </si>
  <si>
    <t>ERGP3179638</t>
  </si>
  <si>
    <t>CONSTRUCTION OF GRAINS AGGREGATION CENTRE AT GEZAWA LOCAL GOVERNMENT, KANO STATE</t>
  </si>
  <si>
    <t>ERGP5105208</t>
  </si>
  <si>
    <t>NATIONAL GRAZING RESERVES DEVELOPMENT</t>
  </si>
  <si>
    <t>ERGP5105275</t>
  </si>
  <si>
    <t>POLICY COORDINATION, PROJECTS/PROGRAMMES MONITORING AND EVALUATION</t>
  </si>
  <si>
    <t>ERGP5174789</t>
  </si>
  <si>
    <t>MAINSTREAMING GENDER INTO AGRICULTURAL SECTOR FOR INCLUSIVENESS THROUGH GENDER PLICY IMPLEMENTATION.</t>
  </si>
  <si>
    <t>ERGP5175058</t>
  </si>
  <si>
    <t>MOBILIZATION AND AWARENESS CREATION IN RURAL COMMUNITIES ON MANAGEMENT AND OWNERSHIP OF PUBLIC INFRASTRUCTURES NATIONWIDE</t>
  </si>
  <si>
    <t>ERGP5179229</t>
  </si>
  <si>
    <t>CONSTRUCTION OF OPEN MARKET STORES WITH BOREHOLE, TOILET FACILITIES AND EROSION CONTROL IN 3 COMMUNITIES IN EDO STATE</t>
  </si>
  <si>
    <t>ERGP5179991</t>
  </si>
  <si>
    <t>ONE STOP AGRIC EXTENSION IN KOKONA LGA, NASARAWA STATE</t>
  </si>
  <si>
    <t>ERGP5180087</t>
  </si>
  <si>
    <t>CONSTRUCTION OF BAGANA RICE MILL PLANT IN KOGI EAST</t>
  </si>
  <si>
    <t>ERGP5180106</t>
  </si>
  <si>
    <t>CONSTRUCTION OF CASSAVA PROCESSING PLANT IN ANKPA LGA, KOGI EAST</t>
  </si>
  <si>
    <t>ERGP5180114</t>
  </si>
  <si>
    <t>CONSTRUCTION OF CASHEW PROCESSING PLANT IN OFU LGA, KOGI EAST</t>
  </si>
  <si>
    <t>ERGP5180116</t>
  </si>
  <si>
    <t>CONSTRUCTION OF DAYI ROAD JUNCTION TO LAKWAYA ROAD (ONGOING)</t>
  </si>
  <si>
    <t>ERGP5180119</t>
  </si>
  <si>
    <t>CONSTRUCTION OF GWARZO - KUTAMA ROAD (ONGOING)</t>
  </si>
  <si>
    <t>ERGP5180122</t>
  </si>
  <si>
    <t>CONSTRUCTION OF RURAL FEEDER ROADS WITH DRAINAGES AND ASPHALT IN SELECTED LGAs, BORNO STATE</t>
  </si>
  <si>
    <t>ERGP5180268</t>
  </si>
  <si>
    <t>CONSTRUCTION OF PHASE 2 ACCESS ROADS/DRAINAGES AT SHARADA PHASE 1, KANO MUNICIPAL</t>
  </si>
  <si>
    <t>ERGP5180269</t>
  </si>
  <si>
    <t>CONSTRUCTION OF 1.4KM RURAL ROAD WITH 8.5KM CARRIAGE WAY INCLUDING CULVERTS, DRAINAGE, PAVEMENT AND SURFACING IN ADEGBALUJO AND OLOSHAOKO COMMUNITIES OF IKORODO NORTH IN LAGOS EAST SENATORIAL DISTRICT</t>
  </si>
  <si>
    <t>ERGP5180270</t>
  </si>
  <si>
    <t>CONSTRUCTION AND DRAINAGES OF AJOBE-AKATAMPIA ROAD IN ANKPA LOCAL GOVERNMENT</t>
  </si>
  <si>
    <t>ERGP5180271</t>
  </si>
  <si>
    <t>CONSTRUCTION OF UKO BRIDGE IN OLAMABORO LOCAL GOVERNMENT</t>
  </si>
  <si>
    <t>ERGP5180311</t>
  </si>
  <si>
    <t>MULTILATERAL/BILATERAL PROJECT-TIED LOANS - AGRO- PROCESSING ENHANCEMENT AND LIVELIHOOD IMPROVEMENT PROJECT</t>
  </si>
  <si>
    <t>ERGP5180313</t>
  </si>
  <si>
    <t>MULTILATERAL/BILATERAL PROJECT-TIED LOANS - RURAL ACCESS &amp; AGRICULTURAL MARKETING PROJECT</t>
  </si>
  <si>
    <t>ERGP5180316</t>
  </si>
  <si>
    <t>MULTILATERAL/BILATERAL PROJECT-TIED LOANS - RURAL ACCESS &amp; AGRICULTURAL MARKETING PROJECT (RAAMP)</t>
  </si>
  <si>
    <t>ERGP5180318</t>
  </si>
  <si>
    <t>MULTILATERAL/BILATERAL PROJECT-TIED LOANS - VALUE CHAIN DEVELOPMENT PROGRAMME (VCDP) AF</t>
  </si>
  <si>
    <t>ERGP5180320</t>
  </si>
  <si>
    <t>MULTILATERAL/BILATERAL PROJECT-TIED LOANS - AGRO PROCESSING, PRODUCTIVITY ENHANCEMENT AND LIVELIHOOD IMPROVEMENT SUPPORT (APPEALS) PROJECT</t>
  </si>
  <si>
    <t>ERGP5180322</t>
  </si>
  <si>
    <t>MULTILATERAL/BILATERAL PROJECT-TIED LOANS - AGRICULTURAL TRANSFORMATION AGENDA (ATAPS)</t>
  </si>
  <si>
    <t>ERGP5180324</t>
  </si>
  <si>
    <t>MULTILATERAL/BILATERAL PROJECT-TIED LOANS - SPECIAL AGRO INDUSTRIAL PROCESSING ZONES (SAPZ)</t>
  </si>
  <si>
    <t>ERGP8174962</t>
  </si>
  <si>
    <t>YOUTHS EMPOWERMENT IN AGRICULTURE AND AGRIBUSINESS</t>
  </si>
  <si>
    <t>ERGP8175006</t>
  </si>
  <si>
    <t>WOMEN EMPOWERMENT IN AGRICULTURE AND AGRIBUSINESS</t>
  </si>
  <si>
    <t>ERGP8175062</t>
  </si>
  <si>
    <t>EXTENSION SERVICES SUPPORT TO ALL AGRICULTURAL VALUE CHAINS</t>
  </si>
  <si>
    <t>0215002001</t>
  </si>
  <si>
    <t>FEDERAL COLLEGE OF PRODUCE INSPECTION AND STORED PRODUCTS TECHNOLOGY, KANO</t>
  </si>
  <si>
    <t>22020203</t>
  </si>
  <si>
    <t>INTERNET ACCESS CHARGES</t>
  </si>
  <si>
    <t>22020310</t>
  </si>
  <si>
    <t>TEACHING AIDS / INSTRUCTION MATERIALS</t>
  </si>
  <si>
    <t>22020701</t>
  </si>
  <si>
    <t>FINANCIAL CONSULTING</t>
  </si>
  <si>
    <t>22020708</t>
  </si>
  <si>
    <t>MEDICAL CONSULTING</t>
  </si>
  <si>
    <t>220209</t>
  </si>
  <si>
    <t>FINANCIAL CHARGES - GENERAL</t>
  </si>
  <si>
    <t>22020902</t>
  </si>
  <si>
    <t>INSURANCE PREMIUM</t>
  </si>
  <si>
    <t>22021010</t>
  </si>
  <si>
    <t>DIRECT TEACHING &amp; LABORATORY COST</t>
  </si>
  <si>
    <t>23010112</t>
  </si>
  <si>
    <t>PURCHASE OF OFFICE FURNITURE AND FITTINGS</t>
  </si>
  <si>
    <t>23010125</t>
  </si>
  <si>
    <t>PURCHASE OF LIBRARY BOOKS &amp; EQUIPMENT</t>
  </si>
  <si>
    <t>23010127</t>
  </si>
  <si>
    <t>PURCHASE OF AGRICULTURAL EQUIPMENT</t>
  </si>
  <si>
    <t>23020114</t>
  </si>
  <si>
    <t>CONSTRUCTION / PROVISION OF ROADS</t>
  </si>
  <si>
    <t>ERGP12153349</t>
  </si>
  <si>
    <t>ACCESS ROADS AT THE BARKUM MAIN CAMPUS</t>
  </si>
  <si>
    <t>ERGP23123962</t>
  </si>
  <si>
    <t>ACCREDITATION OF COLLEGE COURSES</t>
  </si>
  <si>
    <t>ERGP23153347</t>
  </si>
  <si>
    <t>CONSTRUCTION OF MALE/FEMALE STUDENT HOSTEL AT BARKUM MAIN CAMPUS</t>
  </si>
  <si>
    <t>ERGP23167942</t>
  </si>
  <si>
    <t>PURCHASE OF OFFICE EQUIPMENTS AND ACCESSORIES</t>
  </si>
  <si>
    <t>ERGP23167948</t>
  </si>
  <si>
    <t>PURCHASE OF LIBRARY BOOKS</t>
  </si>
  <si>
    <t>ERGP27153310</t>
  </si>
  <si>
    <t>CONSTRCTION OF CLASSROOMS AND OFFICE BUILDING AT THE PERMANENT SITE</t>
  </si>
  <si>
    <t>ERGP27153348</t>
  </si>
  <si>
    <t>CONSTRUCTION OF ADMINISTRATIVE BLOCK AT BARKUM</t>
  </si>
  <si>
    <t>ERGP27167947</t>
  </si>
  <si>
    <t>REHABILITATION AND REPAIRS OF DILAPIDATION OF STORE AND CLINIC BUILDING</t>
  </si>
  <si>
    <t>ERGP30153302</t>
  </si>
  <si>
    <t>HUMAN CAPACITY DEVELOPMENT ON POST HARVEST STORAGE TECHNOLOGIES</t>
  </si>
  <si>
    <t>ERGP30153306</t>
  </si>
  <si>
    <t>PROCUREMENT OF LABORATORY AND AGRICULTURAL EQUIPMENT</t>
  </si>
  <si>
    <t>ERGP5153865</t>
  </si>
  <si>
    <t>TRAINING OF UNEMPLOYED YOUTHS ON AGRICULTURAL SKILL ACQUISITION ON POST HARVEST STORAGE TECHNIQUES</t>
  </si>
  <si>
    <t>ERGP5167943</t>
  </si>
  <si>
    <t>CONSTRUCTION AND FURNISHING OF ENTERPRENEURSHIP COMPLEX DEPARTMENTE</t>
  </si>
  <si>
    <t>ERGP8153300</t>
  </si>
  <si>
    <t>TRAINING OF RURAL WOMEN AND FARMERS ON POST HARVEST HANDLING AND STORAGE METHODS</t>
  </si>
  <si>
    <t>0215003001</t>
  </si>
  <si>
    <t>AGRICULTURAL RESEARCH AND MANAGEMENT INSTITUTE (ARMTI) - ILORIN</t>
  </si>
  <si>
    <t>22020103</t>
  </si>
  <si>
    <t>INTERNATIONAL TRAVEL &amp; TRANSPORT: TRAINING</t>
  </si>
  <si>
    <t>22020104</t>
  </si>
  <si>
    <t>INTERNATIONAL TRAVEL &amp; TRANSPORT: OTHERS</t>
  </si>
  <si>
    <t>22020502</t>
  </si>
  <si>
    <t>INTERNATIONAL TRAINING</t>
  </si>
  <si>
    <t>22020802</t>
  </si>
  <si>
    <t>OTHER TRANSPORT EQUIPMENT FUEL COST</t>
  </si>
  <si>
    <t>22020901</t>
  </si>
  <si>
    <t>BANK CHARGES (OTHER THAN INTEREST)</t>
  </si>
  <si>
    <t>22021030</t>
  </si>
  <si>
    <t>PROMOTION, RECRUITMENT &amp; APPOINTMENT</t>
  </si>
  <si>
    <t>23020105</t>
  </si>
  <si>
    <t>CONSTRUCTION / PROVISION OF WATER FACILITIES</t>
  </si>
  <si>
    <t>2304</t>
  </si>
  <si>
    <t>PRESERVATION OF THE ENVIRONMENT</t>
  </si>
  <si>
    <t>230401</t>
  </si>
  <si>
    <t>PRESERVATION OF THE ENVIRONMENT - GENERAL</t>
  </si>
  <si>
    <t>23040102</t>
  </si>
  <si>
    <t>EROSION &amp; FLOOD CONTROL</t>
  </si>
  <si>
    <t>ERGP12168480</t>
  </si>
  <si>
    <t>CONSTRUCTION &amp; REHABILITATION OF ACCESS ROAD AND CULVERT AT THE HEADQUARTER</t>
  </si>
  <si>
    <t>ERGP27132336</t>
  </si>
  <si>
    <t>CONSTRUCTION OF MULTI PURPOSE TRAINING CENTRE AT THE HEADQUARTER</t>
  </si>
  <si>
    <t>ERGP27132345</t>
  </si>
  <si>
    <t>RECONSTRUCTION OF FACILITATORS ACCOMODATION AT ARMTI REGIONAL TRAINING CENTRE,ABUJA</t>
  </si>
  <si>
    <t>ERGP27168373</t>
  </si>
  <si>
    <t>CONSTRUCTION OF PERIMETER FENCE AT ARMTI MAIN CAMPUS</t>
  </si>
  <si>
    <t>ERGP27168435</t>
  </si>
  <si>
    <t>FURNISHING &amp; EQUIPING OF NEWLY CONSTRUCTED MULTI PURPOSE HALL AT THE HEADQUARTER</t>
  </si>
  <si>
    <t>ERGP28168470</t>
  </si>
  <si>
    <t>CONSTRUCTION OF WATER STANCHION &amp; WATER RESERVOIR FACILITIES AT HQ &amp; REGIONAL CENTRES</t>
  </si>
  <si>
    <t>ERGP29132349</t>
  </si>
  <si>
    <t>DIGITALISATION OF AGRICULTURAL INFO SERVICES FOR RURAL DEVELOPMENT</t>
  </si>
  <si>
    <t>ERGP30132308</t>
  </si>
  <si>
    <t>HUMAN CAPITAL DEVELOPMENT FOR MANAGING POST HARVEST ACTIVITIES FOR NIGERIAN FARMERS</t>
  </si>
  <si>
    <t>ERGP30132317</t>
  </si>
  <si>
    <t>AGRIRPENEURSHIP DEVELOPMENT FOR YOUTHS IN YES ENTREPRENEURSHIP</t>
  </si>
  <si>
    <t>ERGP30132318</t>
  </si>
  <si>
    <t>MANAGING OF AGRICULTURAL RESEARCH FOR EFFECTIVE.EFFICIENT FOOD PRODUCTION IN NIGERIA FOR SCIENTIST</t>
  </si>
  <si>
    <t>ERGP30132320</t>
  </si>
  <si>
    <t>AGRICULTURAL POLICY INCUBATION/RESEARCH CLINIC</t>
  </si>
  <si>
    <t>ERGP30132323</t>
  </si>
  <si>
    <t>EXTENSION SERVICES FOR VITAMIN-A RICH POTATO/TUBERS</t>
  </si>
  <si>
    <t>ERGP30132324</t>
  </si>
  <si>
    <t>SUPPLY OF FULLY KITTED TRAINING EQUIPMENT</t>
  </si>
  <si>
    <t>ERGP30132325</t>
  </si>
  <si>
    <t>ENRICHMENT/UPDATING OF KNOWLEDGE FOR FACILITATORS/MANAGEMENT FOR ECONOMIC GROWTH SUSTENANCE</t>
  </si>
  <si>
    <t>ERGP30132327</t>
  </si>
  <si>
    <t>VALUE CREATION THROUGH EFFECTIVE HUMAN CAPITAL DEVELOPMENT FOR SELECTED AGRIC PRODUCT EXPORTS IN COLLABORATION WITH RELEVANT AGENCIES</t>
  </si>
  <si>
    <t>ERGP30132328</t>
  </si>
  <si>
    <t>AGRIC PRODUCE VALUE CHAIN TRAINING FOR MANAGERS OF INPUTS/PRODUCTION AND MARKETING IN ARD.</t>
  </si>
  <si>
    <t>ERGP30132330</t>
  </si>
  <si>
    <t>FARM PLANNING AS BUSINESS MANAGEMENT FOR YOUNG GRADUATES</t>
  </si>
  <si>
    <t>ERGP30132334</t>
  </si>
  <si>
    <t>AGRIPRENEURSHIP TRAINING AND DEVELOPMENT FOR NEW GENERATION FARMERS.</t>
  </si>
  <si>
    <t>ERGP30132335</t>
  </si>
  <si>
    <t>FACILITATION OF VCD ACTIVITIES THROUGH DEVELOPMENTOF ACTIVE CHANGE AGENTS FOR AGRICULTURAL</t>
  </si>
  <si>
    <t>ERGP30132337</t>
  </si>
  <si>
    <t>DEVELOPMENT OF SMALL/MEDIUM ENTERPRISE FOR RURAL COMMUNITIES THROUGH MOBILIZATION OF RURAL SAVINGS AND INVESTMENT AND SKILL ACQUISITION CENTRES IN 4 STATES</t>
  </si>
  <si>
    <t>ERGP30132342</t>
  </si>
  <si>
    <t>REHABILITATION OF TRAINING FACILITIES AT THE HEADQUARTERS</t>
  </si>
  <si>
    <t>ERGP30132346</t>
  </si>
  <si>
    <t>FACILITATION OF AGRIPRENUERSHIP DEVELOPMENT FOR WOMEN IN AGRIC</t>
  </si>
  <si>
    <t>ERGP30132354</t>
  </si>
  <si>
    <t>CONSTRUCTION OF DRAINAGES AT THE HEAD QUARTERS</t>
  </si>
  <si>
    <t>ERGP30132355</t>
  </si>
  <si>
    <t>PROCUREMENT OF MOBILE RURAL TRAINING FACILITIES</t>
  </si>
  <si>
    <t>ERGP30132357</t>
  </si>
  <si>
    <t>COLLABORATIVE AGRICULTURAL FINANCING : A CONSORTIUM FOR STAKE HOLDERS.</t>
  </si>
  <si>
    <t>ERGP30132358</t>
  </si>
  <si>
    <t>CONSTRUCTION OF DEMONSTRATION CENTRE AT THE HEADQUARTER</t>
  </si>
  <si>
    <t>ERGP30149035</t>
  </si>
  <si>
    <t>CONSTRUCTION OF ZONAL OFFICE IN SOUTH-SOUH GEOPOLITICAL ZONE ( RIVERS STATE)</t>
  </si>
  <si>
    <t>ERGP30155115</t>
  </si>
  <si>
    <t>DEVELOPMENT OF CAPACITY FOR SOILESS AGRICULTURE FOR YOUTHS AT THE HEADQUARTER</t>
  </si>
  <si>
    <t>ERGP30155122</t>
  </si>
  <si>
    <t>CAPACITY DEVELOPMENT FOR YOUTH AND WOMEN IN AGRICULTURAL ONLINE MARKETING IN 6 GEO- POLITICAL ZONE</t>
  </si>
  <si>
    <t>ERGP30155126</t>
  </si>
  <si>
    <t>CAPACITY BUILDING IN MONITORING AN EVALUATION FOR AGRICULTURAL SERVICES IN 6 GEO- POLITICAL ZONE</t>
  </si>
  <si>
    <t>ERGP30155131</t>
  </si>
  <si>
    <t>CAPACITY BUILDING IN GREEN HOUSE FARMING FOR WOMEN AND YOUTH IN 6 GEO-POLITICAL ZONE</t>
  </si>
  <si>
    <t>ERGP30168452</t>
  </si>
  <si>
    <t>DEVELOPMENT OF EXTENSION AGENT - FARM CENTRE &amp; TRAINING AT SOUTH EAST</t>
  </si>
  <si>
    <t>0215004001</t>
  </si>
  <si>
    <t>NATIONAL CENTRE FOR AGRICULTURAL MECHANISATION- ILORIN</t>
  </si>
  <si>
    <t>22020204</t>
  </si>
  <si>
    <t>SATELLITE BROADCASTING ACCESS CHARGES</t>
  </si>
  <si>
    <t>23020103</t>
  </si>
  <si>
    <t>CONSTRUCTION / PROVISION OF ELECTRICITY</t>
  </si>
  <si>
    <t>ERGP10177445</t>
  </si>
  <si>
    <t>PROVISION AND INSTALLATION OF ALTERNATIVE POWER SUPPLY FOR THE ENHANCED FUNCTIONALITY OF THE NEWLY COMPLETED TRAINING AND SKILL ACQUISITION COMPLEX AND SURROUNDINGS</t>
  </si>
  <si>
    <t>ERGP27176686</t>
  </si>
  <si>
    <t>RENOVATION OF DILAPIDATED MAINTENANCE AND ENGINEERING &amp; SCIENTIFIC SERVICES (ESS) BUILDINGS -</t>
  </si>
  <si>
    <t>ERGP30100748</t>
  </si>
  <si>
    <t>IMPROVEMENT OF THE EFFICIENCY OF NCAM DEVELOPED TECHNOLOGIES THROUGH SPECIFIC PROBLEM SOLVING AND CAPACITY BUILDING OF RESEARCHERS AND OTHER STAFF</t>
  </si>
  <si>
    <t>ERGP30100764</t>
  </si>
  <si>
    <t>PROVISION OF MATERIALS FOR THE FABRICATION OF AGRICULTURAL MECHANIZATION TECHNOLOGIES EMANATING FROM RELEVANT RESEARCH AND DEVELOPMENT ACTIVITIES</t>
  </si>
  <si>
    <t>ERGP30138041</t>
  </si>
  <si>
    <t>SKILL ACQUISITION AND EMPOWERMENT TRAINING FOR YOUTH IN FABRICATION TECHNIQUES</t>
  </si>
  <si>
    <t>ERGP30138052</t>
  </si>
  <si>
    <t>MONITORING AND EVALUATION OF NCAM RESEARCH ACTIVITIES, CONSTITUENCY AND CAPITAL PROJECTS</t>
  </si>
  <si>
    <t>ERGP30156355</t>
  </si>
  <si>
    <t>RESEARCH AND DEVELOPMENT ON MODERN MACHINERIES AND EQUIPMENT FOR FARMERS.</t>
  </si>
  <si>
    <t>ERGP30159704</t>
  </si>
  <si>
    <t>CONSTRUCTION AND EQUIPPING OF RICE PROCESSING SHEDS AND TRAINING OF YOUTHS AND WOMEN IN RICE PROCESSING IN ATAKO VILLAGE, KUJE AREA COUNCIL F.C.T</t>
  </si>
  <si>
    <t>ERGP30159705</t>
  </si>
  <si>
    <t>CONSTRUCTION OF GREENHOUSE FOR ALLYEAR ROUND FARMING AND PROVISION OF IRRIGATION FACILITIES FOR DRY SEASON FARMING IN AYAURA ABAJI AREA COUNCIL F.C.T</t>
  </si>
  <si>
    <t>ERGP30176675</t>
  </si>
  <si>
    <t>PROCUREMENT OF STANDARD AUDIO-VISUAL AND ARCHIVAL SYSTEM FOR THE FUNCTIONALITY OF THE TRAINNG COMPLEXES</t>
  </si>
  <si>
    <t>ERGP30176676</t>
  </si>
  <si>
    <t>PROCUREMENT OF LABORATORY EQUIPMENT FOR THE NEWLY CONSTRUCTED CENTRAL LABORATORY</t>
  </si>
  <si>
    <t>ERGP30176678</t>
  </si>
  <si>
    <t>LIBRARY AUTOMATION AND E-LIBRARY UPGRADING FOR RESEARCH AND DEVELOPMENT</t>
  </si>
  <si>
    <t>ERGP30176679</t>
  </si>
  <si>
    <t>PROCUREMENT OF MODERN WORKSHOP MACHINES TOOLS FOR IMPROVED ESTHETIC AND COMPETITIVENESS</t>
  </si>
  <si>
    <t>ERGP30176681</t>
  </si>
  <si>
    <t>UPGRADE OF FINANCE AND ACCOUNT, AUDIT, AND PROCUREMENT ON FACILITIES FOR PREPARATION OF GIFMIS ROLES MAPPING AND DOCUMENTATIONS</t>
  </si>
  <si>
    <t>ERGP30176683</t>
  </si>
  <si>
    <t>FABRICATION OF HIGH FLOW RATE PUMP FOR SUSTAINABLE ALL SEASONS AGRICULTURAL PRACTICES</t>
  </si>
  <si>
    <t>ERGP30176684</t>
  </si>
  <si>
    <t>PROCUREMENT OF MOULDS FOR INJECTION MOULDING MACHINES FOR THE PRODUCTION OF VARIOUS AGRIC MACHINERIES</t>
  </si>
  <si>
    <t>ERGP30176687</t>
  </si>
  <si>
    <t>PRODUCTION OF RELEVANT FIELD EQUIPMENT FOR AGRICULTURAL MECHANIZATION THROUGH REVERSE ENGINEERING</t>
  </si>
  <si>
    <t>ERGP30177448</t>
  </si>
  <si>
    <t>UPDATE OF THE MECHANIZATION STATUS OF NIGERIAN AGRICULTURE</t>
  </si>
  <si>
    <t>ERGP30177454</t>
  </si>
  <si>
    <t>SKILL ACQUISITION IN AGRICULTURAL MACHINERY OPERATION AND MAINTENANCE</t>
  </si>
  <si>
    <t>ERGP30177461</t>
  </si>
  <si>
    <t>SITE SPECIFIC TRAINING AND EXTENSION OF IMPROVED TECHNOLOGY FOR MECHANIZED RICE PRODUCTION FOR ENHANCED FOOD SECURITY</t>
  </si>
  <si>
    <t>ERGP30177521</t>
  </si>
  <si>
    <t>CAPACITY BUILDING FOR YOUTHS AND WOMEN IN ZERO WASTE CONCEPT FARMING SYSTEM</t>
  </si>
  <si>
    <t>ERGP30177946</t>
  </si>
  <si>
    <t>MODIFICATION OF NCAM DEVELOPED TECHNOLOGIES FOR HIGHER EFFEICIENCY THROUGH RESEARCH, DEVELOPMENT AND TRAINING</t>
  </si>
  <si>
    <t>ERGP5112845</t>
  </si>
  <si>
    <t>AGRICULTURAL MECHANIZATION STAKEHOLDERS MEETING ON NEW INNOVATIONS IN RESEARCH AND DEVELOPMENT AND WAY FORWARD</t>
  </si>
  <si>
    <t>ERGP5180190</t>
  </si>
  <si>
    <t>CONSTRUCTION AND PROMOTION OF POST SEASONAL FARMING FACILITIES IN OSHODI, ORILE, AGEGE AND IBA COMMUNITIES</t>
  </si>
  <si>
    <t>ERGP8100759</t>
  </si>
  <si>
    <t>TRAINING AND EMPOWERMENT OF WOMEN IN OPERATION, MAINTENANCE AND MANAGEMENT OF AGRO-PROCESSING MACHINES AND EQUIPMENT</t>
  </si>
  <si>
    <t>ERGP8156380</t>
  </si>
  <si>
    <t>TRAINING AND EMPOWERMENT OF YOUTHS ON THE FABRICATION OF FIELD AND PRODUCTION EQUIPMENT</t>
  </si>
  <si>
    <t>ERGP8156556</t>
  </si>
  <si>
    <t>TRAINING OF WOMEN AND YOUTHS ON PRESERVATION OF AGRICULTURAL PRODUCTS FOR PACKAGING, STORAGE AND MARKETING</t>
  </si>
  <si>
    <t>ERGP8177513</t>
  </si>
  <si>
    <t>ESTABLISHMENT OF MODEL OIL-PALM AND RICE PROCESSING CENTRE IN EACH OF THE SIX GEO-POLITICAL ZONES OF THE COUNTRY</t>
  </si>
  <si>
    <t>0215005001</t>
  </si>
  <si>
    <t>NATIONAL CEREALS RESEARCH INSTITUTE- BADEGGI</t>
  </si>
  <si>
    <t>ERGP27150949</t>
  </si>
  <si>
    <t>UPGRADING OF MECHANICAL ENGINEERING WORKSHOP COMPLEX</t>
  </si>
  <si>
    <t>ERGP27150979</t>
  </si>
  <si>
    <t>FENCING OF 7.5KM PERIMETER AT AMAKAMA, ABIA STATE</t>
  </si>
  <si>
    <t>ERGP27171098</t>
  </si>
  <si>
    <t>INTERLOGGING OF RESEARCH AND ADMINISTRATIVE BLOCKS AT THE HEADQUARTERS</t>
  </si>
  <si>
    <t>ERGP27171117</t>
  </si>
  <si>
    <t>COMPLETION OF ADMIN. AND RESEARCH BLOCKS IN NUMAN (ADAMAWA STATE) AND RIYOM (PLATEAU STATE) OUTSTATIONS</t>
  </si>
  <si>
    <t>ERGP27171122</t>
  </si>
  <si>
    <t>REPLACEMENT OF OLD FURNITURE IN THE STAFF OFFICES AT THE HEADQUARTERS</t>
  </si>
  <si>
    <t>ERGP30150911</t>
  </si>
  <si>
    <t>RESEARCH INTO CASTOR OIL AS ALTERNATE TO HAND SANITIZER AGAINST COVID-19</t>
  </si>
  <si>
    <t>ERGP30150915</t>
  </si>
  <si>
    <t>RESEARCH INTO RICE CULTIVATION AND POST HARVEST LOSS PREVENTION</t>
  </si>
  <si>
    <t>ERGP30150920</t>
  </si>
  <si>
    <t>RESEARCH INTO PEST CONTROL IN RICE PRODUCTION</t>
  </si>
  <si>
    <t>ERGP30150960</t>
  </si>
  <si>
    <t>TRAINING AND EMPOWERMENT OF UNEMPLOYED YOUTHS AND RURAL WOMEN ON IMPROVED AGRONOMIC PRACTICES FOR SOYABEANS AND BENISEED PRODUCTION IN NORTH CENTRAL ZONE</t>
  </si>
  <si>
    <t>ERGP30150972</t>
  </si>
  <si>
    <t>FARMERS' FIELD DAY AT THE HEADQUARTER AND OUR RESEARCH OUT STATTIONS ACROSS THE COUNTRY</t>
  </si>
  <si>
    <t>ERGP30150995</t>
  </si>
  <si>
    <t>DESIGN, FABRICATION AND TEST RUNNING OF INTEGRATED RICE MILLING MACHINES FOR SMALL AND MEDIUM RICE FARMERS</t>
  </si>
  <si>
    <t>ERGP30150997</t>
  </si>
  <si>
    <t>LIBRARY BOOKS, JOURNALS AND INTERNET DEVICES</t>
  </si>
  <si>
    <t>ERGP30151000</t>
  </si>
  <si>
    <t>ANNUAL RESEARCH REVIEW WORKSHOPS, SEMINARS AND CONFERENCES</t>
  </si>
  <si>
    <t>ERGP30151017</t>
  </si>
  <si>
    <t>BREEDER AND FOUNDATION SEEDS PRODUCTION</t>
  </si>
  <si>
    <t>ERGP30151019</t>
  </si>
  <si>
    <t>RESAERCH INTO FARMING SYSTEM OF THE NORTH CENTRAL ZONE OF NIGERIA</t>
  </si>
  <si>
    <t>ERGP30151021</t>
  </si>
  <si>
    <t>DISSEMINATION OF RESEARCH RESULTS TO END USERS ACROSS THE COUNTRY</t>
  </si>
  <si>
    <t>ERGP30151022</t>
  </si>
  <si>
    <t>RESEARCH INTO VALUE ADDITION OF RICE, ACHA, SOYABEAN, BENISEED, CASTOR AND SUGARCANE</t>
  </si>
  <si>
    <t>ERGP30151024</t>
  </si>
  <si>
    <t>BIOTECHNOLOGICAL RESEARCH INTO ALL MANDATE CROPS</t>
  </si>
  <si>
    <t>ERGP30151025</t>
  </si>
  <si>
    <t>RESEARCH INTO GENETIC AND VARIETAL IMPROVEMENT OF ACHA CROP</t>
  </si>
  <si>
    <t>ERGP30151027</t>
  </si>
  <si>
    <t>RESEARCH INTO GENETIC AND VARIETAL IMPROVEMENT OF CASTOR</t>
  </si>
  <si>
    <t>ERGP30151028</t>
  </si>
  <si>
    <t>RESEARCH INTO GENETIC AND VARIETAL IMPROVEMENT OF BENISEED CROP</t>
  </si>
  <si>
    <t>ERGP30151029</t>
  </si>
  <si>
    <t>RESEARCH INTO GENETIC AND VARIETAL IMPROVEMENT OF SUGARCANE CROP</t>
  </si>
  <si>
    <t>ERGP30151031</t>
  </si>
  <si>
    <t>RESEARCH INTO GENETIC AND VARIETAL IMPROVEMENT OF SOYABEAN CROP</t>
  </si>
  <si>
    <t>ERGP30151033</t>
  </si>
  <si>
    <t>RESEARCH INTO GENETIC AND VARIETAL IMPROVEMENT OF RICE CROP</t>
  </si>
  <si>
    <t>ERGP30171093</t>
  </si>
  <si>
    <t>RECONSTRUCTION OF COLLAPSED BRIDGE TO HAVE ACCESS TO RICE EXPERIMENTATION AND PRODUCTION SITES AT BADEGGI, NIGER STATE</t>
  </si>
  <si>
    <t>ERGP30171102</t>
  </si>
  <si>
    <t>PROVISION OF SECURITY GADGETS AT THE HEADQUARTERS, BADFEGGI, NIGRER STATE</t>
  </si>
  <si>
    <t>ERGP30171113</t>
  </si>
  <si>
    <t>RESEARCH INTO GENETIC AND VARIETAL IMPROVEMENT OF STEVIA CROP</t>
  </si>
  <si>
    <t>ERGP30171126</t>
  </si>
  <si>
    <t>EXPANSION AND UPGRADING OF IMPROVED RICE PROCESSING FACILITY AT THE NCRI HEADQUARTERS, BADEGGI</t>
  </si>
  <si>
    <t>ERGP30171129</t>
  </si>
  <si>
    <t>UPGRADING OF BROWN RESEARCH AND PROCESSING FACILITY AT BADEGGI, NIGER STATE</t>
  </si>
  <si>
    <t>ERGP5150987</t>
  </si>
  <si>
    <t>PURCHASE OF TRACTORS AND FULL IMPLEMENTS</t>
  </si>
  <si>
    <t>ERGP5150992</t>
  </si>
  <si>
    <t>PLANNING, MONITORING AND EVALUATION OF CAPITAL PROJECTS</t>
  </si>
  <si>
    <t>ERGP5171133</t>
  </si>
  <si>
    <t>PROVISION OF SOLAR POWER FACILITY AS AN ALTERNATIVE SOURCE OF POWER TO ELECTRICITY</t>
  </si>
  <si>
    <t>ERGP5171137</t>
  </si>
  <si>
    <t>FENCING/WIRE NETTING OF RICE RESEARCH AND PRODUCTION FIELDS AGAINST CATTLE INVASION</t>
  </si>
  <si>
    <t>ERGP5171142</t>
  </si>
  <si>
    <t>PROVISION OF AMBULANCE BUS AND ITS ACCESSORIES</t>
  </si>
  <si>
    <t>ERGP5180180</t>
  </si>
  <si>
    <t>PROMOTION AND DEVELOPMENT OF MAIZE VALUE CHAIN IN ILARO AND SURROUNDING, OGUN WEST COMMUNITIES</t>
  </si>
  <si>
    <t>ERGP5180375</t>
  </si>
  <si>
    <t>FIXING OF 3-IN-1 SOLAR STREET LIGHTS FOR SECURITY IN AYAH VILLAGE, IGALAMELA, ODORLU LGA</t>
  </si>
  <si>
    <t>0215006001</t>
  </si>
  <si>
    <t>NATIONAL VETERINARY RESEARCH INSTITUTE- VOM</t>
  </si>
  <si>
    <t>ERGP12104550</t>
  </si>
  <si>
    <t>REHABILITATION OF INSTITUTE'S INTERNAL ROADS.</t>
  </si>
  <si>
    <t>ERGP27149644</t>
  </si>
  <si>
    <t>REHABILITATION/REPAIRS OF PERIMETER FENCING OF THE INSTITUTE</t>
  </si>
  <si>
    <t>ERGP30125873</t>
  </si>
  <si>
    <t>PROVISION OF INTERNET SERVICE FOR RESEARCH, VACCINE PRODUCTION AND DISEASE SURVEILLANCE</t>
  </si>
  <si>
    <t>ERGP30135185</t>
  </si>
  <si>
    <t>TRAINING OF FOCAL DEPARTMENTS, UNITS AND STAFF FOR THE OPERATIONALIZATION FOR THE MVRI DIGITAL RESEARCH (M&amp;E)</t>
  </si>
  <si>
    <t>ERGP30149647</t>
  </si>
  <si>
    <t>INSTALLATION OF FEEDMILL EQUIPMET FOR VACCINE PRODUCTION</t>
  </si>
  <si>
    <t>ERGP30171529</t>
  </si>
  <si>
    <t>NVRI CENTENARY ANNIVERSARY OF VACCINE PRODUCTION IN NIGERIA</t>
  </si>
  <si>
    <t>ERGP5104524</t>
  </si>
  <si>
    <t>DEVELOPMENT OF MULTIVALENT VACCINES, (BQ+HANTAVAC+HSV: GUMBORO+NDVL: FOWL TYPHOID+FOWL CHOLERA+NEW CASTLE LASOTA)</t>
  </si>
  <si>
    <t>ERGP5104527</t>
  </si>
  <si>
    <t>SURVEILLANCE, DIAGNOSIS AND CONTROL OF ECONOMICALLY IMPORTANT ANIMAL DISEASES IN NIGERIA (AVIAN INFLUENZA, NEWCASTLE DISEASE, GUMBORO, RABIES, CBPP, ASF, BRUCELLOSIS, FOWL TYPHOID, ETC.)</t>
  </si>
  <si>
    <t>ERGP5104532</t>
  </si>
  <si>
    <t>VACCINE RESEARCH, DEVELOPMENT AND PRODUCTION</t>
  </si>
  <si>
    <t>ERGP5104536</t>
  </si>
  <si>
    <t>PROCUREMENT OF REAGENTS, CHEMICALS AND CONSUMABLES</t>
  </si>
  <si>
    <t>ERGP5104541</t>
  </si>
  <si>
    <t>SURVEILLANCE OF HIGHLY PATHOGENIC DISEASES</t>
  </si>
  <si>
    <t>ERGP5104543</t>
  </si>
  <si>
    <t>ANIMAL CONTAINMENT FACILITY; BSL3 LABORATORY.</t>
  </si>
  <si>
    <t>ERGP5171522</t>
  </si>
  <si>
    <t>CONSTRUCTION AND REHABILITATION OF OUTSTATION LABORATORIES (SOKOTO, IKIRE AND YOLA)</t>
  </si>
  <si>
    <t>ERGP7171513</t>
  </si>
  <si>
    <t>AUTOMATION OF FINANCE &amp; ACCOUNTS &amp; ADMINISTRATION DEPARTMENT FOR PROMPT AND ACCURATE REPORTING</t>
  </si>
  <si>
    <t>0215007001</t>
  </si>
  <si>
    <t>NATIONAL ROOT CROPS RESEARCH INSTITUTE- UMUDIKE</t>
  </si>
  <si>
    <t>22020308</t>
  </si>
  <si>
    <t>FIELD &amp; CAMPING MATERIALS SUPPLIES</t>
  </si>
  <si>
    <t>22020704</t>
  </si>
  <si>
    <t>ENGINEERING SERVICES</t>
  </si>
  <si>
    <t>22021029</t>
  </si>
  <si>
    <t>MONITORING ACTIVITIES &amp; FOLLOW UP</t>
  </si>
  <si>
    <t>23030101</t>
  </si>
  <si>
    <t>REHABILITATION / REPAIRS OF RESIDENTIAL BUILDING</t>
  </si>
  <si>
    <t>ERGP12104695</t>
  </si>
  <si>
    <t>ASPHALT TARRING OF INTERNAL ROAD AT UMUDIKE(4KM), KURU(1KM) AND OTOBI(1KM)</t>
  </si>
  <si>
    <t>ERGP27104710</t>
  </si>
  <si>
    <t>CONSTRUCTION OF OFFICE BLOCKS AT IGBARIAM (ANAMBRA STATE) AND IRESI(OSUN STATE) SUB-STATION</t>
  </si>
  <si>
    <t>ERGP27104718</t>
  </si>
  <si>
    <t>RENOVATION OF 15 DILAPITATED STAFF QUARTERS AND 4 OFFICE BLOCKS IN UMUDIKE AND KURU</t>
  </si>
  <si>
    <t>ERGP30104608</t>
  </si>
  <si>
    <t>DEVELOPMENT OF SEED SYSTEM FOR GINGER/TUMERIC, POTATO/SWEETPOTATO AND COCOYAM/YAM</t>
  </si>
  <si>
    <t>ERGP30104640</t>
  </si>
  <si>
    <t>DEVELOPMENT OF NEW VARIETIES OF CASSAVA, SWEETPOTATO/POTATO AND COCOYAM/YAM SUITABLE FOR ALL AGRO-ECOLOGICAL ZONES IN NIGERIA FOR PROCESSING AND EXPORT</t>
  </si>
  <si>
    <t>ERGP30104651</t>
  </si>
  <si>
    <t>DISEASE CONTROL MEASURES FOR LATE BLIGHT AND BACTERIA WILT OF POTATO</t>
  </si>
  <si>
    <t>ERGP30104657</t>
  </si>
  <si>
    <t>DISEASE CONTROL MEASURES FOR COCOYAM LEAF BLIGHT AND ROOT ROT</t>
  </si>
  <si>
    <t>ERGP30174478</t>
  </si>
  <si>
    <t>EXTENSION SERVICES TO YOUTH AND WOMEN COOPERATIVES IN S/E NIGERIA</t>
  </si>
  <si>
    <t>ERGP30174495</t>
  </si>
  <si>
    <t>SUPPLY OF PLANTINING MATERIALS TO YOUTHS AND WOMEN FARMERS IN NRCRI HOST COMMUNITIES NATION WIDE</t>
  </si>
  <si>
    <t>ERGP30174506</t>
  </si>
  <si>
    <t>DRY SEASON PRODUCTION OF ROOT AND TUBER CROPS WITH IRRIGATION</t>
  </si>
  <si>
    <t>ERGP30174516</t>
  </si>
  <si>
    <t>DEVELOPMENT AND PRODUCTION OF PRE-BASIC SEED OF YAM USING THE AEROPONICS SYSTEM</t>
  </si>
  <si>
    <t>ERGP5104701</t>
  </si>
  <si>
    <t>PERIMETER FENCING OF NRCRI EXPERIMENTAL FARMLANDS AT UMUDIKE, KURU, IGBARIAM AND OTOBI</t>
  </si>
  <si>
    <t>ERGP5180272</t>
  </si>
  <si>
    <t>PROMOTION AND DEVELOPMENT OF CASSAVA VALUE CHAIN IN OGUN STATE</t>
  </si>
  <si>
    <t>ERGP5180273</t>
  </si>
  <si>
    <t>CONSTRUCTION AND DEVELOPMENT OF CASSAVA PROCESSING IN ILARO AND OTHER COMMUNITIES</t>
  </si>
  <si>
    <t>0215008001</t>
  </si>
  <si>
    <t>NATIONAL INSTITUTE FOR OIL PALM RESEARCH (NIFOR) - BENIN</t>
  </si>
  <si>
    <t>22020311</t>
  </si>
  <si>
    <t>FOOD STUFF / CATERING MATERIALS SUPPLIES</t>
  </si>
  <si>
    <t>23010105</t>
  </si>
  <si>
    <t>PURCHASE OF MOTOR VEHICLES</t>
  </si>
  <si>
    <t>23010113</t>
  </si>
  <si>
    <t>PURCHASE OF COMPUTERS</t>
  </si>
  <si>
    <t>23020102</t>
  </si>
  <si>
    <t>CONSTRUCTION / PROVISION OF RESIDENTIAL BUILDINGS</t>
  </si>
  <si>
    <t>23020106</t>
  </si>
  <si>
    <t>CONSTRUCTION / PROVISION OF HOSPITALS / HEALTH CENTRES</t>
  </si>
  <si>
    <t>23030104</t>
  </si>
  <si>
    <t>REHABILITATION / REPAIRS - WATER FACILITIES</t>
  </si>
  <si>
    <t>23030112</t>
  </si>
  <si>
    <t>REHABILITATION / REPAIRS - AGRICICULTURAL FACILITIES</t>
  </si>
  <si>
    <t>23030113</t>
  </si>
  <si>
    <t>REHABILITATION / REPAIRS - ROADS</t>
  </si>
  <si>
    <t>ERGP12172006</t>
  </si>
  <si>
    <t>REHABILITATION OF ESTATE AND PLANTATION ROADS IN THE MAIN STATION</t>
  </si>
  <si>
    <t>ERGP25171976</t>
  </si>
  <si>
    <t>CONTRUCTION OF PHASE 11 COTTAGE HOSPITAL BUILDING</t>
  </si>
  <si>
    <t>ERGP27171975</t>
  </si>
  <si>
    <t>CONSTRUCTION OF NEW ADMINISTRATIVE OFFICE BLOCK</t>
  </si>
  <si>
    <t>ERGP27171987</t>
  </si>
  <si>
    <t>PURCHASE OF FURNITURE AND EQUIPMENT FOR OFFICES AND CHARLETS</t>
  </si>
  <si>
    <t>ERGP27171990</t>
  </si>
  <si>
    <t>REHABILITATION OF OFFICE BUILDING IN LIBRARY DIVISION</t>
  </si>
  <si>
    <t>ERGP27171995</t>
  </si>
  <si>
    <t>RE-ROOFING AND REHABILITATION OF BUILDING,SOIL AND PB OIL ANALYSIS LAB</t>
  </si>
  <si>
    <t>ERGP27172048</t>
  </si>
  <si>
    <t>REHABILITATION OF ABAK SUBSTATION(BUILDING,ROAD AND OFFICES)</t>
  </si>
  <si>
    <t>ERGP27172062</t>
  </si>
  <si>
    <t>CONSTRUCTION OF FIELD OFFICE BLOCK AT ACHARU,KOGI STATE</t>
  </si>
  <si>
    <t>ERGP27172081</t>
  </si>
  <si>
    <t>COMPLETION OF RESIDENTIAL BUILDING AT BADAGRY SUBSTATION,LAGOS STATE</t>
  </si>
  <si>
    <t>ERGP27172082</t>
  </si>
  <si>
    <t>DETERMINATION OF LAND AREA BY SURVEY AND COMPLETION OF PERIMETER FENCE AT DUTSE SUBSTATION, JIGAWA STATE</t>
  </si>
  <si>
    <t>ERGP27172095</t>
  </si>
  <si>
    <t>COMPLETION OF OFFICE BUILDING, PERIMETER FENCE AT SHEA TREE SUBSTATION, BIDA, NIGER STATE</t>
  </si>
  <si>
    <t>ERGP27172103</t>
  </si>
  <si>
    <t>REHABILITATION OF BUILDING AT ONUEBUM,BAYELSA</t>
  </si>
  <si>
    <t>ERGP28172011</t>
  </si>
  <si>
    <t>SUPPLY/INSTALLATION OF WATER PURIFICATION EQUIPMENT AND CHEMICALS</t>
  </si>
  <si>
    <t>ERGP28172036</t>
  </si>
  <si>
    <t>SUPPLY OF RETICULATION MATERIALS FOR WATER SUPPLY AND DISTRIBUTION IN THE MAIN STATION</t>
  </si>
  <si>
    <t>ERGP29171898</t>
  </si>
  <si>
    <t>PURCHASE OF COMPUTERS (10 NOS COMPUTER SYSTEM)</t>
  </si>
  <si>
    <t>ERGP30171359</t>
  </si>
  <si>
    <t>RESEARCH FOR DEVELOPMENT STUDIES OF THE OIL PALM</t>
  </si>
  <si>
    <t>ERGP30171366</t>
  </si>
  <si>
    <t>RESEARCH FOR DEVELOPMENT STUDIES OF THE COCONUT</t>
  </si>
  <si>
    <t>ERGP30171407</t>
  </si>
  <si>
    <t>RESEARCH FOR DEVELOPMENT STUDIES OF RAPHIA AND OTHER PALM</t>
  </si>
  <si>
    <t>ERGP30171414</t>
  </si>
  <si>
    <t>RESEARCH FOR DEVELOPMENT STUDIES OF SHEA TREE</t>
  </si>
  <si>
    <t>ERGP30171417</t>
  </si>
  <si>
    <t>RESEARCH FOR DEVELOPMENT STUDIES OF DATE PALM</t>
  </si>
  <si>
    <t>ERGP30171419</t>
  </si>
  <si>
    <t>RESEARCH FOR DEVELOPMENT STUDIES ON EXTENSION AND ECONOMICS</t>
  </si>
  <si>
    <t>ERGP30171423</t>
  </si>
  <si>
    <t>RESEARCH FOR DEVELOPMENT STUDIES ON TECHNOLOGY AND PRODUCT DEVELOPMENT</t>
  </si>
  <si>
    <t>ERGP30172114</t>
  </si>
  <si>
    <t>MONITORING AND EVALUATION OF RESAERCH PROJECTS AND SERVICES</t>
  </si>
  <si>
    <t>ERGP5171382</t>
  </si>
  <si>
    <t>REHABILITATION OF NEW OIL MILL</t>
  </si>
  <si>
    <t>ERGP5171896</t>
  </si>
  <si>
    <t>PURCHASE OF RESEARCH ,EQUIPMENT,CONSUMABLES AND GLASSWARE</t>
  </si>
  <si>
    <t>ERGP5171923</t>
  </si>
  <si>
    <t>EXPLOITATION OF FIELD 45 &amp; FIELD 24</t>
  </si>
  <si>
    <t>ERGP5171927</t>
  </si>
  <si>
    <t>MAINTENACE OF FIELD 45 AND OTHER SEED GARDEN</t>
  </si>
  <si>
    <t>ERGP5171936</t>
  </si>
  <si>
    <t>PURCHASE OF INPUTS FOR SEED AND SEEDLING PRODUCTION</t>
  </si>
  <si>
    <t>ERGP5171943</t>
  </si>
  <si>
    <t>PURCHASE OF POLYTHENE BAGS</t>
  </si>
  <si>
    <t>ERGP5171955</t>
  </si>
  <si>
    <t>PROCUREMENT OF RESEARCH PROJECT VEHICLES</t>
  </si>
  <si>
    <t>ERGP5171959</t>
  </si>
  <si>
    <t>PROCUREMENT OF TRACTORS AND AGRICULTURAL MACHINERY</t>
  </si>
  <si>
    <t>ERGP5172046</t>
  </si>
  <si>
    <t>PURCHASE OF WORK TOOLS AND MATERIALS</t>
  </si>
  <si>
    <t>0215009001</t>
  </si>
  <si>
    <t>INSTITUTE OF AGRICULTURAL RESEARCH- ZARIA</t>
  </si>
  <si>
    <t>23020104</t>
  </si>
  <si>
    <t>CONSTRUCTION / PROVISION OF HOUSING</t>
  </si>
  <si>
    <t>ERGP12105081</t>
  </si>
  <si>
    <t>CONSTRUCTION/REHABILITATION/REPAIRS OF INTERNAL AND FARM ROADS, DRAINAGES AND CULVERTS</t>
  </si>
  <si>
    <t>ERGP27105071</t>
  </si>
  <si>
    <t>CONSTRUCTION/REHABILITATION/REPAIRS OF RESEARCH AND ADMINISTRATIVE OFFICE BUILDINGS:</t>
  </si>
  <si>
    <t>ERGP27105115</t>
  </si>
  <si>
    <t>COMPLETION AND EQUIPING OF THE CONFERENCE HALL</t>
  </si>
  <si>
    <t>ERGP30104882</t>
  </si>
  <si>
    <t>COTTON IMPROVEMENT VARIETY (BREEDING, CROPS MANAGEMENT AND PROTECTION, SOIL MANAGEMENT AND SOCIAL ECONOMIC AND MARKETING)</t>
  </si>
  <si>
    <t>ERGP30104899</t>
  </si>
  <si>
    <t>COWPEA AND GROUNDNUT IMPROVEMENT VARIETY (BREEDING, CROPS MANAGEMENT AND PROTECTION, SOIL MANAGEMENT AND SOCIAL ECONOMIC AND MARKETING)</t>
  </si>
  <si>
    <t>ERGP30104925</t>
  </si>
  <si>
    <t>MAIZE AND SORGHUM IMPROVEMENT VARIETY (BREEDING, CROPS MANAGEMENT AND PROTECTION, SOIL MANAGEMENT AND SOCIAL ECONOMIC AND MARKETING)</t>
  </si>
  <si>
    <t>ERGP30104937</t>
  </si>
  <si>
    <t>MINOR CROPS (CASTOR, SUNFLOWER AND JATROPHA)(BREEDING, CROPS MANAGEMENT AND PROTECTION, SOIL MANAGEMENT AND SOCIAL ECONOMIC AND MARKETING)</t>
  </si>
  <si>
    <t>ERGP30104948</t>
  </si>
  <si>
    <t>BIOTECHNOLOGY RESEARCH (VARIETY DEVELOPMENT): CRYOPRESCRUATION WORK, UPGRADING OF COLDROOM FACILITIES AND MICROPROGATION AND GENOMICS</t>
  </si>
  <si>
    <t>ERGP30104958</t>
  </si>
  <si>
    <t>RESEARCH INTO AGRICULTURAL MECHANIZATION (FABRICATION OF LABOUR SAVING TOOLS): DEVELOPMENT OF CORNSTALK CRUSHER, FORCED CONVENSION SOLAR ENERGY DRYER, ELECTRIC DRIVEN GROUNDNUT OIL EXTRACTOR, GINGER SLICING MACHINE, E.T.C AND RESEARCH INTO FARMING SYSTEMS IN NORTH WEST AGRO ECOLOGICAL ZONE (COST OF DIAGNOSTIC SURVEYS, IMPROVED TILLAGE/MECHANIZATION). REFILL PRODUCT DEVELOPMENT</t>
  </si>
  <si>
    <t>ERGP30104969</t>
  </si>
  <si>
    <t>RESEARCH INTO DEVELOPMENT OF PRODUCTS FROM IAR MANDATE CROPS (COTTON, COWPEA, MAIZE, SORGHUM, GROUNDNUT, CASTRO, SUNFLOWER AND JATROPHA}</t>
  </si>
  <si>
    <t>ERGP30104977</t>
  </si>
  <si>
    <t>REQUIREMENT FOR DISSEMINATION OF IAR RESEARCH RESULTS TO FARMERS, ESTABLISHMENT OF TECHNOLOGY ADOPTED VILLAGES AND MONITORING AND EVALUATION OF PERFOMANCE (EXTENSION ATA):</t>
  </si>
  <si>
    <t>ERGP30104988</t>
  </si>
  <si>
    <t>DEVELOPMENT INTO ARTEMISIA AND OTHER MINOR HORTICULTURAL CROPS</t>
  </si>
  <si>
    <t>ERGP30104995</t>
  </si>
  <si>
    <t>RESEARCH INTO IRRIGATED AGRICULTURE: PERFORMANCE OF THREE SORGHUM VARIETIES UNDER DIFFERENT IRRIGATED INTERVALS AND PLANT DEUCITY,</t>
  </si>
  <si>
    <t>ERGP30105004</t>
  </si>
  <si>
    <t>BREEDER AND FOUNDATION SEEDS OF IAR MANDATE CROPS (COTTON, COWPEA, MAIZE, SORGHUM, GROUNDNUT, CASTRO, SUNFLOWER AND JATROPHA)</t>
  </si>
  <si>
    <t>ERGP30105032</t>
  </si>
  <si>
    <t>RESEARCH LABORATORY EQUIPMENT AND FACILITIES</t>
  </si>
  <si>
    <t>ERGP30105050</t>
  </si>
  <si>
    <t>REHABILITATION OF DILAPIDATED OFFICES/INFRASTRUCTURAL FACILITIES AT KADAWA, MOKWA AND PURCHASE OF MACHINES AND EQUIPMENT FOR KANO AND TALATA MAFARA OUTSTATIONS. 2 BOREHOLES FOR THE STATION OFFICES.</t>
  </si>
  <si>
    <t>ERGP30145421</t>
  </si>
  <si>
    <t>RESEARCH INTO FARMING SYSTEMS IN NORTH WEST ZONE (COST OF DIAGNOSTIC SURVEYS, IMPROVED TILLAGE/MECHANIZATION)</t>
  </si>
  <si>
    <t>ERGP5105065</t>
  </si>
  <si>
    <t>PURCHASE AND REHABILITATION OF TRACTORS, PLANTERS, BOOM SPRAYERS, HARVESTERS, HEAVY DUTY HARROW, MOULD BOARD RIDGER AND ROTARY SLASHER AT HEAD QUARTERS AND OUTSTATIONS</t>
  </si>
  <si>
    <t>ERGP5105129</t>
  </si>
  <si>
    <t>ERGP5105137</t>
  </si>
  <si>
    <t>0215010001</t>
  </si>
  <si>
    <t>NATIONAL ANIMAL PRODUCT RESEARCH INSTITUTE- ZARIA</t>
  </si>
  <si>
    <t>ERGP27156695</t>
  </si>
  <si>
    <t>CONSTRUCTION OF SECURITY FENCE AT NAPRI HEADQUARTER</t>
  </si>
  <si>
    <t>ERGP30105507</t>
  </si>
  <si>
    <t>CONSTRUCTION AND REHABILITATION OF ROAD NETWORK AT NAPRI HEADQUARTERS</t>
  </si>
  <si>
    <t>ERGP30138099</t>
  </si>
  <si>
    <t>PURCHASE OF ANIMAL FEEDS INGREDIENTS</t>
  </si>
  <si>
    <t>ERGP30138102</t>
  </si>
  <si>
    <t>PURCHASE OF ANIMAL DRUGS AND VACCINE</t>
  </si>
  <si>
    <t>ERGP30139966</t>
  </si>
  <si>
    <t>CONSTRUCTION AND EQUIPS OF ANIMAL SICK BAY</t>
  </si>
  <si>
    <t>ERGP30139978</t>
  </si>
  <si>
    <t>PROCUREMENT OF LABORATORY EQUIPMENT AND REAGENTS</t>
  </si>
  <si>
    <t>ERGP30176373</t>
  </si>
  <si>
    <t>PURCHASE OF DIGITAL WEIGHING SCALE FOR ALL LIVESTOCK SPECIES</t>
  </si>
  <si>
    <t>ERGP30176383</t>
  </si>
  <si>
    <t>PURCHASE OF CUSTOMIZED EAR TAGS FOR DATA GENERATION FOR ALL LIVESTOCK SPECIES</t>
  </si>
  <si>
    <t>ERGP30176386</t>
  </si>
  <si>
    <t>GENOMIC EVALUATION OF NIGERIAN INDIGENOUS BREEDS OF DOMESTIC ANIMALS (CATTLE, SMALL RUMINANT, SWINE, DONKEYS, SHIKABROWNÂ® CHICKENS, RABBITS AND HORSES, CAMEL)</t>
  </si>
  <si>
    <t>ERGP30176390</t>
  </si>
  <si>
    <t>GENETIC IMPROVEMENT OF LIVESTOCK THROUGH SELECTION AND CROSS BREEDING</t>
  </si>
  <si>
    <t>ERGP30176408</t>
  </si>
  <si>
    <t>DEVELOP LIVESTOCK WITH HIGH PERFORMANCE IN MEAT PRODUCTION BY PREWEANING SELECTION THROUGH DNA EXTRACTION TECHNOLOGY AND BREEDING</t>
  </si>
  <si>
    <t>ERGP30176416</t>
  </si>
  <si>
    <t>DEVELOP LIVESTOCK WITH HIGH PERFORMANCE IN MILK PRODUCTION BY PREWEANING SELECTION THROUGH DNA EXTRACTION TECHNOLOGY AND BREEDING</t>
  </si>
  <si>
    <t>ERGP30176419</t>
  </si>
  <si>
    <t>IMPROVEMENT IN SURVIVABILITY OF AND IMPROVEMENT IN TWINNING, GROWTH AND MILK RATE OF OUR INDIGENOUS SHEEP AND GOATS</t>
  </si>
  <si>
    <t>ERGP30176420</t>
  </si>
  <si>
    <t>TO DEVELOP A NEW SWINE BREED FROM THE CROSSES OF THE FIVE BREEDS IN THE FARM THAT CAN BREED-THROUGH AS NAPRI PRODUCT/BREED</t>
  </si>
  <si>
    <t>ERGP30176423</t>
  </si>
  <si>
    <t>CHARACTERIZE NIGERIAN EQUINES AND CAMELS</t>
  </si>
  <si>
    <t>ERGP30176429</t>
  </si>
  <si>
    <t>GENETIC IMPROVEMENT OF ON-GOING POULTRY BREEDING</t>
  </si>
  <si>
    <t>ERGP30176435</t>
  </si>
  <si>
    <t>PRODUCTION OF PASTURE BREEDER SEEDS FOR FURTHER EXPANSION USING MODERN TECHNIQUES AND MACHINERIES</t>
  </si>
  <si>
    <t>ERGP30176438</t>
  </si>
  <si>
    <t>IDENTIFICATION AND DESCRIPTION OF HERDSMEN BY ACTIVITIES, CONFLICT AND EVALUATION OF EXISTING MITIGATION MEASURES</t>
  </si>
  <si>
    <t>ERGP30176463</t>
  </si>
  <si>
    <t>RENOVATION OF OFFICES AND PURCHASE FURNITURE</t>
  </si>
  <si>
    <t>ERGP30176469</t>
  </si>
  <si>
    <t>SUPPLY AND INSTALLATION OF ELECTRICAL EQUIPMENT/METERS IN NAPRI HEADQUATERS									SUPPLY AND INSTALLATION OF ELECTRICAL EQUIPMENT/METERS IN NAPRI HEADQUATERS</t>
  </si>
  <si>
    <t>ERGP30176471</t>
  </si>
  <si>
    <t>INSTALLATION OF DAIRY PROCESSING PLANT</t>
  </si>
  <si>
    <t>ERGP30176473</t>
  </si>
  <si>
    <t>CONSTRUCTION OF SHEEP AND GOAT PENS</t>
  </si>
  <si>
    <t>ERGP30177041</t>
  </si>
  <si>
    <t>CONSTRUCTION OF MULTI PURPOSE CONFERENCE HALL</t>
  </si>
  <si>
    <t>ERGP30177053</t>
  </si>
  <si>
    <t>SETTING OF BIOTECHNOLOGY LABORATORY FOR REPRODUCTIVE EFFICIENCY</t>
  </si>
  <si>
    <t>0215011001</t>
  </si>
  <si>
    <t>NATIONAL HORTICULTURAL RESEARCH INSTITUTE- IBADAN</t>
  </si>
  <si>
    <t>22020411</t>
  </si>
  <si>
    <t>MAINTENANCE OF COMMUNICATION EQUIPMENT</t>
  </si>
  <si>
    <t>22020413</t>
  </si>
  <si>
    <t>MAINTENANCE OF STREET LIGHTS</t>
  </si>
  <si>
    <t>22020709</t>
  </si>
  <si>
    <t>AUDITING OF ACCOUNTS</t>
  </si>
  <si>
    <t>22021012</t>
  </si>
  <si>
    <t>DISCIPLINE AND APPEALS (SERVICE WIDE)</t>
  </si>
  <si>
    <t>23020118</t>
  </si>
  <si>
    <t>CONSTRUCTION / PROVISION OF INFRASTRUCTURE</t>
  </si>
  <si>
    <t>ERGP12111030</t>
  </si>
  <si>
    <t>CONSTRUCTION/REHABILITATION OF INTERNAL ROAD NETWORK AT THE HEADQUARTER IN IBADAN, BAGAUDA, MBATO AND GOMBE</t>
  </si>
  <si>
    <t>ERGP30110882</t>
  </si>
  <si>
    <t>UTILIZATION OF HORTICULURAL WASTE FOR INCOME GENERATION AND ENVIRONMENTAL SUSTAINABILITY</t>
  </si>
  <si>
    <t>ERGP30110905</t>
  </si>
  <si>
    <t>PROCUREMENT OF RESEARCH EQUIPMENT, RENOVATION OF LABORATORIES AND SCREEN HOUSES</t>
  </si>
  <si>
    <t>ERGP30110937</t>
  </si>
  <si>
    <t>DEVELOPMENT OF HIGH YIELDING WILT TOLERANT TOMATO AND PEPPER VARIETIES ADAPTABLE TO NIGERIA AGRO ECOLOGIES</t>
  </si>
  <si>
    <t>ERGP30110953</t>
  </si>
  <si>
    <t>GERMPLASM ENHANCEMENT, VARIETY DEVELOPMENT AND BREEDER SEED INCREASE FOR LEAFY GREENS, ONION, OKRA, EGGPLANT AND EXOTICS FOR FARMERS PRODUCTION AND PROFITABILITY</t>
  </si>
  <si>
    <t>ERGP30110958</t>
  </si>
  <si>
    <t>HORTICULTURAL GENETIC RESOURCES EXPANSION FOR VARIETAL IMPROVEMENT AND CONSERVATION</t>
  </si>
  <si>
    <t>ERGP30110978</t>
  </si>
  <si>
    <t>DEVELOPMENT AND STRENGTHENING OF CITRUS AND MANGO VALUE CHAINS THROUGH IMPROVED SUSTAINABLE PRODUCTION TECHNOLOGIES</t>
  </si>
  <si>
    <t>ERGP30110987</t>
  </si>
  <si>
    <t>COMPLETION OF NEW BIOTECHNOLOGY LABORATORY</t>
  </si>
  <si>
    <t>ERGP30110995</t>
  </si>
  <si>
    <t>PROVISION OF IRRIGATION FACILITIES</t>
  </si>
  <si>
    <t>ERGP30111000</t>
  </si>
  <si>
    <t>DELIVERY OF ON SHELF PRODUCTION TECHNOLOGIES OF PLANTAIN AND PINEAPPLE FOR IMPROVED LIVELIHOOD</t>
  </si>
  <si>
    <t>ERGP30111004</t>
  </si>
  <si>
    <t>ESTABLISHMENT OF NEW OUTSTATION IN OTUKPA, BENUE STATE</t>
  </si>
  <si>
    <t>ERGP30111012</t>
  </si>
  <si>
    <t>PERIMETER FENCING OF INSTITUTE LAND</t>
  </si>
  <si>
    <t>ERGP30111036</t>
  </si>
  <si>
    <t>HORTICULTURAL VALUE CHAIN CAPACITY BUILDING FOR FARMERS IN THE 6 GEO POLITICAL ZONES OF NIGERIA</t>
  </si>
  <si>
    <t>ERGP30111047</t>
  </si>
  <si>
    <t>HORTICULTURAL TRAINING FOR THE UNEMPLOYED</t>
  </si>
  <si>
    <t>ERGP30111054</t>
  </si>
  <si>
    <t>SUSTAINABLE MANAGEMENT OF PESTS AND DISEASES OF HORTICULTURAL CROPS IN DIFFERENT AGRO ECOLOGICAL ZONES OF NIGERIA</t>
  </si>
  <si>
    <t>ERGP30111064</t>
  </si>
  <si>
    <t>PROCUREMENT AND INSTALLATION OF SOLAR POWER SYSTEM FOR PROVISION OF SEEDS AND SEEDLINGS FOR SUSTAINABLE HORTICULTURAL CROP PRODUCTION</t>
  </si>
  <si>
    <t>ERGP30138938</t>
  </si>
  <si>
    <t>PROVISION OF BOREHOLE FOR WATER SUPPLY, PERIMETER FENCING WITH BARB WIRE TO PREVENT EXTERNAL INTRUSION, SOLAR POWER SECURITY LIGHT AND 65 KVA GENERATOR FOR THE SCREEN HOUSE FOR THE BIOLOGICAL CONTROL OF TUTA ABSOLUTA ON TOMATO</t>
  </si>
  <si>
    <t>ERGP30138953</t>
  </si>
  <si>
    <t>ESTABLISHMENT OF FRUIT JUICE PROCESSING PLANT AT IBADAN</t>
  </si>
  <si>
    <t>ERGP30171114</t>
  </si>
  <si>
    <t>MINIMIZING POST-HARVEST LOSSES THROUGH VALUE ADDITION TO SELECTED HORTICULTURAL CROPS OF SIGNIFICANT ECONOMIC AND MEDICINAL POTENTIALS</t>
  </si>
  <si>
    <t>ERGP30171127</t>
  </si>
  <si>
    <t>STRENGTHENING OF EXTENSION INFRASTRUCTURES AND DISSEMINATION OF HORTICULTURAL RESEARCH TECHNOLOGIES AT MBATO, IBADAN AND BAGAUDA</t>
  </si>
  <si>
    <t>ERGP30171135</t>
  </si>
  <si>
    <t>DEVELOPMENT AND PROMOTION OF IMPROVED PROPAGATION TECHNIQUES FOR SOME INDIGENOUS CROPS (PARKIA BIGLOBOSSA, TETRAPLEURA TETRAPTERA AND OCIMUM BASILICUM, IRVINGIA).</t>
  </si>
  <si>
    <t>ERGP30171140</t>
  </si>
  <si>
    <t>IMPROVEMENT AND DEVELOPMENT OF PRODUCTION TECHNIQUES FOR ROSES, CARNATIONS, CHRYSANTHEMUM, HYDRANGEA AND MARIGOLD FOR SUSTAINABLE ECOMOMIC DEVELOPMENT AND IMPROVED LIVELIHOOD</t>
  </si>
  <si>
    <t>ERGP30171144</t>
  </si>
  <si>
    <t>COORDINATION OF ANNUAL IN HOUSE AND PLANNING MEETING</t>
  </si>
  <si>
    <t>ERGP30171150</t>
  </si>
  <si>
    <t>ERGP30171153</t>
  </si>
  <si>
    <t>ADOPTION STUDIES AND IMPACT ASSESSMENT OF DISSEMINATED NIHORT TECHNOLOGIES</t>
  </si>
  <si>
    <t>ERGP30171167</t>
  </si>
  <si>
    <t>CONSTRUCTION OF NEW RESEARCH OFFICE BUILDING AT IBADAN, MBATO &amp; BAGAUDA</t>
  </si>
  <si>
    <t>ERGP30180188</t>
  </si>
  <si>
    <t>PROMOTION AND DEVELOPMENT OF HORTICULTURE (VEGETABLES) VALUE CHAIN IN ILARO AND OTHER COMMUNITIES IN OGUN STATE</t>
  </si>
  <si>
    <t>0215012001</t>
  </si>
  <si>
    <t>FEDERAL UNIVERSITY OF AGRICULTURE, ABEOKUTA</t>
  </si>
  <si>
    <t>23010123</t>
  </si>
  <si>
    <t>PURCHASE OF FIRE FIGHTING EQUIPMENT</t>
  </si>
  <si>
    <t>23010124</t>
  </si>
  <si>
    <t>PURCHASE OF TEACHING / LEARNING AID EQUIPMENT</t>
  </si>
  <si>
    <t>23030111</t>
  </si>
  <si>
    <t>REHABILITATION / REPAIRS - SPORTING FACILITIES</t>
  </si>
  <si>
    <t>ERGP23170844</t>
  </si>
  <si>
    <t>CONSTRUCTION AND REHABILITATION OF INTRA CAMPUS ROAD NETWORKS</t>
  </si>
  <si>
    <t>ERGP23171025</t>
  </si>
  <si>
    <t>REHABILITATION OF EXISTING SPORTING FACILITIES IN FUNAAB MAIN CAMPUS</t>
  </si>
  <si>
    <t>ERGP23171035</t>
  </si>
  <si>
    <t>PROVISION OF INTERNET FACILITIES, COMPUTERIZATION AND NETWORKING IN FUNAAB MAIN CAMPUS</t>
  </si>
  <si>
    <t>ERGP23171057</t>
  </si>
  <si>
    <t>REHABILITATION AND REPAIR OF UNIVERSITY BUILDINGS</t>
  </si>
  <si>
    <t>ERGP30124161</t>
  </si>
  <si>
    <t>PURCHASE OF FARM MACHINERY AND EQUIPMENTS</t>
  </si>
  <si>
    <t>ERGP30152355</t>
  </si>
  <si>
    <t>SUPPLY AND INSTALLATION OF RESEARCH EQUIPMENT</t>
  </si>
  <si>
    <t>ERGP30152930</t>
  </si>
  <si>
    <t>ACQUISITION OF LABORATORY EQUIPMENT</t>
  </si>
  <si>
    <t>ERGP30170839</t>
  </si>
  <si>
    <t>CONSTRUCTION OF DAM FOR THE PROVISION OF CLEAN WATER, DISTRIBUTION NETWORK AND IRRIGATION SYSTEM</t>
  </si>
  <si>
    <t>ERGP30171020</t>
  </si>
  <si>
    <t>ACQUISITION AND INSTALLATION OF FIRE FIGHTING VEHICLE AND EQUIPMENT FOR FIRE STATION IN MAIN CAMPUS</t>
  </si>
  <si>
    <t>0215012002</t>
  </si>
  <si>
    <t>FEDERAL UNIVERSITY OF AGRICULTURE, MAKURDI</t>
  </si>
  <si>
    <t>23020107</t>
  </si>
  <si>
    <t>CONSTRUCTION / PROVISION OF PUBLIC SCHOOLS</t>
  </si>
  <si>
    <t>ERGP12114279</t>
  </si>
  <si>
    <t>CONSTRUCTION OF ROADS AND DRAINAGE SYSTEMS</t>
  </si>
  <si>
    <t>ERGP23174916</t>
  </si>
  <si>
    <t>CONSTRUCTION OF PHASE II OF NEW SENATE BUILDING</t>
  </si>
  <si>
    <t>ERGP23174938</t>
  </si>
  <si>
    <t>CONSTRUCTION OF 5.0KM REINFORCED CONCRETE AND SANDCRETE BLOCKWORK SECTION 1 OF EASTERN SIDE UNIVERSITY PERIMETER FENCING</t>
  </si>
  <si>
    <t>ERGP28174992</t>
  </si>
  <si>
    <t>CONSTRUCTION OF 250,000-LITRE CAPACITY SEDIMENTATION TANK FOR NEW WATER TREATMENT PLANT</t>
  </si>
  <si>
    <t>0215012003</t>
  </si>
  <si>
    <t>MICHAEL OKPARA UNIVERSITY OF AGRICULTURE, UMUDIKE</t>
  </si>
  <si>
    <t>22020206</t>
  </si>
  <si>
    <t>SEWERAGE CHARGES</t>
  </si>
  <si>
    <t>22020410</t>
  </si>
  <si>
    <t>MAINTENANCE OF ROADS AND BRIDGES</t>
  </si>
  <si>
    <t>23010101</t>
  </si>
  <si>
    <t>PURCHASE / ACQUISITION OF LAND</t>
  </si>
  <si>
    <t>ERGP12138495</t>
  </si>
  <si>
    <t>EROSION CONTROL(DRAINAGE AND SAND FILLING) IN THE UNIVERSITY</t>
  </si>
  <si>
    <t>ERGP12170285</t>
  </si>
  <si>
    <t>CONSTRUCTION OF ACCESS ROADS TO UNIVERSITY FARM</t>
  </si>
  <si>
    <t>ERGP22114296</t>
  </si>
  <si>
    <t>ACQUISITION OF LAND AND COMPENSATION OF LAND DONORS AT OLORI AND OLOKORO AXIS</t>
  </si>
  <si>
    <t>ERGP22114299</t>
  </si>
  <si>
    <t>PERIMETER FENCING (11.7KM) OF UNIVERSITY LAND AT OLORI AND OLOKORO AXIS</t>
  </si>
  <si>
    <t>ERGP23170261</t>
  </si>
  <si>
    <t>PROCUREMENT OF VEHICLES FOR PRINCIPAL OFFICERS</t>
  </si>
  <si>
    <t>ERGP23170436</t>
  </si>
  <si>
    <t>PURCHASE OF VEHICLES FOR POOL</t>
  </si>
  <si>
    <t>ERGP27125348</t>
  </si>
  <si>
    <t>COMPLETION AND FURNISHING OF CHANCELLOR'S LODGE</t>
  </si>
  <si>
    <t>ERGP27125355</t>
  </si>
  <si>
    <t>COMPLETION AND FURNISHING OF PRO-CHANCELLOR'S LODGE</t>
  </si>
  <si>
    <t>ERGP27170337</t>
  </si>
  <si>
    <t>CONSTRUCTION OF LECTURE HALL IN THE UNIVERSITY</t>
  </si>
  <si>
    <t>ERGP29170417</t>
  </si>
  <si>
    <t>PROVISION OF FACILITIES FOR LEARNING MANAGEMENT SYSTEM (LMS) BANDWIDTH EXPANSION</t>
  </si>
  <si>
    <t>ERGP30170375</t>
  </si>
  <si>
    <t>FURNISHING AND EQUIPING OF UNIVERSITY LABORATORY AT COLNAS( COLLEGE OF NATURAL AND APPLIED SCIENCES)</t>
  </si>
  <si>
    <t>ERGP5170426</t>
  </si>
  <si>
    <t>PROCUREMENT AND INSTALLATION OF EQUIPMENT FOR ARTIFICAL IMSEMINATION ETC</t>
  </si>
  <si>
    <t>ERGP5170472</t>
  </si>
  <si>
    <t>PROVISION OF FARM EQUIPMENT FOR LIVESTOCK,FISHING AND CROP PRODUCTON.</t>
  </si>
  <si>
    <t>0215012004</t>
  </si>
  <si>
    <t>FEDERAL UNIVERSITY OF AGRICULTURE ZURU, KEBBI STATE</t>
  </si>
  <si>
    <t>23010122</t>
  </si>
  <si>
    <t>PURCHASE OF HEALTH / MEDICAL EQUIPMENT</t>
  </si>
  <si>
    <t>ERGP5167687</t>
  </si>
  <si>
    <t>PERIMETRE FENCING OF UNIVERSITY CAMPUS</t>
  </si>
  <si>
    <t>ERGP5167690</t>
  </si>
  <si>
    <t>PURCHASE OF TEACHING AIDS AND LEARNING EQUIPMENT</t>
  </si>
  <si>
    <t>ERGP5167694</t>
  </si>
  <si>
    <t>ERGP5167695</t>
  </si>
  <si>
    <t>PURHASE OF LABORATORY EQUIPMENT</t>
  </si>
  <si>
    <t>ERGP5167696</t>
  </si>
  <si>
    <t>CONSTRUCTION AND FURNISHING OF COLLEGE OF VETERINARY MEDICINE</t>
  </si>
  <si>
    <t>ERGP5167697</t>
  </si>
  <si>
    <t>CONSTRUCTION AND FURNISHING OF COLLEGE OF AGRICULTURE</t>
  </si>
  <si>
    <t>ERGP5167698</t>
  </si>
  <si>
    <t>CONSTRUCTION AND FURNISHING OF COLLEGE OF SCIENCE</t>
  </si>
  <si>
    <t>ERGP5167699</t>
  </si>
  <si>
    <t>CONSTRUCTION AND FURNISHING OF VETERINARY TEACHING HOSPITAL</t>
  </si>
  <si>
    <t>0215014001</t>
  </si>
  <si>
    <t>COCOA RESEARCH INSTITUTE- IBADAN</t>
  </si>
  <si>
    <t>23010114</t>
  </si>
  <si>
    <t>PURCHASE OF COMPUTER PRINTERS</t>
  </si>
  <si>
    <t>ERGP10112373</t>
  </si>
  <si>
    <t>PROCUREMENT OF SOLAR POWER</t>
  </si>
  <si>
    <t>ERGP12111973</t>
  </si>
  <si>
    <t>INTRA-ROAD, PLOTS ACESS ROAD LINKAGE REHABILITATION</t>
  </si>
  <si>
    <t>ERGP27112435</t>
  </si>
  <si>
    <t>CONSTRUCTION OF 1000 SEATER HALL</t>
  </si>
  <si>
    <t>ERGP27124217</t>
  </si>
  <si>
    <t>REHABILITATION OF BUILDING AT HEADQUATERS AND SIX SUBSTAION</t>
  </si>
  <si>
    <t>ERGP30111625</t>
  </si>
  <si>
    <t>CONSTRUCTION OF CENTRAL LABORATORY</t>
  </si>
  <si>
    <t>ERGP30111855</t>
  </si>
  <si>
    <t>CONSTRUCTION AND REHABILITATION OF COLLAPSED SCREEN HOUSES</t>
  </si>
  <si>
    <t>ERGP30111969</t>
  </si>
  <si>
    <t>IMPROVEMENT OF NEW HYBRID COCOA VARIETIES AND ASSOCIATED PRODUCTION/PRODUCTION TECHNOLOGIES</t>
  </si>
  <si>
    <t>ERGP30111972</t>
  </si>
  <si>
    <t>IDENTIFICATION AND VALUATION OF INSTITUTES ASSETS IN HEADQUARTERS &amp; SIX SUBSTATION IN READINESS FOR IPSAS ACCRUAL ADOPTION</t>
  </si>
  <si>
    <t>ERGP30112120</t>
  </si>
  <si>
    <t>EXTENSION OF CRIN TECHNOLOGIES</t>
  </si>
  <si>
    <t>ERGP30112344</t>
  </si>
  <si>
    <t>PESTICIDES RESIDUE ASSESSMENT AND SAFETY STANDARD OF COCOA BEANS IN NIGERIA AND INTERGRATED CROP/PEST MANAGEMENT FOR COCOA</t>
  </si>
  <si>
    <t>ERGP30112359</t>
  </si>
  <si>
    <t>IMPROVEMENT OF CASHEW GENO-TYPE AND ASSOCIATED PRODUCTION/PRODUCTION TECHNOLOGIES</t>
  </si>
  <si>
    <t>ERGP30112365</t>
  </si>
  <si>
    <t>IMPROVEMENT OF TEA VARIETIES AND ASSOCIATED PRODUCTION/PRODUCTION TECHNOLOGIES</t>
  </si>
  <si>
    <t>ERGP30112387</t>
  </si>
  <si>
    <t>ESTABLISHMENT OF DATA BANK FOR COCOA AND CASHEW</t>
  </si>
  <si>
    <t>ERGP30112400</t>
  </si>
  <si>
    <t>PROCUREMENT OF LABORATORY CONSUMABLE AND GLASSWARES</t>
  </si>
  <si>
    <t>ERGP30112405</t>
  </si>
  <si>
    <t>ESTABLISHMENT OF PARENT STOCK AND EXPANSION OF PARENT STOCK OF COCOA HYBRIDS BY 14 HECTARES</t>
  </si>
  <si>
    <t>ERGP30112410</t>
  </si>
  <si>
    <t>PRODUCTION OF PLANTING MATERIAL FOR COCOA VALUE CHAIN</t>
  </si>
  <si>
    <t>ERGP30112411</t>
  </si>
  <si>
    <t>MONITORING AND EVALUATION OF CAPITAL PROJECTS</t>
  </si>
  <si>
    <t>ERGP30112412</t>
  </si>
  <si>
    <t>UPGRADING OF SOMATIC EMBRYO -GENESIS LABORATORY (EQUIPMENT)/METROLOGICAL STATION &amp; METROLOGICAL EQUIPMENT</t>
  </si>
  <si>
    <t>ERGP30112415</t>
  </si>
  <si>
    <t>IMPROVEMENT OF KOLA VARIETIES AND ASSOCIATED PRODUCTION PRODUCTION AND HARVESTING/ POST HARVEST TECHNOLOGIES</t>
  </si>
  <si>
    <t>ERGP30112422</t>
  </si>
  <si>
    <t>ESTABLISHMENT OF BUSINESS INCUBATION PLATFORM ON VALUE ADDITION FOR YOUTH</t>
  </si>
  <si>
    <t>ERGP30112427</t>
  </si>
  <si>
    <t>IMPROVEMENT OF COFFEE VARIETIES AND ASSOCIATED PRODUCTION/PRODUCTION TECHNOLOGIES</t>
  </si>
  <si>
    <t>ERGP30112431</t>
  </si>
  <si>
    <t>PURCHASE OF LASERJET PRINTER, GIS EQUIPMENT &amp; LAPTOPS</t>
  </si>
  <si>
    <t>ERGP30153637</t>
  </si>
  <si>
    <t>INTEGRATED FARMING SYSTEMS FOR SUSTAINABLE COCOA COFFEE KOLA CASHEW AND TEA PRODUCTION IN THE EMERGING CLIMATIC CHANGE</t>
  </si>
  <si>
    <t>ERGP30153673</t>
  </si>
  <si>
    <t>VALUE ADDITION AND QUALITY CONTROL OF COCOA. KOLA, CASHEW. COFFEE AND TEA DEVELOPED PRODUCTS</t>
  </si>
  <si>
    <t>ERGP30153791</t>
  </si>
  <si>
    <t>CLIMATE SMART AGRICULTURE IN COCOA PRODUCTION</t>
  </si>
  <si>
    <t>ERGP30155162</t>
  </si>
  <si>
    <t>PURCHASE OF FURNITURE</t>
  </si>
  <si>
    <t>ERGP30155163</t>
  </si>
  <si>
    <t>FENCING OF HEADQUARTERS AND 6 SUBSTATIONS</t>
  </si>
  <si>
    <t>ERGP30178321</t>
  </si>
  <si>
    <t>MANAGEMENT OF INSTITUTE PLANTATIONS IN HEADQUARTERS AND SIX SUB-STATIONS</t>
  </si>
  <si>
    <t>ERGP3155160</t>
  </si>
  <si>
    <t>PURCHASE OF BIOTECHNOLOGY EQUIPMENT</t>
  </si>
  <si>
    <t>0215015001</t>
  </si>
  <si>
    <t>INSTITUTE OF AGRICULTURAL RESEARCH AND TRAINING- IBADAN</t>
  </si>
  <si>
    <t>22020904</t>
  </si>
  <si>
    <t>OTHER CRF BANK CHARGES</t>
  </si>
  <si>
    <t>ERGP30151628</t>
  </si>
  <si>
    <t>AGRICULTURAL RESEARCH AND INNOVATION</t>
  </si>
  <si>
    <t>ERGP30151632</t>
  </si>
  <si>
    <t>AGRICULTURAL INPUT TRANSFORMATION</t>
  </si>
  <si>
    <t>ERGP30151660</t>
  </si>
  <si>
    <t>AGRICULTURAL RESEARCH TRAINING/LEARNING AID</t>
  </si>
  <si>
    <t>ERGP30151683</t>
  </si>
  <si>
    <t>AGRICULTURAL MANPOWER DEVELOPMENT</t>
  </si>
  <si>
    <t>ERGP30151684</t>
  </si>
  <si>
    <t>COMPREHENSIVE LIVESTOCK DEVELOPMENT</t>
  </si>
  <si>
    <t>ERGP30151698</t>
  </si>
  <si>
    <t>COMMERCIAL AGRICULTURE EXPANSION SUPPORT</t>
  </si>
  <si>
    <t>ERGP30151704</t>
  </si>
  <si>
    <t>VALUE ADDITION AND PROCESSING SUPPORT.</t>
  </si>
  <si>
    <t>ERGP30151707</t>
  </si>
  <si>
    <t>NUTRITION,QUALITY CONTROL AND STANDARDIZATION</t>
  </si>
  <si>
    <t>ERGP30151715</t>
  </si>
  <si>
    <t>ERGP30151729</t>
  </si>
  <si>
    <t>PURCHASE OF OFFICE FURNITURE &amp; EQUIPMENTS</t>
  </si>
  <si>
    <t>ERGP30151807</t>
  </si>
  <si>
    <t>COMPLETION OF PROCUREMENT AND INSTALLATION OF PILOT SCALE OF JUTE BAG MACHINERY</t>
  </si>
  <si>
    <t>0215016001</t>
  </si>
  <si>
    <t>RUBBER RESEARCH INSTITUTE- BENIN</t>
  </si>
  <si>
    <t>ERGP10170796</t>
  </si>
  <si>
    <t>REHABILITATION OF EXISTING ELECTRICAL NETWORK AND PROVISION OF SOLAR ENERGY AS ALTERNATIVE POWER SUPPLY</t>
  </si>
  <si>
    <t>ERGP12170783</t>
  </si>
  <si>
    <t>CONSTRUCTION/ASPHALTING OF 5KM OUT OF 12.5KM RRIN ACCESS ROAD WITHOUT DRAINAGE</t>
  </si>
  <si>
    <t>ERGP12170799</t>
  </si>
  <si>
    <t>CONSTRUCTION AND ASHPHALTING OF 5KM ESTATE ROADS AT HEADQUARTRES, BENIN CITY</t>
  </si>
  <si>
    <t>ERGP27170786</t>
  </si>
  <si>
    <t>REHABILITATION OF ADMINISTRATIVE COMPLEX/LABORATORIES IN IYANOMO, GASHUA AND AKWETE</t>
  </si>
  <si>
    <t>ERGP27170787</t>
  </si>
  <si>
    <t>REHABILITATION OF STAFF QUARTERS IN IYANOMO</t>
  </si>
  <si>
    <t>ERGP27170794</t>
  </si>
  <si>
    <t>CONSTRUCTION OF 2NOS DEPARTMENTAL BLOCKS AT RRIN MAIN STATION, IYANOMO</t>
  </si>
  <si>
    <t>ERGP30170788</t>
  </si>
  <si>
    <t>CAPACITY BUILDING FOR SMALLHOLDER'S FARMERS, YOUTH AND WOMEN ON GOOD AGRICULTURAL PRACTICES (GAP) FOR RUBBER AND GUM ARABIC</t>
  </si>
  <si>
    <t>ERGP30170789</t>
  </si>
  <si>
    <t>VALUE ADDITION THROUGH THE PRODUCTION OF RUBBER SHEETS FROM LATEX FOR OPTIMUM INCOME GENERATION, MAXIMISATION AND SUSTAINABLE AGRICULTURE AND RESUCITATION OF RUBBER QUALITY CENTRAL TESTING LABORATORY</t>
  </si>
  <si>
    <t>ERGP30170790</t>
  </si>
  <si>
    <t>PRODUCTION AND DISTRIBUTION OF PLANTING MATERIALS FOR RUBBER VALUE CHAIN INCLUDING BREEDING FOR HIGH YIELDING AND DISEASE RESISTANT CLONES</t>
  </si>
  <si>
    <t>ERGP30170791</t>
  </si>
  <si>
    <t>PRODUCTION OF PLANTING MATERIALS FOR GUM ARABIC VALUE CHAIN INCLUDING PROVISION OF SOLAR POWERED BOREHOLE AND QUALITY ASSURANCE OF GUMS AT GUM ARABIC SUB STATION, GASHUA, YOBE STATE)</t>
  </si>
  <si>
    <t>ERGP30170792</t>
  </si>
  <si>
    <t>ESTABLISHMENT OF GUM ARABIC PLANTATION AND RESEARCH BASED AGROFORESTRY WITH ARABLE CROPS (MAIZE, COWPEA, GROUNDNUT, SORGHUM, MILLET AND RICE</t>
  </si>
  <si>
    <t>ERGP30170793</t>
  </si>
  <si>
    <t>ESTABLISHMENT OF RUBBER PLANTATION AND RESEARCH-BASED AGROFORESTRY WITH ARABLE CROPS (CASSAVA, MAIZE, YAM, TELFERIA, MELON, PLANTAIN, HIGH VALUE FRUIT TREES AND MEDICINAL CROPS</t>
  </si>
  <si>
    <t>ERGP30170795</t>
  </si>
  <si>
    <t>MAINTENANCE AND REHABILITATION OF 500 HECTARES OF MATURED RUBBER RESEARCH PLANTATION</t>
  </si>
  <si>
    <t>ERGP30170798</t>
  </si>
  <si>
    <t>PROVISION OF INTERNET FACILITY FOR RESEARCH</t>
  </si>
  <si>
    <t>ERGP30170800</t>
  </si>
  <si>
    <t>PURCHASE OF COMPUTERS, RESEARCH EQUIPMENT, GLASS WARES AND CONSUMABLES</t>
  </si>
  <si>
    <t>0215017001</t>
  </si>
  <si>
    <t>NATIONAL INSTITUTE OF FRESHWATER FISH- NEW BUSSA</t>
  </si>
  <si>
    <t>ERGP10174991</t>
  </si>
  <si>
    <t>DEVELOPMENT OF SOLAR POWER SYSTEM FOR RESEARCH FISH HATCHERY &amp; ASSOCIATED LABORATORIES</t>
  </si>
  <si>
    <t>ERGP12175003</t>
  </si>
  <si>
    <t>REHABILITATION OF DRAINAGES &amp; ACCESS ROADS</t>
  </si>
  <si>
    <t>ERGP23111258</t>
  </si>
  <si>
    <t>RENOVATION OF JUNIOR STAFF QUARTERS PHASE II</t>
  </si>
  <si>
    <t>ERGP23111262</t>
  </si>
  <si>
    <t>RENOVATION OF SENIOR STAFF QUARTERS PHASE II</t>
  </si>
  <si>
    <t>ERGP23111279</t>
  </si>
  <si>
    <t>REHABILITATION OF CENTRAL LABORATORY AND HEADQUARTER'S COMPLEX</t>
  </si>
  <si>
    <t>ERGP23111345</t>
  </si>
  <si>
    <t>ERGP27111283</t>
  </si>
  <si>
    <t>COMPLETION OF ABUJA LIAISON OFFICE</t>
  </si>
  <si>
    <t>ERGP27124076</t>
  </si>
  <si>
    <t>PROCUREMENT OF OFFICE FURNITURE AND FITTINGS AND OFFICE EQUIPMENT</t>
  </si>
  <si>
    <t>ERGP27154538</t>
  </si>
  <si>
    <t>REHABILITATION OF WORKSHOP</t>
  </si>
  <si>
    <t>ERGP27154552</t>
  </si>
  <si>
    <t>CONSTRUCTION OF BIO-FILTRATION SYSTEM FOR OUTDOOR TANKS</t>
  </si>
  <si>
    <t>ERGP27154613</t>
  </si>
  <si>
    <t>REHABILITATION OF RECREATIONAL FACILITIES</t>
  </si>
  <si>
    <t>ERGP27174969</t>
  </si>
  <si>
    <t>CONSTRUCTION OF AQUAPONIC RESEARCH AND DEVELOPMENT FACILITY</t>
  </si>
  <si>
    <t>ERGP27174977</t>
  </si>
  <si>
    <t>CONSTRUCTION OF HYDROPONIC RESEARCH AND DEVELOPMENT FACILITY</t>
  </si>
  <si>
    <t>ERGP27174986</t>
  </si>
  <si>
    <t>CONSTRUCTION OF A MODEL COMPACT HIGH EFFICIECY AND CAPACITY TILAPIA HATCHERY</t>
  </si>
  <si>
    <t>ERGP27174994</t>
  </si>
  <si>
    <t>CONSTRUCTION OF 50 ROOM CAPACITY INTERNATIONAL STANDARD STUDENT HOSTEL</t>
  </si>
  <si>
    <t>ERGP27175009</t>
  </si>
  <si>
    <t>FENCING OF RESEARCH FACILITIES AT THE INSTITUTE HEADQUARTER</t>
  </si>
  <si>
    <t>ERGP27175013</t>
  </si>
  <si>
    <t>REHABILITATION OF LIBRARY COMPLEX</t>
  </si>
  <si>
    <t>ERGP27175020</t>
  </si>
  <si>
    <t>REHABILITATION OF EXECUTIVE DIRECTOR'S HOUSE AND SM1</t>
  </si>
  <si>
    <t>ERGP30111320</t>
  </si>
  <si>
    <t>PUBLISHING OF FIELD, SURVEYS AND ANNUAL REPORTS</t>
  </si>
  <si>
    <t>ERGP30111334</t>
  </si>
  <si>
    <t>REHABILITATION OF RESEARCH OUTSTATIONS AND LIAISON OFFICE S IN THE 6 GEO POLITICAL ZONES</t>
  </si>
  <si>
    <t>ERGP30141880</t>
  </si>
  <si>
    <t>REHABILITATION OF RESEARCH RESERVIORS</t>
  </si>
  <si>
    <t>ERGP30154606</t>
  </si>
  <si>
    <t>INSTALLATION OF FISH FEEDMILL EQUIPMENT</t>
  </si>
  <si>
    <t>ERGP30154617</t>
  </si>
  <si>
    <t>ENHANCEMENT OF FISH STOCKS IN MAN MADE RESERVOIR IN THE SIX GEO-POLITICAL ZONES OF THE COUNTRY</t>
  </si>
  <si>
    <t>ERGP30154626</t>
  </si>
  <si>
    <t>DEVELOPMENT OF NEW FISHING TECHNOLOGIES AND IMPROVEMENT ON INDIGENOUS CLUPEIDS (FRESHWATER SARDINES) EXPLOITATION FOR FISH MEAL PRODUCTION IN THE COUNTRY</t>
  </si>
  <si>
    <t>ERGP30154630</t>
  </si>
  <si>
    <t>UPGRADING OF FISH PROCESSING FACILITIES TO INTERNATIONAL STANDARDS FOR FISH AND FISHERIES PRODUCTS TO MEET EXPORT REQUIREMENTS</t>
  </si>
  <si>
    <t>ERGP30154637</t>
  </si>
  <si>
    <t>CAPACITY BUILDING AND EMPOWERMENT TRAINING OF YOUTHS AND WOMEN IN KANO, KWARA, LAGOS, DELTA, BAUCHI AND IMO STATES OF THE FEDERATION</t>
  </si>
  <si>
    <t>ERGP30154647</t>
  </si>
  <si>
    <t>STUDIES INTO THE BIOLOGICAL PRODUCTIVITY AND ENVIRONMENTAL STATUS OF FRESHWATER BODIES IN SELECTED FRESHWATER ECOSYSTEMS IN THE SIX GEO-POLITICAL ZONES OF NIGERIA</t>
  </si>
  <si>
    <t>ERGP30154651</t>
  </si>
  <si>
    <t>DEVELOPMENT OF COST EFFECTIVE METHODS FOR THE CONTROL AND UTILIZATION OF INVASIVE NUISANCE AQUATIC PLANTS IN THE NUMEROUS SMALL &amp; MEDIUM SIZED RESERVOIRS IN THE SIX GEO-POLITICAL ZONES OF NIGERIA</t>
  </si>
  <si>
    <t>ERGP30154659</t>
  </si>
  <si>
    <t>MOLECULAR CHARACTERIZATION AND DEVELOPMENT OF GENE BANK FOR CATFISH AND TILAPIA</t>
  </si>
  <si>
    <t>ERGP30154664</t>
  </si>
  <si>
    <t>IMPROVEMENT ON THE ASSESSMENT AND PRODUCTION PERFORMANCE OF OREOCHROMIS NILOTICUS AND OTHER SPECIES OF FRESHWATER FISHES.</t>
  </si>
  <si>
    <t>ERGP30154672</t>
  </si>
  <si>
    <t>DEVELOPMENT OF STANDARD FISH QUALITY ASSURANCE LABORATORY FOR QUALITY FISH &amp; FISHERIES VALUE CHAIN PRODUCTS FOR CERTIFICATION</t>
  </si>
  <si>
    <t>ERGP30175026</t>
  </si>
  <si>
    <t>PROCUREMENT OF RESEARCH / PROJECT VEHICLES</t>
  </si>
  <si>
    <t>0215018001</t>
  </si>
  <si>
    <t>NATIONAL AGRIC. EXTENSION RESEARCH LIAISON SERVICES- ZARIA</t>
  </si>
  <si>
    <t>22021011</t>
  </si>
  <si>
    <t>RECRUITMENT AND APPOINTMENT (SERVICE WIDE)</t>
  </si>
  <si>
    <t>22021013</t>
  </si>
  <si>
    <t>PROMOTION (SERVICE WIDE)</t>
  </si>
  <si>
    <t>ERGP27139785</t>
  </si>
  <si>
    <t>CONSTRUCTION OF OFFICE BLOCK IN HEADQUARTERS</t>
  </si>
  <si>
    <t>ERGP30106955</t>
  </si>
  <si>
    <t>ANNUAL AGRICULTURAL PERFORMANCE EVALUATION SURVEY FOR WET &amp; DRY SEASONS AND PRODUCTION OF REPORTS</t>
  </si>
  <si>
    <t>ERGP30106973</t>
  </si>
  <si>
    <t>AGRICULTURAL EXTENSION COMMUNICATION RESEARCHES</t>
  </si>
  <si>
    <t>ERGP30106988</t>
  </si>
  <si>
    <t>PLANNING, COORDINATION AND MONITORING OF RESEARCH-EXTENSION-FARMER-INPUTS-LINKAGE-SYSTEMS (REFILS) ACTIVITIES (NATION WIDE)</t>
  </si>
  <si>
    <t>ERGP30107021</t>
  </si>
  <si>
    <t>PROMOTION OF MODERN AND COMMERCIAL AGRICULTURE IN MODEL AND ADOPTED VILLAGES IN NIGERIA</t>
  </si>
  <si>
    <t>ERGP30107027</t>
  </si>
  <si>
    <t>PACKAGING AND DISSEMINATION OF IMPROVED AGRICULTURAL INNOVATIONS TO END USERS/FARMERS IN NIGERIA</t>
  </si>
  <si>
    <t>ERGP30107030</t>
  </si>
  <si>
    <t>CAPACITY BUILDING OF AGRIC EXTENSION MANAGERS AND AGRIC FIELD OFFICERS ON AGRIC VALUE CHAINS</t>
  </si>
  <si>
    <t>ERGP30107036</t>
  </si>
  <si>
    <t>COMMODITY CHAIN ANALYSIS. A CASE STUDY OF RICE, CASSAVA, SURGHUM, COTTON, LIVESTOCK, POULTRY AND FISHERIES IN HEADQUATERS</t>
  </si>
  <si>
    <t>ERGP5106978</t>
  </si>
  <si>
    <t>EQUIPING AND FURNISHING OF NATIONAL FARMER'S HELPLINE CENTER IN HEADQUARTERS</t>
  </si>
  <si>
    <t>ERGP5106984</t>
  </si>
  <si>
    <t>INSTALLATION OF FIBRE OPTICS NETWORK IN HEADQUARTERS</t>
  </si>
  <si>
    <t>ERGP5106996</t>
  </si>
  <si>
    <t>UPGRADING OF FACILITIES FOR RADIO/TV PROGRAMMES PRODCUTION STUDIOS IN HQ</t>
  </si>
  <si>
    <t>ERGP5107003</t>
  </si>
  <si>
    <t>REHABILITATION OF HEADQUARTERS AT ZARIA AND NORTH CENTRAL ZONAL OFFICE, BADEGI</t>
  </si>
  <si>
    <t>ERGP5107007</t>
  </si>
  <si>
    <t>GENERATION AND DISSEMINATION OF MARKET INFORMATION TO AGRIC PRODUCERS, MARKETERS, PROCESSORS AND COMSUMERS IN 4 FRCN AND 2 STATE RADIO STATIONS AND NTA ACROSS NIGERIA</t>
  </si>
  <si>
    <t>ERGP5107015</t>
  </si>
  <si>
    <t>LIBRARY MANAGEMENT: INFORMATION GENERATION, DOCUMENTATION AND CIRCULATION/SHARING WITHIN NARIs AND INDUSTRY</t>
  </si>
  <si>
    <t>ERGP5107033</t>
  </si>
  <si>
    <t>MASS PRODUCTION OF CURRENT AGRICULTURAL EXTENSION BULLETINS, GUIDES, POSTERS AND LEAFLETS</t>
  </si>
  <si>
    <t>ERGP5107040</t>
  </si>
  <si>
    <t>UPGRADING OF FACILITIES FOR SKILL ACQUISITION AND DEVELOPMENT CENTER FOR TRAINING OF YOUTHS IN 11 AGRIC TRADES/ENTERPRISES</t>
  </si>
  <si>
    <t>0215019001</t>
  </si>
  <si>
    <t>VETERINARY COUNCIL OF NIGERIA</t>
  </si>
  <si>
    <t>0215020001</t>
  </si>
  <si>
    <t>FEDERAL COLLEGE OF ANIMAL HEALTH AND PRODUCTION TECHNOLOGY - IBADAN</t>
  </si>
  <si>
    <t>ERGP23110785</t>
  </si>
  <si>
    <t>CONSTRUCTION OF 300 SEAT CAPACITY MULTIPURPOSE LABORATORY WITH EQUIPMENT AND FURNISHING</t>
  </si>
  <si>
    <t>ERGP23111202</t>
  </si>
  <si>
    <t>REHABILITATION OF STUDENTS' HOSTEL ACCOMODATION</t>
  </si>
  <si>
    <t>ERGP23124261</t>
  </si>
  <si>
    <t>REHABILITATION OF COLLEGE ACCESS ROAD AND INTERNAL ROAD NETWORK</t>
  </si>
  <si>
    <t>ERGP23158992</t>
  </si>
  <si>
    <t>EXTENSION OF BLOCKS A AND B STAFF OFFICE PHASE II INCLUDING FURNISHING AND PAYMENT OF RETENTION FEES OF BLOCK A AND B EXTENSION</t>
  </si>
  <si>
    <t>ERGP23159070</t>
  </si>
  <si>
    <t>EXTENSION OF BLOCK E AND F LECTURE CLASSROOMS PHASE II/PROCUREMENT OF READING BENCHES AND PAYMENT OF RETENTION FEES OF BLOCK E AND F EXTENSION</t>
  </si>
  <si>
    <t>ERGP25124285</t>
  </si>
  <si>
    <t>EXTENSION OF COLLEGE MEDICAL CENTER AND PROCUREMENT OF MEDICAL FACILITIES</t>
  </si>
  <si>
    <t>ERGP27142293</t>
  </si>
  <si>
    <t>EXTENSION OF COLLEGE ADMINISTRATIVE BUILDING</t>
  </si>
  <si>
    <t>ERGP27175970</t>
  </si>
  <si>
    <t>CONSTRUCTION OF ONE STOREY BUILDING LIBRARY COMPLEX WITH FOUR OFFICES, FURNISHING AND EQUIPING</t>
  </si>
  <si>
    <t>ERGP27176008</t>
  </si>
  <si>
    <t>CONSTRUCTION OF CENTRAL SECURITY /MONITORING OFFICE AND FURNISHING</t>
  </si>
  <si>
    <t>ERGP27176021</t>
  </si>
  <si>
    <t>CONSTRUCTION OF COLLEGE CENTRAL STORE</t>
  </si>
  <si>
    <t>ERGP27176028</t>
  </si>
  <si>
    <t>CONSTRUCTION OF A STOREY BUILDING MALE HOSTEL ACCOMMODATION OF 20 ROOMS EACH</t>
  </si>
  <si>
    <t>ERGP30110462</t>
  </si>
  <si>
    <t>PROCUREMENT OF EQUIPMENT AND MATERIALS FOR THE ACCREDITATION RE-ACCREDITATION OF COLLEGE PROGRAMMES</t>
  </si>
  <si>
    <t>ERGP30110683</t>
  </si>
  <si>
    <t>PROCUREMENT OF 1 NO TOYOTA HILUX UTILITY VEHICLE, 1 NO TRUCK FARM VEHICLE, 1 NO COASTER BUS, I NO HI-ROOF BUS AND 2 NO OFIICIAL CARS</t>
  </si>
  <si>
    <t>ERGP30110874</t>
  </si>
  <si>
    <t>DEVELOPMENT OF ON-GOING OKAKA/BAKATARI VOCATIONAL/ENTREPRENEURSHIP AND BORA DEMONSTRATION FARM CENTER.</t>
  </si>
  <si>
    <t>ERGP30111185</t>
  </si>
  <si>
    <t>PROCUREMENT OF CHEMICALS/EQUIPMENT AND FURNITURES FOR COLLEGE LABORATORIES.</t>
  </si>
  <si>
    <t>ERGP30142269</t>
  </si>
  <si>
    <t>COMPUTERIZATION OF COLLEGE ADMIN, BURSARY AND PROCUREMENT UNIT</t>
  </si>
  <si>
    <t>ERGP5111192</t>
  </si>
  <si>
    <t>PROCUREMENT OF PARENT STOCK (GPS) CATTLE, CHICKS, GOATS, SHEEP, HORSE, FEED/MEDICATION FOR THE COLLEGE DEMONSTRATION FARM</t>
  </si>
  <si>
    <t>ERGP8111234</t>
  </si>
  <si>
    <t>YOUTH EMPOWERMENT IN AGRICULTURE: VOCATIONAL TRAINING AND EMPOWERMENT OF 200 UNEMPLOYED YOUTHS IN FISH PRODUCTION, PROCESSING AND MARKETING.</t>
  </si>
  <si>
    <t>ERGP8111239</t>
  </si>
  <si>
    <t>YOUTH EMPOWERMENT IN AGRICULTURE: VOCATIONAL TRAINING AND EMPOWERMENT OF 200 UNEMPLOYED YOUTHS IN POULTRY PRODUCTION AND ASSOCIATED VALUE CHAINS.</t>
  </si>
  <si>
    <t>0215021001</t>
  </si>
  <si>
    <t>FEDERAL COLLEGE OF AGRICULTURE - AKURE</t>
  </si>
  <si>
    <t>22020602</t>
  </si>
  <si>
    <t>LAND USE CHARGES</t>
  </si>
  <si>
    <t>ERGP1175527</t>
  </si>
  <si>
    <t>DEVELOPMENT OF HORTICULTURAL PARK AND AGRO-TOURISM CENTRE WITH PROVISION FOR LANDSCAPING, PLANTING LOCAL AND EXOTIC ORNAMENTAL CROPS</t>
  </si>
  <si>
    <t>ERGP23175495</t>
  </si>
  <si>
    <t>RECONSTRUCTION OF 1KM INTERNAL ACCESS ROAD WITH PROVISION OF CONCRETE PAVEMENTS AND SIDEWALKS FROM MAIN GATE TO ADMINISTRATIVE BLOCK AND CENTRAL CAMPUS</t>
  </si>
  <si>
    <t>ERGP23175497</t>
  </si>
  <si>
    <t>DEVELOPMENT OF AGRIBUSINESS HUB FOR MAIZE, CASSAVA, YAM AND GREEN HOUSE CROPS WITH PROVISION FOR TILLAGE, PLANTING, IRRIGATION, VALUE ADDITION AND PACKAGING</t>
  </si>
  <si>
    <t>ERGP23175499</t>
  </si>
  <si>
    <t>DEVELOPMENT AND EQUIPPING OF AGRICULTURAL ENGINEERING STUDENT LEARNING CENTRE WITH PROVISION FOR FLUID MECHANICS AND STRENGTH OF MATERIALS LABORATORIES AND PROJECT VEHICLE</t>
  </si>
  <si>
    <t>ERGP23175502</t>
  </si>
  <si>
    <t>RENOVATION AND EQUIPPING OF BLOCKS OF EXISTING FARM BUILDINGS AND STAFF OFFICES WITH PROVISION OF ALTERNATIVE POWER SUPPLY</t>
  </si>
  <si>
    <t>ERGP23175510</t>
  </si>
  <si>
    <t>CONSTRUCTION OF NEW STUDENTS HOSTELS, RENOVATION AND EQUIPPING OF EXISTING STUDENTS HOSTELS AND LEARNING CENTRES WITH PROVISION OF E-LEARNING FACILITIES AND ALTERNATIVE POWER SUPPLY</t>
  </si>
  <si>
    <t>ERGP23175513</t>
  </si>
  <si>
    <t>CULTIVATION OF 2HA NEW AND REHABILITATION OF 10HA EXISTING PERMANENT CROP PLANTATIONS: COCOA, OIL PALM, CITRUS AND RUBBER</t>
  </si>
  <si>
    <t>ERGP23175519</t>
  </si>
  <si>
    <t>RE-STOCKING AND MANAGEMENT (HANDLING, FEEDING AND MEDICATION) OF EXISTING BEEF AND DAIRY CATTLE, POULTRY, PIGGERY, FISHERY, RABBITRY, GRASS-CUTTER, SHEEP AND GOATS FARMS</t>
  </si>
  <si>
    <t>ERGP23175529</t>
  </si>
  <si>
    <t>CULTIVATION OF NEW AND REHABILITATION OF OLD FORESTRY PLANTATIONS WITH PROVISION FOR TIMBER PROCESSING</t>
  </si>
  <si>
    <t>ERGP30175507</t>
  </si>
  <si>
    <t>RENOVATION AND EQUIPPING OF EXISTING LIBRARY WITH PROVISION OF BOOKS, JOURNALS, AND INTERNET BANDWIDTH, ICT HARDWARE AND SOFTWARE FOR E-LIBRARY AND ALTERNATIVE POWER SUPPLY</t>
  </si>
  <si>
    <t>ERGP30175525</t>
  </si>
  <si>
    <t>DEVELOPMENT AND EQUIPPING OF FOOD TECHNOLOGY STUDENTS LEARNING CENTRE WITH PROVISION FOR INSTRUMENTATION AND QUALITY CONTROL LABORATORIES, BAKERY UNIT, ALTERNATIVE POWER SUPPLY AND PROJECT VEHICLE</t>
  </si>
  <si>
    <t>0215022001</t>
  </si>
  <si>
    <t>FEDERAL COLLEGE OF AGRICULTURE, MOORE PLANTATION- IBADAN</t>
  </si>
  <si>
    <t>ERGP10172471</t>
  </si>
  <si>
    <t>CONSTRUCTION / PROVISION OF ELECTRICITY (PURCHASE OF GENERATORS AND INSTALLATION OF SOLAR POWER SYSTEM FOR COLLEGE USE)</t>
  </si>
  <si>
    <t>ERGP12172501</t>
  </si>
  <si>
    <t>CONSTRUCTION OF COLLEGE ROADS WITH DRAINAGE</t>
  </si>
  <si>
    <t>ERGP23153364</t>
  </si>
  <si>
    <t>CONSTRUCTION/FURNISHING OF 1000 CAPACITY LECTURE THEATER</t>
  </si>
  <si>
    <t>ERGP23153366</t>
  </si>
  <si>
    <t>PURCHASE OF MOTOR VEHICLE</t>
  </si>
  <si>
    <t>ERGP23154005</t>
  </si>
  <si>
    <t>CONSTRUCTION/FURNISHING/NETWORKING OF 1000 CAPACITY ICT BUILDING</t>
  </si>
  <si>
    <t>ERGP23172531</t>
  </si>
  <si>
    <t>CONSTRUCTION/FURNISHING OF COLLEGE LABORATORIES</t>
  </si>
  <si>
    <t>ERGP23172557</t>
  </si>
  <si>
    <t>REHABILITATION/FURNISHING OF DEPARTMENTAL OFFICES AND STUDENT CLASSROOMS</t>
  </si>
  <si>
    <t>ERGP23172578</t>
  </si>
  <si>
    <t>FENCING/SECURITY OF COLLEGE PROPERTIES</t>
  </si>
  <si>
    <t>ERGP23172591</t>
  </si>
  <si>
    <t>CONSTRUCTION/EQUIPPING OF SCREEN HOUSES</t>
  </si>
  <si>
    <t>ERGP23172610</t>
  </si>
  <si>
    <t>CONSTRUCTION/FURNISHING OF STUDENT CLASSROOM</t>
  </si>
  <si>
    <t>ERGP23172665</t>
  </si>
  <si>
    <t>REHABILITATION/PURCHASE OF OFFICE FURNITURE &amp;EQUIPMENT/SPORTING EQUIPMENT</t>
  </si>
  <si>
    <t>ERGP23177734</t>
  </si>
  <si>
    <t>PURCHASE OF REAGENT/EQUIPMENT FOR COLLEGE LABORATORIES</t>
  </si>
  <si>
    <t>ERGP27154316</t>
  </si>
  <si>
    <t>CONSTRUCTION/FURNISHING OF MODERN AUDIO VISUAL BUILDING/PRINTING PRESS</t>
  </si>
  <si>
    <t>ERGP30153372</t>
  </si>
  <si>
    <t>DEVELOPMENT OF COLLEGE DEMONSTRATION/OUTREACH FARM AND COLLEGE LIVESTOCK FARM AND CROP FARM</t>
  </si>
  <si>
    <t>ERGP30153375</t>
  </si>
  <si>
    <t>VOCATIONAL TRAINING OF UNEMPLOYED YOUTHS,WOMEN AND RETIREES IN ARABLE CROP PRODUCTION AND LIVESTOCK REARING</t>
  </si>
  <si>
    <t>ERGP5160279</t>
  </si>
  <si>
    <t>ACCREDITATION AND REACCREDITATION OF ND AND HND PROGRAMMES</t>
  </si>
  <si>
    <t>0215023001</t>
  </si>
  <si>
    <t>FEDERAL COLLEGE OF AGRICULTURE - ISHIAGU</t>
  </si>
  <si>
    <t>23030106</t>
  </si>
  <si>
    <t>REHABILITATION / REPAIRS - PUBLIC SCHOOLS</t>
  </si>
  <si>
    <t>ERGP10111193</t>
  </si>
  <si>
    <t>INSTALLATION OF SOLAR SYSTEM PANELS WITH ALL THE NECESSARY FITTINGS &amp; ACCESSORIES</t>
  </si>
  <si>
    <t>ERGP23111147</t>
  </si>
  <si>
    <t>RENOVATION AND REHABILITATION OF 5NO. CLASSROOM BLOCKS</t>
  </si>
  <si>
    <t>ERGP23138124</t>
  </si>
  <si>
    <t>REHABILITATION AND REPAIRS OF 5 DILAPIDATED COLLEGE FARM HOUSES</t>
  </si>
  <si>
    <t>ERGP23138138</t>
  </si>
  <si>
    <t>CONSTRUCTION OF 5NO FARM HOUSES IN THE COLLEGE TO EASE TEACHING AND LEARNING PURPOSES</t>
  </si>
  <si>
    <t>ERGP23138159</t>
  </si>
  <si>
    <t>RENOVATION OF THE COLLEGE DILAPIDATED LABORATORY COMPLEX</t>
  </si>
  <si>
    <t>ERGP23150894</t>
  </si>
  <si>
    <t>PHASED PERIMETER FENCING OF THE COLLEGE PREMISES (PHASE 2)</t>
  </si>
  <si>
    <t>ERGP23178418</t>
  </si>
  <si>
    <t>CONSTRUCTION OF ONE( 1) NUMBER HOSTEL COMPLEX</t>
  </si>
  <si>
    <t>ERGP27169077</t>
  </si>
  <si>
    <t>CONSTRUCTION OF A "STATE OF AN ART" COLLEGE LECTURE HALL/THEATRE WITH OFFICES</t>
  </si>
  <si>
    <t>ERGP28153123</t>
  </si>
  <si>
    <t>PROCUREMENT OF 1 No. FARM PROJECT VEHICLE FOR MONITORING OF PROJECTS NATIONWIDE</t>
  </si>
  <si>
    <t>ERGP29138135</t>
  </si>
  <si>
    <t>PROCUREMENT OF OFFICE EQUIPMENT SUCH AS TABLES, SEATS, FANS. FITTINGS, COMPUTERS, PROJECTORS, PRINTERS AND PHOTOCOPIERS</t>
  </si>
  <si>
    <t>ERGP30177991</t>
  </si>
  <si>
    <t>TRAINING OF YOUTHS ON FISH FARMING AND POULTRY PRODUCTION IN THE SOUTH EAST</t>
  </si>
  <si>
    <t>ERGP30178442</t>
  </si>
  <si>
    <t>TRAINING ON SNAIL PRODUCTIONAGRO-ENTERPRENEURSHIP/VOCATIONAL TRAINING OF RURAL FARMERS ON SNAIL PRODUCTION</t>
  </si>
  <si>
    <t>ERGP5123076</t>
  </si>
  <si>
    <t>LANDSCAPING, GENERAL CLEANING, BEAUTIFICATION AND FUMIGATION OF HORTICULTURAL PLANTS AND FLOWERS</t>
  </si>
  <si>
    <t>ERGP5138039</t>
  </si>
  <si>
    <t>PROCUREMENT OF AGRICULTURAL INPUTS FOR THE ESTABLISHMENT &amp; MAINTENANCE OF 10HA CASSAVA FARM.</t>
  </si>
  <si>
    <t>ERGP5138059</t>
  </si>
  <si>
    <t>PROCUREMENT OF AGRICULTURAL INPUTS FOR THE ESTABLISHMENT &amp; MAINTENANCE OF 1OHA OIL PALM PLANTATION</t>
  </si>
  <si>
    <t>ERGP5138061</t>
  </si>
  <si>
    <t>PROCUREMENT OF AGRICULTURAL INPUTS FOR THE ESTABLISHMENT &amp; MAINTENANCE OF 10HA PINEAPPLE ORCHARD</t>
  </si>
  <si>
    <t>ERGP5138063</t>
  </si>
  <si>
    <t>PROCUREMENT OF INPUTS FOR THE RAISING &amp; MAINTENANCE OF 4500 BROILERS AND LAYER BIRDS</t>
  </si>
  <si>
    <t>ERGP5138065</t>
  </si>
  <si>
    <t>PROCUREMENT OF INPUTS FOR THE RAISING &amp; MAINTENANCE OF LIVESTOCKS (FARM ANIMALS)</t>
  </si>
  <si>
    <t>ERGP5138067</t>
  </si>
  <si>
    <t>PROCUREMENT OF AGRICULTURAL INPUTS FOR THE ESTABLISHMENT &amp; MAINTENANCE OF 10 HA RICE FARM</t>
  </si>
  <si>
    <t>ERGP5138069</t>
  </si>
  <si>
    <t>PROCUREMENT OF AGRIC. INPUTS FOR RAISING OF FISH AND MAINTENANCE OF 60/75M RESERVOIR FISH POND WITH MONK EMBARKMENT</t>
  </si>
  <si>
    <t>ERGP5138075</t>
  </si>
  <si>
    <t>PROCUREMENT OF INPUTS FOR THE RAISING &amp; MAINTENANCE OF 500 IMPROVED BREEDS OF PIGS</t>
  </si>
  <si>
    <t>ERGP5138144</t>
  </si>
  <si>
    <t>PROCUREMENT OF STORAGE MATERIALS, PRSERVATIVES, AGRO CHEMICALS, HERBICIDES, , AGO &amp; REAGENTS</t>
  </si>
  <si>
    <t>ERGP5169096</t>
  </si>
  <si>
    <t>RENOVATION AND REPAIR OF THE COLLEGE POULTRY HOUSE WITH BATTRY CAGE</t>
  </si>
  <si>
    <t>ERGP5169112</t>
  </si>
  <si>
    <t>COMPLETION OF WOMEN EMPOWERMENT CENTER AT OGADINMA AMONYE ISHIAGU</t>
  </si>
  <si>
    <t>ERGP5179668</t>
  </si>
  <si>
    <t>PROVISION OF RURAL ACCESS INFRASTRUCTURE AND FARMERS MARKET IMPROVEMENT SUPPORT IN NORTH WEST</t>
  </si>
  <si>
    <t>ERGP8138072</t>
  </si>
  <si>
    <t>PROCUREMENT OF INSTRUCTIONAL MATERIALS AND AIDS FOR STUDENTS RURAL EXTENSION OUTREACH PROJECTS (SREP)</t>
  </si>
  <si>
    <t>ERGP8138109</t>
  </si>
  <si>
    <t>ENTREPRENEURSHIP/VOCATIONAL TRAINING FOR 300 UNEMPLOYED YOUTHS, FARMERS AND WOMEN ON FISH, CASSAVA, RICE, AND HONEY PRODUCTION</t>
  </si>
  <si>
    <t>0215024001</t>
  </si>
  <si>
    <t>FEDERAL COLLEGE OF FRESH WATER FISHERIES TECHNOLOGY - NEW BUSSA</t>
  </si>
  <si>
    <t>23030102</t>
  </si>
  <si>
    <t>REHABILITATION / REPAIRS - ELECTRICITY</t>
  </si>
  <si>
    <t>ERGP10176728</t>
  </si>
  <si>
    <t>PROCUREMENT OF SOLAR STREET LIGHT</t>
  </si>
  <si>
    <t>ERGP12112404</t>
  </si>
  <si>
    <t>REHABILITATION OF COLLEGE ROAD NETWORK AND CONSTRUCTION OF DRAINAGE.</t>
  </si>
  <si>
    <t>ERGP23112399</t>
  </si>
  <si>
    <t>PROCUREMENT OF LABORATORY FURNITURE, EQUIPMENT, CHEMICALS AND REAGENTS.</t>
  </si>
  <si>
    <t>ERGP23112402</t>
  </si>
  <si>
    <t>AGRIC / FOODTECH EQUIPMENTS</t>
  </si>
  <si>
    <t>ERGP23112407</t>
  </si>
  <si>
    <t>PROCUREMENT OF CLASSROOMS AND OFFICES FURNITURES AND FITTING</t>
  </si>
  <si>
    <t>ERGP23156988</t>
  </si>
  <si>
    <t>PROCUREMENT OF DOUBLE BUNK BED FOR STUDENTS HOSTEL</t>
  </si>
  <si>
    <t>ERGP23176725</t>
  </si>
  <si>
    <t>RENOVATION OF OF COLLEGE GEAR TECH WORKSHOP BUILDINGS</t>
  </si>
  <si>
    <t>ERGP27112406</t>
  </si>
  <si>
    <t>RENOVATION OF CLASSROOMS AND LECTURE THEATER</t>
  </si>
  <si>
    <t>ERGP27112409</t>
  </si>
  <si>
    <t>RENOVATION OF STAFF QUARTERS</t>
  </si>
  <si>
    <t>ERGP27140061</t>
  </si>
  <si>
    <t>RENOVATION OF COLLEGE AUDITORIUM</t>
  </si>
  <si>
    <t>ERGP27156933</t>
  </si>
  <si>
    <t>PARIMETER FENCING OF THE COLLEGE; PHASE 1</t>
  </si>
  <si>
    <t>ERGP27156961</t>
  </si>
  <si>
    <t>CONSTRUCTION OF FOUR (4) CLASSROOMS-2 BLOCKS OF TWO CLASSROOM EACH</t>
  </si>
  <si>
    <t>ERGP27156967</t>
  </si>
  <si>
    <t>CONSTRUCTION OF 2ND PHASE OF ENTERPRENIUNSHIP CENTER</t>
  </si>
  <si>
    <t>ERGP27156986</t>
  </si>
  <si>
    <t>CONSTRUCTION OF DEPARTMENTAL BLOCKS AND OFFICES</t>
  </si>
  <si>
    <t>ERGP27156996</t>
  </si>
  <si>
    <t>CONTRUCTION OF COLLEGE GREEN HOUSE</t>
  </si>
  <si>
    <t>ERGP27176712</t>
  </si>
  <si>
    <t>CONSTRUCTION OF STUDENT HOSTELS</t>
  </si>
  <si>
    <t>ERGP27176718</t>
  </si>
  <si>
    <t>EXTENSION OF NEW ADMIN BLOCK</t>
  </si>
  <si>
    <t>ERGP27176733</t>
  </si>
  <si>
    <t>RENOVATION OF FOOD TECHNOLOGY DEPT</t>
  </si>
  <si>
    <t>ERGP27176740</t>
  </si>
  <si>
    <t>CONSTRUCTION/RENOVATION OF AGRIC TECH. DEP</t>
  </si>
  <si>
    <t>ERGP29140069</t>
  </si>
  <si>
    <t>CONSTRUCTION OF ICT CENTRE (PHASE I)</t>
  </si>
  <si>
    <t>ERGP30112391</t>
  </si>
  <si>
    <t>FINGERLINGS PRODUCTION AND HATCHERY MANAGEMENT. (ii) FISH PROCESSING AND PRESERVATION</t>
  </si>
  <si>
    <t>ERGP30140080</t>
  </si>
  <si>
    <t>CONSTRUCTION OF 200 SEATS CAPACITY LECTURE HALL</t>
  </si>
  <si>
    <t>ERGP30156919</t>
  </si>
  <si>
    <t>PROCUREMENT OF COMPUTERS, PRINTERS, ACCESSORIES AND AIR CONDITIONERS</t>
  </si>
  <si>
    <t>ERGP30156974</t>
  </si>
  <si>
    <t>PROCUREMENT OF UTILITY VEHICLES</t>
  </si>
  <si>
    <t>ERGP30156992</t>
  </si>
  <si>
    <t>PUBLICATION OF JOURNALS AND STATUTORY REPORTS</t>
  </si>
  <si>
    <t>ERGP30176736</t>
  </si>
  <si>
    <t>CONSTRUCTION OF STANDARD FISH PROCESSING LABORATORY (PHASE 1)</t>
  </si>
  <si>
    <t>ERGP3160973</t>
  </si>
  <si>
    <t>CONSTRUCTION OF ULTRA - MODERN AQUATIC MARKET WITH SOLAR STREET LIGHTS AND LANDSCAPING IN ETSU MUSA MARKET, TAKO WASA, BIDA (ZONE 1)</t>
  </si>
  <si>
    <t>ERGP3160977</t>
  </si>
  <si>
    <t>CONSTRUCTION OF ULTRA - MODERN AQUATIC MARKET WITH SOLAR STREET LIGHTS AND LANDSCAPING IN ETSU MUSA MARKET, TAKO WASA, BIDA (ZONE 2)</t>
  </si>
  <si>
    <t>0215025001</t>
  </si>
  <si>
    <t>FEDERAL COLLEGE OF ANIMAL HEALTH AND PRODUCTION TECHNOLOGY - VOM</t>
  </si>
  <si>
    <t>22020806</t>
  </si>
  <si>
    <t>COOKING GAS/FUEL COST</t>
  </si>
  <si>
    <t>23010108</t>
  </si>
  <si>
    <t>PURCHASE OF BUSES</t>
  </si>
  <si>
    <t>ERGP12170313</t>
  </si>
  <si>
    <t>REHABILATION AND DRAINAGE OF 5KILOMETRE ACCESS ROAD FROM THE COLLEGE MAIN CAMPUS TO PERMANENT SITE IN CHAHA CAMPUS</t>
  </si>
  <si>
    <t>ERGP23170281</t>
  </si>
  <si>
    <t>PROCUREMENT OF TWO (2) NOS TOYOTA COASTER BUSES FOR STUDENTS ACADEMIC TOUR</t>
  </si>
  <si>
    <t>ERGP23170297</t>
  </si>
  <si>
    <t>COMPLETION AND FURNISHING OF LECTURE THEATER FOR STUDENTS GENERAL STUDIES COURSES (500 CAPACITY SEATER)</t>
  </si>
  <si>
    <t>ERGP23170360</t>
  </si>
  <si>
    <t>COMPLETION AND FURNISHING OF BLOCK OF CLASSROOMS IN THE COLLEGE</t>
  </si>
  <si>
    <t>ERGP23170372</t>
  </si>
  <si>
    <t>COMPLETION OF RENOVATION AND PROCUREMENT OF VARIOUS ANIMAL FEED MILL EQUIPMENTS IN THE COLLEGE FARM</t>
  </si>
  <si>
    <t>ERGP23170382</t>
  </si>
  <si>
    <t>CONSTRUCTION AND FURNISHING OF 500 BED CAPACITY FOR MALE &amp; FEMALE STUDENTS HOSTELS EACH</t>
  </si>
  <si>
    <t>ERGP23170390</t>
  </si>
  <si>
    <t>CONSTRUCTION AND FURNISIHING OF ANIMAL HEALTH AND PRODUCTION TECHNOLOGY DEPARTMENTAL OFFICES AND LECTURE HALL</t>
  </si>
  <si>
    <t>ERGP23170397</t>
  </si>
  <si>
    <t>PROCUREMENT OF THREE (3) NOS UTILITY VEHICLES FOR GENERAL UTILITY SERVICES</t>
  </si>
  <si>
    <t>ERGP23170401</t>
  </si>
  <si>
    <t>PROCUREMENT OF ITEMS, EQUIPMENTS AND OTHER ACCESSORIES FOR ACRREDITATION OF COURSES AND PROGRAMS</t>
  </si>
  <si>
    <t>ERGP23170419</t>
  </si>
  <si>
    <t>COMPLETION AND FURNISHING OF STAFF OFFICES</t>
  </si>
  <si>
    <t>ERGP23171968</t>
  </si>
  <si>
    <t>CONSTRUCTION AND FURNISHING OF STUDENTS MEDICAL CENTRE</t>
  </si>
  <si>
    <t>ERGP23178876</t>
  </si>
  <si>
    <t>PURCHASE OF LIBRARY EQUIPMENTS, BOOKS AND JOURNALS</t>
  </si>
  <si>
    <t>ERGP30178629</t>
  </si>
  <si>
    <t>PROCUREMENT OF TAKE OFF PARENT STOCK (GPS) CATTLE, CHICKS, GOATS,FEEDS AND MEDICATION FOR THE COLLEGE DEMONSTRATION FARM IN BADDEGI, NIGER SOUTH</t>
  </si>
  <si>
    <t>ERGP30178630</t>
  </si>
  <si>
    <t>PROVISIONAND PARTITIONING OF POULTRY AND ANIMAL PRODUCTION DEMONSTRATION FARM AS NEW OUTLET, IN GBAKO, NIGER SOUTH</t>
  </si>
  <si>
    <t>ERGP30178631</t>
  </si>
  <si>
    <t>PROCUREMENT AND SUPPLY OF TAKE OFF ADVANCE HIGH QUALITY VACCINE FOR ANIMAL PRODUCTION (BULL FATTENING) IN MOKWA, NIGER STATE</t>
  </si>
  <si>
    <t>0215026001</t>
  </si>
  <si>
    <t>COLLEGE OF VETERINARY AND MEDICAL LABORATORY TECHNOLOGY - VOM</t>
  </si>
  <si>
    <t>ERGP23103707</t>
  </si>
  <si>
    <t>SUPPLY AND INSTALLATION OF ICT EQUIPMENT AND SERVICES</t>
  </si>
  <si>
    <t>ERGP23103709</t>
  </si>
  <si>
    <t>SUPPLY AND INSTALLATION OF OFFICE EQUIPMENT AND FURNITURE</t>
  </si>
  <si>
    <t>ERGP23103712</t>
  </si>
  <si>
    <t>DEVELOPMENT/UPGRADE OF COLLEGE LIBRARY FACILITIES</t>
  </si>
  <si>
    <t>ERGP23103719</t>
  </si>
  <si>
    <t>SUPPLY AND INSTALLATION OF LABORATORY EQUIPMENT, REAGENTS AND CHEMICALS</t>
  </si>
  <si>
    <t>ERGP23169660</t>
  </si>
  <si>
    <t>INFRASTRUCTURAL DEVELOPMENT FOR NEW PROGRAMMES</t>
  </si>
  <si>
    <t>ERGP23169669</t>
  </si>
  <si>
    <t>PROCUREMENT OF PROJECT VEHICLES FOR STUDENTS' FIELD WORK</t>
  </si>
  <si>
    <t>ERGP25173192</t>
  </si>
  <si>
    <t>PROCUREMENT OF LABORATORY CONSUMABLES FOR ZOONOTIC DIAGNOSES IN POST-COVID-19 RECOVERY</t>
  </si>
  <si>
    <t>ERGP27173195</t>
  </si>
  <si>
    <t>REHABILITATION OF COLLEGE AUDITORIUM AND CENTRAL STORE</t>
  </si>
  <si>
    <t>ERGP30124096</t>
  </si>
  <si>
    <t>TRAINING OF YOUTHS ON VETERINARY SERVICES AWARENESS</t>
  </si>
  <si>
    <t>ERGP30124098</t>
  </si>
  <si>
    <t>VOCATIONAL TRAINING ON SOAP AND RELATED PRODUCTS PRODUCTION</t>
  </si>
  <si>
    <t>ERGP30124101</t>
  </si>
  <si>
    <t>TRAINING AND EMPOWERMENT OF UNEMPLOYED GRADUATES AND WOMEN IN POULTRY PRODUCTION</t>
  </si>
  <si>
    <t>ERGP30163979</t>
  </si>
  <si>
    <t>CONSTRUCTION OF 2 BLOCKS OF STUDENTS HOSTEL AT FED. COLLEGE OF VETERINARY &amp; MEDICAL LAB. TECH. VOM</t>
  </si>
  <si>
    <t>ERGP5124106</t>
  </si>
  <si>
    <t>RENOVATION OF EXISTING VIRAL &amp; BACTERIAL DIAGNOSTIC LABORATORIES FOR COVID-19 AND RE-EMERGING DISEASES IN FCVMLT VOM</t>
  </si>
  <si>
    <t>ERGP5124107</t>
  </si>
  <si>
    <t>DEVELOPMENT OF ANTISEPTIC PRODUCTS PRODUCTION LINE FOR ENTREPRENEURSHIP</t>
  </si>
  <si>
    <t>0215027001</t>
  </si>
  <si>
    <t>FEDERAL COLLEGE OF FRESH WATER FISHERIES - BAGA</t>
  </si>
  <si>
    <t>ERGP1153825</t>
  </si>
  <si>
    <t>PROCUREMENT OF FISH PROCESSING MATERIAL</t>
  </si>
  <si>
    <t>ERGP1153855</t>
  </si>
  <si>
    <t>PROCUREMENT OF FISH GEAR TECHNOLOGY MATERIAL</t>
  </si>
  <si>
    <t>ERGP23151454</t>
  </si>
  <si>
    <t>PROCUREMENT OF VARIOUS FISH HATCHERY EQUIPMENT</t>
  </si>
  <si>
    <t>ERGP23151467</t>
  </si>
  <si>
    <t>NEW SITE PERIMETER FENCING OF 1.3KM WITH SECURITY ACCESSORIES IN MAIDUGURI</t>
  </si>
  <si>
    <t>ERGP23151475</t>
  </si>
  <si>
    <t>CONSTRUCTION OF 750 LECTURE THEATER IN MAIDUGURI</t>
  </si>
  <si>
    <t>ERGP23151516</t>
  </si>
  <si>
    <t>CONSTRUCTION OF FISH MILL COMPLEX IN MAIDUGURI</t>
  </si>
  <si>
    <t>ERGP23153841</t>
  </si>
  <si>
    <t>CONSTRUCTION OF NURSERY AND OUTDOOR FISH PONDS</t>
  </si>
  <si>
    <t>ERGP23169292</t>
  </si>
  <si>
    <t>CONSTRUCTION OF LABORATORIES PHYSICS,CHEMISTRY,BIOLOGY &amp; OTHERS</t>
  </si>
  <si>
    <t>ERGP23169308</t>
  </si>
  <si>
    <t>CONSTRUCTION OF INDOOR HATCHERY</t>
  </si>
  <si>
    <t>ERGP23169461</t>
  </si>
  <si>
    <t>CONSTRUCTION OF STUDENT CLASSROOM BLOCK</t>
  </si>
  <si>
    <t>ERGP23169475</t>
  </si>
  <si>
    <t>CONSTRUCTION OF STAFF OFFICE BLOCK</t>
  </si>
  <si>
    <t>ERGP29151493</t>
  </si>
  <si>
    <t>CONSTRUCTION OF LIBRARY AND ICT CENTRE IN MAIDUGURI</t>
  </si>
  <si>
    <t>ERGP30151501</t>
  </si>
  <si>
    <t>TRAINING OF UNEMPLOYED YOUTHS AND WOMEN ON AQUACULTURE</t>
  </si>
  <si>
    <t>ERGP30151505</t>
  </si>
  <si>
    <t>TRAINING OF UNEMPLOYED YOUTHS AND WOMEN ON FISH VALUE CHAIN</t>
  </si>
  <si>
    <t>ERGP30151511</t>
  </si>
  <si>
    <t>TRAINING AND EMPOWERMENT OF SOME SELECTED FISH FARMERS ON THE SHORE OF LAKE CHAD BASIN ON FISHING SKILLS</t>
  </si>
  <si>
    <t>ERGP3151441</t>
  </si>
  <si>
    <t>PROCUREMENT OF VARIOUS LABORATORY EQUIPMENT III</t>
  </si>
  <si>
    <t>ERGP3169486</t>
  </si>
  <si>
    <t>CONSTRUCTION OF FISH PROCESSING LABORATORY</t>
  </si>
  <si>
    <t>ERGP5169344</t>
  </si>
  <si>
    <t>CONSTRUCTION OF HOSTEL ACCOMMONDATION</t>
  </si>
  <si>
    <t>0215028001</t>
  </si>
  <si>
    <t>FEDERAL COLLEGE OF FISHERIES AND MARINE TECHNOLOGY - LAGOS</t>
  </si>
  <si>
    <t>22020408</t>
  </si>
  <si>
    <t>MAINTENANCE OF SEA BOATS</t>
  </si>
  <si>
    <t>22020805</t>
  </si>
  <si>
    <t>SEA BOAT FUEL COST</t>
  </si>
  <si>
    <t>23020111</t>
  </si>
  <si>
    <t>CONSTRUCTION / PROVISION OF LIBRARIES</t>
  </si>
  <si>
    <t>23030103</t>
  </si>
  <si>
    <t>REHABILITATION / REPAIRS - HOUSING</t>
  </si>
  <si>
    <t>ERGP10149305</t>
  </si>
  <si>
    <t>PROVISION OF SOLAR STREET LIGHT AT VICTORIA ISLAND AND IGBOLOMI CAMPUSES</t>
  </si>
  <si>
    <t>ERGP10149355</t>
  </si>
  <si>
    <t>PROVISION OF SOLAR ELECTRICITY AS ALTERNATIVE POWER SUPPLY IN COLLEGE CAMPUSES</t>
  </si>
  <si>
    <t>ERGP10180009</t>
  </si>
  <si>
    <t>DESIGN/INSTALLATION OF SOLAR MINIGRID SYSTEM IN FEDERAL COLLEGE OF FISHERIES AND MARINE TECHNOLOGY, LAGOS</t>
  </si>
  <si>
    <t>ERGP10180094</t>
  </si>
  <si>
    <t>CONSTRUCTION AND INSTALLATIN OF SOLAR POWERED WATER PUMPS AND BOREHOLES AT ENUGU OUTREACH STATION OF FEDERAL COLLEGE OF FISHERIES AND MARINE TECHNOLOGY, LAGOS</t>
  </si>
  <si>
    <t>ERGP23149349</t>
  </si>
  <si>
    <t>COMPLETION AND FURNISHING OF LECTURE HALLS AT VICTORIA ISLAND, LAGOS.</t>
  </si>
  <si>
    <t>ERGP23149350</t>
  </si>
  <si>
    <t>COMPLETION AND FURNISHING OF STUDENT HOSTEL AT VICTORIA ISLAND.</t>
  </si>
  <si>
    <t>ERGP23149351</t>
  </si>
  <si>
    <t>PROVISION OF TEACHING AIDS/SIMULATORS AND EQUIPMENT FOR E-LEARNING</t>
  </si>
  <si>
    <t>ERGP27168833</t>
  </si>
  <si>
    <t>RECONSTRUCTION /UPGRADING OF MARINE ENGINEERING STUDIO</t>
  </si>
  <si>
    <t>ERGP30168819</t>
  </si>
  <si>
    <t>RESEARCH AND DEVELOPMENT (ACADEMIC STAFF AND STUDENTS RESEARCH ACTIVITIES, DEVELOPMENT AND SUPPORT)</t>
  </si>
  <si>
    <t>ERGP30168837</t>
  </si>
  <si>
    <t>RESEARCH AND DEVELOPMENT OF 5 YEAR STRATEGIC PLAN FOR FCFMT, LAGOS</t>
  </si>
  <si>
    <t>ERGP30172438</t>
  </si>
  <si>
    <t>CONSULTANCY ON THE DEVELOPMENT OF QUALITY ASSURANCE SYSTEM FOR FCFMT, LAGOS</t>
  </si>
  <si>
    <t>ERGP30175303</t>
  </si>
  <si>
    <t>NATIONWIDE TRAINING AND EMPOWERMENT FOR YOUTH AND WOMEN IN FISHERIES AND AQUACULTURE</t>
  </si>
  <si>
    <t>ERGP30175309</t>
  </si>
  <si>
    <t>CONSULTANCY ON THE DEVELOPMENT OF INSTITUTIONAL QUALITY ASSURANCE SYSTEMS IN LINE WITH NATIONAL AND INTERNATIONAL PROTOCOLS</t>
  </si>
  <si>
    <t>ERGP5105339</t>
  </si>
  <si>
    <t>DEVELOPMENT OF CLARIAS CULTURE AT COLLEGE CAMPUS (EARTHEN/ BRACKISH WATER))</t>
  </si>
  <si>
    <t>ERGP5107672</t>
  </si>
  <si>
    <t>DEFLOODING, FILLING AND CONSTRUCTION ON DRAINAGE AT THE MAIN CAMPUS</t>
  </si>
  <si>
    <t>ERGP5107680</t>
  </si>
  <si>
    <t>CONSTRUCTION /PROVISION OF AGRICULTURAL FACILITIES/ RURAL ROAD</t>
  </si>
  <si>
    <t>ERGP5107754</t>
  </si>
  <si>
    <t>EQUIPPING AND FURNISHING OF LIBRARY (E-LIBRARY))</t>
  </si>
  <si>
    <t>ERGP5107767</t>
  </si>
  <si>
    <t>MAINTENANCE OF SWIMMING POOL</t>
  </si>
  <si>
    <t>ERGP5107799</t>
  </si>
  <si>
    <t>INSTITUTIONAL, INFRASTRUCTURE AND MANPOWER DEVELOPMENT (NBTE ACCREDITATION OF ACADEMIC PROGRAMME)</t>
  </si>
  <si>
    <t>ERGP5137337</t>
  </si>
  <si>
    <t>FURNISHING OF 2NOS BLOCK OF STUDENT CLASS ROOM</t>
  </si>
  <si>
    <t>ERGP5149195</t>
  </si>
  <si>
    <t>RESEARCH, DEVELOPMENT AND PRODUCTION OF CULTURABLE MARINE AND FRESHWATER FISH SPECIES</t>
  </si>
  <si>
    <t>ERGP5149217</t>
  </si>
  <si>
    <t>COMPLETION/EQUIPPING/FURNISHING OF FISHERIES TECHNOLOGY LABORATORIES AT IGBOLOMI</t>
  </si>
  <si>
    <t>ERGP5159575</t>
  </si>
  <si>
    <t>PROVISION OF FISH PONDS AND FARMING INPUTS AT ENUGU OUTSTATION</t>
  </si>
  <si>
    <t>ERGP5167481</t>
  </si>
  <si>
    <t>PROVISION OF COLLEGE ICT PROJECT INFRASTRUCTURE AT VICTORIA ISLAND, LAGOS</t>
  </si>
  <si>
    <t>ERGP5167482</t>
  </si>
  <si>
    <t>CONSTRUCTION OF LECTURE AUDITORIUM AT IGBOLOMI</t>
  </si>
  <si>
    <t>ERGP5172504</t>
  </si>
  <si>
    <t>UPGRADE AND EXTENSION OF WORKS DEPARTMENT BUILDING</t>
  </si>
  <si>
    <t>ERGP5180024</t>
  </si>
  <si>
    <t>UPGRADING OF JAPANESE BUILDING IN FEDERAL COLLEGE OF FISHERIES AND MARINE TECHNOLOGY (SECTION C)</t>
  </si>
  <si>
    <t>ERGP5180029</t>
  </si>
  <si>
    <t>"COMPLETION AND FURNISHING OF LECTURE HALLS IN FEDERAL COLLEGE OF FISHERIES AND MARINE TECHNOLOGY, VICTORIA ISLAND</t>
  </si>
  <si>
    <t>ERGP5180037</t>
  </si>
  <si>
    <t>UPGRADING AND EXTENSION OF STUDENTSÃÆÃÂ¢ÃÂ¢Ã¢â¬Å¡ÃÂ¬ÃÂ¢Ã¢â¬Å¾ÃÂ¢ HOSTEL IN FEDERAL COLLEGE OF FISHERIES AND MARINE TECHNOLOGY, VICTORIA ISLAND, LAGOS (SECOND PHASE)</t>
  </si>
  <si>
    <t>ERGP5180050</t>
  </si>
  <si>
    <t>PROVISION AND INSTALLATION OF MARINE SIMULATORS (FULL BRIDGE MISSION, ENGINE ROOM,STEERING, ECDISS, ARPA RADAR, ETC) FOR MARINE ENGINEERING AND NAUTICAL SCIENCE DEPARTMENTS IN FEDERAL COLLEGE OF FISHERIES AND MARINE TECHNOLOGY BAR-BEACH, VICTORIA ISLAND, LAGOS.</t>
  </si>
  <si>
    <t>ERGP5180067</t>
  </si>
  <si>
    <t>CONSTRUCTION OF 30 ROOMS STUDENTSÃÆÃÂ¢ÃÂ¢Ã¢â¬Å¡ÃÂ¬ÃÂ¢Ã¢â¬Å¾ÃÂ¢ HOSTEL BLOCK IN ENUGU OUTREACH STATION OF FEDERAL COLLEGE OF FISHERIES AND MARINE TECHNOLOGY, LAGOS</t>
  </si>
  <si>
    <t>ERGP5180075</t>
  </si>
  <si>
    <t>CINSTRUCTION OF INTEGRATED SOLAR STREET LIGHTS IN ENUGU OUTREACH STATION OF FEDERAL COLLEGE OF FISHERIES AND MARINE TECHNOLOGY, LAGOS</t>
  </si>
  <si>
    <t>ERGP5180085</t>
  </si>
  <si>
    <t>CONSTRUCTION OF FISH PONDS AT ENUGU OUTREACH STATION OF FEDERAL COLLEGE OF FISHERIES AND MARINE TECHNOLOGY, LAGOS</t>
  </si>
  <si>
    <t>ERGP5180104</t>
  </si>
  <si>
    <t>CONSTRUCTION AND PROVISION OF FISH HATCHERY FACILITIES AT ENUGU OUTREACH STATION OF FEDERAL COLLEGE OF FISHERIES AND MARINE TECHNOLOGY, LAGOS</t>
  </si>
  <si>
    <t>ERGP5180112</t>
  </si>
  <si>
    <t>DEVELOPMENT OF FISH CLUSTER AND DEMONSTRATION FARMS IN ANAMBRA NORTH SENATORIAL ZONE</t>
  </si>
  <si>
    <t>ERGP5180150</t>
  </si>
  <si>
    <t>CONTINUATION OF ONI WATERFRONT MODERN JETTY AT ONI, OGUN WATERSIDE LGA, OGUN STATE</t>
  </si>
  <si>
    <t>ERGP5180151</t>
  </si>
  <si>
    <t>CONSTRUCTION AND PROVISION OF MODERN POST HARVEST FACILITIES WITH KILNS AND WASTE MANAGEMENT FOR MARKET WOMEN.</t>
  </si>
  <si>
    <t>ERGP5180152</t>
  </si>
  <si>
    <t>FISH DEVELOPMENT AND PROVISION OF FISHING PONDS IN BADAGRY</t>
  </si>
  <si>
    <t>ERGP5180387</t>
  </si>
  <si>
    <t>CONSTRUCTION AND ESTABLISHMENT OF FISH FEED MACHINE FOR INCREASED FISH VALUE CHAIN IN AKWUKWU-IGBO, DELTA STATE</t>
  </si>
  <si>
    <t>ERGP5180391</t>
  </si>
  <si>
    <t>PROVISION AND INSTALLATION OF SOLAR POWERED STREET LIGHT IN KADUNA METROPOLY</t>
  </si>
  <si>
    <t>0215029001</t>
  </si>
  <si>
    <t>FEDERAL CO-OPERATIVE COLLEGE- IBADAN</t>
  </si>
  <si>
    <t>23010119</t>
  </si>
  <si>
    <t>PURCHASE OF POWER GENERATING SET</t>
  </si>
  <si>
    <t>ERGP23105993</t>
  </si>
  <si>
    <t>COMPLETION AND FURNISHING OF 250 SEATER CAPACITY LECTURE THEATRE</t>
  </si>
  <si>
    <t>ERGP23172948</t>
  </si>
  <si>
    <t>PURCHASE AND INSTALLATION OF TRANSFORMER</t>
  </si>
  <si>
    <t>ERGP23172957</t>
  </si>
  <si>
    <t>PURCHASE OF OFFICE EQUIPMENT</t>
  </si>
  <si>
    <t>ERGP23180232</t>
  </si>
  <si>
    <t>PROVISION AND SUPPLY OF SCHOOL FURNITURE FOR SELECTED SECONDARY SCHOOLS IN UTE OKPU AND ENVIRONS IN DELTA STATE</t>
  </si>
  <si>
    <t>ERGP23180235</t>
  </si>
  <si>
    <t>PROVISION AND SUPPLY OF TEACHING AIDS / INSTRUCTIONAL MATERIALS TO SELECTED PRIMARY SCHOOLS IN UMUNEDE AND EVIRONS IN DELTA STATE</t>
  </si>
  <si>
    <t>ERGP27138544</t>
  </si>
  <si>
    <t>COMPLETION AND FURNISHING OF ONE STOREY BUILDING WITH FOUR CLASSROOMS AND SIX OFFICES FOR COMPUTER SCIENCE DEPARTMENT.</t>
  </si>
  <si>
    <t>ERGP27155522</t>
  </si>
  <si>
    <t>COMPLETION AND FURNISHING OF ONE STOREY BUILDING WITH FOUR CLASSROOMS AND SIX OFFICES FOR ACCOUNTANCY DEPARTMENT.</t>
  </si>
  <si>
    <t>ERGP28149722</t>
  </si>
  <si>
    <t>COMPLETION OF WATER TREATMENT PLANT</t>
  </si>
  <si>
    <t>ERGP29138545</t>
  </si>
  <si>
    <t>FURNISHING OF COMPUTER BASED TESTING CENTRE ( C.B.T.)</t>
  </si>
  <si>
    <t>ERGP30172881</t>
  </si>
  <si>
    <t>ESTABLISHMENT AND SUPPLY OF STARTER PACK FOR COOPERATORS, YOUTH, WOMEN AND FARMERS IN EKITI STATE</t>
  </si>
  <si>
    <t>ERGP30172895</t>
  </si>
  <si>
    <t>ESTABLISHMENT AND SUPPLY OF STARTER PACK FOR COOPERATORS, YOUTH, WOMEN AND FARMERS IN OSUN STATE</t>
  </si>
  <si>
    <t>ERGP30172915</t>
  </si>
  <si>
    <t>PURCHASE OF PROJECT VEHICLE</t>
  </si>
  <si>
    <t>ERGP30172931</t>
  </si>
  <si>
    <t>ESTABLISHMENT AND DISSEMINATION SCHEME OF MODERN AGRICULTURAL COOPERATIVE POLICIES AND TECHNIQUES IN THE COLLEGE DEPARTMENTS</t>
  </si>
  <si>
    <t>0215030001</t>
  </si>
  <si>
    <t>FEDERAL CO-OPERATIVE COLLEGE- KADUNA</t>
  </si>
  <si>
    <t>ERGP10180165</t>
  </si>
  <si>
    <t>SUPPLY AND INSTALLATION OF ALL-IN-ONE SOLAR STREET LIGHTS IN FEDERAL COOPERATIVE COLLEGE, KADUNA</t>
  </si>
  <si>
    <t>ERGP1148645</t>
  </si>
  <si>
    <t>PROVISION OF MARKET IMPROVEMENT SUPPORT FOR THE NORTH WEST GEO POLITICAL ZONE</t>
  </si>
  <si>
    <t>ERGP23167873</t>
  </si>
  <si>
    <t>CONSTRUCTIONS OF SCHOOL SHOPS PHASE 1 AND FENCING OF THE COLLEGE COLLAPSED FENCE AND DEMONSTRATION FARM</t>
  </si>
  <si>
    <t>ERGP23167876</t>
  </si>
  <si>
    <t>REHABILITATION AND REPAIRS OF CLASSROOM BUILDINGS</t>
  </si>
  <si>
    <t>ERGP23167879</t>
  </si>
  <si>
    <t>ICT SKILL ACQUISITION ON PRODUCTS AND WARES MARKETING FOR COOPERATORS</t>
  </si>
  <si>
    <t>ERGP30119106</t>
  </si>
  <si>
    <t>AGRICULTURAL VALUE CHAIN TRAINING FOR THE UNEMPLOYED</t>
  </si>
  <si>
    <t>ERGP30136556</t>
  </si>
  <si>
    <t>CAPACITY BUILDING AND GRANT SUPPORT FOR SELECTED RURAL WOMEN COOPERATIVE PETY TRADER IN IDOJI AND ITS ENVIRON</t>
  </si>
  <si>
    <t>ERGP30136573</t>
  </si>
  <si>
    <t>NATIONAL AQUACULTURE DATA MANAGEMENT ON COOPERATIVE PERSPECTIVES FOR QUALITY CONTROL AND STANDARDIZATION NATION WIDE</t>
  </si>
  <si>
    <t>ERGP30155768</t>
  </si>
  <si>
    <t>PROVISION OF ACCREDITED COOPERATIVE FARMERS WITH POST HARVEST MANAGEMENT DATA FOR NATIONAL ENHANCEMENT</t>
  </si>
  <si>
    <t>ERGP30163521</t>
  </si>
  <si>
    <t>TRAINING AND EMPOWERMENT OF SELECTED FARMERS IN THE AREA OF AGRICULTURAL CO-OPERATIVE SOCIETY</t>
  </si>
  <si>
    <t>ERGP30167874</t>
  </si>
  <si>
    <t>PURCHASE OF OFFICE MATERIALS AND EQUIPMENTS</t>
  </si>
  <si>
    <t>ERGP30177769</t>
  </si>
  <si>
    <t>NATIONAL ENHANCEMENT PROGRAM FOR COOPERATIVE FARMERS WAREHOUSE FOR ENHANCING CASH CROPS PRESERVATION IN NORTHWEST</t>
  </si>
  <si>
    <t>ERGP5180166</t>
  </si>
  <si>
    <t>DEVELOPMENT OF WIFI INFRASTRUCTURE FOR EASE OF LEARNING IN FEDERAL COOPERATIVE COLLEGE, KADUNA</t>
  </si>
  <si>
    <t>0215031001</t>
  </si>
  <si>
    <t>FEDERAL CO-OPERATIVE COLLEGE- OJI RIVER</t>
  </si>
  <si>
    <t>ERGP1167631</t>
  </si>
  <si>
    <t>FURNISHING OF MALE/FEMALE STUDENT HOSTEL</t>
  </si>
  <si>
    <t>ERGP1167632</t>
  </si>
  <si>
    <t>CONSTRUCTION OF STUDENT LECTURE THEATER</t>
  </si>
  <si>
    <t>ERGP1167633</t>
  </si>
  <si>
    <t>CONSTRUCTION OF LECTURERS OFFICES IN THE COLLEGE</t>
  </si>
  <si>
    <t>ERGP1167634</t>
  </si>
  <si>
    <t>CONSTRUCTION OF SOLAR STREET LIGHT IN THE COLLEGE / ACCESS ROAD</t>
  </si>
  <si>
    <t>ERGP1167635</t>
  </si>
  <si>
    <t>FURNISHING OF THE STUDENT ENTREPRENEURSHIP CENTRE IN THE COLLEGE</t>
  </si>
  <si>
    <t>ERGP23151080</t>
  </si>
  <si>
    <t>CONSTRUCTION OF 1KM INTERNAL ROADS WITH DRAINAGE IN THE COLLEGE</t>
  </si>
  <si>
    <t>ERGP30102220</t>
  </si>
  <si>
    <t>TRAINING OF FARMERS MULTIPURPOSE COOPERATIVE SOCIETY MEMBERS</t>
  </si>
  <si>
    <t>ERGP30102231</t>
  </si>
  <si>
    <t>CAPACITY BUILDING FOR CONSUMERS COOPERATIVE SOCIETY MEMBERS / MANAGERS</t>
  </si>
  <si>
    <t>ERGP30151070</t>
  </si>
  <si>
    <t>CAPACITY BUILDING FOR FARMERS COOPERATIVE SOCIETY IN THE SOUTH SOUTH</t>
  </si>
  <si>
    <t>ERGP30154282</t>
  </si>
  <si>
    <t>CAPACITY BUILDING FOR FARMERS COOPERATIVE SOCIETY IN THE SOUTH EAST</t>
  </si>
  <si>
    <t>ERGP30159086</t>
  </si>
  <si>
    <t>WAREHOUSE PRODUCE SYSTEM FOR COOPERATIVE FARMERS OF TUBER CROPS IN THE SOUTH EAST</t>
  </si>
  <si>
    <t>ERGP30159087</t>
  </si>
  <si>
    <t>WAREHOUSE PRODUCE SYSTEM FOR COOPERATIVE FARMERS OF TUBER CROPS IN THE SOUTH SOUTH</t>
  </si>
  <si>
    <t>ERGP30177112</t>
  </si>
  <si>
    <t>SUPPLY OF AGRICULTURAL EQUIPMENTS TO COOPERATIVE YOUTHS IN DELTA STATE</t>
  </si>
  <si>
    <t>ERGP30177114</t>
  </si>
  <si>
    <t>SUPPLY OF AGRICULTURAL EQUIPMENTS TO VARIOUS COOPERATIVE CLAUTERS IN SOUTH EAST</t>
  </si>
  <si>
    <t>ERGP30178365</t>
  </si>
  <si>
    <t>ESTABLISHMENT OF MODERN TECHNIQUES' SCHEMES FOR GROWING GRAINS AND ECONOMIC TREE-CROPS IN SOIL EROSION PRONE COMMUNITIES IN EBONYI.</t>
  </si>
  <si>
    <t>ERGP5178363</t>
  </si>
  <si>
    <t>CONSTRUCTION OF 1KM ACCESS ROADÃâÃÂ  FOR COOPERATIVE FARMERS IN ENUGUÃâÃÂ </t>
  </si>
  <si>
    <t>ERGP5178751</t>
  </si>
  <si>
    <t>GRADING AND CONSTRUCTIONS OF DRAINAGES WITH THREE CULVERTS OF 2KM ACCESS ROAD FOR COOPERATIVE FARMERS IN ANAMBRA.</t>
  </si>
  <si>
    <t>ERGP5180406</t>
  </si>
  <si>
    <t>DEVELOPMENT OF CO-OPERATIVE CLUSTERS FOR SMALL HOLDER FARMERS GROUP AND SUPPLY OF FARM INPUTS FOR ALL YEAR-ROUND RICE AND CASSAVA PRODUCTION IN SOUTH EAST</t>
  </si>
  <si>
    <t>0215032001</t>
  </si>
  <si>
    <t>FEDERAL COLLEGE OF LAND RESOURCES TECHNOLOGY - OWERRI</t>
  </si>
  <si>
    <t>22021032</t>
  </si>
  <si>
    <t>CORPS MEMBERS KITTING, TRANSPORT AND FEEDING ALLOWANCE</t>
  </si>
  <si>
    <t>ERGP23168822</t>
  </si>
  <si>
    <t>FURNISHING OF COMPUTER SCIENCE BLOCK, SOIL SCIENCE BLOCK, SCIENCE LABORATORY TECHNOLOGY BLOCK, AGRIC EXTENSION BLOCK, SPORT COMPLEX &amp; OTHER CLASSROOM BLOCKS (PHASE II)</t>
  </si>
  <si>
    <t>ERGP23168835</t>
  </si>
  <si>
    <t>REHABILITATION/REPAIR OF COLLEGE MAIN AUDITORIUM (PHASE II)</t>
  </si>
  <si>
    <t>ERGP27168839</t>
  </si>
  <si>
    <t>FURNISHING OF COLLEGE MEDICAL CENTRE (PHASE II)</t>
  </si>
  <si>
    <t>ERGP27168845</t>
  </si>
  <si>
    <t>CONSTRUCTION OF A BLOCK OF CLASSROOM FOR COOPERATIVE ECONOMICS AND MANAGEMENT DEPARTMENT</t>
  </si>
  <si>
    <t>ERGP27168851</t>
  </si>
  <si>
    <t>CONSTRUCTION OF A BLOCK OF CLASSROOM FOR SCIENCE LABORATORY TECHNOLOGY DEPARTMENT</t>
  </si>
  <si>
    <t>ERGP27168857</t>
  </si>
  <si>
    <t>FURNISHING OF NEWLY BUILT COLLEGE ADMIN BLOCK</t>
  </si>
  <si>
    <t>ERGP27168861</t>
  </si>
  <si>
    <t>PERIMETER FENCEING OF 105 HECTARES OF THE COLLEGE PREMISES (PHASE I)</t>
  </si>
  <si>
    <t>ERGP29168829</t>
  </si>
  <si>
    <t>PROCUREMENT OF INFORMATION &amp;COMMUNICATION TECHNOLOGY EQUIPMENT (PHASE II)</t>
  </si>
  <si>
    <t>ERGP30168842</t>
  </si>
  <si>
    <t>DEVELOPMENT OF COLLEGE RESEARCH &amp; DEMONSTRATION FARM (PROVISION &amp; INSTALLATION OF GREEN HOUSE - PHASE II)</t>
  </si>
  <si>
    <t>ERGP30168874</t>
  </si>
  <si>
    <t>CONSTRUCTION AND FURNISHING OF SECURITY WATCH TOWERS IN THE COLLEGE PREMISES</t>
  </si>
  <si>
    <t>0215033001</t>
  </si>
  <si>
    <t>FEDERAL COLLEGE OF LAND RESOURCES TECHNOLOGY, KURU - JOS</t>
  </si>
  <si>
    <t>22020604</t>
  </si>
  <si>
    <t>RESIDENTIAL RENT</t>
  </si>
  <si>
    <t>ERGP10169109</t>
  </si>
  <si>
    <t>SUPPLY AND INSTALLATION OF SOLAR STREET LIGHTING IN THE COLLEGE PREMISES</t>
  </si>
  <si>
    <t>ERGP23124141</t>
  </si>
  <si>
    <t>RENOVATION AND FURNISHING OF COLLEGE LIBRARY</t>
  </si>
  <si>
    <t>ERGP27169095</t>
  </si>
  <si>
    <t>RENOVATION OF OLD ADMINISTATIVE BLOCK</t>
  </si>
  <si>
    <t>ERGP29124142</t>
  </si>
  <si>
    <t>PROCUREMENT OF ICT EQUIPMENT</t>
  </si>
  <si>
    <t>ERGP30136008</t>
  </si>
  <si>
    <t>ENHANCING EXTENSION UPTAKE, SOIL MANAGEMENT TECHNOLOGY AMONG FARMERS IN KADUNA, KANO, ZAMFARA, SOKOTO AND KEBBI STATES</t>
  </si>
  <si>
    <t>ERGP30136012</t>
  </si>
  <si>
    <t>TRAINING PROGRAM ON POULTRY FARMING, FEEDS AND DRUGS ADMINISTRATION FOR POULTRY FARMERS IN KADUNA, KANO, ADAMAWA, BAUCHI AND TARABA STATES</t>
  </si>
  <si>
    <t>ERGP30136017</t>
  </si>
  <si>
    <t>ENHANCING THE SKILLS AND TECHNOLOGIES OF PRESERVATIONS THROUGH TRAINING, ADVOCACY AND EMPOWERMENT FOR PERISHABLE FRUITS AND TOMATOES WITHIN THE FADAMA COMMUNITIES ACROSS THE NORTH CENTRAL AND NORTH WEST ZONE</t>
  </si>
  <si>
    <t>ERGP30163810</t>
  </si>
  <si>
    <t>CONSTRUCTION OF OKENGWEM MODERN TOWN HALL</t>
  </si>
  <si>
    <t>ERGP5109032</t>
  </si>
  <si>
    <t>TRAINING ON COMMUNITY BASED SOIL AND WATER MANAGEMENT AND CLIMATE RESILIENT AGRICULTURE</t>
  </si>
  <si>
    <t>ERGP5109170</t>
  </si>
  <si>
    <t>PERIMRTER FENCING OF COLLEGE COMPOUND</t>
  </si>
  <si>
    <t>ERGP5109205</t>
  </si>
  <si>
    <t>PROCUREMENT OF FIELD AND LABORATORY EQUIPMENT/FACILITIES AND PROGRAMMES ACCREDITATION</t>
  </si>
  <si>
    <t>ERGP5124145</t>
  </si>
  <si>
    <t>RENOVATION OF AGRICULTURAL TECHNOLOGY WORKSHOP</t>
  </si>
  <si>
    <t>ERGP5124147</t>
  </si>
  <si>
    <t>RENOVATION OF SOIL SCIENCE TECHNOLOGY LABORATORY</t>
  </si>
  <si>
    <t>ERGP5124150</t>
  </si>
  <si>
    <t>PROCUREMENT OF AUDIO VISUAL EQUIPMENT /GENERATORS</t>
  </si>
  <si>
    <t>ERGP5124152</t>
  </si>
  <si>
    <t>PROCUREMENT OF AGRICULTURAL FIELD EQUIPMENT</t>
  </si>
  <si>
    <t>ERGP5132258</t>
  </si>
  <si>
    <t>CONSTRUCTION OF ADMINISTRATIVE BLOCK</t>
  </si>
  <si>
    <t>ERGP5132261</t>
  </si>
  <si>
    <t>CONSTRUCTION OF AGRICULTURAL ENGINEERING WORKSHOP</t>
  </si>
  <si>
    <t>ERGP5132267</t>
  </si>
  <si>
    <t>CONSTRUCTION OF ENTREPRENEURSHIP/SKILL ACQUISITION CENTRE</t>
  </si>
  <si>
    <t>ERGP5142560</t>
  </si>
  <si>
    <t>CONSTRUCTION OF 500 SEATER CAPACITY STUDENTS AUDITORIUM</t>
  </si>
  <si>
    <t>ERGP5142562</t>
  </si>
  <si>
    <t>PROCUREMENT OF ENGINEERING EQUIPMENTS</t>
  </si>
  <si>
    <t>ERGP5150532</t>
  </si>
  <si>
    <t>EXTENSION OF IRRIGATION CHANNELS FOR DRY SEASON FARMING.</t>
  </si>
  <si>
    <t>ERGP5151961</t>
  </si>
  <si>
    <t>RENOVATION OF ENGINEERING BLOCK</t>
  </si>
  <si>
    <t>ERGP5169076</t>
  </si>
  <si>
    <t>LAND FRAGMENTATION AND MANAGEMENT FOR SUSTAINABLE CROP INTENSIFICATION AND POVERTY ALLEVIATION</t>
  </si>
  <si>
    <t>ERGP5169084</t>
  </si>
  <si>
    <t>MANAGEMENT OF PROBLEM SOILS FOR FOOD CROP PRODUCTION IN CHANGING CLIMATE</t>
  </si>
  <si>
    <t>ERGP5169122</t>
  </si>
  <si>
    <t>EMPLOYING INNOVATION PLATFORM STRATEGIES FOR PARTICIPATORY AND EFFECTIVE FUNCTIONING OF FARMER BASED ORGANIZATION</t>
  </si>
  <si>
    <t>0215034001</t>
  </si>
  <si>
    <t>FEDERAL COLLEGE OF HORTICULTURE, DADIN-KOWA, GOMBE</t>
  </si>
  <si>
    <t>ERGP10180163</t>
  </si>
  <si>
    <t>UPGRADING, REHABILITATION AND INSTALLATION OF SOLAR ELECTRICITY IN THE TEMPORARY SITE OF FEDERAL COLLEGE OF HORTICULTURE, DADIN KOWA</t>
  </si>
  <si>
    <t>ERGP10180164</t>
  </si>
  <si>
    <t>REHABILITATION AND UPGRADING OF SOLAR ELECTRICITY IN THE ACADEMIC OFFICES OF FEDERAL COLLEGE OF HORTICULTURE, DADIN KOWA</t>
  </si>
  <si>
    <t>ERGP12180157</t>
  </si>
  <si>
    <t>CONSTRUCTION OF ROADS, DRAINAGES, CULVERTS AND ALSPHAT IN WUYO</t>
  </si>
  <si>
    <t>ERGP12180159</t>
  </si>
  <si>
    <t>CONSTRUCTION OF ROADS, DRAINAGES, CULVERTS AND ALSPHAT IN GORA</t>
  </si>
  <si>
    <t>ERGP23169144</t>
  </si>
  <si>
    <t>RENOVATION OF EXISTING STRUCTURES</t>
  </si>
  <si>
    <t>ERGP23169306</t>
  </si>
  <si>
    <t>CONSTRUCTION AND EQUIPPING OF E-EXTENSION SERVICES CENTRE</t>
  </si>
  <si>
    <t>ERGP23169320</t>
  </si>
  <si>
    <t>COMPLETION OF 500 CAPACITY FEMALE HOSTEL</t>
  </si>
  <si>
    <t>ERGP23169361</t>
  </si>
  <si>
    <t>ESTABLISHMENT OF HORTICULTURAL GARDEN.</t>
  </si>
  <si>
    <t>ERGP23169383</t>
  </si>
  <si>
    <t>CONSTRUCTION OF LECTURE THEATER.</t>
  </si>
  <si>
    <t>ERGP27169119</t>
  </si>
  <si>
    <t>PERIMETER FENCING OF PERMANENT SITE</t>
  </si>
  <si>
    <t>ERGP27169283</t>
  </si>
  <si>
    <t>CONSTRUCTION OF OFFICE COMPLEX.</t>
  </si>
  <si>
    <t>ERGP27169298</t>
  </si>
  <si>
    <t>CONSTRUCTION AND FURNISHING OF PROVOST OFFICE COMPLEX</t>
  </si>
  <si>
    <t>ERGP30169123</t>
  </si>
  <si>
    <t>DEVELOPMENT OF HORTICULTURAL INNOVATION PLATFORMS AND SKILLS DEVELOPMENT SCHEME IN THE COLLEGE</t>
  </si>
  <si>
    <t>ERGP30169130</t>
  </si>
  <si>
    <t>TRAINING OF YOUTHS AND WOMEN ON HORTICULTURAL BEST PRACTICES</t>
  </si>
  <si>
    <t>ERGP30169138</t>
  </si>
  <si>
    <t>TRAINING OF YOUTHS AND WOMEN ON POST HARVEST LOSSES AND MANAGEMENT</t>
  </si>
  <si>
    <t>ERGP30169326</t>
  </si>
  <si>
    <t>ERGP5180161</t>
  </si>
  <si>
    <t>SUPPLY AND DISTRIBUTION OF IMPROVED SEEDLINGS AND GRAINS TO AFEMAI FARMERS</t>
  </si>
  <si>
    <t>0215035001</t>
  </si>
  <si>
    <t>NATIONAL AGRICULTURAL INSURANCE CORPORATION (NAIC)</t>
  </si>
  <si>
    <t>0215036001</t>
  </si>
  <si>
    <t>NIGERIAN INSTITUTE OF ANIMAL SCIENCE</t>
  </si>
  <si>
    <t>0215037001</t>
  </si>
  <si>
    <t>NIGERIAN INSTITUTE OF SOIL SCIENCE (NISS) HQTRS</t>
  </si>
  <si>
    <t>ERGP29170683</t>
  </si>
  <si>
    <t>ACCOUNTING SOFTWARE FOR TANGIBLE ASSETS MANAGEMENT</t>
  </si>
  <si>
    <t>ERGP30126517</t>
  </si>
  <si>
    <t>ACCREDITATION OF SOIL SCIENCE PROGRAMME AND LABORATORIES</t>
  </si>
  <si>
    <t>ERGP30126537</t>
  </si>
  <si>
    <t>DEVELOPMENT OF INDUSTRY STANDARDS AND INSPECTORATE</t>
  </si>
  <si>
    <t>ERGP30126555</t>
  </si>
  <si>
    <t>RESEARCH ON THE MANAGEMENT OF ACID AND SALINE SOILS IN NIGERIA</t>
  </si>
  <si>
    <t>ERGP30126563</t>
  </si>
  <si>
    <t>ESTABLISHMENT/MAINTENANCE OF A WEBSITE</t>
  </si>
  <si>
    <t>ERGP30154932</t>
  </si>
  <si>
    <t>ENLIGHTENMENT PROGRAMME ON CLIMATE-SMART AGRICULTURAL PRACTICES FOR FARMERS AND EXTENSION AGENTS</t>
  </si>
  <si>
    <t>ERGP30170408</t>
  </si>
  <si>
    <t>PURCHASE OF SOIL TEST KITS AND DISTRIBUTION TO SOIL EXTENSION AGENTS AND ORGANISED FARMER GROUPS IN NORTH-CENTRAL</t>
  </si>
  <si>
    <t>ERGP30170416</t>
  </si>
  <si>
    <t>PURCHASE OF SOIL TEST KITS AND DISTRIBUTION TO SOIL EXTENSION AGENTS AND ORGANISED FARMER GROUPS IN NORTH-EAST</t>
  </si>
  <si>
    <t>ERGP30170420</t>
  </si>
  <si>
    <t>PURCHASE OF SOIL TEST KITS AND DISTRIBUTION TO SOIL EXTENSION AGENTS AND ORGANISED FARMER GROUPS IN NORTH-WEST</t>
  </si>
  <si>
    <t>ERGP30170444</t>
  </si>
  <si>
    <t>PURCHASE OF SOIL TEST KITS AND DISTRIBUTION TO SOIL EXTENSION AGENTS AND ORGANISED FARMER GROUPS IN SOUTH-EAST</t>
  </si>
  <si>
    <t>ERGP30170448</t>
  </si>
  <si>
    <t>PURCHASE OF SOIL TEST KITS AND DISTRIBUTION TO SOIL EXTENSION AGENTS AND ORGANISED FARMER GROUPS IN SOUTH-SOUTH</t>
  </si>
  <si>
    <t>ERGP30170451</t>
  </si>
  <si>
    <t>PURCHASE OF SOIL TEST KITS AND DISTRIBUTION TO SOIL EXTENSION AGENTS AND ORGANISED FARMER GROUPS IN SOUTH-WEST</t>
  </si>
  <si>
    <t>ERGP30170473</t>
  </si>
  <si>
    <t>CAPACITY BUILDING ON THE PROTECTION AND MANAGEMENT OF SOIL RESOURCES FOR FARMERS AND EXTENSION AGENTS IN NORTH-CENTRAL</t>
  </si>
  <si>
    <t>ERGP30170502</t>
  </si>
  <si>
    <t>CAPACITY BUILDING ON THE PROTECTION AND MANAGEMENT OF SOIL RESOURCES FOR FARMERS AND EXTENSION AGENTS IN NORTH-EAST</t>
  </si>
  <si>
    <t>ERGP30170505</t>
  </si>
  <si>
    <t>CAPACITY BUILDING ON THE PROTECTION AND MANAGEMENT OF SOIL RESOURCES FOR FARMERS AND EXTENSION AGENTS IN NORTH-WEST</t>
  </si>
  <si>
    <t>ERGP30170507</t>
  </si>
  <si>
    <t>CAPACITY BUILDING ON THE PROTECTION AND MANAGEMENT OF SOIL RESOURCES FOR FARMERS AND EXTENSION AGENTS IN SOUTH-EAST</t>
  </si>
  <si>
    <t>ERGP30170509</t>
  </si>
  <si>
    <t>CAPACITY BUILDING ON THE PROTECTION AND MANAGEMENT OF SOIL RESOURCES FOR FARMERS AND EXTENSION AGENTS IN SOUTH-SOUTH</t>
  </si>
  <si>
    <t>ERGP30170512</t>
  </si>
  <si>
    <t>CAPACITY BUILDING ON THE PROTECTION AND MANAGEMENT OF SOIL RESOURCES FOR FARMERS AND EXTENSION AGENTS IN SOUTH-WEST</t>
  </si>
  <si>
    <t>ERGP30170515</t>
  </si>
  <si>
    <t>CAPACITY BUILDING OF REGISTERED SOIL SCIENTISTS ON NEW INNOVATIONS AND ADVCANCES IN THE PROFESSION</t>
  </si>
  <si>
    <t>ERGP30170680</t>
  </si>
  <si>
    <t>PROMOTION OF CROP-SITE SPECIFIC FERTILIZERS IN THE FERTILIZER SECTOR IN NIGERIA</t>
  </si>
  <si>
    <t>ERGP30170684</t>
  </si>
  <si>
    <t>WORLD SOIL DAY SENSITIZATION AND ADVOCACY ON SOIL PROTECTION</t>
  </si>
  <si>
    <t>ERGP5114226</t>
  </si>
  <si>
    <t>PURCHASE OF OFFICE EQUIPMENT AND FURNITURES</t>
  </si>
  <si>
    <t>ERGP5114238</t>
  </si>
  <si>
    <t>AGRICULTURAL RESEARCH AND INNOVATION ON SOIL</t>
  </si>
  <si>
    <t>ERGP5138878</t>
  </si>
  <si>
    <t>MONITORING &amp; EVALUATION</t>
  </si>
  <si>
    <t>0215050001</t>
  </si>
  <si>
    <t>NIGERIA STORED PRODUCTS RESEARCH, ILORIN</t>
  </si>
  <si>
    <t>ERGP27125356</t>
  </si>
  <si>
    <t>COMPLETION OF RENOVATION WORK AT ZONAL OFFICE PORTHARCOURT</t>
  </si>
  <si>
    <t>ERGP27150963</t>
  </si>
  <si>
    <t>REHABILITATION OF IBADAN ZONAL OFFICE</t>
  </si>
  <si>
    <t>ERGP30111244</t>
  </si>
  <si>
    <t>BIO-ACTIVE PLANTS AS SUBSTITUTE FOR SYNTHETIC PESTICIDES IN THE CONTROL OF PEST OF STORED PRODUCTS</t>
  </si>
  <si>
    <t>ERGP30111274</t>
  </si>
  <si>
    <t>PURCHASE OF CHEMICALS AND REAGENTS</t>
  </si>
  <si>
    <t>ERGP30111281</t>
  </si>
  <si>
    <t>PROCUREMENT OF BOOKS AND JOURNALS WITH ICT FACILITIES IN NSPRI ZONAL OFFICES</t>
  </si>
  <si>
    <t>ERGP30125265</t>
  </si>
  <si>
    <t>CAPACITY BUILDING OF CORP MEMBERS ON VALUE ADDITION AND POST HARVEST MANAGEMENT</t>
  </si>
  <si>
    <t>ERGP30137259</t>
  </si>
  <si>
    <t>MANPOWER DEVELOPMENT ON POST HARVEST MANAGEMENT</t>
  </si>
  <si>
    <t>ERGP30138886</t>
  </si>
  <si>
    <t>PROVISION OF ACCREDITED LABORATORY FOR FOOD QUALITY CONTROL AT ILORIN,LAGOS,KANO AND PORT HARCOURT OFFICES</t>
  </si>
  <si>
    <t>ERGP30154763</t>
  </si>
  <si>
    <t>REPLACEMENT OF OBSOLETE EQUIPMENT IN CHEMISTRY, MICROBIOLOGY, ENTOMOLOGY AND FOOD SCIENCE LABORATORIES</t>
  </si>
  <si>
    <t>ERGP30154803</t>
  </si>
  <si>
    <t>PROVISION OF IMPROVED STORAGE FACILITIES AND TOOLS FOR VULNERABLE WOMEN AND YOUTHS IN RURAL COMMUNITIES IN SOME SELECTED STATE IN NIGERIA</t>
  </si>
  <si>
    <t>ERGP30172468</t>
  </si>
  <si>
    <t>DEVELOPMENT OF SOLAR POWERED TECHNOLOGIES FOR PREVENTION OF POSTHARVEST LOSSES</t>
  </si>
  <si>
    <t>ERGP30172521</t>
  </si>
  <si>
    <t>APPLICATION OF NANO TECHNOLOGIES FOR MITIGATION OF POSTHARVEST LOSSES IN GRAIN AND FRUITS AND VEGETABLE</t>
  </si>
  <si>
    <t>ERGP30172556</t>
  </si>
  <si>
    <t>ESTABLISHMENT OF AGRICULTURAL RESEARCH CENTRE (AROC) IN SOUTH SOUTH</t>
  </si>
  <si>
    <t>ERGP30172582</t>
  </si>
  <si>
    <t>ESTABLISHMENT OF AGRICULTURAL RESEARCH CENTRE (AROC) IN SOUTH EAST</t>
  </si>
  <si>
    <t>ERGP30172601</t>
  </si>
  <si>
    <t>TRAINING OF RURAL WOMEN AND YOUTHS ON APPROPIRATE POSTHARVEST MANAGEMENT OF GRAINS IN THE NORTH</t>
  </si>
  <si>
    <t>ERGP30172619</t>
  </si>
  <si>
    <t>IMPACT ASSESSMENT STUDIES ON IMPROVED POSTHARVEST TECHNOLOGIES AMONG RURAL WOMEN AND YOUTHS IN NIGERIA.</t>
  </si>
  <si>
    <t>ERGP30178367</t>
  </si>
  <si>
    <t>SUPPLY OF BIO-SAFETY CERTIFIED HIGH YIELD SEEDLINGS FOR IMPROVED TECHNIQUES FOR CROP FARMING IN SOME SOIL EROSION PRONE COMMUNITIES IN EDO STATE</t>
  </si>
  <si>
    <t>ERGP30178368</t>
  </si>
  <si>
    <t>SKILLS DEVELOPMENT AND EMPOWERMENT PROGRAM IN MODERN TECHNIQUES FOR GROWING GRAINS AND ECONOMIC TREE-CROPS IN SOIL EROSION PRONE COMMUNITIES IN EDO STATE.</t>
  </si>
  <si>
    <t>ERGP5180186</t>
  </si>
  <si>
    <t>CONSTRUCTION ANDP PROVISION OF MOTORIZED SOLAR BOREHOLES IN KUBO, BERGU, GUSSI AND K/KUSAR</t>
  </si>
  <si>
    <t>0215051001</t>
  </si>
  <si>
    <t>NATIONAL AGRICULTURE SEEDS COUNCIL</t>
  </si>
  <si>
    <t>0215053001</t>
  </si>
  <si>
    <t>NIGERIA AGRICULTURAL QUARANTINE SERVICE</t>
  </si>
  <si>
    <t>0215054001</t>
  </si>
  <si>
    <t>AGRICULTURAL RESEARCH COUNCIL OF NIGERIA</t>
  </si>
  <si>
    <t>ERGP1142986</t>
  </si>
  <si>
    <t>ESTABLISHMENT OF COMPETATIVE AGRICULTURAL RESEARCH GRANTS SCHEME</t>
  </si>
  <si>
    <t>ERGP1142991</t>
  </si>
  <si>
    <t>ESTABLISHMENT OF NATIONAL AGRICULTURAL RESEARCH COMMUNICATION SYSTEM</t>
  </si>
  <si>
    <t>ERGP27113742</t>
  </si>
  <si>
    <t>CONSTRUCTION OF ADMINISTRATION BUILDING</t>
  </si>
  <si>
    <t>ERGP27158568</t>
  </si>
  <si>
    <t>RENOVATION AND CLADDING OF AGRICULTURAL RESEARCH HOUSE PHASE I</t>
  </si>
  <si>
    <t>ERGP30113735</t>
  </si>
  <si>
    <t>COORDINATION, MONITORING AND EVALUATION OF AGRICULTURAL RESEARCH, TRAINING AND EXTENTION ACTIVITIES IN NARIS AND FCAS</t>
  </si>
  <si>
    <t>ERGP30113737</t>
  </si>
  <si>
    <t>STRENGTHENING OF EXISTING ADOPTED VILLAGES AND SCHOOLS, AGRICULTURAL RESEARCH OUTREACH CENTRE (AROC)</t>
  </si>
  <si>
    <t>ERGP30113741</t>
  </si>
  <si>
    <t>PURCHASE OF NATIONAL AGRICULTURAL SCIENCES LIBRARY BOOKS</t>
  </si>
  <si>
    <t>ERGP30158559</t>
  </si>
  <si>
    <t>PROVISION OF ICT FACILITIES AND OFFICE EQUIPMENTS</t>
  </si>
  <si>
    <t>ERGP30158561</t>
  </si>
  <si>
    <t>PRODUCTION AND PRINTING OF ARCN PUBLICATIONS</t>
  </si>
  <si>
    <t>ERGP30158570</t>
  </si>
  <si>
    <t>PROVISION OF FURNITURE</t>
  </si>
  <si>
    <t>0215055001</t>
  </si>
  <si>
    <t>OFFICE OF THE PERMANENT REPRESENTATIVE TO FAO</t>
  </si>
  <si>
    <t>0215056001</t>
  </si>
  <si>
    <t>LAKE CHAD RESEARCH INSTITUTE MAIDUGURI</t>
  </si>
  <si>
    <t>ERGP10175023</t>
  </si>
  <si>
    <t>PROVISION AND DEVELOPMENT OF SOLAR POWER PLAN</t>
  </si>
  <si>
    <t>ERGP1111384</t>
  </si>
  <si>
    <t>COMPLETION OF THE EQUIPING OF THE GREENHOUSE AND BIOTECHNOLOGY LABORATORY</t>
  </si>
  <si>
    <t>ERGP12174905</t>
  </si>
  <si>
    <t>CONSTRUCTION AND REHABILITATION OF ROADS NETWORK AND DRAINAGES SYSTEM IN THE INSTITUTE HEADQUARTERS</t>
  </si>
  <si>
    <t>ERGP27111381</t>
  </si>
  <si>
    <t>RENOVATION OF LABORATORY AND RESEARCH OFFICE BLOCKS (B, C, AND D), PROCUREMENT AND REPLACEMENT OF FURNITURE FOR CONFERENCE HALL, BOARD ROOM AND STAFF OFFICES</t>
  </si>
  <si>
    <t>ERGP27155812</t>
  </si>
  <si>
    <t>RENOVATION OF 1 NOS OF 3 BEDROOM AND 2 NOS 0F 2 BEDROOM OF BURNT STAFF QUARTERS, GUEST HOUSE AND CORPERS' LODGE</t>
  </si>
  <si>
    <t>ERGP27155826</t>
  </si>
  <si>
    <t>FENCING OF 20 HECTRES RESEARCH FARM AND PROCUREMENT OF FARM MACHINERIES AND IRRIGATION FACILITIES AT THE HEADQUARTERS</t>
  </si>
  <si>
    <t>ERGP27174940</t>
  </si>
  <si>
    <t>REHABILITATION OF THE INSTITUTE WORKSHOP COMPLEX AND PROCUREMENT OF MAINTENANCE TOOLS</t>
  </si>
  <si>
    <t>ERGP28174956</t>
  </si>
  <si>
    <t>CONTRUCTION AND REHABILITATION OF EXISTING BOREHOLE AND WATER RETICULATION</t>
  </si>
  <si>
    <t>ERGP30155814</t>
  </si>
  <si>
    <t>INVESTIGATION AND IMPROVEMENT OF CONSTRAINTS OF PRODUCTION OF POPULAR AGRICULTURAL FOOD CROPS AND INTEGRATION OF LIVESTOCK, TREE CROPS AND AGRO-FORESTRY INTO THE PRODUCTION SYSTEM IN COLLABORATION WITH ADPs IN THE ZONE</t>
  </si>
  <si>
    <t>ERGP30155823</t>
  </si>
  <si>
    <t>DEVELOPMENT OF HIGH YIELDING HEAT TOLERANT AND GOOD QUALITY VARIETIES OF WHEAT AND BARLEY, AND AVAILABILITY OF IMPROVE SEED TO FARMERS</t>
  </si>
  <si>
    <t>ERGP30155824</t>
  </si>
  <si>
    <t>DEVELOPMENT OF EARLY MATURING OF MILLET WITH HIGH YIELDING, GOOD PROCESSING QUALITY AND AVAILABILITY OF IMPROVE SEED TO FARMERS</t>
  </si>
  <si>
    <t>ERGP30155825</t>
  </si>
  <si>
    <t>PROMOTING THE ADOPTION OF IMPROVED TECHNOLOGIES OF THE INSTITUTE'S MANDATE CROPS THROUGH SOCIO-ECONOMIC RESEARCH, EFFECTIVE DISSEMINATION OF RESULTS AND CAPACITY BUILDING OF RESEARCHERS AS WELL AS ENHANCED INFORMATION AND DOCUMENTATIONS</t>
  </si>
  <si>
    <t>ERGP30172803</t>
  </si>
  <si>
    <t>PROCUREMENT OF AGRICUTURAL EQUIPMENT AND RESEARCH VEHICLES</t>
  </si>
  <si>
    <t>ERGP30172833</t>
  </si>
  <si>
    <t>MONITORING AND EVALUATION OF INTERNAL AND EXTERNAL PROJECTS</t>
  </si>
  <si>
    <t>ERGP30172907</t>
  </si>
  <si>
    <t>REHABILITATION OF PLANT MACHINERIES AND IRRIGATION EQUIPMENT</t>
  </si>
  <si>
    <t>ERGP30174403</t>
  </si>
  <si>
    <t>CAPACITY BUILDING AND RESEARCH ON MODERN TECHNICAL AGRICULTURAL METHODOLOGIES</t>
  </si>
  <si>
    <t>ERGP30175080</t>
  </si>
  <si>
    <t>UPGRADING OF GERMPLASM AND COOL ROOM IN THE INSTITUTE HEADQUARTERS</t>
  </si>
  <si>
    <t>ERGP5110977</t>
  </si>
  <si>
    <t>DEVELOPMENT OF HIGH YIELDING HEAT TOLERANT AND GOOD QUALITY VARIETIES OF WHEAT AND BARLEY AND DEVELOPMENT OF EARLY MATURING AND HIGH YIELDING MILLET VARITIES WITH GOOD PROCESSING QUALITY AND DEVELOPMENT OF THE CAPACITY OF SCIENTISTS, FARMERS AND EXTENTIONISTS IN WHEAT AND MILLET PRODUCTION, PROCESSING AND STORAGE.</t>
  </si>
  <si>
    <t>ERGP5111316</t>
  </si>
  <si>
    <t>EXTENSION OF IMPROVED MILLET,WHEAT AND BARLEY TECHNOLOGIES TO FARMERS,DEVELOPMENT OF THE CAPACITY OF SCIENTISTS,FARMERS AND EXTENSIONISTS IN WHEAT AND MILLET PRODUCTION,PROCESSING AND STORAGE.</t>
  </si>
  <si>
    <t>ERGP5111337</t>
  </si>
  <si>
    <t>COMPLETION OF INSTALLATION OF 3- COMPARTMENT COMPACT MILLING MACHINE FOR THE PRODUCTION OF NIGERIAN WHEAT FLOUR.</t>
  </si>
  <si>
    <t>ERGP5111344</t>
  </si>
  <si>
    <t>DEVELOPMENT AND MAINTENANCE OF RESEARCH OUTSTATIONS (KADAWA, KANO STATE) DADINKOWA AND TALASE IN GOMBE, KEBBI STATE AND ABUJA LIAISON OFFICE.</t>
  </si>
  <si>
    <t>ERGP5111350</t>
  </si>
  <si>
    <t>PROCUREMENT OF REAGENTS AND PESTICIDES FOR VALUE ADDITION AND QUALITY ENHANCEMENT OF FOOD AND FEED PRODUCTS.</t>
  </si>
  <si>
    <t>ERGP5111365</t>
  </si>
  <si>
    <t>UP-SCALING OF E-LIBRARY (TRAINING AND PROCUREMENT OF E-LIBRARY TOOLS AND PROVISION OF ICT FACILITIES)</t>
  </si>
  <si>
    <t>0215058001</t>
  </si>
  <si>
    <t>NIGERIA INSTITUTE OF OCEANOGRAPHY AND MARINE RESEARCH</t>
  </si>
  <si>
    <t>ERGP1135190</t>
  </si>
  <si>
    <t>PERIMETER FENCING AND FISH PONDS MAINTENANCE OF THE SAPELE, BADORE STATION AJAH, LAGOS AND IRU</t>
  </si>
  <si>
    <t>ERGP30168102</t>
  </si>
  <si>
    <t>VOCATIONAL TRAINING OF YOUTH ARTISANS AND WOMEN IN FISH AND AQUACULTURE VALUE CHAIN AND PURCHASE OF VEHICLE FOR TRAINING</t>
  </si>
  <si>
    <t>ERGP30168110</t>
  </si>
  <si>
    <t>ANNUAL SUBSCRIPTION FOR THE E-LIBRARY AND PROCUREMENT OF EQUIPMENT FOR MARI-CULTURE DEVELOPMENT PURPOSES</t>
  </si>
  <si>
    <t>ERGP30168115</t>
  </si>
  <si>
    <t>MAINTENANCE OF INSTITUTE'S MARINE RESEARCH VESSEL/SHIP YEARLY INSURANCE AND PROVISION OF GRP STERN TRAWLER, LICENCES, REPAIRS OF DILAPITATED RESEARCH BUILDING AND PROVISION OF RESTURAANT, DOMITORY FOR AQUACULTURE CENTER</t>
  </si>
  <si>
    <t>ERGP30168129</t>
  </si>
  <si>
    <t>RESEARCH INTO FISHING MARINE GEOLOGY AND GEOPHYSICS, PHYSICAL &amp; CHEMICAL OCEANOGRAPHY AND BIOLOGICAL OCEANOGRAPHY OF NIGERIAN COASTAL WATERS AND THE SEA BEYOND &amp; PROCUREMENT OF EQUIPMENT, MAINTENANCE AND GENERATOR</t>
  </si>
  <si>
    <t>ERGP30168133</t>
  </si>
  <si>
    <t>SUPPORT FOR EXHIBITION, PHD TRAINING PROGRAMS, SEMINARS AND WORKSHOPS</t>
  </si>
  <si>
    <t>ERGP5100744</t>
  </si>
  <si>
    <t>CONSTRUCTION OF ACCESS DRAINAGE AND LANDSCAPING AT BADORE (PHASE 2), LIGHT-UP OF THE HEADQUARTERS FARM HOUSE AND REPAIR OF DELAPITATED ROAD OF RESEARCH CENTER, ARAC &amp; BUGUMA. NIOMR LAND ACQUISITION DOCUMENT/SURVEY PROCESSING</t>
  </si>
  <si>
    <t>ERGP5100788</t>
  </si>
  <si>
    <t>RENOVATION OF THE FISH TECHNOLOGY OFFICES AND OUTSTATION OFFICES. RE-ROOFING OF DELAPITATED JAPANESE DONATED BUILDINGS LAGOS</t>
  </si>
  <si>
    <t>ERGP5138888</t>
  </si>
  <si>
    <t>REPAIRS AND REHABILITATION OF SEA GOING JETTY AND ANCILLARY FACILITIES TO THE MARINE JETTY</t>
  </si>
  <si>
    <t>ERGP5168120</t>
  </si>
  <si>
    <t>PROCUREMENT OF BRACKISH SCIENTIFIC AND RESEARCH VESSEL, FISHING EQUIPMENT</t>
  </si>
  <si>
    <t>ERGP5168148</t>
  </si>
  <si>
    <t>CONSTRUCTION OF 5 TWO BEDROOM FARM HOUSE AT BADORE</t>
  </si>
  <si>
    <t>ERGP5180182</t>
  </si>
  <si>
    <t>CONSTRUCTION OF ULTRA-MODERN AQUATIC MARKET WITH SOLAR STREELIGHTS AND LANDSCAPING IN ETSU MUSA MARKET, CINEMA ROAD, BIDA (ZONE 1)</t>
  </si>
  <si>
    <t>ERGP5180183</t>
  </si>
  <si>
    <t>CONSTRUCTION OF ULTRA-MODERN AQUATIC MARKET WITH SOLAR STREETLIGHTS AND LANDSCAPING IN ETSU MUSA MARKET, CINEMA ROAD, BIDA (ZONE 2)</t>
  </si>
  <si>
    <t>ERGP5180184</t>
  </si>
  <si>
    <t>PROVISION/CONSTRUCTION OF RURAL FARMERS STALL/MARKETS IN OJO AND BADAGRY COMMUNITIES</t>
  </si>
  <si>
    <t>2022 FGN EXECUTIVE PROPOSAL</t>
  </si>
  <si>
    <t>PERSONNEL</t>
  </si>
  <si>
    <t>OVERHEAD</t>
  </si>
  <si>
    <t>CAPITAL</t>
  </si>
  <si>
    <t>0215</t>
  </si>
  <si>
    <t>FEDERAL MINISTRY OF AGRICULTURE AND RURAL DEVELOPMENT</t>
  </si>
  <si>
    <t>2022 EXECUTIVE PROPOSAL</t>
  </si>
  <si>
    <t>2022 COMMITTEE RECOMMENTN</t>
  </si>
  <si>
    <t>VARIANCE</t>
  </si>
  <si>
    <t>ERGP5180154</t>
  </si>
  <si>
    <t>CONSTRUCTION OF ULTRA-MODERN AQUATIC MARKET WITH SOLAR STREETLIGHTS AND LANDSCAPING IN ETSU MUSA MARKET, TAKO WASA, BIDA (ZONE 1)</t>
  </si>
  <si>
    <t>ERGP5180155</t>
  </si>
  <si>
    <t>CONSTRUCTION OF ULTRA-MODERN AQUATIC MARKET WITH SOLAR STREETLIGHTS AND LANDSCAPING IN ETSU MUSA MARKET, TAKO WASA, BIDA (ZONE 2)</t>
  </si>
  <si>
    <t>BUDGET FOR MULTILATERAL</t>
  </si>
  <si>
    <t>TOTAL BUDGET FOR AGRIC INSTITUTIONS</t>
  </si>
  <si>
    <t>DEPARTMENT OF EXTENTION</t>
  </si>
  <si>
    <t>DEPARTMENT OF COOPERATIVES</t>
  </si>
  <si>
    <t>COMMITTEE ON AGRIC PRODUCTION</t>
  </si>
  <si>
    <t>COMMITTEE ON RURAL DEVELOPMENT</t>
  </si>
  <si>
    <t>TOTAL FOR HOUSE COMMITTEES</t>
  </si>
  <si>
    <t>TOTAL AGRIC</t>
  </si>
  <si>
    <t>TOTAL ALLOCATION TO LESS MULTILATERAL</t>
  </si>
  <si>
    <t>5% OF TOTAL ALLOCATION LESS MULTILATERAL</t>
  </si>
  <si>
    <t>40% OF THE 5% OF TOTAL ALLOCATION LESS MULTILATERAL FOR SENATE</t>
  </si>
  <si>
    <t>60% OF THE 5% OF TOTAL ALLOCATION LESS MULTILATERAL FOR HOUSE</t>
  </si>
  <si>
    <t>45.73% OF TOTAL HOUSE ALLOCATION FOR AGRIC COLLEGES AND INSTITUTIONS</t>
  </si>
  <si>
    <t>54.27% OF TOTAL HOUSE ALLOCATION FOR AGRIC PRODUCTION AND RURAL DEV.</t>
  </si>
  <si>
    <t>NATIONAL AGRICULTURAL RESEARCH INFORMATION SYSTEM</t>
  </si>
  <si>
    <t>PROVISION OF SOLAR STREET LIGHT IN WURYO-GASSOL LGA TARABA STATE</t>
  </si>
  <si>
    <t>ARCN</t>
  </si>
  <si>
    <t>PROVISION OF FARM INPUT AND EMPOWERMENT FOR FARMERS IN AFYIO/ATIBA/OYO EAST AND OYO WEST OF OYO STATE</t>
  </si>
  <si>
    <t>TRAINING OF WOMEN AND YOUTHS ON MODERN TECHNIQUES IN AGRICULTURAL PRODUCTION IN IKWUANO/UMUAHIA NORTH/SOUTH FEDERAL CONSTITUENCY OF ABIA STATE</t>
  </si>
  <si>
    <t>CAPACITY BUILDING ON VALUE ADDITION IN YAM PRODUCTION FOR EXPORT IN IFE CENTRAL LGA OSUN STATE</t>
  </si>
  <si>
    <t>IAR &amp; T</t>
  </si>
  <si>
    <t>SOLAR STREET LIGHTENING INTERVENTION PROJECT PROJECTFOR FEDERAL COLLEGE OF LAND RESOURCES TECHNOLOGY KURU-JOS</t>
  </si>
  <si>
    <t>FCLRT KURU</t>
  </si>
  <si>
    <t>PROVISION OF SOLAR STREET LIGHTS IN FEDERAL UNIVERSITY GUSAU</t>
  </si>
  <si>
    <t>NAPRI</t>
  </si>
  <si>
    <t>FCC IBADAN</t>
  </si>
  <si>
    <t>SUPPLY AND INSTALLATION OF SOLAR STREET LIGHTS IN GBOKO/TARKA FEDERAL CONSTITUENCY OF BENUE STATE</t>
  </si>
  <si>
    <t>ANIMAL HEALTH JOS</t>
  </si>
  <si>
    <t>EMPOWERMENT AND PROVISION OF FARMING IMPLEMENTS TO FARMERS IN OKENE/OGORI MAGONGO FEDERAL CONSTITUENCY</t>
  </si>
  <si>
    <t>OCEANOGRAPHY</t>
  </si>
  <si>
    <t>DADINKOWA</t>
  </si>
  <si>
    <t>PROVISION OF SOLAR POWERED BOREHOLE IN NASARAWA FEDERAL CONSTITUENCY, KANO</t>
  </si>
  <si>
    <t>SUPPLY OF EMPOWERMENT MATERIALS TO WOMEN AND YOUTH FOR SELF RELIANCE IN ITU/IBIONO IBOM FEDERAL CONSTITUENCY</t>
  </si>
  <si>
    <t>NSPRI</t>
  </si>
  <si>
    <t>ANNEXURE I - 2022 BUDGET FOR AGRIC</t>
  </si>
  <si>
    <t>DEPARTMENT OF EXTESNION SERVICES</t>
  </si>
  <si>
    <t>ANNEXURE II - HOUSE COMMITTEE ON AGRIC COLLEGES AND INSTITUTIONS</t>
  </si>
  <si>
    <t>PROMOTION AND DEVELOPMENT OF FISHERIES AND AQUACULTURE FOR DISPLACED FISHERMEN IN BAGA, BORNO NORTH SENATORIAL DISTRICT, BORNO STATE</t>
  </si>
  <si>
    <t>TRAINING AND EMPOWERMENT FOR DISPLACED YOUTH AND WOMEN IN FISH PRODUCTION AND HATCHERY FROM MOST AFFECTED LGAS BY INSURGENCY IN BORNO STATE</t>
  </si>
  <si>
    <t>TRAINING OF YOUTH ON ARTIFICIAL INSEMINATION FOR IMPROVED PRODUCTIVITY OF CATTLE IN SOME SELECTED IDPS IN NORTHERN BORNO NIGERIA</t>
  </si>
  <si>
    <t>SKILL ACQUISITION, TRAINING AND EMPOWERMENT OF YOUTH AND WOMEN ON PAULTRY FARMING IN MOST VUNERABLES COMMUNITIES WITH INSURGENCY IN BORNO STATE</t>
  </si>
  <si>
    <t>TRAINING AND EMPOWERMENT IN AQUACULTURE VALUE CHAIN FOR YOUTH ON SHORE LAKE CHAD BASIN</t>
  </si>
  <si>
    <t>TRAINING AND EMPOWERMENT OF SELECTED FARMERS IN TARABA STATE ON SYSTEM OF RICE INTENSIFICATION (SRI) METHOD OF RICE PRODUCTION FOR IMPROVED PRODUCTIVITY AND HIGH YIELDS</t>
  </si>
  <si>
    <t>PROF. DADINKOWA</t>
  </si>
  <si>
    <t>PROVISION OF ACCESS ROAD NETWROKS IN VARIOUS LOCATIONS OF KUMBOTSO FEDERAL CONSTITUENCY OF KANO STATE</t>
  </si>
  <si>
    <t>PROVISION AND INSTALLATION OF TRANSFORMERS IN KUMBOTSO LGA OF KANO STATE</t>
  </si>
  <si>
    <t>ZURU</t>
  </si>
  <si>
    <t>FCH KANO</t>
  </si>
  <si>
    <t>CAPACITY BUILDING AND EMPOWERMENT OF WOMEN ON FOOD PRODUCTION AND PROCESSING IN NORTH WEST ZONE OF THE COUNTRY</t>
  </si>
  <si>
    <t>FCC KADUNA</t>
  </si>
  <si>
    <t>PROVISION OF SOLAR STREET LIGHTS IN VARIOUS LOCATIONS OF KUMBOTSO FEDERAL CONSTITUENCY OF KANO STATE</t>
  </si>
  <si>
    <t xml:space="preserve">PROVISIONS OF SOLAR STREET LIGHT IN VARIOUS LOCATIONS OF TARAUNI FEDERAL CONSTITUENCY OF KANO STATE </t>
  </si>
  <si>
    <t>BAGA</t>
  </si>
  <si>
    <t>TRAINING AND EMPOWERMENT OF COOPERATIVES ON CASSAVAAND MAIZE PRODUCTION IN EKITI STATE</t>
  </si>
  <si>
    <t>TRAINING AND SUPPLY OF AGRICULTURAL INPUTS TO COOPERATIVE FARMERS IN SELECTED LOCATIONS IN OYO STATE</t>
  </si>
  <si>
    <t>ISHIAGU</t>
  </si>
  <si>
    <t>IAR&amp;T</t>
  </si>
  <si>
    <t>TRAINING AND EMPOWERMENT OF YOUTHS IN FISHERY AND POULTRY PRODUCTION IN ABADAM/GUZAMALA/KUKAWA/MOBBAR FEDERAL CONSTITUENCY, BORNO STATE</t>
  </si>
  <si>
    <t xml:space="preserve">CAPACITY BUILDING EMPOWERMENT TRAINING OF YOUTH AND WOMEN IN SHEEP AND GOAT PRODUCTION IN ABADAM/GUZAMALA/KUKAWA/MOBBAR FEDERAL CONSTITUENCY , BORNO STATE </t>
  </si>
  <si>
    <t>DADIN KOWA</t>
  </si>
  <si>
    <t>ZURU, KEBBI</t>
  </si>
  <si>
    <t>PROVISION OF AGRICULTURAL TRACTOR/IMPLEMENTS FOR THE UNIVERSITY FARM</t>
  </si>
  <si>
    <t>30 MILLION WAS ADDED TO ISHIAGU TO MAKE IT N65 MILLION</t>
  </si>
  <si>
    <t>PROCUREMENT AND SUPPLY OF QUALITY SEEDS AND OTHER AGRICULTURAL FARM INPUTS TO FARMERS IN ORIN-EKITI, EKITI STATE</t>
  </si>
  <si>
    <t>MOORE PLANTATION</t>
  </si>
  <si>
    <t>SUPPLY OF EMPOWERMENT MATERIALS TO WOMEN AND YOUTH FOR SELF RELIANCE IN ITU/IBIONO IBOM FEDERAL CONSTITUENCY, AKWA IBOM STATE</t>
  </si>
  <si>
    <t>PROVISION OF SOLAR POWERED BOREHOLE IN NASARAWA FEDERAL CONSTITUENCY, KANO STATE</t>
  </si>
  <si>
    <t>EMPOWERMENT AND PROVISION OF FARMING IMPLEMENTS TO FARMERS IN OKENE/OGORI MAGONGO FEDERAL CONSTITUENCY, KOGI STATE</t>
  </si>
  <si>
    <t>TRAINING AND EMPOWERMENT OF RURAL DWELLERS IN OWO/OSE FEDERAL CONSTITUENCY, ONDO STATE</t>
  </si>
  <si>
    <t>TRAINING AND EMPOWERMENT OF YOUTHS IN AGRIC PRODUCTION IN TSASKI B, CHARANCHI LGA KATSINA STATE</t>
  </si>
  <si>
    <t>MAARUF, NAERLS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</si>
</sst>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7" x14ac:knownFonts="1">
    <font>
      <sz val="10"/>
      <name val="Arial"/>
    </font>
    <font>
      <sz val="10"/>
      <name val="Century Gothic"/>
      <family val="2"/>
    </font>
    <font>
      <b/>
      <sz val="10"/>
      <color indexed="72"/>
      <name val="Century Gothic"/>
      <family val="2"/>
    </font>
    <font>
      <sz val="10"/>
      <color indexed="72"/>
      <name val="Century Gothic"/>
      <family val="2"/>
    </font>
    <font>
      <sz val="10"/>
      <name val="Arial"/>
      <family val="2"/>
    </font>
    <font>
      <b/>
      <sz val="10"/>
      <name val="Century Gothic"/>
      <family val="2"/>
    </font>
    <font>
      <sz val="10"/>
      <color rgb="FFFF0000"/>
      <name val="Century Gothic"/>
      <family val="2"/>
    </font>
    <font>
      <b/>
      <sz val="10"/>
      <name val="Arial"/>
      <family val="2"/>
    </font>
    <font>
      <sz val="12"/>
      <name val="Arial"/>
      <family val="2"/>
    </font>
    <font>
      <b/>
      <sz val="12"/>
      <name val="Arial"/>
      <family val="2"/>
    </font>
    <font>
      <b/>
      <sz val="12"/>
      <color indexed="72"/>
      <name val="Century Gothic"/>
      <family val="2"/>
    </font>
    <font>
      <b/>
      <sz val="14"/>
      <name val="Arial"/>
      <family val="2"/>
    </font>
    <font>
      <sz val="13"/>
      <name val="Symbol"/>
      <family val="1"/>
      <charset val="2"/>
    </font>
    <font>
      <b/>
      <sz val="11.5"/>
      <name val="Arial"/>
      <family val="2"/>
    </font>
    <font>
      <b/>
      <sz val="11.5"/>
      <color indexed="72"/>
      <name val="Century Gothic"/>
      <family val="2"/>
    </font>
    <font>
      <b/>
      <sz val="12.5"/>
      <name val="Arial"/>
      <family val="2"/>
    </font>
    <font>
      <sz val="10"/>
      <color rgb="FF000000"/>
      <name val="Century Gothic"/>
      <family val="2"/>
    </font>
  </fonts>
  <fills count="1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2">
    <xf numFmtId="0" fontId="0" fillId="0" borderId="0" applyNumberFormat="0" applyFont="0" applyFill="0" applyBorder="0" applyAlignment="0" applyProtection="0"/>
    <xf numFmtId="0" fontId="4" fillId="0" borderId="0" applyNumberFormat="0" applyFont="0" applyFill="0" applyBorder="0" applyAlignment="0" applyProtection="0"/>
  </cellStyleXfs>
  <cellXfs count="126">
    <xf numFmtId="0" fontId="0" fillId="0" borderId="0" xfId="0"/>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1" fillId="0" borderId="0" xfId="0" applyNumberFormat="1" applyFont="1" applyFill="1" applyBorder="1" applyAlignment="1">
      <alignment horizontal="left"/>
    </xf>
    <xf numFmtId="0" fontId="1"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top" wrapText="1"/>
    </xf>
    <xf numFmtId="3" fontId="3" fillId="0" borderId="0" xfId="0" applyNumberFormat="1" applyFont="1" applyFill="1" applyBorder="1" applyAlignment="1" applyProtection="1">
      <alignment horizontal="right" vertical="center" wrapText="1"/>
    </xf>
    <xf numFmtId="0" fontId="3" fillId="0" borderId="0" xfId="0" applyNumberFormat="1" applyFont="1" applyFill="1" applyBorder="1" applyAlignment="1" applyProtection="1">
      <alignment vertical="center" wrapText="1"/>
    </xf>
    <xf numFmtId="3" fontId="2" fillId="0" borderId="0" xfId="0" applyNumberFormat="1" applyFont="1" applyFill="1" applyBorder="1" applyAlignment="1" applyProtection="1">
      <alignment horizontal="right" vertical="center" wrapText="1"/>
    </xf>
    <xf numFmtId="0" fontId="3" fillId="0" borderId="0" xfId="1" applyNumberFormat="1" applyFont="1" applyFill="1" applyBorder="1" applyAlignment="1" applyProtection="1">
      <alignment vertical="center"/>
    </xf>
    <xf numFmtId="0" fontId="1" fillId="0" borderId="0" xfId="1" applyNumberFormat="1" applyFont="1" applyFill="1" applyBorder="1" applyAlignment="1"/>
    <xf numFmtId="0" fontId="1" fillId="0" borderId="0" xfId="1" applyNumberFormat="1" applyFont="1" applyFill="1" applyBorder="1" applyAlignment="1" applyProtection="1">
      <alignment horizontal="right" vertical="top" wrapText="1"/>
    </xf>
    <xf numFmtId="0" fontId="1" fillId="0" borderId="0" xfId="1" applyNumberFormat="1" applyFont="1" applyFill="1" applyBorder="1" applyAlignment="1" applyProtection="1">
      <alignment horizontal="left" vertical="top" wrapText="1"/>
    </xf>
    <xf numFmtId="0" fontId="2" fillId="0" borderId="0" xfId="1" applyNumberFormat="1" applyFont="1" applyFill="1" applyBorder="1" applyAlignment="1" applyProtection="1">
      <alignment vertical="center" wrapText="1"/>
    </xf>
    <xf numFmtId="0" fontId="1" fillId="0" borderId="0" xfId="1" applyNumberFormat="1" applyFont="1" applyFill="1" applyBorder="1" applyAlignment="1">
      <alignment horizontal="right"/>
    </xf>
    <xf numFmtId="3" fontId="2" fillId="0" borderId="0" xfId="1" applyNumberFormat="1" applyFont="1" applyFill="1" applyBorder="1" applyAlignment="1" applyProtection="1">
      <alignment horizontal="right" vertical="center" wrapText="1"/>
    </xf>
    <xf numFmtId="0" fontId="3" fillId="0" borderId="0" xfId="1" applyNumberFormat="1" applyFont="1" applyFill="1" applyBorder="1" applyAlignment="1" applyProtection="1">
      <alignment vertical="center" wrapText="1"/>
    </xf>
    <xf numFmtId="3" fontId="3" fillId="0" borderId="0" xfId="1" applyNumberFormat="1" applyFont="1" applyFill="1" applyBorder="1" applyAlignment="1" applyProtection="1">
      <alignment horizontal="right" vertical="center" wrapText="1"/>
    </xf>
    <xf numFmtId="3" fontId="3" fillId="0" borderId="0" xfId="0" applyNumberFormat="1" applyFont="1" applyFill="1" applyBorder="1" applyAlignment="1" applyProtection="1">
      <alignment vertical="center" wrapText="1"/>
    </xf>
    <xf numFmtId="3" fontId="2" fillId="0" borderId="0" xfId="0" applyNumberFormat="1" applyFont="1" applyFill="1" applyBorder="1" applyAlignment="1" applyProtection="1">
      <alignment vertical="center" wrapText="1"/>
    </xf>
    <xf numFmtId="164" fontId="3" fillId="0" borderId="0"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left" vertical="center"/>
    </xf>
    <xf numFmtId="0" fontId="3" fillId="2" borderId="0" xfId="0" applyNumberFormat="1" applyFont="1" applyFill="1" applyBorder="1" applyAlignment="1" applyProtection="1">
      <alignment horizontal="left" vertical="center"/>
    </xf>
    <xf numFmtId="0" fontId="2" fillId="0" borderId="0" xfId="1" applyNumberFormat="1" applyFont="1" applyFill="1" applyBorder="1" applyAlignment="1" applyProtection="1">
      <alignment vertical="center"/>
    </xf>
    <xf numFmtId="0" fontId="2" fillId="3" borderId="0" xfId="0" applyNumberFormat="1" applyFont="1" applyFill="1" applyBorder="1" applyAlignment="1" applyProtection="1">
      <alignment horizontal="center" vertical="center" wrapText="1"/>
    </xf>
    <xf numFmtId="0" fontId="2" fillId="3" borderId="0" xfId="0" applyNumberFormat="1" applyFont="1" applyFill="1" applyBorder="1" applyAlignment="1" applyProtection="1">
      <alignment vertical="center" wrapText="1"/>
    </xf>
    <xf numFmtId="0" fontId="2" fillId="3" borderId="0" xfId="0" applyNumberFormat="1" applyFont="1" applyFill="1" applyBorder="1" applyAlignment="1" applyProtection="1">
      <alignment horizontal="right" vertical="center" wrapText="1"/>
    </xf>
    <xf numFmtId="0" fontId="2" fillId="3" borderId="0" xfId="1" applyNumberFormat="1" applyFont="1" applyFill="1" applyBorder="1" applyAlignment="1" applyProtection="1">
      <alignment vertical="center" wrapText="1"/>
    </xf>
    <xf numFmtId="0" fontId="2" fillId="3" borderId="0" xfId="1" applyNumberFormat="1" applyFont="1" applyFill="1" applyBorder="1" applyAlignment="1" applyProtection="1">
      <alignment horizontal="right" vertical="center" wrapText="1"/>
    </xf>
    <xf numFmtId="0" fontId="5" fillId="0" borderId="0" xfId="1" applyNumberFormat="1" applyFont="1" applyFill="1" applyBorder="1" applyAlignment="1">
      <alignment horizontal="right" vertical="center" wrapText="1"/>
    </xf>
    <xf numFmtId="0" fontId="1" fillId="0" borderId="0" xfId="1" applyNumberFormat="1" applyFont="1" applyFill="1" applyBorder="1" applyAlignment="1">
      <alignment vertical="center"/>
    </xf>
    <xf numFmtId="0" fontId="1" fillId="0" borderId="0" xfId="1" applyNumberFormat="1" applyFont="1" applyFill="1" applyBorder="1" applyAlignment="1" applyProtection="1">
      <alignment horizontal="left" vertical="center" wrapText="1"/>
    </xf>
    <xf numFmtId="3" fontId="1" fillId="0" borderId="0" xfId="1" applyNumberFormat="1" applyFont="1" applyFill="1" applyBorder="1" applyAlignment="1"/>
    <xf numFmtId="3" fontId="6" fillId="0" borderId="0" xfId="1" applyNumberFormat="1" applyFont="1" applyFill="1" applyBorder="1" applyAlignment="1" applyProtection="1">
      <alignment horizontal="right" vertical="center" wrapText="1"/>
    </xf>
    <xf numFmtId="3" fontId="3" fillId="4" borderId="0" xfId="1" applyNumberFormat="1" applyFont="1" applyFill="1" applyBorder="1" applyAlignment="1" applyProtection="1">
      <alignment horizontal="right" vertical="center" wrapText="1"/>
    </xf>
    <xf numFmtId="3" fontId="3" fillId="5" borderId="0" xfId="1" applyNumberFormat="1" applyFont="1" applyFill="1" applyBorder="1" applyAlignment="1" applyProtection="1">
      <alignment horizontal="right" vertical="center" wrapText="1"/>
    </xf>
    <xf numFmtId="3" fontId="3" fillId="6" borderId="0" xfId="1" applyNumberFormat="1" applyFont="1" applyFill="1" applyBorder="1" applyAlignment="1" applyProtection="1">
      <alignment horizontal="right" vertical="center" wrapText="1"/>
    </xf>
    <xf numFmtId="3" fontId="3" fillId="7" borderId="0" xfId="1" applyNumberFormat="1" applyFont="1" applyFill="1" applyBorder="1" applyAlignment="1" applyProtection="1">
      <alignment horizontal="right" vertical="center" wrapText="1"/>
    </xf>
    <xf numFmtId="3" fontId="3" fillId="8" borderId="0" xfId="1" applyNumberFormat="1" applyFont="1" applyFill="1" applyBorder="1" applyAlignment="1" applyProtection="1">
      <alignment horizontal="right" vertical="center" wrapText="1"/>
    </xf>
    <xf numFmtId="3" fontId="1" fillId="6" borderId="0" xfId="1" applyNumberFormat="1" applyFont="1" applyFill="1" applyBorder="1" applyAlignment="1" applyProtection="1">
      <alignment horizontal="right" vertical="center" wrapText="1"/>
    </xf>
    <xf numFmtId="3" fontId="3" fillId="9" borderId="0" xfId="1" applyNumberFormat="1" applyFont="1" applyFill="1" applyBorder="1" applyAlignment="1" applyProtection="1">
      <alignment horizontal="right" vertical="center" wrapText="1"/>
    </xf>
    <xf numFmtId="3" fontId="3" fillId="10" borderId="0" xfId="1" applyNumberFormat="1" applyFont="1" applyFill="1" applyBorder="1" applyAlignment="1" applyProtection="1">
      <alignment horizontal="right" vertical="center" wrapText="1"/>
    </xf>
    <xf numFmtId="3" fontId="6" fillId="4" borderId="0" xfId="1" applyNumberFormat="1" applyFont="1" applyFill="1" applyBorder="1" applyAlignment="1" applyProtection="1">
      <alignment horizontal="right" vertical="center" wrapText="1"/>
    </xf>
    <xf numFmtId="3" fontId="0" fillId="0" borderId="0" xfId="0" applyNumberFormat="1"/>
    <xf numFmtId="4" fontId="0" fillId="0" borderId="0" xfId="0" applyNumberFormat="1"/>
    <xf numFmtId="9" fontId="0" fillId="0" borderId="0" xfId="0" applyNumberFormat="1"/>
    <xf numFmtId="3" fontId="7" fillId="0" borderId="0" xfId="0" applyNumberFormat="1" applyFont="1"/>
    <xf numFmtId="0" fontId="4" fillId="0" borderId="0" xfId="0" applyFont="1"/>
    <xf numFmtId="0" fontId="4" fillId="11" borderId="0" xfId="0" applyFont="1" applyFill="1"/>
    <xf numFmtId="0" fontId="0" fillId="11" borderId="0" xfId="0" applyFill="1"/>
    <xf numFmtId="4" fontId="7" fillId="11" borderId="0" xfId="0" applyNumberFormat="1" applyFont="1" applyFill="1"/>
    <xf numFmtId="0" fontId="0" fillId="0" borderId="1" xfId="0" applyBorder="1"/>
    <xf numFmtId="4" fontId="0" fillId="0" borderId="1" xfId="0" applyNumberFormat="1" applyBorder="1"/>
    <xf numFmtId="0" fontId="0" fillId="0" borderId="0" xfId="0" applyBorder="1"/>
    <xf numFmtId="0" fontId="3" fillId="0" borderId="1" xfId="1" applyNumberFormat="1" applyFont="1" applyFill="1" applyBorder="1" applyAlignment="1" applyProtection="1">
      <alignment vertical="center" wrapText="1"/>
    </xf>
    <xf numFmtId="0" fontId="8" fillId="0" borderId="0" xfId="0" applyFont="1" applyBorder="1"/>
    <xf numFmtId="3" fontId="10" fillId="0" borderId="1" xfId="0" applyNumberFormat="1" applyFont="1" applyFill="1" applyBorder="1" applyAlignment="1" applyProtection="1">
      <alignment vertical="center" wrapText="1"/>
    </xf>
    <xf numFmtId="3" fontId="9" fillId="0" borderId="1" xfId="0" applyNumberFormat="1" applyFont="1" applyBorder="1"/>
    <xf numFmtId="3" fontId="8" fillId="0" borderId="1" xfId="0" applyNumberFormat="1" applyFont="1" applyBorder="1"/>
    <xf numFmtId="4" fontId="9" fillId="11" borderId="1" xfId="0" applyNumberFormat="1" applyFont="1" applyFill="1" applyBorder="1"/>
    <xf numFmtId="4" fontId="8" fillId="0" borderId="1" xfId="0" applyNumberFormat="1" applyFont="1" applyBorder="1"/>
    <xf numFmtId="0" fontId="8" fillId="0" borderId="1" xfId="0" applyFont="1" applyBorder="1"/>
    <xf numFmtId="0" fontId="8" fillId="11" borderId="1" xfId="0" applyFont="1" applyFill="1" applyBorder="1"/>
    <xf numFmtId="0" fontId="11" fillId="0" borderId="1" xfId="0" applyFont="1" applyBorder="1"/>
    <xf numFmtId="0" fontId="12" fillId="0" borderId="0" xfId="0" applyFont="1" applyAlignment="1">
      <alignment vertical="center"/>
    </xf>
    <xf numFmtId="0" fontId="10" fillId="0" borderId="0" xfId="0" applyNumberFormat="1" applyFont="1" applyFill="1" applyBorder="1" applyAlignment="1" applyProtection="1">
      <alignment vertical="center" wrapText="1"/>
    </xf>
    <xf numFmtId="0" fontId="9" fillId="0" borderId="0" xfId="0" applyFont="1" applyBorder="1"/>
    <xf numFmtId="0" fontId="9" fillId="0" borderId="2" xfId="0" applyFont="1" applyBorder="1"/>
    <xf numFmtId="3" fontId="9" fillId="0" borderId="0" xfId="0" applyNumberFormat="1" applyFont="1" applyBorder="1"/>
    <xf numFmtId="3" fontId="8" fillId="0" borderId="0" xfId="0" applyNumberFormat="1" applyFont="1" applyBorder="1"/>
    <xf numFmtId="0" fontId="9" fillId="0" borderId="3" xfId="0" applyFont="1" applyBorder="1"/>
    <xf numFmtId="0" fontId="1" fillId="0" borderId="0" xfId="0" applyFont="1"/>
    <xf numFmtId="0" fontId="1" fillId="0" borderId="0" xfId="0" applyFont="1" applyAlignment="1">
      <alignment wrapText="1"/>
    </xf>
    <xf numFmtId="3" fontId="1" fillId="0" borderId="0" xfId="0" applyNumberFormat="1" applyFont="1"/>
    <xf numFmtId="0" fontId="14" fillId="0" borderId="0" xfId="0" applyNumberFormat="1" applyFont="1" applyFill="1" applyBorder="1" applyAlignment="1" applyProtection="1">
      <alignment vertical="center" wrapText="1"/>
    </xf>
    <xf numFmtId="0" fontId="13" fillId="0" borderId="0" xfId="0" applyFont="1" applyBorder="1"/>
    <xf numFmtId="0" fontId="13" fillId="0" borderId="0" xfId="0" applyFont="1"/>
    <xf numFmtId="0" fontId="13" fillId="0" borderId="1" xfId="0" applyFont="1" applyBorder="1"/>
    <xf numFmtId="0" fontId="14" fillId="0" borderId="1" xfId="0" applyNumberFormat="1" applyFont="1" applyFill="1" applyBorder="1" applyAlignment="1" applyProtection="1">
      <alignment vertical="center" wrapText="1"/>
    </xf>
    <xf numFmtId="0" fontId="13" fillId="0" borderId="1" xfId="0" applyFont="1" applyFill="1" applyBorder="1"/>
    <xf numFmtId="0" fontId="15" fillId="0" borderId="0" xfId="0" applyFont="1" applyBorder="1" applyAlignment="1">
      <alignment horizontal="center" wrapText="1"/>
    </xf>
    <xf numFmtId="0" fontId="3" fillId="11" borderId="0" xfId="1" applyNumberFormat="1" applyFont="1" applyFill="1" applyBorder="1" applyAlignment="1" applyProtection="1">
      <alignment vertical="center" wrapText="1"/>
    </xf>
    <xf numFmtId="3" fontId="3" fillId="11" borderId="0" xfId="1" applyNumberFormat="1" applyFont="1" applyFill="1" applyBorder="1" applyAlignment="1" applyProtection="1">
      <alignment horizontal="right" vertical="center" wrapText="1"/>
    </xf>
    <xf numFmtId="0" fontId="3" fillId="11" borderId="1" xfId="1" applyNumberFormat="1" applyFont="1" applyFill="1" applyBorder="1" applyAlignment="1" applyProtection="1">
      <alignment vertical="center" wrapText="1"/>
    </xf>
    <xf numFmtId="3" fontId="3" fillId="11" borderId="1" xfId="1" applyNumberFormat="1" applyFont="1" applyFill="1" applyBorder="1" applyAlignment="1" applyProtection="1">
      <alignment horizontal="right" vertical="center" wrapText="1"/>
    </xf>
    <xf numFmtId="0" fontId="1" fillId="11" borderId="1" xfId="0" applyFont="1" applyFill="1" applyBorder="1"/>
    <xf numFmtId="0" fontId="1" fillId="11" borderId="1" xfId="0" applyFont="1" applyFill="1" applyBorder="1" applyAlignment="1">
      <alignment wrapText="1"/>
    </xf>
    <xf numFmtId="4" fontId="1" fillId="11" borderId="1" xfId="0" applyNumberFormat="1" applyFont="1" applyFill="1" applyBorder="1"/>
    <xf numFmtId="0" fontId="1" fillId="0" borderId="1" xfId="0" applyFont="1" applyBorder="1"/>
    <xf numFmtId="0" fontId="1" fillId="5" borderId="1" xfId="0" applyFont="1" applyFill="1" applyBorder="1" applyAlignment="1">
      <alignment wrapText="1"/>
    </xf>
    <xf numFmtId="0" fontId="1" fillId="5" borderId="1" xfId="0" applyFont="1" applyFill="1" applyBorder="1"/>
    <xf numFmtId="3" fontId="1" fillId="5" borderId="1" xfId="0" applyNumberFormat="1" applyFont="1" applyFill="1" applyBorder="1"/>
    <xf numFmtId="0" fontId="1" fillId="13" borderId="1" xfId="0" applyFont="1" applyFill="1" applyBorder="1" applyAlignment="1">
      <alignment wrapText="1"/>
    </xf>
    <xf numFmtId="3" fontId="1" fillId="0" borderId="1" xfId="0" applyNumberFormat="1" applyFont="1" applyBorder="1"/>
    <xf numFmtId="0" fontId="1" fillId="0" borderId="1" xfId="0" applyFont="1" applyBorder="1" applyAlignment="1">
      <alignment wrapText="1"/>
    </xf>
    <xf numFmtId="0" fontId="1" fillId="11" borderId="0" xfId="0" applyFont="1" applyFill="1" applyBorder="1"/>
    <xf numFmtId="0" fontId="1" fillId="11" borderId="0" xfId="0" applyFont="1" applyFill="1" applyBorder="1" applyAlignment="1">
      <alignment wrapText="1"/>
    </xf>
    <xf numFmtId="4" fontId="1" fillId="11" borderId="0" xfId="0" applyNumberFormat="1" applyFont="1" applyFill="1" applyBorder="1"/>
    <xf numFmtId="0" fontId="1" fillId="13" borderId="1" xfId="0" applyFont="1" applyFill="1" applyBorder="1"/>
    <xf numFmtId="3" fontId="1" fillId="13" borderId="1" xfId="0" applyNumberFormat="1" applyFont="1" applyFill="1" applyBorder="1"/>
    <xf numFmtId="0" fontId="1" fillId="13" borderId="0" xfId="0" applyFont="1" applyFill="1" applyBorder="1" applyAlignment="1">
      <alignment wrapText="1"/>
    </xf>
    <xf numFmtId="0" fontId="1" fillId="0" borderId="0" xfId="0" applyFont="1" applyBorder="1"/>
    <xf numFmtId="3" fontId="1" fillId="0" borderId="0" xfId="0" applyNumberFormat="1" applyFont="1" applyBorder="1"/>
    <xf numFmtId="0" fontId="1" fillId="13" borderId="0" xfId="0" applyFont="1" applyFill="1" applyBorder="1"/>
    <xf numFmtId="3" fontId="1" fillId="13" borderId="0" xfId="0" applyNumberFormat="1" applyFont="1" applyFill="1" applyBorder="1"/>
    <xf numFmtId="0" fontId="1" fillId="0" borderId="0" xfId="0" applyFont="1" applyBorder="1" applyAlignment="1">
      <alignment wrapText="1"/>
    </xf>
    <xf numFmtId="0" fontId="16" fillId="0" borderId="0" xfId="0" applyFont="1" applyBorder="1" applyAlignment="1">
      <alignment horizontal="justify" vertical="center"/>
    </xf>
    <xf numFmtId="0" fontId="16" fillId="0" borderId="0" xfId="0" applyFont="1" applyBorder="1" applyAlignment="1">
      <alignment horizontal="left" vertical="center" wrapText="1"/>
    </xf>
    <xf numFmtId="0" fontId="16" fillId="0" borderId="0" xfId="0" applyFont="1" applyBorder="1" applyAlignment="1">
      <alignment wrapText="1"/>
    </xf>
    <xf numFmtId="0" fontId="3" fillId="13" borderId="0" xfId="1" applyNumberFormat="1" applyFont="1" applyFill="1" applyBorder="1" applyAlignment="1" applyProtection="1">
      <alignment vertical="center" wrapText="1"/>
    </xf>
    <xf numFmtId="3" fontId="3" fillId="13" borderId="0" xfId="1" applyNumberFormat="1" applyFont="1" applyFill="1" applyBorder="1" applyAlignment="1" applyProtection="1">
      <alignment horizontal="right" vertical="center" wrapText="1"/>
    </xf>
    <xf numFmtId="0" fontId="0" fillId="13" borderId="0" xfId="0" applyFill="1" applyBorder="1"/>
    <xf numFmtId="0" fontId="3" fillId="13" borderId="0" xfId="0" applyNumberFormat="1" applyFont="1" applyFill="1" applyBorder="1" applyAlignment="1" applyProtection="1">
      <alignment vertical="center" wrapText="1"/>
    </xf>
    <xf numFmtId="0" fontId="1" fillId="12" borderId="1" xfId="0" applyFont="1" applyFill="1" applyBorder="1"/>
    <xf numFmtId="0" fontId="16" fillId="12" borderId="1" xfId="0" applyFont="1" applyFill="1" applyBorder="1" applyAlignment="1">
      <alignment horizontal="justify" vertical="center"/>
    </xf>
    <xf numFmtId="3" fontId="1" fillId="12" borderId="1" xfId="0" applyNumberFormat="1" applyFont="1" applyFill="1" applyBorder="1"/>
    <xf numFmtId="0" fontId="16" fillId="12" borderId="1" xfId="0" applyFont="1" applyFill="1" applyBorder="1" applyAlignment="1">
      <alignment horizontal="left" vertical="center" wrapText="1"/>
    </xf>
    <xf numFmtId="0" fontId="1" fillId="12" borderId="1" xfId="0" applyFont="1" applyFill="1" applyBorder="1" applyAlignment="1">
      <alignment wrapText="1"/>
    </xf>
    <xf numFmtId="0" fontId="16" fillId="12" borderId="1" xfId="0" applyFont="1" applyFill="1" applyBorder="1" applyAlignment="1">
      <alignment wrapText="1"/>
    </xf>
    <xf numFmtId="0" fontId="1" fillId="14" borderId="1" xfId="0" applyFont="1" applyFill="1" applyBorder="1"/>
    <xf numFmtId="0" fontId="1" fillId="14" borderId="1" xfId="0" applyFont="1" applyFill="1" applyBorder="1" applyAlignment="1">
      <alignment wrapText="1"/>
    </xf>
    <xf numFmtId="3" fontId="1" fillId="14" borderId="1" xfId="0" applyNumberFormat="1" applyFont="1" applyFill="1" applyBorder="1"/>
    <xf numFmtId="3" fontId="5" fillId="0" borderId="1" xfId="0" applyNumberFormat="1" applyFont="1" applyBorder="1"/>
    <xf numFmtId="4" fontId="1" fillId="13" borderId="0" xfId="0" applyNumberFormat="1" applyFont="1" applyFill="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 Id="rId9"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view="pageBreakPreview" topLeftCell="A7" zoomScaleNormal="125" zoomScaleSheetLayoutView="100" workbookViewId="0">
      <selection activeCell="C18" sqref="C18:C63"/>
    </sheetView>
  </sheetViews>
  <sheetFormatPr defaultColWidth="2.55859375" defaultRowHeight="14.25" x14ac:dyDescent="0.2"/>
  <cols>
    <col min="1" max="1" width="6.875" style="2" customWidth="1"/>
    <col min="2" max="2" width="11.32421875" style="1" customWidth="1"/>
    <col min="3" max="3" width="40.72265625" style="1" customWidth="1"/>
    <col min="4" max="7" width="16.71875" style="1" customWidth="1"/>
    <col min="8" max="9" width="11.32421875" style="1" customWidth="1"/>
    <col min="10" max="16" width="2.55859375" style="1" customWidth="1"/>
    <col min="17" max="19" width="3.50390625" style="1" customWidth="1"/>
    <col min="20" max="227" width="8.76171875" style="1" customWidth="1"/>
    <col min="228" max="16384" width="2.55859375" style="1"/>
  </cols>
  <sheetData>
    <row r="1" spans="1:17" s="3" customFormat="1" x14ac:dyDescent="0.2">
      <c r="A1" s="5" t="s">
        <v>17</v>
      </c>
      <c r="G1" s="4"/>
      <c r="H1" s="4"/>
      <c r="I1" s="4"/>
      <c r="J1" s="4"/>
      <c r="K1" s="4"/>
      <c r="L1" s="4"/>
      <c r="M1" s="4"/>
      <c r="N1" s="4"/>
      <c r="O1" s="4"/>
      <c r="P1" s="4"/>
      <c r="Q1" s="4"/>
    </row>
    <row r="2" spans="1:17" s="3" customFormat="1" x14ac:dyDescent="0.2">
      <c r="A2" s="23" t="s">
        <v>16</v>
      </c>
    </row>
    <row r="3" spans="1:17" s="3" customFormat="1" x14ac:dyDescent="0.2">
      <c r="A3" s="24" t="s">
        <v>2110</v>
      </c>
      <c r="I3" s="4"/>
      <c r="J3" s="4"/>
      <c r="K3" s="4"/>
      <c r="L3" s="4"/>
      <c r="M3" s="4"/>
      <c r="N3" s="4"/>
      <c r="O3" s="4"/>
      <c r="P3" s="4"/>
      <c r="Q3" s="4"/>
    </row>
    <row r="4" spans="1:17" s="3" customFormat="1" x14ac:dyDescent="0.2">
      <c r="A4" s="23" t="s">
        <v>15</v>
      </c>
    </row>
    <row r="5" spans="1:17" ht="27" x14ac:dyDescent="0.2">
      <c r="A5" s="26" t="s">
        <v>6</v>
      </c>
      <c r="B5" s="27" t="s">
        <v>5</v>
      </c>
      <c r="C5" s="27" t="s">
        <v>4</v>
      </c>
      <c r="D5" s="28" t="s">
        <v>2111</v>
      </c>
      <c r="E5" s="28" t="s">
        <v>2112</v>
      </c>
      <c r="F5" s="28" t="s">
        <v>2113</v>
      </c>
      <c r="G5" s="28" t="s">
        <v>0</v>
      </c>
      <c r="L5" s="6"/>
    </row>
    <row r="6" spans="1:17" ht="27" x14ac:dyDescent="0.2">
      <c r="A6" s="21">
        <v>1</v>
      </c>
      <c r="B6" s="8" t="s">
        <v>2114</v>
      </c>
      <c r="C6" s="8" t="s">
        <v>2115</v>
      </c>
      <c r="D6" s="19" t="e">
        <f>D64</f>
        <v>#REF!</v>
      </c>
      <c r="E6" s="19">
        <v>3704219404</v>
      </c>
      <c r="F6" s="19">
        <v>215872238074</v>
      </c>
      <c r="G6" s="19">
        <v>215872238074</v>
      </c>
      <c r="L6" s="6"/>
    </row>
    <row r="7" spans="1:17" x14ac:dyDescent="0.2">
      <c r="A7" s="22"/>
      <c r="B7" s="6"/>
      <c r="C7" s="6"/>
      <c r="D7" s="20" t="e">
        <f>D6</f>
        <v>#REF!</v>
      </c>
      <c r="E7" s="20">
        <f>E6</f>
        <v>3704219404</v>
      </c>
      <c r="F7" s="20">
        <f>F6</f>
        <v>215872238074</v>
      </c>
      <c r="G7" s="20">
        <f>G6</f>
        <v>215872238074</v>
      </c>
      <c r="L7" s="6"/>
    </row>
    <row r="8" spans="1:17" s="3" customFormat="1" x14ac:dyDescent="0.2">
      <c r="A8" s="23" t="s">
        <v>14</v>
      </c>
    </row>
    <row r="9" spans="1:17" s="3" customFormat="1" x14ac:dyDescent="0.2">
      <c r="A9" s="24" t="s">
        <v>2110</v>
      </c>
      <c r="I9" s="4"/>
      <c r="J9" s="4"/>
      <c r="K9" s="4"/>
      <c r="L9" s="4"/>
      <c r="M9" s="4"/>
      <c r="N9" s="4"/>
      <c r="O9" s="4"/>
      <c r="P9" s="4"/>
      <c r="Q9" s="4"/>
    </row>
    <row r="10" spans="1:17" ht="27" x14ac:dyDescent="0.2">
      <c r="A10" s="26" t="s">
        <v>6</v>
      </c>
      <c r="B10" s="27" t="s">
        <v>5</v>
      </c>
      <c r="C10" s="27" t="s">
        <v>13</v>
      </c>
      <c r="D10" s="27"/>
      <c r="E10" s="27"/>
      <c r="F10" s="27"/>
      <c r="G10" s="28" t="s">
        <v>0</v>
      </c>
      <c r="P10" s="6"/>
      <c r="Q10" s="6"/>
    </row>
    <row r="11" spans="1:17" x14ac:dyDescent="0.2">
      <c r="A11" s="21">
        <v>1</v>
      </c>
      <c r="B11" s="8" t="s">
        <v>12</v>
      </c>
      <c r="C11" s="8" t="s">
        <v>11</v>
      </c>
      <c r="G11" s="19" t="e">
        <f>D64</f>
        <v>#REF!</v>
      </c>
      <c r="P11" s="6"/>
      <c r="Q11" s="6"/>
    </row>
    <row r="12" spans="1:17" x14ac:dyDescent="0.2">
      <c r="A12" s="21">
        <v>2</v>
      </c>
      <c r="B12" s="8" t="s">
        <v>10</v>
      </c>
      <c r="C12" s="8" t="s">
        <v>9</v>
      </c>
      <c r="G12" s="19" t="e">
        <f>E64</f>
        <v>#REF!</v>
      </c>
      <c r="P12" s="6"/>
      <c r="Q12" s="6"/>
    </row>
    <row r="13" spans="1:17" x14ac:dyDescent="0.2">
      <c r="A13" s="21">
        <v>3</v>
      </c>
      <c r="B13" s="8" t="s">
        <v>8</v>
      </c>
      <c r="C13" s="8" t="s">
        <v>7</v>
      </c>
      <c r="G13" s="19" t="e">
        <f>F64</f>
        <v>#REF!</v>
      </c>
      <c r="P13" s="6"/>
      <c r="Q13" s="6"/>
    </row>
    <row r="14" spans="1:17" x14ac:dyDescent="0.2">
      <c r="A14" s="22"/>
      <c r="B14" s="6"/>
      <c r="C14" s="6"/>
      <c r="D14" s="6"/>
      <c r="E14" s="6"/>
      <c r="F14" s="6"/>
      <c r="G14" s="20" t="e">
        <f>SUM(G11:G13)</f>
        <v>#REF!</v>
      </c>
      <c r="H14" s="6"/>
      <c r="J14" s="6"/>
      <c r="K14" s="6"/>
      <c r="L14" s="6"/>
      <c r="P14" s="6"/>
      <c r="Q14" s="6"/>
    </row>
    <row r="15" spans="1:17" s="3" customFormat="1" x14ac:dyDescent="0.2">
      <c r="A15" s="23" t="s">
        <v>2115</v>
      </c>
    </row>
    <row r="16" spans="1:17" s="3" customFormat="1" x14ac:dyDescent="0.2">
      <c r="A16" s="24" t="s">
        <v>2110</v>
      </c>
      <c r="I16" s="4"/>
      <c r="J16" s="4"/>
      <c r="K16" s="4"/>
      <c r="L16" s="4"/>
      <c r="M16" s="4"/>
      <c r="N16" s="4"/>
      <c r="O16" s="4"/>
      <c r="P16" s="4"/>
      <c r="Q16" s="4"/>
    </row>
    <row r="17" spans="1:9" ht="27" x14ac:dyDescent="0.2">
      <c r="A17" s="26" t="s">
        <v>6</v>
      </c>
      <c r="B17" s="27" t="s">
        <v>5</v>
      </c>
      <c r="C17" s="27" t="s">
        <v>4</v>
      </c>
      <c r="D17" s="28" t="s">
        <v>2111</v>
      </c>
      <c r="E17" s="28" t="s">
        <v>2112</v>
      </c>
      <c r="F17" s="28" t="s">
        <v>2113</v>
      </c>
      <c r="G17" s="28" t="s">
        <v>0</v>
      </c>
      <c r="H17" s="6"/>
      <c r="I17" s="6"/>
    </row>
    <row r="18" spans="1:9" ht="27" x14ac:dyDescent="0.2">
      <c r="A18" s="21">
        <v>1</v>
      </c>
      <c r="B18" s="8" t="s">
        <v>141</v>
      </c>
      <c r="C18" s="8" t="s">
        <v>142</v>
      </c>
      <c r="D18" s="19">
        <f>Details_Agric!E74</f>
        <v>6453311352</v>
      </c>
      <c r="E18" s="19">
        <f>Details_Agric!E75</f>
        <v>683209613</v>
      </c>
      <c r="F18" s="19">
        <f>Details_Agric!E77</f>
        <v>177995011330</v>
      </c>
      <c r="G18" s="7">
        <f>SUM(D18:F18)</f>
        <v>185131532295</v>
      </c>
      <c r="H18" s="6"/>
      <c r="I18" s="6"/>
    </row>
    <row r="19" spans="1:9" ht="27" x14ac:dyDescent="0.2">
      <c r="A19" s="21">
        <v>2</v>
      </c>
      <c r="B19" s="8" t="s">
        <v>395</v>
      </c>
      <c r="C19" s="8" t="s">
        <v>396</v>
      </c>
      <c r="D19" s="19">
        <f>Details_Agric!E264</f>
        <v>443568676</v>
      </c>
      <c r="E19" s="19">
        <f>Details_Agric!E265</f>
        <v>53674029</v>
      </c>
      <c r="F19" s="19">
        <f>Details_Agric!E267</f>
        <v>464122408</v>
      </c>
      <c r="G19" s="7">
        <f t="shared" ref="G19:G63" si="0">SUM(D19:F19)</f>
        <v>961365113</v>
      </c>
      <c r="H19" s="6"/>
      <c r="I19" s="6"/>
    </row>
    <row r="20" spans="1:9" ht="27" x14ac:dyDescent="0.2">
      <c r="A20" s="21">
        <v>3</v>
      </c>
      <c r="B20" s="8" t="s">
        <v>445</v>
      </c>
      <c r="C20" s="8" t="s">
        <v>446</v>
      </c>
      <c r="D20" s="19">
        <f>Details_Agric!E367</f>
        <v>638935416</v>
      </c>
      <c r="E20" s="19">
        <f>Details_Agric!E368</f>
        <v>73917096</v>
      </c>
      <c r="F20" s="19">
        <f>Details_Agric!E370</f>
        <v>808244833</v>
      </c>
      <c r="G20" s="7">
        <f t="shared" si="0"/>
        <v>1521097345</v>
      </c>
      <c r="H20" s="6"/>
      <c r="I20" s="6"/>
    </row>
    <row r="21" spans="1:9" ht="27" x14ac:dyDescent="0.2">
      <c r="A21" s="21">
        <v>4</v>
      </c>
      <c r="B21" s="8" t="s">
        <v>531</v>
      </c>
      <c r="C21" s="8" t="s">
        <v>532</v>
      </c>
      <c r="D21" s="19">
        <f>Details_Agric!E445</f>
        <v>566275435</v>
      </c>
      <c r="E21" s="19">
        <f>Details_Agric!E446</f>
        <v>42904383</v>
      </c>
      <c r="F21" s="19">
        <f>Details_Agric!E448</f>
        <v>909026119</v>
      </c>
      <c r="G21" s="7">
        <f t="shared" si="0"/>
        <v>1518205937</v>
      </c>
      <c r="H21" s="6"/>
      <c r="I21" s="6"/>
    </row>
    <row r="22" spans="1:9" ht="27" x14ac:dyDescent="0.2">
      <c r="A22" s="21">
        <v>5</v>
      </c>
      <c r="B22" s="8" t="s">
        <v>593</v>
      </c>
      <c r="C22" s="8" t="s">
        <v>594</v>
      </c>
      <c r="D22" s="19">
        <f>Details_Agric!E544</f>
        <v>1602923229</v>
      </c>
      <c r="E22" s="19">
        <f>Details_Agric!E545</f>
        <v>55409709</v>
      </c>
      <c r="F22" s="19">
        <f>Details_Agric!E547</f>
        <v>1212162026</v>
      </c>
      <c r="G22" s="7">
        <f t="shared" si="0"/>
        <v>2870494964</v>
      </c>
      <c r="H22" s="6"/>
      <c r="I22" s="6"/>
    </row>
    <row r="23" spans="1:9" ht="27" x14ac:dyDescent="0.2">
      <c r="A23" s="21">
        <v>6</v>
      </c>
      <c r="B23" s="8" t="s">
        <v>667</v>
      </c>
      <c r="C23" s="8" t="s">
        <v>668</v>
      </c>
      <c r="D23" s="19">
        <f>Details_Agric!E646</f>
        <v>3245982433</v>
      </c>
      <c r="E23" s="19">
        <f>Details_Agric!E647</f>
        <v>190443235</v>
      </c>
      <c r="F23" s="19">
        <f>Details_Agric!E649</f>
        <v>795985383</v>
      </c>
      <c r="G23" s="7">
        <f t="shared" si="0"/>
        <v>4232411051</v>
      </c>
      <c r="H23" s="6"/>
      <c r="I23" s="6"/>
    </row>
    <row r="24" spans="1:9" ht="27" x14ac:dyDescent="0.2">
      <c r="A24" s="21">
        <v>7</v>
      </c>
      <c r="B24" s="8" t="s">
        <v>697</v>
      </c>
      <c r="C24" s="8" t="s">
        <v>698</v>
      </c>
      <c r="D24" s="19">
        <f>Details_Agric!E736</f>
        <v>2767173875</v>
      </c>
      <c r="E24" s="19">
        <f>Details_Agric!E737</f>
        <v>64167728</v>
      </c>
      <c r="F24" s="19">
        <f>Details_Agric!E739</f>
        <v>1007839130</v>
      </c>
      <c r="G24" s="7">
        <f t="shared" si="0"/>
        <v>3839180733</v>
      </c>
      <c r="H24" s="6"/>
      <c r="I24" s="6"/>
    </row>
    <row r="25" spans="1:9" ht="27" x14ac:dyDescent="0.2">
      <c r="A25" s="21">
        <v>8</v>
      </c>
      <c r="B25" s="8" t="s">
        <v>735</v>
      </c>
      <c r="C25" s="8" t="s">
        <v>736</v>
      </c>
      <c r="D25" s="19">
        <f>Details_Agric!E821</f>
        <v>2220737235</v>
      </c>
      <c r="E25" s="19">
        <f>Details_Agric!E822</f>
        <v>65758653</v>
      </c>
      <c r="F25" s="19">
        <f>Details_Agric!E824</f>
        <v>380902739</v>
      </c>
      <c r="G25" s="7">
        <f t="shared" si="0"/>
        <v>2667398627</v>
      </c>
      <c r="H25" s="6"/>
      <c r="I25" s="6"/>
    </row>
    <row r="26" spans="1:9" x14ac:dyDescent="0.2">
      <c r="A26" s="21">
        <v>9</v>
      </c>
      <c r="B26" s="8" t="s">
        <v>817</v>
      </c>
      <c r="C26" s="8" t="s">
        <v>818</v>
      </c>
      <c r="D26" s="19">
        <f>Details_Agric!E921</f>
        <v>1432047751</v>
      </c>
      <c r="E26" s="19">
        <f>Details_Agric!E922</f>
        <v>68017801</v>
      </c>
      <c r="F26" s="19">
        <f>Details_Agric!E924</f>
        <v>424576063</v>
      </c>
      <c r="G26" s="7">
        <f t="shared" si="0"/>
        <v>1924641615</v>
      </c>
      <c r="H26" s="6"/>
      <c r="I26" s="6"/>
    </row>
    <row r="27" spans="1:9" ht="27" x14ac:dyDescent="0.2">
      <c r="A27" s="21">
        <v>10</v>
      </c>
      <c r="B27" s="8" t="s">
        <v>859</v>
      </c>
      <c r="C27" s="8" t="s">
        <v>860</v>
      </c>
      <c r="D27" s="19">
        <f>Details_Agric!E983</f>
        <v>1302213032</v>
      </c>
      <c r="E27" s="19">
        <f>Details_Agric!E984</f>
        <v>71046306</v>
      </c>
      <c r="F27" s="19">
        <f>Details_Agric!E986</f>
        <v>785069317</v>
      </c>
      <c r="G27" s="7">
        <f t="shared" si="0"/>
        <v>2158328655</v>
      </c>
      <c r="H27" s="6"/>
      <c r="I27" s="6"/>
    </row>
    <row r="28" spans="1:9" ht="27" x14ac:dyDescent="0.2">
      <c r="A28" s="21">
        <v>11</v>
      </c>
      <c r="B28" s="8" t="s">
        <v>909</v>
      </c>
      <c r="C28" s="8" t="s">
        <v>910</v>
      </c>
      <c r="D28" s="19">
        <f>Details_Agric!E1077</f>
        <v>1658971673</v>
      </c>
      <c r="E28" s="19">
        <f>Details_Agric!E1078</f>
        <v>46987844</v>
      </c>
      <c r="F28" s="19">
        <f>Details_Agric!E1080</f>
        <v>771990692</v>
      </c>
      <c r="G28" s="7">
        <f t="shared" si="0"/>
        <v>2477950209</v>
      </c>
      <c r="H28" s="6"/>
      <c r="I28" s="6"/>
    </row>
    <row r="29" spans="1:9" ht="27" x14ac:dyDescent="0.2">
      <c r="A29" s="21">
        <v>12</v>
      </c>
      <c r="B29" s="8" t="s">
        <v>974</v>
      </c>
      <c r="C29" s="8" t="s">
        <v>975</v>
      </c>
      <c r="D29" s="19">
        <f>Details_Agric!E1158</f>
        <v>6975457338</v>
      </c>
      <c r="E29" s="19">
        <f>Details_Agric!E1159</f>
        <v>108999806</v>
      </c>
      <c r="F29" s="19">
        <f>Details_Agric!E1161</f>
        <v>771805492</v>
      </c>
      <c r="G29" s="7">
        <f t="shared" si="0"/>
        <v>7856262636</v>
      </c>
      <c r="H29" s="6"/>
      <c r="I29" s="6"/>
    </row>
    <row r="30" spans="1:9" ht="27" x14ac:dyDescent="0.2">
      <c r="A30" s="21">
        <v>13</v>
      </c>
      <c r="B30" s="8" t="s">
        <v>1000</v>
      </c>
      <c r="C30" s="8" t="s">
        <v>1001</v>
      </c>
      <c r="D30" s="19">
        <f>Details_Agric!E1218</f>
        <v>7742254613</v>
      </c>
      <c r="E30" s="19">
        <f>Details_Agric!E1219</f>
        <v>108694325</v>
      </c>
      <c r="F30" s="19">
        <f>Details_Agric!E1221</f>
        <v>899625574</v>
      </c>
      <c r="G30" s="7">
        <f t="shared" si="0"/>
        <v>8750574512</v>
      </c>
      <c r="H30" s="6"/>
      <c r="I30" s="6"/>
    </row>
    <row r="31" spans="1:9" ht="27" x14ac:dyDescent="0.2">
      <c r="A31" s="21">
        <v>14</v>
      </c>
      <c r="B31" s="8" t="s">
        <v>1012</v>
      </c>
      <c r="C31" s="8" t="s">
        <v>1013</v>
      </c>
      <c r="D31" s="19">
        <f>Details_Agric!E1310</f>
        <v>8555284573</v>
      </c>
      <c r="E31" s="19">
        <f>Details_Agric!E1311</f>
        <v>108389074</v>
      </c>
      <c r="F31" s="19">
        <f>Details_Agric!E1313</f>
        <v>675351792</v>
      </c>
      <c r="G31" s="7">
        <f t="shared" si="0"/>
        <v>9339025439</v>
      </c>
      <c r="H31" s="6"/>
      <c r="I31" s="6"/>
    </row>
    <row r="32" spans="1:9" ht="27" x14ac:dyDescent="0.2">
      <c r="A32" s="21">
        <v>15</v>
      </c>
      <c r="B32" s="8" t="s">
        <v>1046</v>
      </c>
      <c r="C32" s="8" t="s">
        <v>1047</v>
      </c>
      <c r="D32" s="19">
        <f>Details_Agric!E1396</f>
        <v>2206450801</v>
      </c>
      <c r="E32" s="19">
        <f>Details_Agric!E1397</f>
        <v>200000000</v>
      </c>
      <c r="F32" s="19">
        <f>Details_Agric!E1399</f>
        <v>501532617</v>
      </c>
      <c r="G32" s="7">
        <f t="shared" si="0"/>
        <v>2907983418</v>
      </c>
      <c r="H32" s="6"/>
      <c r="I32" s="6"/>
    </row>
    <row r="33" spans="1:9" x14ac:dyDescent="0.2">
      <c r="A33" s="21">
        <v>16</v>
      </c>
      <c r="B33" s="8" t="s">
        <v>1065</v>
      </c>
      <c r="C33" s="8" t="s">
        <v>1066</v>
      </c>
      <c r="D33" s="19">
        <f>Details_Agric!E1476</f>
        <v>1526356146</v>
      </c>
      <c r="E33" s="19">
        <f>Details_Agric!E1477</f>
        <v>50445485</v>
      </c>
      <c r="F33" s="19">
        <f>Details_Agric!E1479</f>
        <v>718171243</v>
      </c>
      <c r="G33" s="7">
        <f t="shared" si="0"/>
        <v>2294972874</v>
      </c>
      <c r="H33" s="6"/>
      <c r="I33" s="6"/>
    </row>
    <row r="34" spans="1:9" ht="27" x14ac:dyDescent="0.2">
      <c r="A34" s="21">
        <v>17</v>
      </c>
      <c r="B34" s="8" t="s">
        <v>1127</v>
      </c>
      <c r="C34" s="8" t="s">
        <v>1128</v>
      </c>
      <c r="D34" s="19">
        <f>Details_Agric!E1580</f>
        <v>1585799441</v>
      </c>
      <c r="E34" s="19">
        <f>Details_Agric!E1581</f>
        <v>70933356</v>
      </c>
      <c r="F34" s="19">
        <f>Details_Agric!E1583</f>
        <v>400375587</v>
      </c>
      <c r="G34" s="7">
        <f t="shared" si="0"/>
        <v>2057108384</v>
      </c>
      <c r="H34" s="6"/>
      <c r="I34" s="6"/>
    </row>
    <row r="35" spans="1:9" x14ac:dyDescent="0.2">
      <c r="A35" s="21">
        <v>18</v>
      </c>
      <c r="B35" s="8" t="s">
        <v>1152</v>
      </c>
      <c r="C35" s="8" t="s">
        <v>1153</v>
      </c>
      <c r="D35" s="19">
        <f>Details_Agric!E1650</f>
        <v>1711915165</v>
      </c>
      <c r="E35" s="19">
        <f>Details_Agric!E1651</f>
        <v>50800000</v>
      </c>
      <c r="F35" s="19">
        <f>Details_Agric!E1653</f>
        <v>383024662</v>
      </c>
      <c r="G35" s="7">
        <f t="shared" si="0"/>
        <v>2145739827</v>
      </c>
      <c r="H35" s="6"/>
      <c r="I35" s="6"/>
    </row>
    <row r="36" spans="1:9" ht="27" x14ac:dyDescent="0.2">
      <c r="A36" s="21">
        <v>19</v>
      </c>
      <c r="B36" s="8" t="s">
        <v>1184</v>
      </c>
      <c r="C36" s="8" t="s">
        <v>1185</v>
      </c>
      <c r="D36" s="19">
        <f>Details_Agric!E1729</f>
        <v>822174517</v>
      </c>
      <c r="E36" s="19">
        <f>Details_Agric!E1730</f>
        <v>59601677</v>
      </c>
      <c r="F36" s="19">
        <f>Details_Agric!E1732</f>
        <v>670513060</v>
      </c>
      <c r="G36" s="7">
        <f t="shared" si="0"/>
        <v>1552289254</v>
      </c>
      <c r="H36" s="6"/>
      <c r="I36" s="6"/>
    </row>
    <row r="37" spans="1:9" ht="27" x14ac:dyDescent="0.2">
      <c r="A37" s="21">
        <v>20</v>
      </c>
      <c r="B37" s="8" t="s">
        <v>1249</v>
      </c>
      <c r="C37" s="8" t="s">
        <v>1250</v>
      </c>
      <c r="D37" s="19">
        <f>Details_Agric!E1832</f>
        <v>1142515399</v>
      </c>
      <c r="E37" s="19">
        <f>Details_Agric!E1833</f>
        <v>54137408</v>
      </c>
      <c r="F37" s="19">
        <f>Details_Agric!E1835</f>
        <v>431854190</v>
      </c>
      <c r="G37" s="7">
        <f t="shared" si="0"/>
        <v>1628506997</v>
      </c>
      <c r="H37" s="6"/>
      <c r="I37" s="6"/>
    </row>
    <row r="38" spans="1:9" x14ac:dyDescent="0.2">
      <c r="A38" s="21">
        <v>21</v>
      </c>
      <c r="B38" s="8" t="s">
        <v>1287</v>
      </c>
      <c r="C38" s="8" t="s">
        <v>1288</v>
      </c>
      <c r="D38" s="19" t="e">
        <f>Details_Agric!#REF!</f>
        <v>#REF!</v>
      </c>
      <c r="E38" s="19" t="e">
        <f>Details_Agric!#REF!</f>
        <v>#REF!</v>
      </c>
      <c r="F38" s="19" t="e">
        <f>Details_Agric!#REF!</f>
        <v>#REF!</v>
      </c>
      <c r="G38" s="7" t="e">
        <f t="shared" si="0"/>
        <v>#REF!</v>
      </c>
      <c r="H38" s="6"/>
      <c r="I38" s="6"/>
    </row>
    <row r="39" spans="1:9" ht="27" x14ac:dyDescent="0.2">
      <c r="A39" s="21">
        <v>22</v>
      </c>
      <c r="B39" s="8" t="s">
        <v>1289</v>
      </c>
      <c r="C39" s="8" t="s">
        <v>1290</v>
      </c>
      <c r="D39" s="19">
        <f>Details_Agric!E1909</f>
        <v>1519995536</v>
      </c>
      <c r="E39" s="19">
        <f>Details_Agric!E1910</f>
        <v>58026732</v>
      </c>
      <c r="F39" s="19">
        <f>Details_Agric!E1912</f>
        <v>597522139</v>
      </c>
      <c r="G39" s="7">
        <f t="shared" si="0"/>
        <v>2175544407</v>
      </c>
      <c r="H39" s="6"/>
      <c r="I39" s="6"/>
    </row>
    <row r="40" spans="1:9" x14ac:dyDescent="0.2">
      <c r="A40" s="21">
        <v>23</v>
      </c>
      <c r="B40" s="8" t="s">
        <v>1329</v>
      </c>
      <c r="C40" s="8" t="s">
        <v>1330</v>
      </c>
      <c r="D40" s="19">
        <f>Details_Agric!E1972</f>
        <v>698446142</v>
      </c>
      <c r="E40" s="19">
        <f>Details_Agric!E1973</f>
        <v>51651704</v>
      </c>
      <c r="F40" s="19">
        <f>Details_Agric!E1975</f>
        <v>441400545</v>
      </c>
      <c r="G40" s="7">
        <f t="shared" si="0"/>
        <v>1191498391</v>
      </c>
      <c r="H40" s="6"/>
      <c r="I40" s="6"/>
    </row>
    <row r="41" spans="1:9" ht="27" x14ac:dyDescent="0.2">
      <c r="A41" s="21">
        <v>24</v>
      </c>
      <c r="B41" s="8" t="s">
        <v>1355</v>
      </c>
      <c r="C41" s="8" t="s">
        <v>1356</v>
      </c>
      <c r="D41" s="19">
        <f>Details_Agric!E2062</f>
        <v>704512186</v>
      </c>
      <c r="E41" s="19">
        <f>Details_Agric!E2063</f>
        <v>56503631</v>
      </c>
      <c r="F41" s="19">
        <f>Details_Agric!E2065</f>
        <v>584585964</v>
      </c>
      <c r="G41" s="7">
        <f t="shared" si="0"/>
        <v>1345601781</v>
      </c>
      <c r="H41" s="6"/>
      <c r="I41" s="6"/>
    </row>
    <row r="42" spans="1:9" x14ac:dyDescent="0.2">
      <c r="A42" s="21">
        <v>25</v>
      </c>
      <c r="B42" s="8" t="s">
        <v>1389</v>
      </c>
      <c r="C42" s="8" t="s">
        <v>1390</v>
      </c>
      <c r="D42" s="19">
        <f>Details_Agric!E2131</f>
        <v>1866975943</v>
      </c>
      <c r="E42" s="19">
        <f>Details_Agric!E2132</f>
        <v>51387025</v>
      </c>
      <c r="F42" s="19">
        <f>Details_Agric!E2134</f>
        <v>771873995</v>
      </c>
      <c r="G42" s="7">
        <f t="shared" si="0"/>
        <v>2690236963</v>
      </c>
      <c r="H42" s="6"/>
      <c r="I42" s="6"/>
    </row>
    <row r="43" spans="1:9" ht="27" x14ac:dyDescent="0.2">
      <c r="A43" s="21">
        <v>26</v>
      </c>
      <c r="B43" s="8" t="s">
        <v>1447</v>
      </c>
      <c r="C43" s="8" t="s">
        <v>1448</v>
      </c>
      <c r="D43" s="19">
        <f>Details_Agric!E2234</f>
        <v>501746133</v>
      </c>
      <c r="E43" s="19">
        <f>Details_Agric!E2235</f>
        <v>49363328</v>
      </c>
      <c r="F43" s="19">
        <f>Details_Agric!E2237</f>
        <v>1153771383</v>
      </c>
      <c r="G43" s="7">
        <f t="shared" si="0"/>
        <v>1704880844</v>
      </c>
      <c r="H43" s="6"/>
      <c r="I43" s="6"/>
    </row>
    <row r="44" spans="1:9" ht="27" x14ac:dyDescent="0.2">
      <c r="A44" s="21">
        <v>27</v>
      </c>
      <c r="B44" s="8" t="s">
        <v>1507</v>
      </c>
      <c r="C44" s="8" t="s">
        <v>1508</v>
      </c>
      <c r="D44" s="19">
        <f>Details_Agric!E2338</f>
        <v>825427313</v>
      </c>
      <c r="E44" s="19">
        <f>Details_Agric!E2339</f>
        <v>50279000</v>
      </c>
      <c r="F44" s="19">
        <f>Details_Agric!E2341</f>
        <v>522230019</v>
      </c>
      <c r="G44" s="7">
        <f t="shared" si="0"/>
        <v>1397936332</v>
      </c>
      <c r="H44" s="6"/>
      <c r="I44" s="6"/>
    </row>
    <row r="45" spans="1:9" ht="27" x14ac:dyDescent="0.2">
      <c r="A45" s="21">
        <v>28</v>
      </c>
      <c r="B45" s="8" t="s">
        <v>1543</v>
      </c>
      <c r="C45" s="8" t="s">
        <v>1544</v>
      </c>
      <c r="D45" s="19">
        <f>Details_Agric!E2436</f>
        <v>637265087</v>
      </c>
      <c r="E45" s="19">
        <f>Details_Agric!E2437</f>
        <v>48009049</v>
      </c>
      <c r="F45" s="19">
        <f>Details_Agric!E2439</f>
        <v>306419729</v>
      </c>
      <c r="G45" s="7">
        <f t="shared" si="0"/>
        <v>991693865</v>
      </c>
      <c r="H45" s="6"/>
      <c r="I45" s="6"/>
    </row>
    <row r="46" spans="1:9" ht="27" x14ac:dyDescent="0.2">
      <c r="A46" s="21">
        <v>29</v>
      </c>
      <c r="B46" s="8" t="s">
        <v>1573</v>
      </c>
      <c r="C46" s="8" t="s">
        <v>1574</v>
      </c>
      <c r="D46" s="19">
        <f>Details_Agric!E2525</f>
        <v>253729213</v>
      </c>
      <c r="E46" s="19">
        <f>Details_Agric!E2526</f>
        <v>71239289</v>
      </c>
      <c r="F46" s="19">
        <f>Details_Agric!E2528</f>
        <v>880532864</v>
      </c>
      <c r="G46" s="7">
        <f t="shared" si="0"/>
        <v>1205501366</v>
      </c>
      <c r="H46" s="6"/>
      <c r="I46" s="6"/>
    </row>
    <row r="47" spans="1:9" ht="27" x14ac:dyDescent="0.2">
      <c r="A47" s="21">
        <v>30</v>
      </c>
      <c r="B47" s="8" t="s">
        <v>1611</v>
      </c>
      <c r="C47" s="8" t="s">
        <v>1612</v>
      </c>
      <c r="D47" s="19">
        <f>Details_Agric!E2622</f>
        <v>919178950</v>
      </c>
      <c r="E47" s="19">
        <f>Details_Agric!E2623</f>
        <v>54731843</v>
      </c>
      <c r="F47" s="19">
        <f>Details_Agric!E2625</f>
        <v>4353453214</v>
      </c>
      <c r="G47" s="7">
        <f t="shared" si="0"/>
        <v>5327364007</v>
      </c>
      <c r="H47" s="6"/>
      <c r="I47" s="6"/>
    </row>
    <row r="48" spans="1:9" x14ac:dyDescent="0.2">
      <c r="A48" s="21">
        <v>31</v>
      </c>
      <c r="B48" s="8" t="s">
        <v>1701</v>
      </c>
      <c r="C48" s="8" t="s">
        <v>1702</v>
      </c>
      <c r="D48" s="19">
        <f>Details_Agric!E2711</f>
        <v>141474166</v>
      </c>
      <c r="E48" s="19">
        <f>Details_Agric!E2712</f>
        <v>50278604</v>
      </c>
      <c r="F48" s="19">
        <f>Details_Agric!E2714</f>
        <v>670293160</v>
      </c>
      <c r="G48" s="7">
        <f t="shared" si="0"/>
        <v>862045930</v>
      </c>
      <c r="H48" s="6"/>
      <c r="I48" s="6"/>
    </row>
    <row r="49" spans="1:9" x14ac:dyDescent="0.2">
      <c r="A49" s="21">
        <v>32</v>
      </c>
      <c r="B49" s="8" t="s">
        <v>1731</v>
      </c>
      <c r="C49" s="8" t="s">
        <v>1732</v>
      </c>
      <c r="D49" s="19">
        <f>Details_Agric!E2769</f>
        <v>153449905</v>
      </c>
      <c r="E49" s="19">
        <f>Details_Agric!E2770</f>
        <v>50278658</v>
      </c>
      <c r="F49" s="19">
        <f>Details_Agric!E2772</f>
        <v>1242494425</v>
      </c>
      <c r="G49" s="7">
        <f t="shared" si="0"/>
        <v>1446222988</v>
      </c>
      <c r="H49" s="6"/>
      <c r="I49" s="6"/>
    </row>
    <row r="50" spans="1:9" x14ac:dyDescent="0.2">
      <c r="A50" s="21">
        <v>33</v>
      </c>
      <c r="B50" s="8" t="s">
        <v>1759</v>
      </c>
      <c r="C50" s="8" t="s">
        <v>1760</v>
      </c>
      <c r="D50" s="19">
        <f>Details_Agric!E2831</f>
        <v>255270844</v>
      </c>
      <c r="E50" s="19">
        <f>Details_Agric!E2832</f>
        <v>50388952</v>
      </c>
      <c r="F50" s="19">
        <f>Details_Agric!E2834</f>
        <v>1093741389</v>
      </c>
      <c r="G50" s="7">
        <f t="shared" si="0"/>
        <v>1399401185</v>
      </c>
      <c r="H50" s="6"/>
      <c r="I50" s="6"/>
    </row>
    <row r="51" spans="1:9" ht="27" x14ac:dyDescent="0.2">
      <c r="A51" s="21">
        <v>34</v>
      </c>
      <c r="B51" s="8" t="s">
        <v>1797</v>
      </c>
      <c r="C51" s="8" t="s">
        <v>1798</v>
      </c>
      <c r="D51" s="19">
        <f>Details_Agric!E2916</f>
        <v>490210682</v>
      </c>
      <c r="E51" s="19">
        <f>Details_Agric!E2917</f>
        <v>50331898</v>
      </c>
      <c r="F51" s="19">
        <f>Details_Agric!E2919</f>
        <v>335146580</v>
      </c>
      <c r="G51" s="7">
        <f t="shared" si="0"/>
        <v>875689160</v>
      </c>
      <c r="H51" s="6"/>
      <c r="I51" s="6"/>
    </row>
    <row r="52" spans="1:9" ht="27" x14ac:dyDescent="0.2">
      <c r="A52" s="21">
        <v>35</v>
      </c>
      <c r="B52" s="8" t="s">
        <v>1821</v>
      </c>
      <c r="C52" s="8" t="s">
        <v>1822</v>
      </c>
      <c r="D52" s="19">
        <f>Details_Agric!E3013</f>
        <v>288087028</v>
      </c>
      <c r="E52" s="19">
        <f>Details_Agric!E3014</f>
        <v>50230014</v>
      </c>
      <c r="F52" s="19">
        <f>Details_Agric!E3016</f>
        <v>401306062</v>
      </c>
      <c r="G52" s="7">
        <f t="shared" si="0"/>
        <v>739623104</v>
      </c>
      <c r="H52" s="6"/>
      <c r="I52" s="6"/>
    </row>
    <row r="53" spans="1:9" ht="27" x14ac:dyDescent="0.2">
      <c r="A53" s="21">
        <v>36</v>
      </c>
      <c r="B53" s="8" t="s">
        <v>1875</v>
      </c>
      <c r="C53" s="8" t="s">
        <v>1876</v>
      </c>
      <c r="D53" s="19">
        <f>Details_Agric!E3101</f>
        <v>1096051021</v>
      </c>
      <c r="E53" s="19">
        <f>Details_Agric!E3102</f>
        <v>76886940</v>
      </c>
      <c r="F53" s="19">
        <f>Details_Agric!E3104</f>
        <v>1723059414</v>
      </c>
      <c r="G53" s="7">
        <f t="shared" si="0"/>
        <v>2895997375</v>
      </c>
      <c r="H53" s="6"/>
      <c r="I53" s="6"/>
    </row>
    <row r="54" spans="1:9" ht="27" x14ac:dyDescent="0.2">
      <c r="A54" s="21">
        <v>37</v>
      </c>
      <c r="B54" s="8" t="s">
        <v>1910</v>
      </c>
      <c r="C54" s="8" t="s">
        <v>1911</v>
      </c>
      <c r="D54" s="19" t="e">
        <f>Details_Agric!#REF!</f>
        <v>#REF!</v>
      </c>
      <c r="E54" s="19" t="e">
        <f>Details_Agric!#REF!</f>
        <v>#REF!</v>
      </c>
      <c r="F54" s="19" t="e">
        <f>Details_Agric!#REF!</f>
        <v>#REF!</v>
      </c>
      <c r="G54" s="7" t="e">
        <f t="shared" si="0"/>
        <v>#REF!</v>
      </c>
      <c r="H54" s="6"/>
      <c r="I54" s="6"/>
    </row>
    <row r="55" spans="1:9" x14ac:dyDescent="0.2">
      <c r="A55" s="21">
        <v>38</v>
      </c>
      <c r="B55" s="8" t="s">
        <v>1912</v>
      </c>
      <c r="C55" s="8" t="s">
        <v>1913</v>
      </c>
      <c r="D55" s="19" t="e">
        <f>Details_Agric!#REF!</f>
        <v>#REF!</v>
      </c>
      <c r="E55" s="19" t="e">
        <f>Details_Agric!#REF!</f>
        <v>#REF!</v>
      </c>
      <c r="F55" s="19" t="e">
        <f>Details_Agric!#REF!</f>
        <v>#REF!</v>
      </c>
      <c r="G55" s="7" t="e">
        <f t="shared" si="0"/>
        <v>#REF!</v>
      </c>
      <c r="H55" s="6"/>
      <c r="I55" s="6"/>
    </row>
    <row r="56" spans="1:9" ht="27" x14ac:dyDescent="0.2">
      <c r="A56" s="21">
        <v>39</v>
      </c>
      <c r="B56" s="8" t="s">
        <v>1914</v>
      </c>
      <c r="C56" s="8" t="s">
        <v>1915</v>
      </c>
      <c r="D56" s="19">
        <f>Details_Agric!E3192</f>
        <v>155618780</v>
      </c>
      <c r="E56" s="19">
        <f>Details_Agric!E3193</f>
        <v>70000000</v>
      </c>
      <c r="F56" s="19">
        <f>Details_Agric!E3195</f>
        <v>766049326</v>
      </c>
      <c r="G56" s="7">
        <f t="shared" si="0"/>
        <v>991668106</v>
      </c>
      <c r="H56" s="6"/>
      <c r="I56" s="6"/>
    </row>
    <row r="57" spans="1:9" x14ac:dyDescent="0.2">
      <c r="A57" s="21">
        <v>40</v>
      </c>
      <c r="B57" s="8" t="s">
        <v>1964</v>
      </c>
      <c r="C57" s="8" t="s">
        <v>1965</v>
      </c>
      <c r="D57" s="19">
        <f>Details_Agric!E3278</f>
        <v>1033502323</v>
      </c>
      <c r="E57" s="19">
        <f>Details_Agric!E3279</f>
        <v>78426451</v>
      </c>
      <c r="F57" s="19">
        <f>Details_Agric!E3281</f>
        <v>782267806</v>
      </c>
      <c r="G57" s="7">
        <f t="shared" si="0"/>
        <v>1894196580</v>
      </c>
      <c r="H57" s="6"/>
      <c r="I57" s="6"/>
    </row>
    <row r="58" spans="1:9" x14ac:dyDescent="0.2">
      <c r="A58" s="21">
        <v>41</v>
      </c>
      <c r="B58" s="8" t="s">
        <v>2004</v>
      </c>
      <c r="C58" s="8" t="s">
        <v>2005</v>
      </c>
      <c r="D58" s="19" t="e">
        <f>Details_Agric!#REF!</f>
        <v>#REF!</v>
      </c>
      <c r="E58" s="19" t="e">
        <f>Details_Agric!#REF!</f>
        <v>#REF!</v>
      </c>
      <c r="F58" s="19" t="e">
        <f>Details_Agric!#REF!</f>
        <v>#REF!</v>
      </c>
      <c r="G58" s="7" t="e">
        <f t="shared" si="0"/>
        <v>#REF!</v>
      </c>
      <c r="H58" s="6"/>
      <c r="I58" s="6"/>
    </row>
    <row r="59" spans="1:9" x14ac:dyDescent="0.2">
      <c r="A59" s="21">
        <v>42</v>
      </c>
      <c r="B59" s="8" t="s">
        <v>2006</v>
      </c>
      <c r="C59" s="8" t="s">
        <v>2007</v>
      </c>
      <c r="D59" s="19" t="e">
        <f>Details_Agric!#REF!</f>
        <v>#REF!</v>
      </c>
      <c r="E59" s="19" t="e">
        <f>Details_Agric!#REF!</f>
        <v>#REF!</v>
      </c>
      <c r="F59" s="19" t="e">
        <f>Details_Agric!#REF!</f>
        <v>#REF!</v>
      </c>
      <c r="G59" s="7" t="e">
        <f t="shared" si="0"/>
        <v>#REF!</v>
      </c>
      <c r="H59" s="6"/>
      <c r="I59" s="6"/>
    </row>
    <row r="60" spans="1:9" x14ac:dyDescent="0.2">
      <c r="A60" s="21">
        <v>43</v>
      </c>
      <c r="B60" s="8" t="s">
        <v>2008</v>
      </c>
      <c r="C60" s="8" t="s">
        <v>2009</v>
      </c>
      <c r="D60" s="19">
        <f>Details_Agric!E3365</f>
        <v>628256440</v>
      </c>
      <c r="E60" s="19">
        <f>Details_Agric!E3366</f>
        <v>71859403</v>
      </c>
      <c r="F60" s="19">
        <f>Details_Agric!E3368</f>
        <v>597746860</v>
      </c>
      <c r="G60" s="7">
        <f t="shared" si="0"/>
        <v>1297862703</v>
      </c>
      <c r="H60" s="6"/>
      <c r="I60" s="6"/>
    </row>
    <row r="61" spans="1:9" ht="27" x14ac:dyDescent="0.2">
      <c r="A61" s="21">
        <v>44</v>
      </c>
      <c r="B61" s="8" t="s">
        <v>2030</v>
      </c>
      <c r="C61" s="8" t="s">
        <v>2031</v>
      </c>
      <c r="D61" s="19" t="e">
        <f>Details_Agric!#REF!</f>
        <v>#REF!</v>
      </c>
      <c r="E61" s="19" t="e">
        <f>Details_Agric!#REF!</f>
        <v>#REF!</v>
      </c>
      <c r="F61" s="19" t="e">
        <f>Details_Agric!#REF!</f>
        <v>#REF!</v>
      </c>
      <c r="G61" s="7" t="e">
        <f t="shared" si="0"/>
        <v>#REF!</v>
      </c>
      <c r="H61" s="6"/>
      <c r="I61" s="6"/>
    </row>
    <row r="62" spans="1:9" x14ac:dyDescent="0.2">
      <c r="A62" s="21">
        <v>45</v>
      </c>
      <c r="B62" s="8" t="s">
        <v>2032</v>
      </c>
      <c r="C62" s="8" t="s">
        <v>2033</v>
      </c>
      <c r="D62" s="19">
        <f>Details_Agric!E3434</f>
        <v>491165246</v>
      </c>
      <c r="E62" s="19">
        <f>Details_Agric!E3435</f>
        <v>48019679</v>
      </c>
      <c r="F62" s="19">
        <f>Details_Agric!E3437</f>
        <v>710984655</v>
      </c>
      <c r="G62" s="7">
        <f t="shared" si="0"/>
        <v>1250169580</v>
      </c>
      <c r="H62" s="6"/>
      <c r="I62" s="6"/>
    </row>
    <row r="63" spans="1:9" ht="27" x14ac:dyDescent="0.2">
      <c r="A63" s="21">
        <v>46</v>
      </c>
      <c r="B63" s="8" t="s">
        <v>2080</v>
      </c>
      <c r="C63" s="8" t="s">
        <v>2081</v>
      </c>
      <c r="D63" s="19">
        <f>Details_Agric!E3527</f>
        <v>1228620447</v>
      </c>
      <c r="E63" s="19">
        <f>Details_Agric!E3528</f>
        <v>48434606</v>
      </c>
      <c r="F63" s="19">
        <f>Details_Agric!E3530</f>
        <v>1455906887</v>
      </c>
      <c r="G63" s="7">
        <f t="shared" si="0"/>
        <v>2732961940</v>
      </c>
      <c r="H63" s="6"/>
      <c r="I63" s="6"/>
    </row>
    <row r="64" spans="1:9" x14ac:dyDescent="0.2">
      <c r="A64" s="22"/>
      <c r="B64" s="6"/>
      <c r="C64" s="6"/>
      <c r="D64" s="20" t="e">
        <f>SUM(D18:D63)</f>
        <v>#REF!</v>
      </c>
      <c r="E64" s="20" t="e">
        <f>SUM(E18:E63)</f>
        <v>#REF!</v>
      </c>
      <c r="F64" s="20" t="e">
        <f>SUM(F18:F63)</f>
        <v>#REF!</v>
      </c>
      <c r="G64" s="20" t="e">
        <f>SUM(G18:G63)</f>
        <v>#REF!</v>
      </c>
      <c r="H64" s="6"/>
      <c r="I64" s="6"/>
    </row>
    <row r="66" spans="4:7" x14ac:dyDescent="0.2">
      <c r="D66" s="20">
        <v>71840009245</v>
      </c>
      <c r="E66" s="20">
        <v>3704219404</v>
      </c>
      <c r="F66" s="20">
        <v>215872238074</v>
      </c>
      <c r="G66" s="9">
        <v>291416466723</v>
      </c>
    </row>
    <row r="67" spans="4:7" x14ac:dyDescent="0.2">
      <c r="D67" s="20" t="e">
        <f>D66-D64</f>
        <v>#REF!</v>
      </c>
      <c r="E67" s="20" t="e">
        <f>E66-E64</f>
        <v>#REF!</v>
      </c>
      <c r="F67" s="20" t="e">
        <f>F66-F64</f>
        <v>#REF!</v>
      </c>
      <c r="G67" s="9" t="e">
        <f>G66-G64</f>
        <v>#REF!</v>
      </c>
    </row>
  </sheetData>
  <printOptions gridLines="1"/>
  <pageMargins left="0.51181102362204722" right="0.27559055118110237" top="0.51181102362204722" bottom="0.51181102362204722" header="0" footer="0.23622047244094491"/>
  <pageSetup paperSize="9" scale="77" firstPageNumber="0" fitToWidth="0" fitToHeight="0" orientation="portrait" r:id="rId1"/>
  <headerFooter>
    <oddHeader>&amp;L&amp;"Century Gothic,Regular"Federal Republic of Nigeria&amp;C&amp;"Century Gothic,Regular"2021 APPROPRIATION&amp;R&amp;G</oddHeader>
    <oddFooter>&amp;L&amp;"Century Gothic,Regular"NATIONAL ASSEMBLY&amp;C&amp;"Century Gothic,Regular"Page &amp;P&amp;R&amp;"Century Gothic,Regular"2021 APPROPRIATION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549"/>
  <sheetViews>
    <sheetView tabSelected="1" view="pageBreakPreview" topLeftCell="A185" zoomScaleNormal="120" zoomScaleSheetLayoutView="100" workbookViewId="0">
      <selection activeCell="B193" sqref="B193"/>
    </sheetView>
  </sheetViews>
  <sheetFormatPr defaultColWidth="8.76171875" defaultRowHeight="14.25" x14ac:dyDescent="0.2"/>
  <cols>
    <col min="1" max="1" width="15.640625" style="11" customWidth="1"/>
    <col min="2" max="2" width="73.765625" style="11" customWidth="1"/>
    <col min="3" max="3" width="13.75390625" style="11" customWidth="1"/>
    <col min="4" max="4" width="16.1796875" style="15" customWidth="1"/>
    <col min="5" max="5" width="16.98828125" style="15" customWidth="1"/>
    <col min="6" max="13" width="16.1796875" style="11" customWidth="1"/>
    <col min="14" max="14" width="3.50390625" style="11" customWidth="1"/>
    <col min="15" max="16384" width="8.76171875" style="11"/>
  </cols>
  <sheetData>
    <row r="1" spans="1:12" x14ac:dyDescent="0.2">
      <c r="A1" s="10" t="s">
        <v>17</v>
      </c>
      <c r="D1" s="12"/>
      <c r="E1" s="12"/>
      <c r="F1" s="13"/>
      <c r="G1" s="13"/>
      <c r="H1" s="13"/>
      <c r="I1" s="13"/>
      <c r="J1" s="13"/>
      <c r="K1" s="13"/>
      <c r="L1" s="13"/>
    </row>
    <row r="2" spans="1:12" s="32" customFormat="1" ht="27" x14ac:dyDescent="0.2">
      <c r="A2" s="14" t="s">
        <v>141</v>
      </c>
      <c r="B2" s="14" t="s">
        <v>142</v>
      </c>
      <c r="C2" s="14"/>
      <c r="D2" s="31" t="s">
        <v>2116</v>
      </c>
      <c r="E2" s="31" t="s">
        <v>2117</v>
      </c>
      <c r="F2" s="31" t="s">
        <v>2118</v>
      </c>
      <c r="K2" s="33"/>
      <c r="L2" s="33"/>
    </row>
    <row r="3" spans="1:12" x14ac:dyDescent="0.2">
      <c r="A3" s="29" t="s">
        <v>5</v>
      </c>
      <c r="B3" s="29" t="s">
        <v>140</v>
      </c>
      <c r="C3" s="29"/>
      <c r="D3" s="30" t="s">
        <v>20</v>
      </c>
      <c r="E3" s="30" t="s">
        <v>20</v>
      </c>
      <c r="K3" s="13"/>
      <c r="L3" s="13"/>
    </row>
    <row r="4" spans="1:12" x14ac:dyDescent="0.2">
      <c r="A4" s="14" t="s">
        <v>139</v>
      </c>
      <c r="B4" s="14" t="s">
        <v>15</v>
      </c>
      <c r="C4" s="14"/>
      <c r="D4" s="16">
        <v>185131532295</v>
      </c>
      <c r="E4" s="16">
        <f>SUM(E5,E15,E60)</f>
        <v>185131532295</v>
      </c>
      <c r="F4" s="34">
        <f>E4-D4</f>
        <v>0</v>
      </c>
      <c r="K4" s="13"/>
      <c r="L4" s="13"/>
    </row>
    <row r="5" spans="1:12" x14ac:dyDescent="0.2">
      <c r="A5" s="14" t="s">
        <v>138</v>
      </c>
      <c r="B5" s="14" t="s">
        <v>137</v>
      </c>
      <c r="C5" s="14"/>
      <c r="D5" s="16">
        <v>6453311352</v>
      </c>
      <c r="E5" s="16">
        <f>SUM(E6,E9)</f>
        <v>6453311352</v>
      </c>
      <c r="F5" s="34">
        <f t="shared" ref="F5:F68" si="0">E5-D5</f>
        <v>0</v>
      </c>
      <c r="K5" s="13"/>
      <c r="L5" s="13"/>
    </row>
    <row r="6" spans="1:12" x14ac:dyDescent="0.2">
      <c r="A6" s="14" t="s">
        <v>136</v>
      </c>
      <c r="B6" s="14" t="s">
        <v>132</v>
      </c>
      <c r="C6" s="14"/>
      <c r="D6" s="16">
        <v>5601544674</v>
      </c>
      <c r="E6" s="16">
        <f>E7</f>
        <v>5601544674</v>
      </c>
      <c r="F6" s="34">
        <f t="shared" si="0"/>
        <v>0</v>
      </c>
      <c r="K6" s="13"/>
      <c r="L6" s="13"/>
    </row>
    <row r="7" spans="1:12" x14ac:dyDescent="0.2">
      <c r="A7" s="14" t="s">
        <v>135</v>
      </c>
      <c r="B7" s="14" t="s">
        <v>134</v>
      </c>
      <c r="C7" s="14"/>
      <c r="D7" s="16">
        <v>5601544674</v>
      </c>
      <c r="E7" s="16">
        <f>E8</f>
        <v>5601544674</v>
      </c>
      <c r="F7" s="34">
        <f t="shared" si="0"/>
        <v>0</v>
      </c>
      <c r="K7" s="13"/>
      <c r="L7" s="13"/>
    </row>
    <row r="8" spans="1:12" x14ac:dyDescent="0.2">
      <c r="A8" s="17" t="s">
        <v>133</v>
      </c>
      <c r="B8" s="17" t="s">
        <v>132</v>
      </c>
      <c r="C8" s="17"/>
      <c r="D8" s="18">
        <v>5601544674</v>
      </c>
      <c r="E8" s="18">
        <v>5601544674</v>
      </c>
      <c r="F8" s="34">
        <f t="shared" si="0"/>
        <v>0</v>
      </c>
      <c r="K8" s="13"/>
      <c r="L8" s="13"/>
    </row>
    <row r="9" spans="1:12" x14ac:dyDescent="0.2">
      <c r="A9" s="14" t="s">
        <v>131</v>
      </c>
      <c r="B9" s="14" t="s">
        <v>130</v>
      </c>
      <c r="C9" s="14"/>
      <c r="D9" s="16">
        <v>851766678</v>
      </c>
      <c r="E9" s="16">
        <f>SUM(E10,E12)</f>
        <v>851766678</v>
      </c>
      <c r="F9" s="34">
        <f t="shared" si="0"/>
        <v>0</v>
      </c>
      <c r="K9" s="13"/>
      <c r="L9" s="13"/>
    </row>
    <row r="10" spans="1:12" x14ac:dyDescent="0.2">
      <c r="A10" s="14" t="s">
        <v>129</v>
      </c>
      <c r="B10" s="14" t="s">
        <v>128</v>
      </c>
      <c r="C10" s="14"/>
      <c r="D10" s="16">
        <v>14971160</v>
      </c>
      <c r="E10" s="16">
        <f>E11</f>
        <v>14971160</v>
      </c>
      <c r="F10" s="34">
        <f t="shared" si="0"/>
        <v>0</v>
      </c>
      <c r="K10" s="13"/>
      <c r="L10" s="13"/>
    </row>
    <row r="11" spans="1:12" x14ac:dyDescent="0.2">
      <c r="A11" s="17" t="s">
        <v>143</v>
      </c>
      <c r="B11" s="17" t="s">
        <v>144</v>
      </c>
      <c r="C11" s="17"/>
      <c r="D11" s="18">
        <v>14971160</v>
      </c>
      <c r="E11" s="18">
        <v>14971160</v>
      </c>
      <c r="F11" s="34">
        <f t="shared" si="0"/>
        <v>0</v>
      </c>
      <c r="K11" s="13"/>
      <c r="L11" s="13"/>
    </row>
    <row r="12" spans="1:12" x14ac:dyDescent="0.2">
      <c r="A12" s="14" t="s">
        <v>125</v>
      </c>
      <c r="B12" s="14" t="s">
        <v>124</v>
      </c>
      <c r="C12" s="14"/>
      <c r="D12" s="16">
        <v>836795518</v>
      </c>
      <c r="E12" s="16">
        <f>SUM(E13:E14)</f>
        <v>836795518</v>
      </c>
      <c r="F12" s="34">
        <f t="shared" si="0"/>
        <v>0</v>
      </c>
      <c r="K12" s="13"/>
      <c r="L12" s="13"/>
    </row>
    <row r="13" spans="1:12" x14ac:dyDescent="0.2">
      <c r="A13" s="17" t="s">
        <v>123</v>
      </c>
      <c r="B13" s="17" t="s">
        <v>122</v>
      </c>
      <c r="C13" s="17"/>
      <c r="D13" s="18">
        <v>278931839</v>
      </c>
      <c r="E13" s="18">
        <v>278931839</v>
      </c>
      <c r="F13" s="34">
        <f t="shared" si="0"/>
        <v>0</v>
      </c>
      <c r="K13" s="13"/>
      <c r="L13" s="13"/>
    </row>
    <row r="14" spans="1:12" x14ac:dyDescent="0.2">
      <c r="A14" s="17" t="s">
        <v>121</v>
      </c>
      <c r="B14" s="17" t="s">
        <v>120</v>
      </c>
      <c r="C14" s="17"/>
      <c r="D14" s="18">
        <v>557863679</v>
      </c>
      <c r="E14" s="18">
        <v>557863679</v>
      </c>
      <c r="F14" s="34">
        <f t="shared" si="0"/>
        <v>0</v>
      </c>
      <c r="K14" s="13"/>
      <c r="L14" s="13"/>
    </row>
    <row r="15" spans="1:12" x14ac:dyDescent="0.2">
      <c r="A15" s="14" t="s">
        <v>119</v>
      </c>
      <c r="B15" s="14" t="s">
        <v>118</v>
      </c>
      <c r="C15" s="14"/>
      <c r="D15" s="16">
        <v>683209613</v>
      </c>
      <c r="E15" s="16">
        <f>E16</f>
        <v>683209613</v>
      </c>
      <c r="F15" s="34">
        <f t="shared" si="0"/>
        <v>0</v>
      </c>
      <c r="K15" s="13"/>
      <c r="L15" s="13"/>
    </row>
    <row r="16" spans="1:12" x14ac:dyDescent="0.2">
      <c r="A16" s="14" t="s">
        <v>117</v>
      </c>
      <c r="B16" s="14" t="s">
        <v>116</v>
      </c>
      <c r="C16" s="14"/>
      <c r="D16" s="16">
        <v>683209613</v>
      </c>
      <c r="E16" s="16">
        <f>SUM(E17,E20,E24,E32,E39,E41,E45,E48,E51)</f>
        <v>683209613</v>
      </c>
      <c r="F16" s="34">
        <f t="shared" si="0"/>
        <v>0</v>
      </c>
      <c r="K16" s="13"/>
      <c r="L16" s="13"/>
    </row>
    <row r="17" spans="1:12" x14ac:dyDescent="0.2">
      <c r="A17" s="14" t="s">
        <v>115</v>
      </c>
      <c r="B17" s="14" t="s">
        <v>114</v>
      </c>
      <c r="C17" s="14"/>
      <c r="D17" s="16">
        <v>28135099</v>
      </c>
      <c r="E17" s="16">
        <f>SUM(E18:E19)</f>
        <v>28135099</v>
      </c>
      <c r="F17" s="34">
        <f t="shared" si="0"/>
        <v>0</v>
      </c>
      <c r="K17" s="13"/>
      <c r="L17" s="13"/>
    </row>
    <row r="18" spans="1:12" x14ac:dyDescent="0.2">
      <c r="A18" s="17" t="s">
        <v>113</v>
      </c>
      <c r="B18" s="17" t="s">
        <v>112</v>
      </c>
      <c r="C18" s="17"/>
      <c r="D18" s="18">
        <v>20680722</v>
      </c>
      <c r="E18" s="18">
        <v>20680722</v>
      </c>
      <c r="F18" s="34">
        <f t="shared" si="0"/>
        <v>0</v>
      </c>
      <c r="K18" s="13"/>
      <c r="L18" s="13"/>
    </row>
    <row r="19" spans="1:12" x14ac:dyDescent="0.2">
      <c r="A19" s="17" t="s">
        <v>111</v>
      </c>
      <c r="B19" s="17" t="s">
        <v>110</v>
      </c>
      <c r="C19" s="17"/>
      <c r="D19" s="18">
        <v>7454377</v>
      </c>
      <c r="E19" s="18">
        <v>7454377</v>
      </c>
      <c r="F19" s="34">
        <f t="shared" si="0"/>
        <v>0</v>
      </c>
      <c r="K19" s="13"/>
      <c r="L19" s="13"/>
    </row>
    <row r="20" spans="1:12" x14ac:dyDescent="0.2">
      <c r="A20" s="14" t="s">
        <v>109</v>
      </c>
      <c r="B20" s="14" t="s">
        <v>108</v>
      </c>
      <c r="C20" s="14"/>
      <c r="D20" s="16">
        <v>70416125</v>
      </c>
      <c r="E20" s="16">
        <f>SUM(E21:E23)</f>
        <v>70416125</v>
      </c>
      <c r="F20" s="34">
        <f t="shared" si="0"/>
        <v>0</v>
      </c>
      <c r="K20" s="13"/>
      <c r="L20" s="13"/>
    </row>
    <row r="21" spans="1:12" x14ac:dyDescent="0.2">
      <c r="A21" s="17" t="s">
        <v>107</v>
      </c>
      <c r="B21" s="17" t="s">
        <v>106</v>
      </c>
      <c r="C21" s="17"/>
      <c r="D21" s="18">
        <v>63067783</v>
      </c>
      <c r="E21" s="18">
        <v>63067783</v>
      </c>
      <c r="F21" s="34">
        <f t="shared" si="0"/>
        <v>0</v>
      </c>
      <c r="K21" s="13"/>
      <c r="L21" s="13"/>
    </row>
    <row r="22" spans="1:12" x14ac:dyDescent="0.2">
      <c r="A22" s="17" t="s">
        <v>105</v>
      </c>
      <c r="B22" s="17" t="s">
        <v>104</v>
      </c>
      <c r="C22" s="17"/>
      <c r="D22" s="18">
        <v>2095390</v>
      </c>
      <c r="E22" s="18">
        <v>2095390</v>
      </c>
      <c r="F22" s="34">
        <f t="shared" si="0"/>
        <v>0</v>
      </c>
      <c r="K22" s="13"/>
      <c r="L22" s="13"/>
    </row>
    <row r="23" spans="1:12" x14ac:dyDescent="0.2">
      <c r="A23" s="17" t="s">
        <v>103</v>
      </c>
      <c r="B23" s="17" t="s">
        <v>102</v>
      </c>
      <c r="C23" s="17"/>
      <c r="D23" s="18">
        <v>5252952</v>
      </c>
      <c r="E23" s="18">
        <v>5252952</v>
      </c>
      <c r="F23" s="34">
        <f t="shared" si="0"/>
        <v>0</v>
      </c>
      <c r="K23" s="13"/>
      <c r="L23" s="13"/>
    </row>
    <row r="24" spans="1:12" x14ac:dyDescent="0.2">
      <c r="A24" s="14" t="s">
        <v>101</v>
      </c>
      <c r="B24" s="14" t="s">
        <v>100</v>
      </c>
      <c r="C24" s="14"/>
      <c r="D24" s="16">
        <v>36507557</v>
      </c>
      <c r="E24" s="16">
        <f>SUM(E25:E31)</f>
        <v>36507557</v>
      </c>
      <c r="F24" s="34">
        <f t="shared" si="0"/>
        <v>0</v>
      </c>
      <c r="K24" s="13"/>
      <c r="L24" s="13"/>
    </row>
    <row r="25" spans="1:12" x14ac:dyDescent="0.2">
      <c r="A25" s="17" t="s">
        <v>99</v>
      </c>
      <c r="B25" s="17" t="s">
        <v>98</v>
      </c>
      <c r="C25" s="17"/>
      <c r="D25" s="18">
        <v>17298371</v>
      </c>
      <c r="E25" s="18">
        <v>17298371</v>
      </c>
      <c r="F25" s="34">
        <f t="shared" si="0"/>
        <v>0</v>
      </c>
      <c r="K25" s="13"/>
      <c r="L25" s="13"/>
    </row>
    <row r="26" spans="1:12" x14ac:dyDescent="0.2">
      <c r="A26" s="17" t="s">
        <v>95</v>
      </c>
      <c r="B26" s="17" t="s">
        <v>94</v>
      </c>
      <c r="C26" s="17"/>
      <c r="D26" s="18">
        <v>3239066</v>
      </c>
      <c r="E26" s="18">
        <v>3239066</v>
      </c>
      <c r="F26" s="34">
        <f t="shared" si="0"/>
        <v>0</v>
      </c>
      <c r="K26" s="13"/>
      <c r="L26" s="13"/>
    </row>
    <row r="27" spans="1:12" x14ac:dyDescent="0.2">
      <c r="A27" s="17" t="s">
        <v>145</v>
      </c>
      <c r="B27" s="17" t="s">
        <v>146</v>
      </c>
      <c r="C27" s="17"/>
      <c r="D27" s="18">
        <v>790080</v>
      </c>
      <c r="E27" s="18">
        <v>790080</v>
      </c>
      <c r="F27" s="34">
        <f t="shared" si="0"/>
        <v>0</v>
      </c>
      <c r="K27" s="13"/>
      <c r="L27" s="13"/>
    </row>
    <row r="28" spans="1:12" x14ac:dyDescent="0.2">
      <c r="A28" s="17" t="s">
        <v>93</v>
      </c>
      <c r="B28" s="17" t="s">
        <v>92</v>
      </c>
      <c r="C28" s="17"/>
      <c r="D28" s="18">
        <v>9778165</v>
      </c>
      <c r="E28" s="18">
        <v>9778165</v>
      </c>
      <c r="F28" s="34">
        <f t="shared" si="0"/>
        <v>0</v>
      </c>
      <c r="K28" s="13"/>
      <c r="L28" s="13"/>
    </row>
    <row r="29" spans="1:12" x14ac:dyDescent="0.2">
      <c r="A29" s="17" t="s">
        <v>91</v>
      </c>
      <c r="B29" s="17" t="s">
        <v>90</v>
      </c>
      <c r="C29" s="17"/>
      <c r="D29" s="18">
        <v>3282625</v>
      </c>
      <c r="E29" s="18">
        <v>3282625</v>
      </c>
      <c r="F29" s="34">
        <f t="shared" si="0"/>
        <v>0</v>
      </c>
      <c r="K29" s="13"/>
      <c r="L29" s="13"/>
    </row>
    <row r="30" spans="1:12" x14ac:dyDescent="0.2">
      <c r="A30" s="17" t="s">
        <v>147</v>
      </c>
      <c r="B30" s="17" t="s">
        <v>148</v>
      </c>
      <c r="C30" s="17"/>
      <c r="D30" s="18">
        <v>1841953</v>
      </c>
      <c r="E30" s="18">
        <v>1841953</v>
      </c>
      <c r="F30" s="34">
        <f t="shared" si="0"/>
        <v>0</v>
      </c>
      <c r="K30" s="13"/>
      <c r="L30" s="13"/>
    </row>
    <row r="31" spans="1:12" x14ac:dyDescent="0.2">
      <c r="A31" s="17" t="s">
        <v>149</v>
      </c>
      <c r="B31" s="17" t="s">
        <v>150</v>
      </c>
      <c r="C31" s="17"/>
      <c r="D31" s="18">
        <v>277297</v>
      </c>
      <c r="E31" s="18">
        <v>277297</v>
      </c>
      <c r="F31" s="34">
        <f t="shared" si="0"/>
        <v>0</v>
      </c>
      <c r="K31" s="13"/>
      <c r="L31" s="13"/>
    </row>
    <row r="32" spans="1:12" x14ac:dyDescent="0.2">
      <c r="A32" s="14" t="s">
        <v>89</v>
      </c>
      <c r="B32" s="14" t="s">
        <v>88</v>
      </c>
      <c r="C32" s="14"/>
      <c r="D32" s="16">
        <v>230309996</v>
      </c>
      <c r="E32" s="16">
        <f>SUM(E33:E38)</f>
        <v>230309996</v>
      </c>
      <c r="F32" s="34">
        <f t="shared" si="0"/>
        <v>0</v>
      </c>
      <c r="K32" s="13"/>
      <c r="L32" s="13"/>
    </row>
    <row r="33" spans="1:12" x14ac:dyDescent="0.2">
      <c r="A33" s="17" t="s">
        <v>87</v>
      </c>
      <c r="B33" s="17" t="s">
        <v>86</v>
      </c>
      <c r="C33" s="17"/>
      <c r="D33" s="18">
        <v>99843343</v>
      </c>
      <c r="E33" s="18">
        <v>99843343</v>
      </c>
      <c r="F33" s="34">
        <f t="shared" si="0"/>
        <v>0</v>
      </c>
      <c r="K33" s="13"/>
      <c r="L33" s="13"/>
    </row>
    <row r="34" spans="1:12" x14ac:dyDescent="0.2">
      <c r="A34" s="17" t="s">
        <v>85</v>
      </c>
      <c r="B34" s="17" t="s">
        <v>84</v>
      </c>
      <c r="C34" s="17"/>
      <c r="D34" s="18">
        <v>5426841</v>
      </c>
      <c r="E34" s="18">
        <v>5426841</v>
      </c>
      <c r="F34" s="34">
        <f t="shared" si="0"/>
        <v>0</v>
      </c>
      <c r="K34" s="13"/>
      <c r="L34" s="13"/>
    </row>
    <row r="35" spans="1:12" x14ac:dyDescent="0.2">
      <c r="A35" s="17" t="s">
        <v>83</v>
      </c>
      <c r="B35" s="17" t="s">
        <v>82</v>
      </c>
      <c r="C35" s="17"/>
      <c r="D35" s="18">
        <v>9951723</v>
      </c>
      <c r="E35" s="18">
        <v>9951723</v>
      </c>
      <c r="F35" s="34">
        <f t="shared" si="0"/>
        <v>0</v>
      </c>
      <c r="K35" s="13"/>
      <c r="L35" s="13"/>
    </row>
    <row r="36" spans="1:12" x14ac:dyDescent="0.2">
      <c r="A36" s="17" t="s">
        <v>81</v>
      </c>
      <c r="B36" s="17" t="s">
        <v>80</v>
      </c>
      <c r="C36" s="17"/>
      <c r="D36" s="18">
        <v>8784255</v>
      </c>
      <c r="E36" s="18">
        <v>8784255</v>
      </c>
      <c r="F36" s="34">
        <f t="shared" si="0"/>
        <v>0</v>
      </c>
      <c r="K36" s="13"/>
      <c r="L36" s="13"/>
    </row>
    <row r="37" spans="1:12" x14ac:dyDescent="0.2">
      <c r="A37" s="17" t="s">
        <v>79</v>
      </c>
      <c r="B37" s="17" t="s">
        <v>78</v>
      </c>
      <c r="C37" s="17"/>
      <c r="D37" s="18">
        <v>87883635</v>
      </c>
      <c r="E37" s="18">
        <v>87883635</v>
      </c>
      <c r="F37" s="34">
        <f t="shared" si="0"/>
        <v>0</v>
      </c>
      <c r="K37" s="13"/>
      <c r="L37" s="13"/>
    </row>
    <row r="38" spans="1:12" x14ac:dyDescent="0.2">
      <c r="A38" s="17" t="s">
        <v>77</v>
      </c>
      <c r="B38" s="17" t="s">
        <v>76</v>
      </c>
      <c r="C38" s="17"/>
      <c r="D38" s="18">
        <v>18420199</v>
      </c>
      <c r="E38" s="18">
        <v>18420199</v>
      </c>
      <c r="F38" s="34">
        <f t="shared" si="0"/>
        <v>0</v>
      </c>
      <c r="K38" s="13"/>
      <c r="L38" s="13"/>
    </row>
    <row r="39" spans="1:12" x14ac:dyDescent="0.2">
      <c r="A39" s="14" t="s">
        <v>75</v>
      </c>
      <c r="B39" s="14" t="s">
        <v>74</v>
      </c>
      <c r="C39" s="14"/>
      <c r="D39" s="16">
        <v>17854262</v>
      </c>
      <c r="E39" s="16">
        <f>E40</f>
        <v>17854262</v>
      </c>
      <c r="F39" s="34">
        <f t="shared" si="0"/>
        <v>0</v>
      </c>
      <c r="K39" s="13"/>
      <c r="L39" s="13"/>
    </row>
    <row r="40" spans="1:12" x14ac:dyDescent="0.2">
      <c r="A40" s="17" t="s">
        <v>73</v>
      </c>
      <c r="B40" s="17" t="s">
        <v>72</v>
      </c>
      <c r="C40" s="17"/>
      <c r="D40" s="18">
        <v>17854262</v>
      </c>
      <c r="E40" s="18">
        <v>17854262</v>
      </c>
      <c r="F40" s="34">
        <f t="shared" si="0"/>
        <v>0</v>
      </c>
      <c r="K40" s="13"/>
      <c r="L40" s="13"/>
    </row>
    <row r="41" spans="1:12" x14ac:dyDescent="0.2">
      <c r="A41" s="14" t="s">
        <v>71</v>
      </c>
      <c r="B41" s="14" t="s">
        <v>70</v>
      </c>
      <c r="C41" s="14"/>
      <c r="D41" s="16">
        <v>147993773</v>
      </c>
      <c r="E41" s="16">
        <f>SUM(E42:E44)</f>
        <v>147993773</v>
      </c>
      <c r="F41" s="34">
        <f t="shared" si="0"/>
        <v>0</v>
      </c>
      <c r="K41" s="13"/>
      <c r="L41" s="13"/>
    </row>
    <row r="42" spans="1:12" x14ac:dyDescent="0.2">
      <c r="A42" s="17" t="s">
        <v>69</v>
      </c>
      <c r="B42" s="17" t="s">
        <v>68</v>
      </c>
      <c r="C42" s="17"/>
      <c r="D42" s="18">
        <v>67099062</v>
      </c>
      <c r="E42" s="18">
        <v>67099062</v>
      </c>
      <c r="F42" s="34">
        <f t="shared" si="0"/>
        <v>0</v>
      </c>
      <c r="K42" s="13"/>
      <c r="L42" s="13"/>
    </row>
    <row r="43" spans="1:12" x14ac:dyDescent="0.2">
      <c r="A43" s="17" t="s">
        <v>67</v>
      </c>
      <c r="B43" s="17" t="s">
        <v>66</v>
      </c>
      <c r="C43" s="17"/>
      <c r="D43" s="18">
        <v>44660622</v>
      </c>
      <c r="E43" s="18">
        <v>44660622</v>
      </c>
      <c r="F43" s="34">
        <f t="shared" si="0"/>
        <v>0</v>
      </c>
      <c r="K43" s="13"/>
      <c r="L43" s="13"/>
    </row>
    <row r="44" spans="1:12" x14ac:dyDescent="0.2">
      <c r="A44" s="17" t="s">
        <v>151</v>
      </c>
      <c r="B44" s="17" t="s">
        <v>152</v>
      </c>
      <c r="C44" s="17"/>
      <c r="D44" s="18">
        <v>36234089</v>
      </c>
      <c r="E44" s="18">
        <v>36234089</v>
      </c>
      <c r="F44" s="34">
        <f t="shared" si="0"/>
        <v>0</v>
      </c>
      <c r="K44" s="13"/>
      <c r="L44" s="13"/>
    </row>
    <row r="45" spans="1:12" x14ac:dyDescent="0.2">
      <c r="A45" s="14" t="s">
        <v>65</v>
      </c>
      <c r="B45" s="14" t="s">
        <v>64</v>
      </c>
      <c r="C45" s="14"/>
      <c r="D45" s="16">
        <v>14258554</v>
      </c>
      <c r="E45" s="16">
        <f>SUM(E46:E47)</f>
        <v>14258554</v>
      </c>
      <c r="F45" s="34">
        <f t="shared" si="0"/>
        <v>0</v>
      </c>
      <c r="K45" s="13"/>
      <c r="L45" s="13"/>
    </row>
    <row r="46" spans="1:12" x14ac:dyDescent="0.2">
      <c r="A46" s="17" t="s">
        <v>63</v>
      </c>
      <c r="B46" s="17" t="s">
        <v>62</v>
      </c>
      <c r="C46" s="17"/>
      <c r="D46" s="18">
        <v>5524935</v>
      </c>
      <c r="E46" s="18">
        <v>5524935</v>
      </c>
      <c r="F46" s="34">
        <f t="shared" si="0"/>
        <v>0</v>
      </c>
      <c r="K46" s="13"/>
      <c r="L46" s="13"/>
    </row>
    <row r="47" spans="1:12" x14ac:dyDescent="0.2">
      <c r="A47" s="17" t="s">
        <v>61</v>
      </c>
      <c r="B47" s="17" t="s">
        <v>60</v>
      </c>
      <c r="C47" s="17"/>
      <c r="D47" s="18">
        <v>8733619</v>
      </c>
      <c r="E47" s="18">
        <v>8733619</v>
      </c>
      <c r="F47" s="34">
        <f t="shared" si="0"/>
        <v>0</v>
      </c>
      <c r="K47" s="13"/>
      <c r="L47" s="13"/>
    </row>
    <row r="48" spans="1:12" x14ac:dyDescent="0.2">
      <c r="A48" s="14" t="s">
        <v>59</v>
      </c>
      <c r="B48" s="14" t="s">
        <v>58</v>
      </c>
      <c r="C48" s="14"/>
      <c r="D48" s="16">
        <v>61467043</v>
      </c>
      <c r="E48" s="16">
        <f>SUM(E49:E50)</f>
        <v>61467043</v>
      </c>
      <c r="F48" s="34">
        <f t="shared" si="0"/>
        <v>0</v>
      </c>
      <c r="K48" s="13"/>
      <c r="L48" s="13"/>
    </row>
    <row r="49" spans="1:12" x14ac:dyDescent="0.2">
      <c r="A49" s="17" t="s">
        <v>57</v>
      </c>
      <c r="B49" s="17" t="s">
        <v>56</v>
      </c>
      <c r="C49" s="17"/>
      <c r="D49" s="18">
        <v>26285083</v>
      </c>
      <c r="E49" s="18">
        <v>26285083</v>
      </c>
      <c r="F49" s="34">
        <f t="shared" si="0"/>
        <v>0</v>
      </c>
      <c r="K49" s="13"/>
      <c r="L49" s="13"/>
    </row>
    <row r="50" spans="1:12" x14ac:dyDescent="0.2">
      <c r="A50" s="17" t="s">
        <v>55</v>
      </c>
      <c r="B50" s="17" t="s">
        <v>54</v>
      </c>
      <c r="C50" s="17"/>
      <c r="D50" s="18">
        <v>35181960</v>
      </c>
      <c r="E50" s="18">
        <v>35181960</v>
      </c>
      <c r="F50" s="34">
        <f t="shared" si="0"/>
        <v>0</v>
      </c>
      <c r="K50" s="13"/>
      <c r="L50" s="13"/>
    </row>
    <row r="51" spans="1:12" x14ac:dyDescent="0.2">
      <c r="A51" s="14" t="s">
        <v>53</v>
      </c>
      <c r="B51" s="14" t="s">
        <v>52</v>
      </c>
      <c r="C51" s="14"/>
      <c r="D51" s="16">
        <v>76267204</v>
      </c>
      <c r="E51" s="16">
        <f>SUM(E52:E59)</f>
        <v>76267204</v>
      </c>
      <c r="F51" s="34">
        <f t="shared" si="0"/>
        <v>0</v>
      </c>
      <c r="K51" s="13"/>
      <c r="L51" s="13"/>
    </row>
    <row r="52" spans="1:12" x14ac:dyDescent="0.2">
      <c r="A52" s="17" t="s">
        <v>51</v>
      </c>
      <c r="B52" s="17" t="s">
        <v>50</v>
      </c>
      <c r="C52" s="17"/>
      <c r="D52" s="18">
        <v>6452079</v>
      </c>
      <c r="E52" s="18">
        <v>6452079</v>
      </c>
      <c r="F52" s="34">
        <f t="shared" si="0"/>
        <v>0</v>
      </c>
      <c r="K52" s="13"/>
      <c r="L52" s="13"/>
    </row>
    <row r="53" spans="1:12" x14ac:dyDescent="0.2">
      <c r="A53" s="17" t="s">
        <v>49</v>
      </c>
      <c r="B53" s="17" t="s">
        <v>48</v>
      </c>
      <c r="C53" s="17"/>
      <c r="D53" s="18">
        <v>1615477</v>
      </c>
      <c r="E53" s="18">
        <v>1615477</v>
      </c>
      <c r="F53" s="34">
        <f t="shared" si="0"/>
        <v>0</v>
      </c>
      <c r="K53" s="13"/>
      <c r="L53" s="13"/>
    </row>
    <row r="54" spans="1:12" x14ac:dyDescent="0.2">
      <c r="A54" s="17" t="s">
        <v>47</v>
      </c>
      <c r="B54" s="17" t="s">
        <v>46</v>
      </c>
      <c r="C54" s="17"/>
      <c r="D54" s="18">
        <v>2907860</v>
      </c>
      <c r="E54" s="18">
        <v>2907860</v>
      </c>
      <c r="F54" s="34">
        <f t="shared" si="0"/>
        <v>0</v>
      </c>
      <c r="K54" s="13"/>
      <c r="L54" s="13"/>
    </row>
    <row r="55" spans="1:12" x14ac:dyDescent="0.2">
      <c r="A55" s="17" t="s">
        <v>153</v>
      </c>
      <c r="B55" s="17" t="s">
        <v>154</v>
      </c>
      <c r="C55" s="17"/>
      <c r="D55" s="18">
        <v>946738</v>
      </c>
      <c r="E55" s="18">
        <v>946738</v>
      </c>
      <c r="F55" s="34">
        <f t="shared" si="0"/>
        <v>0</v>
      </c>
      <c r="K55" s="13"/>
      <c r="L55" s="13"/>
    </row>
    <row r="56" spans="1:12" x14ac:dyDescent="0.2">
      <c r="A56" s="17" t="s">
        <v>45</v>
      </c>
      <c r="B56" s="17" t="s">
        <v>44</v>
      </c>
      <c r="C56" s="17"/>
      <c r="D56" s="18">
        <v>1648253</v>
      </c>
      <c r="E56" s="18">
        <v>1648253</v>
      </c>
      <c r="F56" s="34">
        <f t="shared" si="0"/>
        <v>0</v>
      </c>
      <c r="K56" s="13"/>
      <c r="L56" s="13"/>
    </row>
    <row r="57" spans="1:12" x14ac:dyDescent="0.2">
      <c r="A57" s="17" t="s">
        <v>43</v>
      </c>
      <c r="B57" s="17" t="s">
        <v>42</v>
      </c>
      <c r="C57" s="17"/>
      <c r="D57" s="18">
        <v>59648901</v>
      </c>
      <c r="E57" s="18">
        <v>59648901</v>
      </c>
      <c r="F57" s="34">
        <f t="shared" si="0"/>
        <v>0</v>
      </c>
      <c r="K57" s="13"/>
      <c r="L57" s="13"/>
    </row>
    <row r="58" spans="1:12" x14ac:dyDescent="0.2">
      <c r="A58" s="17" t="s">
        <v>155</v>
      </c>
      <c r="B58" s="17" t="s">
        <v>156</v>
      </c>
      <c r="C58" s="17"/>
      <c r="D58" s="18">
        <v>402499</v>
      </c>
      <c r="E58" s="18">
        <v>402499</v>
      </c>
      <c r="F58" s="34">
        <f t="shared" si="0"/>
        <v>0</v>
      </c>
      <c r="K58" s="13"/>
      <c r="L58" s="13"/>
    </row>
    <row r="59" spans="1:12" x14ac:dyDescent="0.2">
      <c r="A59" s="17" t="s">
        <v>41</v>
      </c>
      <c r="B59" s="17" t="s">
        <v>40</v>
      </c>
      <c r="C59" s="17"/>
      <c r="D59" s="18">
        <v>2645397</v>
      </c>
      <c r="E59" s="18">
        <v>2645397</v>
      </c>
      <c r="F59" s="34">
        <f t="shared" si="0"/>
        <v>0</v>
      </c>
      <c r="K59" s="13"/>
      <c r="L59" s="13"/>
    </row>
    <row r="60" spans="1:12" x14ac:dyDescent="0.2">
      <c r="A60" s="14" t="s">
        <v>37</v>
      </c>
      <c r="B60" s="14" t="s">
        <v>36</v>
      </c>
      <c r="C60" s="14"/>
      <c r="D60" s="16">
        <v>177995011330</v>
      </c>
      <c r="E60" s="16">
        <f>SUM(E61,E65,E68)</f>
        <v>177995011330</v>
      </c>
      <c r="F60" s="34">
        <f t="shared" si="0"/>
        <v>0</v>
      </c>
      <c r="K60" s="13"/>
      <c r="L60" s="13"/>
    </row>
    <row r="61" spans="1:12" x14ac:dyDescent="0.2">
      <c r="A61" s="14" t="s">
        <v>157</v>
      </c>
      <c r="B61" s="14" t="s">
        <v>158</v>
      </c>
      <c r="C61" s="14"/>
      <c r="D61" s="16">
        <v>133720375715</v>
      </c>
      <c r="E61" s="16">
        <f>E62</f>
        <v>133720375715</v>
      </c>
      <c r="F61" s="34">
        <f t="shared" si="0"/>
        <v>0</v>
      </c>
      <c r="K61" s="13"/>
      <c r="L61" s="13"/>
    </row>
    <row r="62" spans="1:12" x14ac:dyDescent="0.2">
      <c r="A62" s="14" t="s">
        <v>159</v>
      </c>
      <c r="B62" s="14" t="s">
        <v>160</v>
      </c>
      <c r="C62" s="14"/>
      <c r="D62" s="16">
        <v>133720375715</v>
      </c>
      <c r="E62" s="16">
        <f>SUM(E63:E64)</f>
        <v>133720375715</v>
      </c>
      <c r="F62" s="34">
        <f t="shared" si="0"/>
        <v>0</v>
      </c>
      <c r="K62" s="13"/>
      <c r="L62" s="13"/>
    </row>
    <row r="63" spans="1:12" x14ac:dyDescent="0.2">
      <c r="A63" s="17" t="s">
        <v>161</v>
      </c>
      <c r="B63" s="17" t="s">
        <v>162</v>
      </c>
      <c r="C63" s="17"/>
      <c r="D63" s="18">
        <v>2500000000</v>
      </c>
      <c r="E63" s="35">
        <f>E98</f>
        <v>2500000000</v>
      </c>
      <c r="F63" s="34">
        <f t="shared" si="0"/>
        <v>0</v>
      </c>
      <c r="K63" s="13"/>
      <c r="L63" s="13"/>
    </row>
    <row r="64" spans="1:12" x14ac:dyDescent="0.2">
      <c r="A64" s="17" t="s">
        <v>163</v>
      </c>
      <c r="B64" s="17" t="s">
        <v>164</v>
      </c>
      <c r="C64" s="17"/>
      <c r="D64" s="18">
        <v>131220375715</v>
      </c>
      <c r="E64" s="18">
        <f>SUM(E81,E83:E89,E95,E99:E100,E161,E164,E168:E187)</f>
        <v>131220375715</v>
      </c>
      <c r="F64" s="34">
        <f t="shared" si="0"/>
        <v>0</v>
      </c>
      <c r="K64" s="13"/>
      <c r="L64" s="13"/>
    </row>
    <row r="65" spans="1:12" x14ac:dyDescent="0.2">
      <c r="A65" s="14" t="s">
        <v>165</v>
      </c>
      <c r="B65" s="14" t="s">
        <v>166</v>
      </c>
      <c r="C65" s="14"/>
      <c r="D65" s="16">
        <v>2061550616</v>
      </c>
      <c r="E65" s="16">
        <f>E66</f>
        <v>2061550616</v>
      </c>
      <c r="F65" s="34">
        <f t="shared" si="0"/>
        <v>0</v>
      </c>
      <c r="K65" s="13"/>
      <c r="L65" s="13"/>
    </row>
    <row r="66" spans="1:12" x14ac:dyDescent="0.2">
      <c r="A66" s="14" t="s">
        <v>167</v>
      </c>
      <c r="B66" s="14" t="s">
        <v>168</v>
      </c>
      <c r="C66" s="14"/>
      <c r="D66" s="16">
        <v>2061550616</v>
      </c>
      <c r="E66" s="16">
        <v>2061550616</v>
      </c>
      <c r="F66" s="34">
        <f t="shared" si="0"/>
        <v>0</v>
      </c>
      <c r="K66" s="13"/>
      <c r="L66" s="13"/>
    </row>
    <row r="67" spans="1:12" x14ac:dyDescent="0.2">
      <c r="A67" s="17" t="s">
        <v>169</v>
      </c>
      <c r="B67" s="17" t="s">
        <v>170</v>
      </c>
      <c r="C67" s="17"/>
      <c r="D67" s="18">
        <v>2061550616</v>
      </c>
      <c r="E67" s="35">
        <f>SUM(E96:E97)</f>
        <v>2061550616</v>
      </c>
      <c r="F67" s="34">
        <f t="shared" si="0"/>
        <v>0</v>
      </c>
      <c r="K67" s="13"/>
      <c r="L67" s="13"/>
    </row>
    <row r="68" spans="1:12" x14ac:dyDescent="0.2">
      <c r="A68" s="14" t="s">
        <v>31</v>
      </c>
      <c r="B68" s="14" t="s">
        <v>30</v>
      </c>
      <c r="C68" s="14"/>
      <c r="D68" s="16">
        <v>42213084999</v>
      </c>
      <c r="E68" s="16">
        <f>E69</f>
        <v>42213084999</v>
      </c>
      <c r="F68" s="34">
        <f t="shared" si="0"/>
        <v>0</v>
      </c>
      <c r="K68" s="13"/>
      <c r="L68" s="13"/>
    </row>
    <row r="69" spans="1:12" x14ac:dyDescent="0.2">
      <c r="A69" s="14" t="s">
        <v>29</v>
      </c>
      <c r="B69" s="14" t="s">
        <v>28</v>
      </c>
      <c r="C69" s="14"/>
      <c r="D69" s="16">
        <v>42213084999</v>
      </c>
      <c r="E69" s="16">
        <f>SUM(E70:E73)</f>
        <v>42213084999</v>
      </c>
      <c r="F69" s="34">
        <f t="shared" ref="F69:F132" si="1">E69-D69</f>
        <v>0</v>
      </c>
      <c r="K69" s="13"/>
      <c r="L69" s="13"/>
    </row>
    <row r="70" spans="1:12" x14ac:dyDescent="0.2">
      <c r="A70" s="17" t="s">
        <v>27</v>
      </c>
      <c r="B70" s="17" t="s">
        <v>26</v>
      </c>
      <c r="C70" s="17"/>
      <c r="D70" s="18">
        <v>37511562415</v>
      </c>
      <c r="E70" s="18">
        <f>SUM(E82,E91:E94,E101:E156,E158:E160,E162:E163,E165,E167,E190)</f>
        <v>37511562415</v>
      </c>
      <c r="F70" s="34">
        <f t="shared" si="1"/>
        <v>0</v>
      </c>
      <c r="K70" s="13"/>
      <c r="L70" s="13"/>
    </row>
    <row r="71" spans="1:12" x14ac:dyDescent="0.2">
      <c r="A71" s="17" t="s">
        <v>25</v>
      </c>
      <c r="B71" s="17" t="s">
        <v>24</v>
      </c>
      <c r="C71" s="17"/>
      <c r="D71" s="18">
        <v>1090593324</v>
      </c>
      <c r="E71" s="36">
        <f>SUM(E157,E166)</f>
        <v>1090593324</v>
      </c>
      <c r="F71" s="34">
        <f t="shared" si="1"/>
        <v>0</v>
      </c>
      <c r="K71" s="13"/>
      <c r="L71" s="13"/>
    </row>
    <row r="72" spans="1:12" x14ac:dyDescent="0.2">
      <c r="A72" s="17" t="s">
        <v>171</v>
      </c>
      <c r="B72" s="17" t="s">
        <v>172</v>
      </c>
      <c r="C72" s="17"/>
      <c r="D72" s="18">
        <v>1301258996</v>
      </c>
      <c r="E72" s="35">
        <f>SUM(E188:E189)</f>
        <v>1301258996</v>
      </c>
      <c r="F72" s="34">
        <f t="shared" si="1"/>
        <v>0</v>
      </c>
      <c r="K72" s="13"/>
      <c r="L72" s="13"/>
    </row>
    <row r="73" spans="1:12" x14ac:dyDescent="0.2">
      <c r="A73" s="17" t="s">
        <v>173</v>
      </c>
      <c r="B73" s="17" t="s">
        <v>174</v>
      </c>
      <c r="C73" s="17"/>
      <c r="D73" s="18">
        <v>2309670264</v>
      </c>
      <c r="E73" s="35">
        <f>E90</f>
        <v>2309670264</v>
      </c>
      <c r="F73" s="34">
        <f t="shared" si="1"/>
        <v>0</v>
      </c>
      <c r="K73" s="13"/>
      <c r="L73" s="13"/>
    </row>
    <row r="74" spans="1:12" x14ac:dyDescent="0.2">
      <c r="A74" s="13"/>
      <c r="B74" s="14" t="s">
        <v>3</v>
      </c>
      <c r="C74" s="14"/>
      <c r="D74" s="16">
        <v>6453311352</v>
      </c>
      <c r="E74" s="16">
        <f>E5</f>
        <v>6453311352</v>
      </c>
      <c r="F74" s="34">
        <f t="shared" si="1"/>
        <v>0</v>
      </c>
      <c r="K74" s="13"/>
      <c r="L74" s="13"/>
    </row>
    <row r="75" spans="1:12" x14ac:dyDescent="0.2">
      <c r="A75" s="13"/>
      <c r="B75" s="14" t="s">
        <v>2</v>
      </c>
      <c r="C75" s="14"/>
      <c r="D75" s="16">
        <v>683209613</v>
      </c>
      <c r="E75" s="16">
        <f>E15</f>
        <v>683209613</v>
      </c>
      <c r="F75" s="34">
        <f t="shared" si="1"/>
        <v>0</v>
      </c>
      <c r="K75" s="13"/>
    </row>
    <row r="76" spans="1:12" x14ac:dyDescent="0.2">
      <c r="A76" s="13"/>
      <c r="B76" s="14" t="s">
        <v>23</v>
      </c>
      <c r="C76" s="14"/>
      <c r="D76" s="16">
        <v>7136520965</v>
      </c>
      <c r="E76" s="16">
        <f>SUM(E74:E75)</f>
        <v>7136520965</v>
      </c>
      <c r="F76" s="34">
        <f t="shared" si="1"/>
        <v>0</v>
      </c>
      <c r="K76" s="13"/>
    </row>
    <row r="77" spans="1:12" x14ac:dyDescent="0.2">
      <c r="A77" s="13"/>
      <c r="B77" s="14" t="s">
        <v>1</v>
      </c>
      <c r="C77" s="14"/>
      <c r="D77" s="16">
        <v>177995011330</v>
      </c>
      <c r="E77" s="16">
        <f>E60</f>
        <v>177995011330</v>
      </c>
      <c r="F77" s="34">
        <f t="shared" si="1"/>
        <v>0</v>
      </c>
      <c r="K77" s="13"/>
    </row>
    <row r="78" spans="1:12" x14ac:dyDescent="0.2">
      <c r="A78" s="13"/>
      <c r="B78" s="14" t="s">
        <v>0</v>
      </c>
      <c r="C78" s="14"/>
      <c r="D78" s="16">
        <v>185131532295</v>
      </c>
      <c r="E78" s="16">
        <f>SUM(E76:E77)</f>
        <v>185131532295</v>
      </c>
      <c r="F78" s="34">
        <f t="shared" si="1"/>
        <v>0</v>
      </c>
      <c r="K78" s="13"/>
    </row>
    <row r="79" spans="1:12" x14ac:dyDescent="0.2">
      <c r="A79" s="14" t="s">
        <v>141</v>
      </c>
      <c r="B79" s="14" t="s">
        <v>142</v>
      </c>
      <c r="C79" s="14"/>
      <c r="F79" s="34">
        <f t="shared" si="1"/>
        <v>0</v>
      </c>
      <c r="K79" s="13"/>
      <c r="L79" s="13"/>
    </row>
    <row r="80" spans="1:12" x14ac:dyDescent="0.2">
      <c r="A80" s="29" t="s">
        <v>5</v>
      </c>
      <c r="B80" s="29" t="s">
        <v>22</v>
      </c>
      <c r="C80" s="29" t="s">
        <v>21</v>
      </c>
      <c r="D80" s="30" t="s">
        <v>20</v>
      </c>
      <c r="E80" s="30" t="s">
        <v>20</v>
      </c>
      <c r="F80" s="34" t="e">
        <f t="shared" si="1"/>
        <v>#VALUE!</v>
      </c>
      <c r="K80" s="13"/>
      <c r="L80" s="13"/>
    </row>
    <row r="81" spans="1:12" ht="27" x14ac:dyDescent="0.2">
      <c r="A81" s="17" t="s">
        <v>175</v>
      </c>
      <c r="B81" s="17" t="s">
        <v>176</v>
      </c>
      <c r="C81" s="17" t="s">
        <v>18</v>
      </c>
      <c r="D81" s="18">
        <v>745920000</v>
      </c>
      <c r="E81" s="40">
        <v>745920000</v>
      </c>
      <c r="F81" s="34">
        <f t="shared" si="1"/>
        <v>0</v>
      </c>
      <c r="K81" s="13"/>
      <c r="L81" s="13"/>
    </row>
    <row r="82" spans="1:12" ht="27" x14ac:dyDescent="0.2">
      <c r="A82" s="17" t="s">
        <v>177</v>
      </c>
      <c r="B82" s="17" t="s">
        <v>178</v>
      </c>
      <c r="C82" s="17" t="s">
        <v>19</v>
      </c>
      <c r="D82" s="18">
        <v>2030476549</v>
      </c>
      <c r="E82" s="18">
        <v>2030476549</v>
      </c>
      <c r="F82" s="34">
        <f t="shared" si="1"/>
        <v>0</v>
      </c>
      <c r="K82" s="13"/>
      <c r="L82" s="13"/>
    </row>
    <row r="83" spans="1:12" x14ac:dyDescent="0.2">
      <c r="A83" s="17" t="s">
        <v>179</v>
      </c>
      <c r="B83" s="17" t="s">
        <v>180</v>
      </c>
      <c r="C83" s="17" t="s">
        <v>19</v>
      </c>
      <c r="D83" s="18">
        <v>50000000</v>
      </c>
      <c r="E83" s="40">
        <v>50000000</v>
      </c>
      <c r="F83" s="34">
        <f t="shared" si="1"/>
        <v>0</v>
      </c>
      <c r="K83" s="13"/>
      <c r="L83" s="13"/>
    </row>
    <row r="84" spans="1:12" ht="27" x14ac:dyDescent="0.2">
      <c r="A84" s="17" t="s">
        <v>181</v>
      </c>
      <c r="B84" s="17" t="s">
        <v>182</v>
      </c>
      <c r="C84" s="17" t="s">
        <v>18</v>
      </c>
      <c r="D84" s="18">
        <v>3360000000</v>
      </c>
      <c r="E84" s="40">
        <v>3360000000</v>
      </c>
      <c r="F84" s="34">
        <f t="shared" si="1"/>
        <v>0</v>
      </c>
      <c r="K84" s="13"/>
      <c r="L84" s="13"/>
    </row>
    <row r="85" spans="1:12" x14ac:dyDescent="0.2">
      <c r="A85" s="17" t="s">
        <v>183</v>
      </c>
      <c r="B85" s="17" t="s">
        <v>184</v>
      </c>
      <c r="C85" s="17" t="s">
        <v>18</v>
      </c>
      <c r="D85" s="18">
        <v>300000000</v>
      </c>
      <c r="E85" s="40">
        <v>300000000</v>
      </c>
      <c r="F85" s="34">
        <f t="shared" si="1"/>
        <v>0</v>
      </c>
      <c r="K85" s="13"/>
      <c r="L85" s="13"/>
    </row>
    <row r="86" spans="1:12" x14ac:dyDescent="0.2">
      <c r="A86" s="17" t="s">
        <v>185</v>
      </c>
      <c r="B86" s="17" t="s">
        <v>186</v>
      </c>
      <c r="C86" s="17" t="s">
        <v>18</v>
      </c>
      <c r="D86" s="18">
        <v>230000000</v>
      </c>
      <c r="E86" s="40">
        <v>230000000</v>
      </c>
      <c r="F86" s="34">
        <f t="shared" si="1"/>
        <v>0</v>
      </c>
      <c r="K86" s="13"/>
      <c r="L86" s="13"/>
    </row>
    <row r="87" spans="1:12" ht="27" x14ac:dyDescent="0.2">
      <c r="A87" s="17" t="s">
        <v>187</v>
      </c>
      <c r="B87" s="17" t="s">
        <v>188</v>
      </c>
      <c r="C87" s="17" t="s">
        <v>19</v>
      </c>
      <c r="D87" s="18">
        <v>250000000</v>
      </c>
      <c r="E87" s="40">
        <v>250000000</v>
      </c>
      <c r="F87" s="34">
        <f t="shared" si="1"/>
        <v>0</v>
      </c>
      <c r="K87" s="13"/>
      <c r="L87" s="13"/>
    </row>
    <row r="88" spans="1:12" x14ac:dyDescent="0.2">
      <c r="A88" s="17" t="s">
        <v>189</v>
      </c>
      <c r="B88" s="17" t="s">
        <v>190</v>
      </c>
      <c r="C88" s="17" t="s">
        <v>19</v>
      </c>
      <c r="D88" s="18">
        <v>80000000</v>
      </c>
      <c r="E88" s="40">
        <v>80000000</v>
      </c>
      <c r="F88" s="34">
        <f t="shared" si="1"/>
        <v>0</v>
      </c>
      <c r="K88" s="13"/>
      <c r="L88" s="13"/>
    </row>
    <row r="89" spans="1:12" x14ac:dyDescent="0.2">
      <c r="A89" s="17" t="s">
        <v>191</v>
      </c>
      <c r="B89" s="17" t="s">
        <v>192</v>
      </c>
      <c r="C89" s="17" t="s">
        <v>19</v>
      </c>
      <c r="D89" s="18">
        <v>200000000</v>
      </c>
      <c r="E89" s="40">
        <v>200000000</v>
      </c>
      <c r="F89" s="34">
        <f t="shared" si="1"/>
        <v>0</v>
      </c>
      <c r="K89" s="13"/>
      <c r="L89" s="13"/>
    </row>
    <row r="90" spans="1:12" x14ac:dyDescent="0.2">
      <c r="A90" s="17" t="s">
        <v>193</v>
      </c>
      <c r="B90" s="17" t="s">
        <v>194</v>
      </c>
      <c r="C90" s="17" t="s">
        <v>18</v>
      </c>
      <c r="D90" s="18">
        <v>2309670264</v>
      </c>
      <c r="E90" s="35">
        <v>2309670264</v>
      </c>
      <c r="F90" s="34">
        <f t="shared" si="1"/>
        <v>0</v>
      </c>
      <c r="K90" s="13"/>
      <c r="L90" s="13"/>
    </row>
    <row r="91" spans="1:12" x14ac:dyDescent="0.2">
      <c r="A91" s="17" t="s">
        <v>195</v>
      </c>
      <c r="B91" s="17" t="s">
        <v>196</v>
      </c>
      <c r="C91" s="17" t="s">
        <v>18</v>
      </c>
      <c r="D91" s="18">
        <v>1846265989</v>
      </c>
      <c r="E91" s="18">
        <v>1846265989</v>
      </c>
      <c r="F91" s="34">
        <f t="shared" si="1"/>
        <v>0</v>
      </c>
      <c r="K91" s="13"/>
      <c r="L91" s="13"/>
    </row>
    <row r="92" spans="1:12" ht="27" x14ac:dyDescent="0.2">
      <c r="A92" s="17" t="s">
        <v>197</v>
      </c>
      <c r="B92" s="17" t="s">
        <v>198</v>
      </c>
      <c r="C92" s="17" t="s">
        <v>18</v>
      </c>
      <c r="D92" s="18">
        <v>80200000</v>
      </c>
      <c r="E92" s="18">
        <v>80200000</v>
      </c>
      <c r="F92" s="34">
        <f t="shared" si="1"/>
        <v>0</v>
      </c>
      <c r="K92" s="13"/>
      <c r="L92" s="13"/>
    </row>
    <row r="93" spans="1:12" ht="27" x14ac:dyDescent="0.2">
      <c r="A93" s="17" t="s">
        <v>199</v>
      </c>
      <c r="B93" s="17" t="s">
        <v>200</v>
      </c>
      <c r="C93" s="17" t="s">
        <v>18</v>
      </c>
      <c r="D93" s="18">
        <v>150000000</v>
      </c>
      <c r="E93" s="18">
        <v>150000000</v>
      </c>
      <c r="F93" s="34">
        <f t="shared" si="1"/>
        <v>0</v>
      </c>
      <c r="K93" s="13"/>
      <c r="L93" s="13"/>
    </row>
    <row r="94" spans="1:12" ht="27" x14ac:dyDescent="0.2">
      <c r="A94" s="17" t="s">
        <v>201</v>
      </c>
      <c r="B94" s="17" t="s">
        <v>202</v>
      </c>
      <c r="C94" s="17" t="s">
        <v>18</v>
      </c>
      <c r="D94" s="18">
        <v>250000000</v>
      </c>
      <c r="E94" s="18">
        <v>250000000</v>
      </c>
      <c r="F94" s="34">
        <f t="shared" si="1"/>
        <v>0</v>
      </c>
      <c r="K94" s="13"/>
      <c r="L94" s="13"/>
    </row>
    <row r="95" spans="1:12" ht="27" x14ac:dyDescent="0.2">
      <c r="A95" s="17" t="s">
        <v>203</v>
      </c>
      <c r="B95" s="17" t="s">
        <v>204</v>
      </c>
      <c r="C95" s="17" t="s">
        <v>18</v>
      </c>
      <c r="D95" s="18">
        <v>630000000</v>
      </c>
      <c r="E95" s="40">
        <v>630000000</v>
      </c>
      <c r="F95" s="34">
        <f t="shared" si="1"/>
        <v>0</v>
      </c>
      <c r="K95" s="13"/>
      <c r="L95" s="13"/>
    </row>
    <row r="96" spans="1:12" x14ac:dyDescent="0.2">
      <c r="A96" s="17" t="s">
        <v>205</v>
      </c>
      <c r="B96" s="17" t="s">
        <v>206</v>
      </c>
      <c r="C96" s="17" t="s">
        <v>19</v>
      </c>
      <c r="D96" s="18">
        <v>1911550616</v>
      </c>
      <c r="E96" s="35">
        <v>1911550616</v>
      </c>
      <c r="F96" s="34">
        <f t="shared" si="1"/>
        <v>0</v>
      </c>
      <c r="K96" s="13"/>
      <c r="L96" s="13"/>
    </row>
    <row r="97" spans="1:12" x14ac:dyDescent="0.2">
      <c r="A97" s="17" t="s">
        <v>207</v>
      </c>
      <c r="B97" s="17" t="s">
        <v>208</v>
      </c>
      <c r="C97" s="17" t="s">
        <v>18</v>
      </c>
      <c r="D97" s="18">
        <v>150000000</v>
      </c>
      <c r="E97" s="35">
        <v>150000000</v>
      </c>
      <c r="F97" s="34">
        <f t="shared" si="1"/>
        <v>0</v>
      </c>
      <c r="K97" s="13"/>
      <c r="L97" s="13"/>
    </row>
    <row r="98" spans="1:12" ht="27" x14ac:dyDescent="0.2">
      <c r="A98" s="17" t="s">
        <v>209</v>
      </c>
      <c r="B98" s="17" t="s">
        <v>210</v>
      </c>
      <c r="C98" s="17" t="s">
        <v>18</v>
      </c>
      <c r="D98" s="18">
        <v>2500000000</v>
      </c>
      <c r="E98" s="35">
        <v>2500000000</v>
      </c>
      <c r="F98" s="34">
        <f t="shared" si="1"/>
        <v>0</v>
      </c>
      <c r="K98" s="13"/>
      <c r="L98" s="13"/>
    </row>
    <row r="99" spans="1:12" ht="27" x14ac:dyDescent="0.2">
      <c r="A99" s="17" t="s">
        <v>211</v>
      </c>
      <c r="B99" s="17" t="s">
        <v>212</v>
      </c>
      <c r="C99" s="17" t="s">
        <v>18</v>
      </c>
      <c r="D99" s="18">
        <v>1304340621</v>
      </c>
      <c r="E99" s="40">
        <v>1304340621</v>
      </c>
      <c r="F99" s="34">
        <f t="shared" si="1"/>
        <v>0</v>
      </c>
      <c r="K99" s="13"/>
      <c r="L99" s="13"/>
    </row>
    <row r="100" spans="1:12" x14ac:dyDescent="0.2">
      <c r="A100" s="17" t="s">
        <v>213</v>
      </c>
      <c r="B100" s="17" t="s">
        <v>214</v>
      </c>
      <c r="C100" s="17" t="s">
        <v>18</v>
      </c>
      <c r="D100" s="18">
        <v>240000000</v>
      </c>
      <c r="E100" s="40">
        <v>240000000</v>
      </c>
      <c r="F100" s="34">
        <f t="shared" si="1"/>
        <v>0</v>
      </c>
      <c r="K100" s="13"/>
      <c r="L100" s="13"/>
    </row>
    <row r="101" spans="1:12" x14ac:dyDescent="0.2">
      <c r="A101" s="17" t="s">
        <v>215</v>
      </c>
      <c r="B101" s="17" t="s">
        <v>216</v>
      </c>
      <c r="C101" s="17" t="s">
        <v>19</v>
      </c>
      <c r="D101" s="18">
        <v>689105158</v>
      </c>
      <c r="E101" s="18">
        <v>689105158</v>
      </c>
      <c r="F101" s="34">
        <f t="shared" si="1"/>
        <v>0</v>
      </c>
      <c r="K101" s="13"/>
      <c r="L101" s="13"/>
    </row>
    <row r="102" spans="1:12" x14ac:dyDescent="0.2">
      <c r="A102" s="17" t="s">
        <v>217</v>
      </c>
      <c r="B102" s="17" t="s">
        <v>218</v>
      </c>
      <c r="C102" s="17" t="s">
        <v>19</v>
      </c>
      <c r="D102" s="18">
        <v>322269642</v>
      </c>
      <c r="E102" s="18">
        <v>322269642</v>
      </c>
      <c r="F102" s="34">
        <f t="shared" si="1"/>
        <v>0</v>
      </c>
      <c r="K102" s="13"/>
      <c r="L102" s="13"/>
    </row>
    <row r="103" spans="1:12" x14ac:dyDescent="0.2">
      <c r="A103" s="17" t="s">
        <v>219</v>
      </c>
      <c r="B103" s="17" t="s">
        <v>220</v>
      </c>
      <c r="C103" s="17" t="s">
        <v>19</v>
      </c>
      <c r="D103" s="18">
        <v>935835172</v>
      </c>
      <c r="E103" s="18">
        <v>935835172</v>
      </c>
      <c r="F103" s="34">
        <f t="shared" si="1"/>
        <v>0</v>
      </c>
      <c r="K103" s="13"/>
      <c r="L103" s="13"/>
    </row>
    <row r="104" spans="1:12" x14ac:dyDescent="0.2">
      <c r="A104" s="17" t="s">
        <v>221</v>
      </c>
      <c r="B104" s="17" t="s">
        <v>222</v>
      </c>
      <c r="C104" s="17" t="s">
        <v>18</v>
      </c>
      <c r="D104" s="18">
        <v>1394631777</v>
      </c>
      <c r="E104" s="18">
        <v>1394631777</v>
      </c>
      <c r="F104" s="34">
        <f t="shared" si="1"/>
        <v>0</v>
      </c>
      <c r="K104" s="13"/>
      <c r="L104" s="13"/>
    </row>
    <row r="105" spans="1:12" x14ac:dyDescent="0.2">
      <c r="A105" s="17" t="s">
        <v>223</v>
      </c>
      <c r="B105" s="17" t="s">
        <v>224</v>
      </c>
      <c r="C105" s="17" t="s">
        <v>18</v>
      </c>
      <c r="D105" s="18">
        <v>1384665809</v>
      </c>
      <c r="E105" s="18">
        <v>1384665809</v>
      </c>
      <c r="F105" s="34">
        <f t="shared" si="1"/>
        <v>0</v>
      </c>
      <c r="K105" s="13"/>
      <c r="L105" s="13"/>
    </row>
    <row r="106" spans="1:12" ht="27" x14ac:dyDescent="0.2">
      <c r="A106" s="17" t="s">
        <v>225</v>
      </c>
      <c r="B106" s="17" t="s">
        <v>226</v>
      </c>
      <c r="C106" s="17" t="s">
        <v>18</v>
      </c>
      <c r="D106" s="18">
        <v>650607907</v>
      </c>
      <c r="E106" s="18">
        <v>650607907</v>
      </c>
      <c r="F106" s="34">
        <f t="shared" si="1"/>
        <v>0</v>
      </c>
      <c r="K106" s="13"/>
      <c r="L106" s="13"/>
    </row>
    <row r="107" spans="1:12" x14ac:dyDescent="0.2">
      <c r="A107" s="17" t="s">
        <v>227</v>
      </c>
      <c r="B107" s="17" t="s">
        <v>228</v>
      </c>
      <c r="C107" s="17" t="s">
        <v>18</v>
      </c>
      <c r="D107" s="18">
        <v>589018670</v>
      </c>
      <c r="E107" s="18">
        <v>589018670</v>
      </c>
      <c r="F107" s="34">
        <f t="shared" si="1"/>
        <v>0</v>
      </c>
      <c r="K107" s="13"/>
      <c r="L107" s="13"/>
    </row>
    <row r="108" spans="1:12" x14ac:dyDescent="0.2">
      <c r="A108" s="17" t="s">
        <v>229</v>
      </c>
      <c r="B108" s="17" t="s">
        <v>230</v>
      </c>
      <c r="C108" s="17" t="s">
        <v>18</v>
      </c>
      <c r="D108" s="18">
        <v>129233862</v>
      </c>
      <c r="E108" s="18">
        <v>129233862</v>
      </c>
      <c r="F108" s="34">
        <f t="shared" si="1"/>
        <v>0</v>
      </c>
      <c r="K108" s="13"/>
      <c r="L108" s="13"/>
    </row>
    <row r="109" spans="1:12" x14ac:dyDescent="0.2">
      <c r="A109" s="17" t="s">
        <v>231</v>
      </c>
      <c r="B109" s="17" t="s">
        <v>232</v>
      </c>
      <c r="C109" s="17" t="s">
        <v>18</v>
      </c>
      <c r="D109" s="18">
        <v>430000000</v>
      </c>
      <c r="E109" s="18">
        <v>430000000</v>
      </c>
      <c r="F109" s="34">
        <f t="shared" si="1"/>
        <v>0</v>
      </c>
      <c r="K109" s="13"/>
      <c r="L109" s="13"/>
    </row>
    <row r="110" spans="1:12" x14ac:dyDescent="0.2">
      <c r="A110" s="17" t="s">
        <v>233</v>
      </c>
      <c r="B110" s="17" t="s">
        <v>234</v>
      </c>
      <c r="C110" s="17" t="s">
        <v>19</v>
      </c>
      <c r="D110" s="18">
        <v>675657611</v>
      </c>
      <c r="E110" s="18">
        <v>675657611</v>
      </c>
      <c r="F110" s="34">
        <f t="shared" si="1"/>
        <v>0</v>
      </c>
      <c r="K110" s="13"/>
      <c r="L110" s="13"/>
    </row>
    <row r="111" spans="1:12" ht="27" x14ac:dyDescent="0.2">
      <c r="A111" s="17" t="s">
        <v>235</v>
      </c>
      <c r="B111" s="17" t="s">
        <v>236</v>
      </c>
      <c r="C111" s="17" t="s">
        <v>18</v>
      </c>
      <c r="D111" s="18">
        <v>160000000</v>
      </c>
      <c r="E111" s="18">
        <v>160000000</v>
      </c>
      <c r="F111" s="34">
        <f t="shared" si="1"/>
        <v>0</v>
      </c>
      <c r="K111" s="13"/>
      <c r="L111" s="13"/>
    </row>
    <row r="112" spans="1:12" x14ac:dyDescent="0.2">
      <c r="A112" s="17" t="s">
        <v>237</v>
      </c>
      <c r="B112" s="17" t="s">
        <v>238</v>
      </c>
      <c r="C112" s="17" t="s">
        <v>18</v>
      </c>
      <c r="D112" s="18">
        <v>113069000</v>
      </c>
      <c r="E112" s="18">
        <v>113069000</v>
      </c>
      <c r="F112" s="34">
        <f t="shared" si="1"/>
        <v>0</v>
      </c>
      <c r="K112" s="13"/>
      <c r="L112" s="13"/>
    </row>
    <row r="113" spans="1:12" ht="27" x14ac:dyDescent="0.2">
      <c r="A113" s="17" t="s">
        <v>239</v>
      </c>
      <c r="B113" s="17" t="s">
        <v>240</v>
      </c>
      <c r="C113" s="17" t="s">
        <v>18</v>
      </c>
      <c r="D113" s="18">
        <v>120000000</v>
      </c>
      <c r="E113" s="18">
        <v>120000000</v>
      </c>
      <c r="F113" s="34">
        <f t="shared" si="1"/>
        <v>0</v>
      </c>
      <c r="K113" s="13"/>
      <c r="L113" s="13"/>
    </row>
    <row r="114" spans="1:12" x14ac:dyDescent="0.2">
      <c r="A114" s="17" t="s">
        <v>241</v>
      </c>
      <c r="B114" s="17" t="s">
        <v>242</v>
      </c>
      <c r="C114" s="17" t="s">
        <v>18</v>
      </c>
      <c r="D114" s="18">
        <v>130000000</v>
      </c>
      <c r="E114" s="18">
        <v>130000000</v>
      </c>
      <c r="F114" s="34">
        <f t="shared" si="1"/>
        <v>0</v>
      </c>
      <c r="K114" s="13"/>
      <c r="L114" s="13"/>
    </row>
    <row r="115" spans="1:12" ht="27" x14ac:dyDescent="0.2">
      <c r="A115" s="17" t="s">
        <v>243</v>
      </c>
      <c r="B115" s="17" t="s">
        <v>244</v>
      </c>
      <c r="C115" s="17" t="s">
        <v>18</v>
      </c>
      <c r="D115" s="18">
        <v>599222581</v>
      </c>
      <c r="E115" s="18">
        <v>599222581</v>
      </c>
      <c r="F115" s="34">
        <f t="shared" si="1"/>
        <v>0</v>
      </c>
      <c r="K115" s="13"/>
      <c r="L115" s="13"/>
    </row>
    <row r="116" spans="1:12" x14ac:dyDescent="0.2">
      <c r="A116" s="17" t="s">
        <v>245</v>
      </c>
      <c r="B116" s="17" t="s">
        <v>246</v>
      </c>
      <c r="C116" s="17" t="s">
        <v>18</v>
      </c>
      <c r="D116" s="18">
        <v>382397237</v>
      </c>
      <c r="E116" s="18">
        <v>382397237</v>
      </c>
      <c r="F116" s="34">
        <f t="shared" si="1"/>
        <v>0</v>
      </c>
      <c r="K116" s="13"/>
      <c r="L116" s="13"/>
    </row>
    <row r="117" spans="1:12" ht="27" x14ac:dyDescent="0.2">
      <c r="A117" s="17" t="s">
        <v>247</v>
      </c>
      <c r="B117" s="17" t="s">
        <v>248</v>
      </c>
      <c r="C117" s="17" t="s">
        <v>18</v>
      </c>
      <c r="D117" s="18">
        <v>384601491</v>
      </c>
      <c r="E117" s="18">
        <v>384601491</v>
      </c>
      <c r="F117" s="34">
        <f t="shared" si="1"/>
        <v>0</v>
      </c>
      <c r="K117" s="13"/>
      <c r="L117" s="13"/>
    </row>
    <row r="118" spans="1:12" x14ac:dyDescent="0.2">
      <c r="A118" s="17" t="s">
        <v>249</v>
      </c>
      <c r="B118" s="17" t="s">
        <v>250</v>
      </c>
      <c r="C118" s="17" t="s">
        <v>19</v>
      </c>
      <c r="D118" s="18">
        <v>60301598</v>
      </c>
      <c r="E118" s="18">
        <v>60301598</v>
      </c>
      <c r="F118" s="34">
        <f t="shared" si="1"/>
        <v>0</v>
      </c>
      <c r="K118" s="13"/>
      <c r="L118" s="13"/>
    </row>
    <row r="119" spans="1:12" x14ac:dyDescent="0.2">
      <c r="A119" s="17" t="s">
        <v>251</v>
      </c>
      <c r="B119" s="17" t="s">
        <v>252</v>
      </c>
      <c r="C119" s="17" t="s">
        <v>18</v>
      </c>
      <c r="D119" s="18">
        <v>287871586</v>
      </c>
      <c r="E119" s="18">
        <v>287871586</v>
      </c>
      <c r="F119" s="34">
        <f t="shared" si="1"/>
        <v>0</v>
      </c>
      <c r="K119" s="13"/>
      <c r="L119" s="13"/>
    </row>
    <row r="120" spans="1:12" x14ac:dyDescent="0.2">
      <c r="A120" s="17" t="s">
        <v>253</v>
      </c>
      <c r="B120" s="17" t="s">
        <v>254</v>
      </c>
      <c r="C120" s="17" t="s">
        <v>18</v>
      </c>
      <c r="D120" s="18">
        <v>222383777</v>
      </c>
      <c r="E120" s="18">
        <v>222383777</v>
      </c>
      <c r="F120" s="34">
        <f t="shared" si="1"/>
        <v>0</v>
      </c>
      <c r="K120" s="13"/>
      <c r="L120" s="13"/>
    </row>
    <row r="121" spans="1:12" x14ac:dyDescent="0.2">
      <c r="A121" s="17" t="s">
        <v>255</v>
      </c>
      <c r="B121" s="17" t="s">
        <v>256</v>
      </c>
      <c r="C121" s="17" t="s">
        <v>18</v>
      </c>
      <c r="D121" s="18">
        <v>497666772</v>
      </c>
      <c r="E121" s="18">
        <v>497666772</v>
      </c>
      <c r="F121" s="34">
        <f t="shared" si="1"/>
        <v>0</v>
      </c>
      <c r="K121" s="13"/>
      <c r="L121" s="13"/>
    </row>
    <row r="122" spans="1:12" x14ac:dyDescent="0.2">
      <c r="A122" s="17" t="s">
        <v>257</v>
      </c>
      <c r="B122" s="17" t="s">
        <v>258</v>
      </c>
      <c r="C122" s="17" t="s">
        <v>18</v>
      </c>
      <c r="D122" s="18">
        <v>66163239</v>
      </c>
      <c r="E122" s="18">
        <v>66163239</v>
      </c>
      <c r="F122" s="34">
        <f t="shared" si="1"/>
        <v>0</v>
      </c>
      <c r="K122" s="13"/>
      <c r="L122" s="13"/>
    </row>
    <row r="123" spans="1:12" ht="40.5" x14ac:dyDescent="0.2">
      <c r="A123" s="17" t="s">
        <v>259</v>
      </c>
      <c r="B123" s="17" t="s">
        <v>260</v>
      </c>
      <c r="C123" s="17" t="s">
        <v>18</v>
      </c>
      <c r="D123" s="18">
        <v>666559124</v>
      </c>
      <c r="E123" s="18">
        <v>666559124</v>
      </c>
      <c r="F123" s="34">
        <f t="shared" si="1"/>
        <v>0</v>
      </c>
      <c r="K123" s="13"/>
      <c r="L123" s="13"/>
    </row>
    <row r="124" spans="1:12" ht="27" x14ac:dyDescent="0.2">
      <c r="A124" s="17" t="s">
        <v>261</v>
      </c>
      <c r="B124" s="17" t="s">
        <v>262</v>
      </c>
      <c r="C124" s="17" t="s">
        <v>18</v>
      </c>
      <c r="D124" s="18">
        <v>399230464</v>
      </c>
      <c r="E124" s="18">
        <v>399230464</v>
      </c>
      <c r="F124" s="34">
        <f t="shared" si="1"/>
        <v>0</v>
      </c>
      <c r="K124" s="13"/>
      <c r="L124" s="13"/>
    </row>
    <row r="125" spans="1:12" x14ac:dyDescent="0.2">
      <c r="A125" s="17" t="s">
        <v>263</v>
      </c>
      <c r="B125" s="17" t="s">
        <v>264</v>
      </c>
      <c r="C125" s="17" t="s">
        <v>18</v>
      </c>
      <c r="D125" s="18">
        <v>570587240</v>
      </c>
      <c r="E125" s="18">
        <v>570587240</v>
      </c>
      <c r="F125" s="34">
        <f t="shared" si="1"/>
        <v>0</v>
      </c>
      <c r="K125" s="13"/>
      <c r="L125" s="13"/>
    </row>
    <row r="126" spans="1:12" x14ac:dyDescent="0.2">
      <c r="A126" s="17" t="s">
        <v>265</v>
      </c>
      <c r="B126" s="17" t="s">
        <v>266</v>
      </c>
      <c r="C126" s="17" t="s">
        <v>18</v>
      </c>
      <c r="D126" s="18">
        <v>707010569</v>
      </c>
      <c r="E126" s="18">
        <v>707010569</v>
      </c>
      <c r="F126" s="34">
        <f t="shared" si="1"/>
        <v>0</v>
      </c>
      <c r="K126" s="13"/>
      <c r="L126" s="13"/>
    </row>
    <row r="127" spans="1:12" ht="27" x14ac:dyDescent="0.2">
      <c r="A127" s="17" t="s">
        <v>267</v>
      </c>
      <c r="B127" s="17" t="s">
        <v>268</v>
      </c>
      <c r="C127" s="17" t="s">
        <v>18</v>
      </c>
      <c r="D127" s="18">
        <v>597868569</v>
      </c>
      <c r="E127" s="18">
        <v>597868569</v>
      </c>
      <c r="F127" s="34">
        <f t="shared" si="1"/>
        <v>0</v>
      </c>
      <c r="K127" s="13"/>
      <c r="L127" s="13"/>
    </row>
    <row r="128" spans="1:12" x14ac:dyDescent="0.2">
      <c r="A128" s="17" t="s">
        <v>269</v>
      </c>
      <c r="B128" s="17" t="s">
        <v>270</v>
      </c>
      <c r="C128" s="17" t="s">
        <v>18</v>
      </c>
      <c r="D128" s="18">
        <v>99805175</v>
      </c>
      <c r="E128" s="18">
        <v>99805175</v>
      </c>
      <c r="F128" s="34">
        <f t="shared" si="1"/>
        <v>0</v>
      </c>
      <c r="K128" s="13"/>
      <c r="L128" s="13"/>
    </row>
    <row r="129" spans="1:12" x14ac:dyDescent="0.2">
      <c r="A129" s="17" t="s">
        <v>271</v>
      </c>
      <c r="B129" s="17" t="s">
        <v>272</v>
      </c>
      <c r="C129" s="17" t="s">
        <v>18</v>
      </c>
      <c r="D129" s="18">
        <v>2343514065</v>
      </c>
      <c r="E129" s="18">
        <v>2343514065</v>
      </c>
      <c r="F129" s="34">
        <f t="shared" si="1"/>
        <v>0</v>
      </c>
      <c r="K129" s="13"/>
      <c r="L129" s="13"/>
    </row>
    <row r="130" spans="1:12" x14ac:dyDescent="0.2">
      <c r="A130" s="17" t="s">
        <v>273</v>
      </c>
      <c r="B130" s="17" t="s">
        <v>274</v>
      </c>
      <c r="C130" s="17" t="s">
        <v>18</v>
      </c>
      <c r="D130" s="18">
        <v>100000000</v>
      </c>
      <c r="E130" s="18">
        <v>100000000</v>
      </c>
      <c r="F130" s="34">
        <f t="shared" si="1"/>
        <v>0</v>
      </c>
      <c r="K130" s="13"/>
      <c r="L130" s="13"/>
    </row>
    <row r="131" spans="1:12" x14ac:dyDescent="0.2">
      <c r="A131" s="17" t="s">
        <v>275</v>
      </c>
      <c r="B131" s="17" t="s">
        <v>276</v>
      </c>
      <c r="C131" s="17" t="s">
        <v>18</v>
      </c>
      <c r="D131" s="18">
        <v>500000000</v>
      </c>
      <c r="E131" s="18">
        <v>500000000</v>
      </c>
      <c r="F131" s="34">
        <f t="shared" si="1"/>
        <v>0</v>
      </c>
      <c r="K131" s="13"/>
      <c r="L131" s="13"/>
    </row>
    <row r="132" spans="1:12" x14ac:dyDescent="0.2">
      <c r="A132" s="17" t="s">
        <v>277</v>
      </c>
      <c r="B132" s="17" t="s">
        <v>278</v>
      </c>
      <c r="C132" s="17" t="s">
        <v>18</v>
      </c>
      <c r="D132" s="18">
        <v>705863905</v>
      </c>
      <c r="E132" s="18">
        <v>705863905</v>
      </c>
      <c r="F132" s="34">
        <f t="shared" si="1"/>
        <v>0</v>
      </c>
      <c r="K132" s="13"/>
      <c r="L132" s="13"/>
    </row>
    <row r="133" spans="1:12" x14ac:dyDescent="0.2">
      <c r="A133" s="17" t="s">
        <v>279</v>
      </c>
      <c r="B133" s="17" t="s">
        <v>280</v>
      </c>
      <c r="C133" s="17" t="s">
        <v>18</v>
      </c>
      <c r="D133" s="18">
        <v>126527454</v>
      </c>
      <c r="E133" s="18">
        <v>126527454</v>
      </c>
      <c r="F133" s="34">
        <f t="shared" ref="F133:F196" si="2">E133-D133</f>
        <v>0</v>
      </c>
      <c r="K133" s="13"/>
      <c r="L133" s="13"/>
    </row>
    <row r="134" spans="1:12" x14ac:dyDescent="0.2">
      <c r="A134" s="17" t="s">
        <v>281</v>
      </c>
      <c r="B134" s="17" t="s">
        <v>282</v>
      </c>
      <c r="C134" s="17" t="s">
        <v>18</v>
      </c>
      <c r="D134" s="18">
        <v>131000000</v>
      </c>
      <c r="E134" s="18">
        <v>131000000</v>
      </c>
      <c r="F134" s="34">
        <f t="shared" si="2"/>
        <v>0</v>
      </c>
      <c r="K134" s="13"/>
      <c r="L134" s="13"/>
    </row>
    <row r="135" spans="1:12" ht="40.5" x14ac:dyDescent="0.2">
      <c r="A135" s="17" t="s">
        <v>283</v>
      </c>
      <c r="B135" s="17" t="s">
        <v>284</v>
      </c>
      <c r="C135" s="17" t="s">
        <v>18</v>
      </c>
      <c r="D135" s="18">
        <v>638408992</v>
      </c>
      <c r="E135" s="18">
        <v>638408992</v>
      </c>
      <c r="F135" s="34">
        <f t="shared" si="2"/>
        <v>0</v>
      </c>
      <c r="K135" s="13"/>
      <c r="L135" s="13"/>
    </row>
    <row r="136" spans="1:12" x14ac:dyDescent="0.2">
      <c r="A136" s="17" t="s">
        <v>285</v>
      </c>
      <c r="B136" s="17" t="s">
        <v>286</v>
      </c>
      <c r="C136" s="17" t="s">
        <v>19</v>
      </c>
      <c r="D136" s="18">
        <v>55235733</v>
      </c>
      <c r="E136" s="18">
        <v>55235733</v>
      </c>
      <c r="F136" s="34">
        <f t="shared" si="2"/>
        <v>0</v>
      </c>
      <c r="K136" s="13"/>
      <c r="L136" s="13"/>
    </row>
    <row r="137" spans="1:12" ht="27" x14ac:dyDescent="0.2">
      <c r="A137" s="17" t="s">
        <v>287</v>
      </c>
      <c r="B137" s="17" t="s">
        <v>288</v>
      </c>
      <c r="C137" s="17" t="s">
        <v>18</v>
      </c>
      <c r="D137" s="18">
        <v>626431840</v>
      </c>
      <c r="E137" s="18">
        <v>626431840</v>
      </c>
      <c r="F137" s="34">
        <f t="shared" si="2"/>
        <v>0</v>
      </c>
      <c r="K137" s="13"/>
      <c r="L137" s="13"/>
    </row>
    <row r="138" spans="1:12" x14ac:dyDescent="0.2">
      <c r="A138" s="17" t="s">
        <v>289</v>
      </c>
      <c r="B138" s="17" t="s">
        <v>290</v>
      </c>
      <c r="C138" s="17" t="s">
        <v>18</v>
      </c>
      <c r="D138" s="18">
        <v>162426498</v>
      </c>
      <c r="E138" s="18">
        <v>162426498</v>
      </c>
      <c r="F138" s="34">
        <f t="shared" si="2"/>
        <v>0</v>
      </c>
      <c r="K138" s="13"/>
      <c r="L138" s="13"/>
    </row>
    <row r="139" spans="1:12" x14ac:dyDescent="0.2">
      <c r="A139" s="17" t="s">
        <v>291</v>
      </c>
      <c r="B139" s="17" t="s">
        <v>292</v>
      </c>
      <c r="C139" s="17" t="s">
        <v>18</v>
      </c>
      <c r="D139" s="18">
        <v>750452835</v>
      </c>
      <c r="E139" s="18">
        <v>750452835</v>
      </c>
      <c r="F139" s="34">
        <f t="shared" si="2"/>
        <v>0</v>
      </c>
      <c r="K139" s="13"/>
      <c r="L139" s="13"/>
    </row>
    <row r="140" spans="1:12" x14ac:dyDescent="0.2">
      <c r="A140" s="17" t="s">
        <v>293</v>
      </c>
      <c r="B140" s="17" t="s">
        <v>294</v>
      </c>
      <c r="C140" s="17" t="s">
        <v>18</v>
      </c>
      <c r="D140" s="18">
        <v>697003883</v>
      </c>
      <c r="E140" s="18">
        <v>697003883</v>
      </c>
      <c r="F140" s="34">
        <f t="shared" si="2"/>
        <v>0</v>
      </c>
      <c r="K140" s="13"/>
      <c r="L140" s="13"/>
    </row>
    <row r="141" spans="1:12" x14ac:dyDescent="0.2">
      <c r="A141" s="17" t="s">
        <v>295</v>
      </c>
      <c r="B141" s="17" t="s">
        <v>296</v>
      </c>
      <c r="C141" s="17" t="s">
        <v>18</v>
      </c>
      <c r="D141" s="18">
        <v>129908653</v>
      </c>
      <c r="E141" s="18">
        <v>129908653</v>
      </c>
      <c r="F141" s="34">
        <f t="shared" si="2"/>
        <v>0</v>
      </c>
      <c r="K141" s="13"/>
      <c r="L141" s="13"/>
    </row>
    <row r="142" spans="1:12" ht="27" x14ac:dyDescent="0.2">
      <c r="A142" s="17" t="s">
        <v>297</v>
      </c>
      <c r="B142" s="17" t="s">
        <v>298</v>
      </c>
      <c r="C142" s="17" t="s">
        <v>18</v>
      </c>
      <c r="D142" s="18">
        <v>126527454</v>
      </c>
      <c r="E142" s="18">
        <v>126527454</v>
      </c>
      <c r="F142" s="34">
        <f t="shared" si="2"/>
        <v>0</v>
      </c>
      <c r="K142" s="13"/>
      <c r="L142" s="13"/>
    </row>
    <row r="143" spans="1:12" ht="27" x14ac:dyDescent="0.2">
      <c r="A143" s="17" t="s">
        <v>299</v>
      </c>
      <c r="B143" s="17" t="s">
        <v>300</v>
      </c>
      <c r="C143" s="17" t="s">
        <v>18</v>
      </c>
      <c r="D143" s="18">
        <v>126305084</v>
      </c>
      <c r="E143" s="18">
        <v>126305084</v>
      </c>
      <c r="F143" s="34">
        <f t="shared" si="2"/>
        <v>0</v>
      </c>
      <c r="K143" s="13"/>
      <c r="L143" s="13"/>
    </row>
    <row r="144" spans="1:12" ht="27" x14ac:dyDescent="0.2">
      <c r="A144" s="17" t="s">
        <v>301</v>
      </c>
      <c r="B144" s="17" t="s">
        <v>302</v>
      </c>
      <c r="C144" s="17" t="s">
        <v>18</v>
      </c>
      <c r="D144" s="18">
        <v>229627363</v>
      </c>
      <c r="E144" s="18">
        <v>229627363</v>
      </c>
      <c r="F144" s="34">
        <f t="shared" si="2"/>
        <v>0</v>
      </c>
      <c r="K144" s="13"/>
      <c r="L144" s="13"/>
    </row>
    <row r="145" spans="1:12" ht="27" x14ac:dyDescent="0.2">
      <c r="A145" s="17" t="s">
        <v>303</v>
      </c>
      <c r="B145" s="17" t="s">
        <v>304</v>
      </c>
      <c r="C145" s="17" t="s">
        <v>18</v>
      </c>
      <c r="D145" s="18">
        <v>236150069</v>
      </c>
      <c r="E145" s="18">
        <v>236150069</v>
      </c>
      <c r="F145" s="34">
        <f t="shared" si="2"/>
        <v>0</v>
      </c>
      <c r="K145" s="13"/>
      <c r="L145" s="13"/>
    </row>
    <row r="146" spans="1:12" x14ac:dyDescent="0.2">
      <c r="A146" s="17" t="s">
        <v>305</v>
      </c>
      <c r="B146" s="17" t="s">
        <v>306</v>
      </c>
      <c r="C146" s="17" t="s">
        <v>18</v>
      </c>
      <c r="D146" s="18">
        <v>674788180</v>
      </c>
      <c r="E146" s="18">
        <v>674788180</v>
      </c>
      <c r="F146" s="34">
        <f t="shared" si="2"/>
        <v>0</v>
      </c>
      <c r="K146" s="13"/>
      <c r="L146" s="13"/>
    </row>
    <row r="147" spans="1:12" x14ac:dyDescent="0.2">
      <c r="A147" s="17" t="s">
        <v>307</v>
      </c>
      <c r="B147" s="17" t="s">
        <v>308</v>
      </c>
      <c r="C147" s="17" t="s">
        <v>18</v>
      </c>
      <c r="D147" s="18">
        <v>265321354</v>
      </c>
      <c r="E147" s="18">
        <v>265321354</v>
      </c>
      <c r="F147" s="34">
        <f t="shared" si="2"/>
        <v>0</v>
      </c>
      <c r="K147" s="13"/>
      <c r="L147" s="13"/>
    </row>
    <row r="148" spans="1:12" x14ac:dyDescent="0.2">
      <c r="A148" s="17" t="s">
        <v>309</v>
      </c>
      <c r="B148" s="17" t="s">
        <v>310</v>
      </c>
      <c r="C148" s="17" t="s">
        <v>18</v>
      </c>
      <c r="D148" s="18">
        <v>221973522</v>
      </c>
      <c r="E148" s="18">
        <v>221973522</v>
      </c>
      <c r="F148" s="34">
        <f t="shared" si="2"/>
        <v>0</v>
      </c>
      <c r="K148" s="13"/>
      <c r="L148" s="13"/>
    </row>
    <row r="149" spans="1:12" x14ac:dyDescent="0.2">
      <c r="A149" s="17" t="s">
        <v>311</v>
      </c>
      <c r="B149" s="17" t="s">
        <v>312</v>
      </c>
      <c r="C149" s="17" t="s">
        <v>18</v>
      </c>
      <c r="D149" s="18">
        <v>320000000</v>
      </c>
      <c r="E149" s="18">
        <v>320000000</v>
      </c>
      <c r="F149" s="34">
        <f t="shared" si="2"/>
        <v>0</v>
      </c>
      <c r="K149" s="13"/>
      <c r="L149" s="13"/>
    </row>
    <row r="150" spans="1:12" ht="27" x14ac:dyDescent="0.2">
      <c r="A150" s="17" t="s">
        <v>313</v>
      </c>
      <c r="B150" s="17" t="s">
        <v>314</v>
      </c>
      <c r="C150" s="17" t="s">
        <v>18</v>
      </c>
      <c r="D150" s="18">
        <v>166501106</v>
      </c>
      <c r="E150" s="18">
        <v>166501106</v>
      </c>
      <c r="F150" s="34">
        <f t="shared" si="2"/>
        <v>0</v>
      </c>
      <c r="K150" s="13"/>
      <c r="L150" s="13"/>
    </row>
    <row r="151" spans="1:12" ht="27" x14ac:dyDescent="0.2">
      <c r="A151" s="17" t="s">
        <v>315</v>
      </c>
      <c r="B151" s="17" t="s">
        <v>316</v>
      </c>
      <c r="C151" s="17" t="s">
        <v>18</v>
      </c>
      <c r="D151" s="18">
        <v>336441873</v>
      </c>
      <c r="E151" s="18">
        <v>336441873</v>
      </c>
      <c r="F151" s="34">
        <f t="shared" si="2"/>
        <v>0</v>
      </c>
      <c r="K151" s="13"/>
      <c r="L151" s="13"/>
    </row>
    <row r="152" spans="1:12" x14ac:dyDescent="0.2">
      <c r="A152" s="17" t="s">
        <v>317</v>
      </c>
      <c r="B152" s="17" t="s">
        <v>318</v>
      </c>
      <c r="C152" s="17" t="s">
        <v>18</v>
      </c>
      <c r="D152" s="18">
        <v>317686217</v>
      </c>
      <c r="E152" s="18">
        <v>317686217</v>
      </c>
      <c r="F152" s="34">
        <f t="shared" si="2"/>
        <v>0</v>
      </c>
      <c r="K152" s="13"/>
      <c r="L152" s="13"/>
    </row>
    <row r="153" spans="1:12" ht="27" x14ac:dyDescent="0.2">
      <c r="A153" s="17" t="s">
        <v>319</v>
      </c>
      <c r="B153" s="17" t="s">
        <v>320</v>
      </c>
      <c r="C153" s="17" t="s">
        <v>18</v>
      </c>
      <c r="D153" s="18">
        <v>240226080</v>
      </c>
      <c r="E153" s="18">
        <v>240226080</v>
      </c>
      <c r="F153" s="34">
        <f t="shared" si="2"/>
        <v>0</v>
      </c>
      <c r="K153" s="13"/>
      <c r="L153" s="13"/>
    </row>
    <row r="154" spans="1:12" ht="27" x14ac:dyDescent="0.2">
      <c r="A154" s="17" t="s">
        <v>321</v>
      </c>
      <c r="B154" s="17" t="s">
        <v>322</v>
      </c>
      <c r="C154" s="17" t="s">
        <v>18</v>
      </c>
      <c r="D154" s="18">
        <v>1100880176</v>
      </c>
      <c r="E154" s="18">
        <v>1100880176</v>
      </c>
      <c r="F154" s="34">
        <f t="shared" si="2"/>
        <v>0</v>
      </c>
      <c r="K154" s="13"/>
      <c r="L154" s="13"/>
    </row>
    <row r="155" spans="1:12" ht="40.5" x14ac:dyDescent="0.2">
      <c r="A155" s="17" t="s">
        <v>323</v>
      </c>
      <c r="B155" s="17" t="s">
        <v>324</v>
      </c>
      <c r="C155" s="17" t="s">
        <v>18</v>
      </c>
      <c r="D155" s="18">
        <v>190725974</v>
      </c>
      <c r="E155" s="18">
        <v>190725974</v>
      </c>
      <c r="F155" s="34">
        <f t="shared" si="2"/>
        <v>0</v>
      </c>
      <c r="K155" s="13"/>
      <c r="L155" s="13"/>
    </row>
    <row r="156" spans="1:12" ht="27" x14ac:dyDescent="0.2">
      <c r="A156" s="17" t="s">
        <v>325</v>
      </c>
      <c r="B156" s="17" t="s">
        <v>326</v>
      </c>
      <c r="C156" s="17" t="s">
        <v>18</v>
      </c>
      <c r="D156" s="18">
        <v>203092000</v>
      </c>
      <c r="E156" s="18">
        <v>203092000</v>
      </c>
      <c r="F156" s="34">
        <f t="shared" si="2"/>
        <v>0</v>
      </c>
      <c r="K156" s="13"/>
      <c r="L156" s="13"/>
    </row>
    <row r="157" spans="1:12" x14ac:dyDescent="0.2">
      <c r="A157" s="17" t="s">
        <v>327</v>
      </c>
      <c r="B157" s="17" t="s">
        <v>328</v>
      </c>
      <c r="C157" s="17" t="s">
        <v>18</v>
      </c>
      <c r="D157" s="18">
        <v>196408340</v>
      </c>
      <c r="E157" s="36">
        <v>196408340</v>
      </c>
      <c r="F157" s="34">
        <f t="shared" si="2"/>
        <v>0</v>
      </c>
      <c r="K157" s="13"/>
      <c r="L157" s="13"/>
    </row>
    <row r="158" spans="1:12" ht="27" x14ac:dyDescent="0.2">
      <c r="A158" s="17" t="s">
        <v>329</v>
      </c>
      <c r="B158" s="17" t="s">
        <v>330</v>
      </c>
      <c r="C158" s="17" t="s">
        <v>18</v>
      </c>
      <c r="D158" s="18">
        <v>2500661038</v>
      </c>
      <c r="E158" s="18">
        <v>2500661038</v>
      </c>
      <c r="F158" s="34">
        <f t="shared" si="2"/>
        <v>0</v>
      </c>
      <c r="K158" s="13"/>
      <c r="L158" s="13"/>
    </row>
    <row r="159" spans="1:12" ht="27" x14ac:dyDescent="0.2">
      <c r="A159" s="17" t="s">
        <v>331</v>
      </c>
      <c r="B159" s="17" t="s">
        <v>332</v>
      </c>
      <c r="C159" s="17" t="s">
        <v>18</v>
      </c>
      <c r="D159" s="18">
        <v>405353916</v>
      </c>
      <c r="E159" s="18">
        <v>405353916</v>
      </c>
      <c r="F159" s="34">
        <f t="shared" si="2"/>
        <v>0</v>
      </c>
      <c r="K159" s="13"/>
      <c r="L159" s="13"/>
    </row>
    <row r="160" spans="1:12" x14ac:dyDescent="0.2">
      <c r="A160" s="17" t="s">
        <v>333</v>
      </c>
      <c r="B160" s="17" t="s">
        <v>334</v>
      </c>
      <c r="C160" s="17" t="s">
        <v>18</v>
      </c>
      <c r="D160" s="18">
        <v>470527513</v>
      </c>
      <c r="E160" s="18">
        <v>470527513</v>
      </c>
      <c r="F160" s="34">
        <f t="shared" si="2"/>
        <v>0</v>
      </c>
      <c r="K160" s="13"/>
      <c r="L160" s="13"/>
    </row>
    <row r="161" spans="1:12" ht="27" x14ac:dyDescent="0.2">
      <c r="A161" s="17" t="s">
        <v>335</v>
      </c>
      <c r="B161" s="17" t="s">
        <v>336</v>
      </c>
      <c r="C161" s="17" t="s">
        <v>18</v>
      </c>
      <c r="D161" s="18">
        <v>344571355</v>
      </c>
      <c r="E161" s="40">
        <v>344571355</v>
      </c>
      <c r="F161" s="34">
        <f t="shared" si="2"/>
        <v>0</v>
      </c>
      <c r="K161" s="13"/>
      <c r="L161" s="13"/>
    </row>
    <row r="162" spans="1:12" ht="40.5" x14ac:dyDescent="0.2">
      <c r="A162" s="17" t="s">
        <v>337</v>
      </c>
      <c r="B162" s="17" t="s">
        <v>338</v>
      </c>
      <c r="C162" s="17" t="s">
        <v>18</v>
      </c>
      <c r="D162" s="18">
        <v>124587259</v>
      </c>
      <c r="E162" s="18">
        <v>124587259</v>
      </c>
      <c r="F162" s="34">
        <f t="shared" si="2"/>
        <v>0</v>
      </c>
      <c r="K162" s="13"/>
      <c r="L162" s="13"/>
    </row>
    <row r="163" spans="1:12" ht="27" x14ac:dyDescent="0.2">
      <c r="A163" s="17" t="s">
        <v>339</v>
      </c>
      <c r="B163" s="17" t="s">
        <v>340</v>
      </c>
      <c r="C163" s="17" t="s">
        <v>18</v>
      </c>
      <c r="D163" s="18">
        <v>456682292</v>
      </c>
      <c r="E163" s="18">
        <v>456682292</v>
      </c>
      <c r="F163" s="34">
        <f t="shared" si="2"/>
        <v>0</v>
      </c>
      <c r="K163" s="13"/>
      <c r="L163" s="13"/>
    </row>
    <row r="164" spans="1:12" ht="27" x14ac:dyDescent="0.2">
      <c r="A164" s="17" t="s">
        <v>341</v>
      </c>
      <c r="B164" s="17" t="s">
        <v>342</v>
      </c>
      <c r="C164" s="17" t="s">
        <v>19</v>
      </c>
      <c r="D164" s="18">
        <v>1000000000</v>
      </c>
      <c r="E164" s="40">
        <v>1000000000</v>
      </c>
      <c r="F164" s="34">
        <f t="shared" si="2"/>
        <v>0</v>
      </c>
      <c r="K164" s="13"/>
      <c r="L164" s="13"/>
    </row>
    <row r="165" spans="1:12" x14ac:dyDescent="0.2">
      <c r="A165" s="17" t="s">
        <v>343</v>
      </c>
      <c r="B165" s="17" t="s">
        <v>344</v>
      </c>
      <c r="C165" s="17" t="s">
        <v>19</v>
      </c>
      <c r="D165" s="18">
        <v>1530467389</v>
      </c>
      <c r="E165" s="18">
        <v>1530467389</v>
      </c>
      <c r="F165" s="34">
        <f t="shared" si="2"/>
        <v>0</v>
      </c>
      <c r="K165" s="13"/>
      <c r="L165" s="13"/>
    </row>
    <row r="166" spans="1:12" x14ac:dyDescent="0.2">
      <c r="A166" s="17" t="s">
        <v>345</v>
      </c>
      <c r="B166" s="17" t="s">
        <v>346</v>
      </c>
      <c r="C166" s="17" t="s">
        <v>19</v>
      </c>
      <c r="D166" s="18">
        <v>894184984</v>
      </c>
      <c r="E166" s="36">
        <v>894184984</v>
      </c>
      <c r="F166" s="34">
        <f t="shared" si="2"/>
        <v>0</v>
      </c>
      <c r="K166" s="13"/>
      <c r="L166" s="13"/>
    </row>
    <row r="167" spans="1:12" ht="27" x14ac:dyDescent="0.2">
      <c r="A167" s="17" t="s">
        <v>347</v>
      </c>
      <c r="B167" s="17" t="s">
        <v>348</v>
      </c>
      <c r="C167" s="17" t="s">
        <v>18</v>
      </c>
      <c r="D167" s="18">
        <v>35988977</v>
      </c>
      <c r="E167" s="18">
        <v>35988977</v>
      </c>
      <c r="F167" s="34">
        <f t="shared" si="2"/>
        <v>0</v>
      </c>
      <c r="K167" s="13"/>
      <c r="L167" s="13"/>
    </row>
    <row r="168" spans="1:12" ht="27" x14ac:dyDescent="0.2">
      <c r="A168" s="17" t="s">
        <v>349</v>
      </c>
      <c r="B168" s="17" t="s">
        <v>350</v>
      </c>
      <c r="C168" s="17" t="s">
        <v>18</v>
      </c>
      <c r="D168" s="18">
        <v>172043739</v>
      </c>
      <c r="E168" s="40">
        <v>172043739</v>
      </c>
      <c r="F168" s="34">
        <f t="shared" si="2"/>
        <v>0</v>
      </c>
      <c r="K168" s="13"/>
      <c r="L168" s="13"/>
    </row>
    <row r="169" spans="1:12" ht="27" x14ac:dyDescent="0.2">
      <c r="A169" s="17" t="s">
        <v>351</v>
      </c>
      <c r="B169" s="17" t="s">
        <v>352</v>
      </c>
      <c r="C169" s="17" t="s">
        <v>18</v>
      </c>
      <c r="D169" s="18">
        <v>250000000</v>
      </c>
      <c r="E169" s="40">
        <v>250000000</v>
      </c>
      <c r="F169" s="34">
        <f t="shared" si="2"/>
        <v>0</v>
      </c>
      <c r="K169" s="13"/>
      <c r="L169" s="13"/>
    </row>
    <row r="170" spans="1:12" x14ac:dyDescent="0.2">
      <c r="A170" s="17" t="s">
        <v>353</v>
      </c>
      <c r="B170" s="17" t="s">
        <v>354</v>
      </c>
      <c r="C170" s="17" t="s">
        <v>18</v>
      </c>
      <c r="D170" s="18">
        <v>150000000</v>
      </c>
      <c r="E170" s="40">
        <v>150000000</v>
      </c>
      <c r="F170" s="34">
        <f t="shared" si="2"/>
        <v>0</v>
      </c>
      <c r="K170" s="13"/>
      <c r="L170" s="13"/>
    </row>
    <row r="171" spans="1:12" x14ac:dyDescent="0.2">
      <c r="A171" s="17" t="s">
        <v>355</v>
      </c>
      <c r="B171" s="17" t="s">
        <v>356</v>
      </c>
      <c r="C171" s="17" t="s">
        <v>18</v>
      </c>
      <c r="D171" s="18">
        <v>200000000</v>
      </c>
      <c r="E171" s="40">
        <v>200000000</v>
      </c>
      <c r="F171" s="34">
        <f t="shared" si="2"/>
        <v>0</v>
      </c>
      <c r="K171" s="13"/>
      <c r="L171" s="13"/>
    </row>
    <row r="172" spans="1:12" x14ac:dyDescent="0.2">
      <c r="A172" s="17" t="s">
        <v>357</v>
      </c>
      <c r="B172" s="17" t="s">
        <v>358</v>
      </c>
      <c r="C172" s="17" t="s">
        <v>18</v>
      </c>
      <c r="D172" s="18">
        <v>200000000</v>
      </c>
      <c r="E172" s="40">
        <v>200000000</v>
      </c>
      <c r="F172" s="34">
        <f t="shared" si="2"/>
        <v>0</v>
      </c>
      <c r="K172" s="13"/>
      <c r="L172" s="13"/>
    </row>
    <row r="173" spans="1:12" x14ac:dyDescent="0.2">
      <c r="A173" s="17" t="s">
        <v>359</v>
      </c>
      <c r="B173" s="17" t="s">
        <v>360</v>
      </c>
      <c r="C173" s="17" t="s">
        <v>18</v>
      </c>
      <c r="D173" s="18">
        <v>200000000</v>
      </c>
      <c r="E173" s="40">
        <v>200000000</v>
      </c>
      <c r="F173" s="34">
        <f t="shared" si="2"/>
        <v>0</v>
      </c>
      <c r="K173" s="13"/>
      <c r="L173" s="13"/>
    </row>
    <row r="174" spans="1:12" x14ac:dyDescent="0.2">
      <c r="A174" s="17" t="s">
        <v>361</v>
      </c>
      <c r="B174" s="17" t="s">
        <v>362</v>
      </c>
      <c r="C174" s="17" t="s">
        <v>18</v>
      </c>
      <c r="D174" s="18">
        <v>500000000</v>
      </c>
      <c r="E174" s="40">
        <v>500000000</v>
      </c>
      <c r="F174" s="34">
        <f t="shared" si="2"/>
        <v>0</v>
      </c>
      <c r="K174" s="13"/>
      <c r="L174" s="13"/>
    </row>
    <row r="175" spans="1:12" x14ac:dyDescent="0.2">
      <c r="A175" s="17" t="s">
        <v>363</v>
      </c>
      <c r="B175" s="17" t="s">
        <v>364</v>
      </c>
      <c r="C175" s="17" t="s">
        <v>18</v>
      </c>
      <c r="D175" s="18">
        <v>500000000</v>
      </c>
      <c r="E175" s="40">
        <v>500000000</v>
      </c>
      <c r="F175" s="34">
        <f t="shared" si="2"/>
        <v>0</v>
      </c>
      <c r="K175" s="13"/>
      <c r="L175" s="13"/>
    </row>
    <row r="176" spans="1:12" ht="27" x14ac:dyDescent="0.2">
      <c r="A176" s="17" t="s">
        <v>365</v>
      </c>
      <c r="B176" s="17" t="s">
        <v>366</v>
      </c>
      <c r="C176" s="17" t="s">
        <v>18</v>
      </c>
      <c r="D176" s="18">
        <v>800000000</v>
      </c>
      <c r="E176" s="40">
        <v>800000000</v>
      </c>
      <c r="F176" s="34">
        <f t="shared" si="2"/>
        <v>0</v>
      </c>
      <c r="K176" s="13"/>
      <c r="L176" s="13"/>
    </row>
    <row r="177" spans="1:12" ht="27" x14ac:dyDescent="0.2">
      <c r="A177" s="17" t="s">
        <v>367</v>
      </c>
      <c r="B177" s="17" t="s">
        <v>368</v>
      </c>
      <c r="C177" s="17" t="s">
        <v>19</v>
      </c>
      <c r="D177" s="18">
        <v>150000000</v>
      </c>
      <c r="E177" s="40">
        <v>150000000</v>
      </c>
      <c r="F177" s="34">
        <f t="shared" si="2"/>
        <v>0</v>
      </c>
      <c r="K177" s="13"/>
      <c r="L177" s="13"/>
    </row>
    <row r="178" spans="1:12" ht="40.5" x14ac:dyDescent="0.2">
      <c r="A178" s="17" t="s">
        <v>369</v>
      </c>
      <c r="B178" s="17" t="s">
        <v>370</v>
      </c>
      <c r="C178" s="17" t="s">
        <v>19</v>
      </c>
      <c r="D178" s="18">
        <v>200000000</v>
      </c>
      <c r="E178" s="40">
        <v>200000000</v>
      </c>
      <c r="F178" s="34">
        <f t="shared" si="2"/>
        <v>0</v>
      </c>
      <c r="K178" s="13"/>
      <c r="L178" s="13"/>
    </row>
    <row r="179" spans="1:12" ht="27" x14ac:dyDescent="0.2">
      <c r="A179" s="17" t="s">
        <v>371</v>
      </c>
      <c r="B179" s="17" t="s">
        <v>372</v>
      </c>
      <c r="C179" s="17" t="s">
        <v>19</v>
      </c>
      <c r="D179" s="18">
        <v>120000000</v>
      </c>
      <c r="E179" s="40">
        <v>120000000</v>
      </c>
      <c r="F179" s="34">
        <f t="shared" si="2"/>
        <v>0</v>
      </c>
      <c r="K179" s="13"/>
      <c r="L179" s="13"/>
    </row>
    <row r="180" spans="1:12" x14ac:dyDescent="0.2">
      <c r="A180" s="17" t="s">
        <v>373</v>
      </c>
      <c r="B180" s="17" t="s">
        <v>374</v>
      </c>
      <c r="C180" s="17" t="s">
        <v>19</v>
      </c>
      <c r="D180" s="18">
        <v>100000000</v>
      </c>
      <c r="E180" s="40">
        <v>100000000</v>
      </c>
      <c r="F180" s="34">
        <f t="shared" si="2"/>
        <v>0</v>
      </c>
      <c r="K180" s="13"/>
      <c r="L180" s="13"/>
    </row>
    <row r="181" spans="1:12" ht="27" x14ac:dyDescent="0.2">
      <c r="A181" s="17" t="s">
        <v>375</v>
      </c>
      <c r="B181" s="17" t="s">
        <v>376</v>
      </c>
      <c r="C181" s="17" t="s">
        <v>18</v>
      </c>
      <c r="D181" s="18">
        <v>16406000000</v>
      </c>
      <c r="E181" s="40">
        <v>16406000000</v>
      </c>
      <c r="F181" s="34">
        <f t="shared" si="2"/>
        <v>0</v>
      </c>
      <c r="K181" s="13"/>
      <c r="L181" s="13"/>
    </row>
    <row r="182" spans="1:12" ht="27" x14ac:dyDescent="0.2">
      <c r="A182" s="17" t="s">
        <v>377</v>
      </c>
      <c r="B182" s="17" t="s">
        <v>378</v>
      </c>
      <c r="C182" s="17" t="s">
        <v>18</v>
      </c>
      <c r="D182" s="18">
        <v>32812000000</v>
      </c>
      <c r="E182" s="40">
        <v>32812000000</v>
      </c>
      <c r="F182" s="34">
        <f t="shared" si="2"/>
        <v>0</v>
      </c>
      <c r="K182" s="13"/>
      <c r="L182" s="13"/>
    </row>
    <row r="183" spans="1:12" ht="27" x14ac:dyDescent="0.2">
      <c r="A183" s="17" t="s">
        <v>379</v>
      </c>
      <c r="B183" s="17" t="s">
        <v>380</v>
      </c>
      <c r="C183" s="17" t="s">
        <v>18</v>
      </c>
      <c r="D183" s="18">
        <v>32812000000</v>
      </c>
      <c r="E183" s="40">
        <v>32812000000</v>
      </c>
      <c r="F183" s="34">
        <f t="shared" si="2"/>
        <v>0</v>
      </c>
      <c r="K183" s="13"/>
      <c r="L183" s="13"/>
    </row>
    <row r="184" spans="1:12" ht="27" x14ac:dyDescent="0.2">
      <c r="A184" s="17" t="s">
        <v>381</v>
      </c>
      <c r="B184" s="17" t="s">
        <v>382</v>
      </c>
      <c r="C184" s="17" t="s">
        <v>18</v>
      </c>
      <c r="D184" s="18">
        <v>4101500000</v>
      </c>
      <c r="E184" s="40">
        <v>4101500000</v>
      </c>
      <c r="F184" s="34">
        <f t="shared" si="2"/>
        <v>0</v>
      </c>
      <c r="K184" s="13"/>
      <c r="L184" s="13"/>
    </row>
    <row r="185" spans="1:12" ht="27" x14ac:dyDescent="0.2">
      <c r="A185" s="17" t="s">
        <v>383</v>
      </c>
      <c r="B185" s="17" t="s">
        <v>384</v>
      </c>
      <c r="C185" s="17" t="s">
        <v>18</v>
      </c>
      <c r="D185" s="18">
        <v>16406000000</v>
      </c>
      <c r="E185" s="40">
        <v>16406000000</v>
      </c>
      <c r="F185" s="34">
        <f t="shared" si="2"/>
        <v>0</v>
      </c>
      <c r="K185" s="13"/>
      <c r="L185" s="13"/>
    </row>
    <row r="186" spans="1:12" ht="27" x14ac:dyDescent="0.2">
      <c r="A186" s="17" t="s">
        <v>385</v>
      </c>
      <c r="B186" s="17" t="s">
        <v>386</v>
      </c>
      <c r="C186" s="17" t="s">
        <v>18</v>
      </c>
      <c r="D186" s="18">
        <v>8203000000</v>
      </c>
      <c r="E186" s="40">
        <v>8203000000</v>
      </c>
      <c r="F186" s="34">
        <f t="shared" si="2"/>
        <v>0</v>
      </c>
      <c r="K186" s="13"/>
      <c r="L186" s="13"/>
    </row>
    <row r="187" spans="1:12" ht="27" x14ac:dyDescent="0.2">
      <c r="A187" s="17" t="s">
        <v>387</v>
      </c>
      <c r="B187" s="17" t="s">
        <v>388</v>
      </c>
      <c r="C187" s="17" t="s">
        <v>18</v>
      </c>
      <c r="D187" s="18">
        <v>8203000000</v>
      </c>
      <c r="E187" s="40">
        <v>8203000000</v>
      </c>
      <c r="F187" s="34">
        <f t="shared" si="2"/>
        <v>0</v>
      </c>
      <c r="K187" s="13"/>
      <c r="L187" s="13"/>
    </row>
    <row r="188" spans="1:12" x14ac:dyDescent="0.2">
      <c r="A188" s="17" t="s">
        <v>389</v>
      </c>
      <c r="B188" s="17" t="s">
        <v>390</v>
      </c>
      <c r="C188" s="17" t="s">
        <v>18</v>
      </c>
      <c r="D188" s="18">
        <v>731970912</v>
      </c>
      <c r="E188" s="35">
        <v>731970912</v>
      </c>
      <c r="F188" s="34">
        <f t="shared" si="2"/>
        <v>0</v>
      </c>
      <c r="K188" s="13"/>
      <c r="L188" s="13"/>
    </row>
    <row r="189" spans="1:12" x14ac:dyDescent="0.2">
      <c r="A189" s="17" t="s">
        <v>391</v>
      </c>
      <c r="B189" s="17" t="s">
        <v>392</v>
      </c>
      <c r="C189" s="17" t="s">
        <v>18</v>
      </c>
      <c r="D189" s="18">
        <v>569288084</v>
      </c>
      <c r="E189" s="35">
        <v>569288084</v>
      </c>
      <c r="F189" s="34">
        <f t="shared" si="2"/>
        <v>0</v>
      </c>
      <c r="K189" s="13"/>
      <c r="L189" s="13"/>
    </row>
    <row r="190" spans="1:12" x14ac:dyDescent="0.2">
      <c r="A190" s="17" t="s">
        <v>393</v>
      </c>
      <c r="B190" s="17" t="s">
        <v>394</v>
      </c>
      <c r="C190" s="17" t="s">
        <v>18</v>
      </c>
      <c r="D190" s="18">
        <v>2641567153</v>
      </c>
      <c r="E190" s="18">
        <v>2641567153</v>
      </c>
      <c r="F190" s="34">
        <f t="shared" si="2"/>
        <v>0</v>
      </c>
      <c r="K190" s="13"/>
      <c r="L190" s="13"/>
    </row>
    <row r="191" spans="1:12" x14ac:dyDescent="0.2">
      <c r="A191" s="17"/>
      <c r="B191" s="17"/>
      <c r="C191" s="17"/>
      <c r="D191" s="18"/>
      <c r="E191" s="18"/>
      <c r="F191" s="34">
        <f t="shared" si="2"/>
        <v>0</v>
      </c>
      <c r="K191" s="13"/>
      <c r="L191" s="13"/>
    </row>
    <row r="192" spans="1:12" ht="27" x14ac:dyDescent="0.2">
      <c r="A192" s="14" t="s">
        <v>395</v>
      </c>
      <c r="B192" s="14" t="s">
        <v>396</v>
      </c>
      <c r="C192" s="14"/>
      <c r="F192" s="34">
        <f t="shared" si="2"/>
        <v>0</v>
      </c>
      <c r="J192" s="13"/>
      <c r="K192" s="13"/>
    </row>
    <row r="193" spans="1:12" x14ac:dyDescent="0.2">
      <c r="A193" s="29" t="s">
        <v>5</v>
      </c>
      <c r="B193" s="29" t="s">
        <v>140</v>
      </c>
      <c r="C193" s="29"/>
      <c r="D193" s="30" t="s">
        <v>20</v>
      </c>
      <c r="E193" s="30" t="s">
        <v>20</v>
      </c>
      <c r="F193" s="34" t="e">
        <f t="shared" si="2"/>
        <v>#VALUE!</v>
      </c>
      <c r="K193" s="13"/>
      <c r="L193" s="13"/>
    </row>
    <row r="194" spans="1:12" x14ac:dyDescent="0.2">
      <c r="A194" s="14" t="s">
        <v>139</v>
      </c>
      <c r="B194" s="14" t="s">
        <v>15</v>
      </c>
      <c r="C194" s="14"/>
      <c r="D194" s="16">
        <v>961365113</v>
      </c>
      <c r="E194" s="16">
        <f>SUM(E195,E205,E248)</f>
        <v>961365113</v>
      </c>
      <c r="F194" s="34">
        <f t="shared" si="2"/>
        <v>0</v>
      </c>
      <c r="K194" s="13"/>
      <c r="L194" s="13"/>
    </row>
    <row r="195" spans="1:12" x14ac:dyDescent="0.2">
      <c r="A195" s="14" t="s">
        <v>138</v>
      </c>
      <c r="B195" s="14" t="s">
        <v>137</v>
      </c>
      <c r="C195" s="14"/>
      <c r="D195" s="16">
        <v>443568676</v>
      </c>
      <c r="E195" s="16">
        <f>SUM(E196,E199)</f>
        <v>443568676</v>
      </c>
      <c r="F195" s="34">
        <f t="shared" si="2"/>
        <v>0</v>
      </c>
      <c r="K195" s="13"/>
      <c r="L195" s="13"/>
    </row>
    <row r="196" spans="1:12" x14ac:dyDescent="0.2">
      <c r="A196" s="14" t="s">
        <v>136</v>
      </c>
      <c r="B196" s="14" t="s">
        <v>132</v>
      </c>
      <c r="C196" s="14"/>
      <c r="D196" s="16">
        <v>382131427</v>
      </c>
      <c r="E196" s="16">
        <f>E197</f>
        <v>382131427</v>
      </c>
      <c r="F196" s="34">
        <f t="shared" si="2"/>
        <v>0</v>
      </c>
      <c r="K196" s="13"/>
      <c r="L196" s="13"/>
    </row>
    <row r="197" spans="1:12" x14ac:dyDescent="0.2">
      <c r="A197" s="14" t="s">
        <v>135</v>
      </c>
      <c r="B197" s="14" t="s">
        <v>134</v>
      </c>
      <c r="C197" s="14"/>
      <c r="D197" s="16">
        <v>382131427</v>
      </c>
      <c r="E197" s="16">
        <f>E198</f>
        <v>382131427</v>
      </c>
      <c r="F197" s="34">
        <f t="shared" ref="F197:F260" si="3">E197-D197</f>
        <v>0</v>
      </c>
      <c r="K197" s="13"/>
      <c r="L197" s="13"/>
    </row>
    <row r="198" spans="1:12" x14ac:dyDescent="0.2">
      <c r="A198" s="17" t="s">
        <v>133</v>
      </c>
      <c r="B198" s="17" t="s">
        <v>132</v>
      </c>
      <c r="C198" s="17"/>
      <c r="D198" s="18">
        <v>382131427</v>
      </c>
      <c r="E198" s="18">
        <v>382131427</v>
      </c>
      <c r="F198" s="34">
        <f t="shared" si="3"/>
        <v>0</v>
      </c>
      <c r="K198" s="13"/>
      <c r="L198" s="13"/>
    </row>
    <row r="199" spans="1:12" x14ac:dyDescent="0.2">
      <c r="A199" s="14" t="s">
        <v>131</v>
      </c>
      <c r="B199" s="14" t="s">
        <v>130</v>
      </c>
      <c r="C199" s="14"/>
      <c r="D199" s="16">
        <v>61437249</v>
      </c>
      <c r="E199" s="16">
        <f>SUM(E200,E202)</f>
        <v>61437249</v>
      </c>
      <c r="F199" s="34">
        <f t="shared" si="3"/>
        <v>0</v>
      </c>
      <c r="K199" s="13"/>
      <c r="L199" s="13"/>
    </row>
    <row r="200" spans="1:12" x14ac:dyDescent="0.2">
      <c r="A200" s="14" t="s">
        <v>129</v>
      </c>
      <c r="B200" s="14" t="s">
        <v>128</v>
      </c>
      <c r="C200" s="14"/>
      <c r="D200" s="16">
        <v>5778594</v>
      </c>
      <c r="E200" s="16">
        <f>E201</f>
        <v>5778594</v>
      </c>
      <c r="F200" s="34">
        <f t="shared" si="3"/>
        <v>0</v>
      </c>
      <c r="K200" s="13"/>
      <c r="L200" s="13"/>
    </row>
    <row r="201" spans="1:12" x14ac:dyDescent="0.2">
      <c r="A201" s="17" t="s">
        <v>143</v>
      </c>
      <c r="B201" s="17" t="s">
        <v>144</v>
      </c>
      <c r="C201" s="17"/>
      <c r="D201" s="18">
        <v>5778594</v>
      </c>
      <c r="E201" s="18">
        <v>5778594</v>
      </c>
      <c r="F201" s="34">
        <f t="shared" si="3"/>
        <v>0</v>
      </c>
      <c r="K201" s="13"/>
      <c r="L201" s="13"/>
    </row>
    <row r="202" spans="1:12" x14ac:dyDescent="0.2">
      <c r="A202" s="14" t="s">
        <v>125</v>
      </c>
      <c r="B202" s="14" t="s">
        <v>124</v>
      </c>
      <c r="C202" s="14"/>
      <c r="D202" s="16">
        <v>55658655</v>
      </c>
      <c r="E202" s="16">
        <f>SUM(E203:E204)</f>
        <v>55658655</v>
      </c>
      <c r="F202" s="34">
        <f t="shared" si="3"/>
        <v>0</v>
      </c>
      <c r="K202" s="13"/>
      <c r="L202" s="13"/>
    </row>
    <row r="203" spans="1:12" x14ac:dyDescent="0.2">
      <c r="A203" s="17" t="s">
        <v>123</v>
      </c>
      <c r="B203" s="17" t="s">
        <v>122</v>
      </c>
      <c r="C203" s="17"/>
      <c r="D203" s="18">
        <v>18552885</v>
      </c>
      <c r="E203" s="18">
        <v>18552885</v>
      </c>
      <c r="F203" s="34">
        <f t="shared" si="3"/>
        <v>0</v>
      </c>
      <c r="K203" s="13"/>
      <c r="L203" s="13"/>
    </row>
    <row r="204" spans="1:12" x14ac:dyDescent="0.2">
      <c r="A204" s="17" t="s">
        <v>121</v>
      </c>
      <c r="B204" s="17" t="s">
        <v>120</v>
      </c>
      <c r="C204" s="17"/>
      <c r="D204" s="18">
        <v>37105770</v>
      </c>
      <c r="E204" s="18">
        <v>37105770</v>
      </c>
      <c r="F204" s="34">
        <f t="shared" si="3"/>
        <v>0</v>
      </c>
      <c r="K204" s="13"/>
      <c r="L204" s="13"/>
    </row>
    <row r="205" spans="1:12" x14ac:dyDescent="0.2">
      <c r="A205" s="14" t="s">
        <v>119</v>
      </c>
      <c r="B205" s="14" t="s">
        <v>118</v>
      </c>
      <c r="C205" s="14"/>
      <c r="D205" s="16">
        <v>53674029</v>
      </c>
      <c r="E205" s="16">
        <f>E206</f>
        <v>53674029</v>
      </c>
      <c r="F205" s="34">
        <f t="shared" si="3"/>
        <v>0</v>
      </c>
      <c r="K205" s="13"/>
      <c r="L205" s="13"/>
    </row>
    <row r="206" spans="1:12" x14ac:dyDescent="0.2">
      <c r="A206" s="14" t="s">
        <v>117</v>
      </c>
      <c r="B206" s="14" t="s">
        <v>116</v>
      </c>
      <c r="C206" s="14"/>
      <c r="D206" s="16">
        <v>53674029</v>
      </c>
      <c r="E206" s="16">
        <f>SUM(E207,E210,E215,E220,E226,E228,E231,E234,E237,E239)</f>
        <v>53674029</v>
      </c>
      <c r="F206" s="34">
        <f t="shared" si="3"/>
        <v>0</v>
      </c>
      <c r="K206" s="13"/>
      <c r="L206" s="13"/>
    </row>
    <row r="207" spans="1:12" x14ac:dyDescent="0.2">
      <c r="A207" s="14" t="s">
        <v>115</v>
      </c>
      <c r="B207" s="14" t="s">
        <v>114</v>
      </c>
      <c r="C207" s="14"/>
      <c r="D207" s="16">
        <v>9200000</v>
      </c>
      <c r="E207" s="16">
        <f>SUM(E208:E209)</f>
        <v>9200000</v>
      </c>
      <c r="F207" s="34">
        <f t="shared" si="3"/>
        <v>0</v>
      </c>
      <c r="K207" s="13"/>
      <c r="L207" s="13"/>
    </row>
    <row r="208" spans="1:12" x14ac:dyDescent="0.2">
      <c r="A208" s="17" t="s">
        <v>113</v>
      </c>
      <c r="B208" s="17" t="s">
        <v>112</v>
      </c>
      <c r="C208" s="17"/>
      <c r="D208" s="18">
        <v>3600000</v>
      </c>
      <c r="E208" s="18">
        <v>3600000</v>
      </c>
      <c r="F208" s="34">
        <f t="shared" si="3"/>
        <v>0</v>
      </c>
      <c r="K208" s="13"/>
      <c r="L208" s="13"/>
    </row>
    <row r="209" spans="1:12" x14ac:dyDescent="0.2">
      <c r="A209" s="17" t="s">
        <v>111</v>
      </c>
      <c r="B209" s="17" t="s">
        <v>110</v>
      </c>
      <c r="C209" s="17"/>
      <c r="D209" s="18">
        <v>5600000</v>
      </c>
      <c r="E209" s="18">
        <v>5600000</v>
      </c>
      <c r="F209" s="34">
        <f t="shared" si="3"/>
        <v>0</v>
      </c>
      <c r="K209" s="13"/>
      <c r="L209" s="13"/>
    </row>
    <row r="210" spans="1:12" x14ac:dyDescent="0.2">
      <c r="A210" s="14" t="s">
        <v>109</v>
      </c>
      <c r="B210" s="14" t="s">
        <v>108</v>
      </c>
      <c r="C210" s="14"/>
      <c r="D210" s="16">
        <v>5123250</v>
      </c>
      <c r="E210" s="16">
        <f>SUM(E211:E214)</f>
        <v>5123250</v>
      </c>
      <c r="F210" s="34">
        <f t="shared" si="3"/>
        <v>0</v>
      </c>
      <c r="K210" s="13"/>
      <c r="L210" s="13"/>
    </row>
    <row r="211" spans="1:12" x14ac:dyDescent="0.2">
      <c r="A211" s="17" t="s">
        <v>107</v>
      </c>
      <c r="B211" s="17" t="s">
        <v>106</v>
      </c>
      <c r="C211" s="17"/>
      <c r="D211" s="18">
        <v>1400000</v>
      </c>
      <c r="E211" s="18">
        <v>1400000</v>
      </c>
      <c r="F211" s="34">
        <f t="shared" si="3"/>
        <v>0</v>
      </c>
      <c r="K211" s="13"/>
      <c r="L211" s="13"/>
    </row>
    <row r="212" spans="1:12" x14ac:dyDescent="0.2">
      <c r="A212" s="17" t="s">
        <v>105</v>
      </c>
      <c r="B212" s="17" t="s">
        <v>104</v>
      </c>
      <c r="C212" s="17"/>
      <c r="D212" s="18">
        <v>750000</v>
      </c>
      <c r="E212" s="18">
        <v>750000</v>
      </c>
      <c r="F212" s="34">
        <f t="shared" si="3"/>
        <v>0</v>
      </c>
      <c r="K212" s="13"/>
      <c r="L212" s="13"/>
    </row>
    <row r="213" spans="1:12" x14ac:dyDescent="0.2">
      <c r="A213" s="17" t="s">
        <v>397</v>
      </c>
      <c r="B213" s="17" t="s">
        <v>398</v>
      </c>
      <c r="C213" s="17"/>
      <c r="D213" s="18">
        <v>2373250</v>
      </c>
      <c r="E213" s="18">
        <v>2373250</v>
      </c>
      <c r="F213" s="34">
        <f t="shared" si="3"/>
        <v>0</v>
      </c>
      <c r="K213" s="13"/>
      <c r="L213" s="13"/>
    </row>
    <row r="214" spans="1:12" x14ac:dyDescent="0.2">
      <c r="A214" s="17" t="s">
        <v>103</v>
      </c>
      <c r="B214" s="17" t="s">
        <v>102</v>
      </c>
      <c r="C214" s="17"/>
      <c r="D214" s="18">
        <v>600000</v>
      </c>
      <c r="E214" s="18">
        <v>600000</v>
      </c>
      <c r="F214" s="34">
        <f t="shared" si="3"/>
        <v>0</v>
      </c>
      <c r="K214" s="13"/>
      <c r="L214" s="13"/>
    </row>
    <row r="215" spans="1:12" x14ac:dyDescent="0.2">
      <c r="A215" s="14" t="s">
        <v>101</v>
      </c>
      <c r="B215" s="14" t="s">
        <v>100</v>
      </c>
      <c r="C215" s="14"/>
      <c r="D215" s="16">
        <v>10140500</v>
      </c>
      <c r="E215" s="16">
        <f>SUM(E216:E219)</f>
        <v>10140500</v>
      </c>
      <c r="F215" s="34">
        <f t="shared" si="3"/>
        <v>0</v>
      </c>
      <c r="K215" s="13"/>
      <c r="L215" s="13"/>
    </row>
    <row r="216" spans="1:12" x14ac:dyDescent="0.2">
      <c r="A216" s="17" t="s">
        <v>99</v>
      </c>
      <c r="B216" s="17" t="s">
        <v>98</v>
      </c>
      <c r="C216" s="17"/>
      <c r="D216" s="18">
        <v>3900000</v>
      </c>
      <c r="E216" s="18">
        <v>3900000</v>
      </c>
      <c r="F216" s="34">
        <f t="shared" si="3"/>
        <v>0</v>
      </c>
      <c r="K216" s="13"/>
      <c r="L216" s="13"/>
    </row>
    <row r="217" spans="1:12" x14ac:dyDescent="0.2">
      <c r="A217" s="17" t="s">
        <v>95</v>
      </c>
      <c r="B217" s="17" t="s">
        <v>94</v>
      </c>
      <c r="C217" s="17"/>
      <c r="D217" s="18">
        <v>240000</v>
      </c>
      <c r="E217" s="18">
        <v>240000</v>
      </c>
      <c r="F217" s="34">
        <f t="shared" si="3"/>
        <v>0</v>
      </c>
      <c r="K217" s="13"/>
      <c r="L217" s="13"/>
    </row>
    <row r="218" spans="1:12" x14ac:dyDescent="0.2">
      <c r="A218" s="17" t="s">
        <v>93</v>
      </c>
      <c r="B218" s="17" t="s">
        <v>92</v>
      </c>
      <c r="C218" s="17"/>
      <c r="D218" s="18">
        <v>3000000</v>
      </c>
      <c r="E218" s="18">
        <v>3000000</v>
      </c>
      <c r="F218" s="34">
        <f t="shared" si="3"/>
        <v>0</v>
      </c>
      <c r="K218" s="13"/>
      <c r="L218" s="13"/>
    </row>
    <row r="219" spans="1:12" x14ac:dyDescent="0.2">
      <c r="A219" s="17" t="s">
        <v>399</v>
      </c>
      <c r="B219" s="17" t="s">
        <v>400</v>
      </c>
      <c r="C219" s="17"/>
      <c r="D219" s="18">
        <v>3000500</v>
      </c>
      <c r="E219" s="18">
        <v>3000500</v>
      </c>
      <c r="F219" s="34">
        <f t="shared" si="3"/>
        <v>0</v>
      </c>
      <c r="K219" s="13"/>
      <c r="L219" s="13"/>
    </row>
    <row r="220" spans="1:12" x14ac:dyDescent="0.2">
      <c r="A220" s="14" t="s">
        <v>89</v>
      </c>
      <c r="B220" s="14" t="s">
        <v>88</v>
      </c>
      <c r="C220" s="14"/>
      <c r="D220" s="16">
        <v>7400000</v>
      </c>
      <c r="E220" s="16">
        <f>SUM(E221:E225)</f>
        <v>7400000</v>
      </c>
      <c r="F220" s="34">
        <f t="shared" si="3"/>
        <v>0</v>
      </c>
      <c r="K220" s="13"/>
      <c r="L220" s="13"/>
    </row>
    <row r="221" spans="1:12" x14ac:dyDescent="0.2">
      <c r="A221" s="17" t="s">
        <v>87</v>
      </c>
      <c r="B221" s="17" t="s">
        <v>86</v>
      </c>
      <c r="C221" s="17"/>
      <c r="D221" s="18">
        <v>1400000</v>
      </c>
      <c r="E221" s="18">
        <v>1400000</v>
      </c>
      <c r="F221" s="34">
        <f t="shared" si="3"/>
        <v>0</v>
      </c>
      <c r="K221" s="13"/>
      <c r="L221" s="13"/>
    </row>
    <row r="222" spans="1:12" x14ac:dyDescent="0.2">
      <c r="A222" s="17" t="s">
        <v>85</v>
      </c>
      <c r="B222" s="17" t="s">
        <v>84</v>
      </c>
      <c r="C222" s="17"/>
      <c r="D222" s="18">
        <v>950000</v>
      </c>
      <c r="E222" s="18">
        <v>950000</v>
      </c>
      <c r="F222" s="34">
        <f t="shared" si="3"/>
        <v>0</v>
      </c>
      <c r="K222" s="13"/>
      <c r="L222" s="13"/>
    </row>
    <row r="223" spans="1:12" x14ac:dyDescent="0.2">
      <c r="A223" s="17" t="s">
        <v>83</v>
      </c>
      <c r="B223" s="17" t="s">
        <v>82</v>
      </c>
      <c r="C223" s="17"/>
      <c r="D223" s="18">
        <v>2900000</v>
      </c>
      <c r="E223" s="18">
        <v>2900000</v>
      </c>
      <c r="F223" s="34">
        <f t="shared" si="3"/>
        <v>0</v>
      </c>
      <c r="K223" s="13"/>
      <c r="L223" s="13"/>
    </row>
    <row r="224" spans="1:12" x14ac:dyDescent="0.2">
      <c r="A224" s="17" t="s">
        <v>81</v>
      </c>
      <c r="B224" s="17" t="s">
        <v>80</v>
      </c>
      <c r="C224" s="17"/>
      <c r="D224" s="18">
        <v>1700000</v>
      </c>
      <c r="E224" s="18">
        <v>1700000</v>
      </c>
      <c r="F224" s="34">
        <f t="shared" si="3"/>
        <v>0</v>
      </c>
      <c r="K224" s="13"/>
      <c r="L224" s="13"/>
    </row>
    <row r="225" spans="1:12" x14ac:dyDescent="0.2">
      <c r="A225" s="17" t="s">
        <v>79</v>
      </c>
      <c r="B225" s="17" t="s">
        <v>78</v>
      </c>
      <c r="C225" s="17"/>
      <c r="D225" s="18">
        <v>450000</v>
      </c>
      <c r="E225" s="18">
        <v>450000</v>
      </c>
      <c r="F225" s="34">
        <f t="shared" si="3"/>
        <v>0</v>
      </c>
      <c r="K225" s="13"/>
      <c r="L225" s="13"/>
    </row>
    <row r="226" spans="1:12" x14ac:dyDescent="0.2">
      <c r="A226" s="14" t="s">
        <v>75</v>
      </c>
      <c r="B226" s="14" t="s">
        <v>74</v>
      </c>
      <c r="C226" s="14"/>
      <c r="D226" s="16">
        <v>340279</v>
      </c>
      <c r="E226" s="16">
        <f>E227</f>
        <v>340279</v>
      </c>
      <c r="F226" s="34">
        <f t="shared" si="3"/>
        <v>0</v>
      </c>
      <c r="K226" s="13"/>
      <c r="L226" s="13"/>
    </row>
    <row r="227" spans="1:12" x14ac:dyDescent="0.2">
      <c r="A227" s="17" t="s">
        <v>73</v>
      </c>
      <c r="B227" s="17" t="s">
        <v>72</v>
      </c>
      <c r="C227" s="17"/>
      <c r="D227" s="18">
        <v>340279</v>
      </c>
      <c r="E227" s="18">
        <v>340279</v>
      </c>
      <c r="F227" s="34">
        <f t="shared" si="3"/>
        <v>0</v>
      </c>
      <c r="K227" s="13"/>
      <c r="L227" s="13"/>
    </row>
    <row r="228" spans="1:12" x14ac:dyDescent="0.2">
      <c r="A228" s="14" t="s">
        <v>71</v>
      </c>
      <c r="B228" s="14" t="s">
        <v>70</v>
      </c>
      <c r="C228" s="14"/>
      <c r="D228" s="16">
        <v>4800000</v>
      </c>
      <c r="E228" s="16">
        <f>SUM(E229:E230)</f>
        <v>4800000</v>
      </c>
      <c r="F228" s="34">
        <f t="shared" si="3"/>
        <v>0</v>
      </c>
      <c r="K228" s="13"/>
      <c r="L228" s="13"/>
    </row>
    <row r="229" spans="1:12" x14ac:dyDescent="0.2">
      <c r="A229" s="17" t="s">
        <v>69</v>
      </c>
      <c r="B229" s="17" t="s">
        <v>68</v>
      </c>
      <c r="C229" s="17"/>
      <c r="D229" s="18">
        <v>2400000</v>
      </c>
      <c r="E229" s="18">
        <v>2400000</v>
      </c>
      <c r="F229" s="34">
        <f t="shared" si="3"/>
        <v>0</v>
      </c>
      <c r="K229" s="13"/>
      <c r="L229" s="13"/>
    </row>
    <row r="230" spans="1:12" x14ac:dyDescent="0.2">
      <c r="A230" s="17" t="s">
        <v>151</v>
      </c>
      <c r="B230" s="17" t="s">
        <v>152</v>
      </c>
      <c r="C230" s="17"/>
      <c r="D230" s="18">
        <v>2400000</v>
      </c>
      <c r="E230" s="18">
        <v>2400000</v>
      </c>
      <c r="F230" s="34">
        <f t="shared" si="3"/>
        <v>0</v>
      </c>
      <c r="K230" s="13"/>
      <c r="L230" s="13"/>
    </row>
    <row r="231" spans="1:12" x14ac:dyDescent="0.2">
      <c r="A231" s="14" t="s">
        <v>65</v>
      </c>
      <c r="B231" s="14" t="s">
        <v>64</v>
      </c>
      <c r="C231" s="14"/>
      <c r="D231" s="16">
        <v>2620000</v>
      </c>
      <c r="E231" s="16">
        <f>SUM(E232:E233)</f>
        <v>2620000</v>
      </c>
      <c r="F231" s="34">
        <f t="shared" si="3"/>
        <v>0</v>
      </c>
      <c r="K231" s="13"/>
      <c r="L231" s="13"/>
    </row>
    <row r="232" spans="1:12" x14ac:dyDescent="0.2">
      <c r="A232" s="17" t="s">
        <v>401</v>
      </c>
      <c r="B232" s="17" t="s">
        <v>402</v>
      </c>
      <c r="C232" s="17"/>
      <c r="D232" s="18">
        <v>1900000</v>
      </c>
      <c r="E232" s="18">
        <v>1900000</v>
      </c>
      <c r="F232" s="34">
        <f t="shared" si="3"/>
        <v>0</v>
      </c>
      <c r="K232" s="13"/>
      <c r="L232" s="13"/>
    </row>
    <row r="233" spans="1:12" x14ac:dyDescent="0.2">
      <c r="A233" s="17" t="s">
        <v>403</v>
      </c>
      <c r="B233" s="17" t="s">
        <v>404</v>
      </c>
      <c r="C233" s="17"/>
      <c r="D233" s="18">
        <v>720000</v>
      </c>
      <c r="E233" s="18">
        <v>720000</v>
      </c>
      <c r="F233" s="34">
        <f t="shared" si="3"/>
        <v>0</v>
      </c>
      <c r="K233" s="13"/>
      <c r="L233" s="13"/>
    </row>
    <row r="234" spans="1:12" x14ac:dyDescent="0.2">
      <c r="A234" s="14" t="s">
        <v>59</v>
      </c>
      <c r="B234" s="14" t="s">
        <v>58</v>
      </c>
      <c r="C234" s="14"/>
      <c r="D234" s="16">
        <v>1000000</v>
      </c>
      <c r="E234" s="16">
        <f>SUM(E235:E236)</f>
        <v>1000000</v>
      </c>
      <c r="F234" s="34">
        <f t="shared" si="3"/>
        <v>0</v>
      </c>
      <c r="K234" s="13"/>
      <c r="L234" s="13"/>
    </row>
    <row r="235" spans="1:12" x14ac:dyDescent="0.2">
      <c r="A235" s="17" t="s">
        <v>57</v>
      </c>
      <c r="B235" s="17" t="s">
        <v>56</v>
      </c>
      <c r="C235" s="17"/>
      <c r="D235" s="18">
        <v>500000</v>
      </c>
      <c r="E235" s="18">
        <v>500000</v>
      </c>
      <c r="F235" s="34">
        <f t="shared" si="3"/>
        <v>0</v>
      </c>
      <c r="K235" s="13"/>
      <c r="L235" s="13"/>
    </row>
    <row r="236" spans="1:12" x14ac:dyDescent="0.2">
      <c r="A236" s="17" t="s">
        <v>55</v>
      </c>
      <c r="B236" s="17" t="s">
        <v>54</v>
      </c>
      <c r="C236" s="17"/>
      <c r="D236" s="18">
        <v>500000</v>
      </c>
      <c r="E236" s="18">
        <v>500000</v>
      </c>
      <c r="F236" s="34">
        <f t="shared" si="3"/>
        <v>0</v>
      </c>
      <c r="K236" s="13"/>
      <c r="L236" s="13"/>
    </row>
    <row r="237" spans="1:12" x14ac:dyDescent="0.2">
      <c r="A237" s="14" t="s">
        <v>405</v>
      </c>
      <c r="B237" s="14" t="s">
        <v>406</v>
      </c>
      <c r="C237" s="14"/>
      <c r="D237" s="16">
        <v>2300000</v>
      </c>
      <c r="E237" s="16">
        <f>E238</f>
        <v>2300000</v>
      </c>
      <c r="F237" s="34">
        <f t="shared" si="3"/>
        <v>0</v>
      </c>
      <c r="K237" s="13"/>
      <c r="L237" s="13"/>
    </row>
    <row r="238" spans="1:12" x14ac:dyDescent="0.2">
      <c r="A238" s="17" t="s">
        <v>407</v>
      </c>
      <c r="B238" s="17" t="s">
        <v>408</v>
      </c>
      <c r="C238" s="17"/>
      <c r="D238" s="18">
        <v>2300000</v>
      </c>
      <c r="E238" s="18">
        <v>2300000</v>
      </c>
      <c r="F238" s="34">
        <f t="shared" si="3"/>
        <v>0</v>
      </c>
      <c r="K238" s="13"/>
      <c r="L238" s="13"/>
    </row>
    <row r="239" spans="1:12" x14ac:dyDescent="0.2">
      <c r="A239" s="14" t="s">
        <v>53</v>
      </c>
      <c r="B239" s="14" t="s">
        <v>52</v>
      </c>
      <c r="C239" s="14"/>
      <c r="D239" s="16">
        <v>10750000</v>
      </c>
      <c r="E239" s="16">
        <f>SUM(E240:E247)</f>
        <v>10750000</v>
      </c>
      <c r="F239" s="34">
        <f t="shared" si="3"/>
        <v>0</v>
      </c>
      <c r="K239" s="13"/>
      <c r="L239" s="13"/>
    </row>
    <row r="240" spans="1:12" x14ac:dyDescent="0.2">
      <c r="A240" s="17" t="s">
        <v>51</v>
      </c>
      <c r="B240" s="17" t="s">
        <v>50</v>
      </c>
      <c r="C240" s="17"/>
      <c r="D240" s="18">
        <v>1500000</v>
      </c>
      <c r="E240" s="18">
        <v>1500000</v>
      </c>
      <c r="F240" s="34">
        <f t="shared" si="3"/>
        <v>0</v>
      </c>
      <c r="K240" s="13"/>
      <c r="L240" s="13"/>
    </row>
    <row r="241" spans="1:12" x14ac:dyDescent="0.2">
      <c r="A241" s="17" t="s">
        <v>49</v>
      </c>
      <c r="B241" s="17" t="s">
        <v>48</v>
      </c>
      <c r="C241" s="17"/>
      <c r="D241" s="18">
        <v>3800000</v>
      </c>
      <c r="E241" s="18">
        <v>3800000</v>
      </c>
      <c r="F241" s="34">
        <f t="shared" si="3"/>
        <v>0</v>
      </c>
      <c r="K241" s="13"/>
      <c r="L241" s="13"/>
    </row>
    <row r="242" spans="1:12" x14ac:dyDescent="0.2">
      <c r="A242" s="17" t="s">
        <v>47</v>
      </c>
      <c r="B242" s="17" t="s">
        <v>46</v>
      </c>
      <c r="C242" s="17"/>
      <c r="D242" s="18">
        <v>600000</v>
      </c>
      <c r="E242" s="18">
        <v>600000</v>
      </c>
      <c r="F242" s="34">
        <f t="shared" si="3"/>
        <v>0</v>
      </c>
      <c r="K242" s="13"/>
      <c r="L242" s="13"/>
    </row>
    <row r="243" spans="1:12" x14ac:dyDescent="0.2">
      <c r="A243" s="17" t="s">
        <v>153</v>
      </c>
      <c r="B243" s="17" t="s">
        <v>154</v>
      </c>
      <c r="C243" s="17"/>
      <c r="D243" s="18">
        <v>600000</v>
      </c>
      <c r="E243" s="18">
        <v>600000</v>
      </c>
      <c r="F243" s="34">
        <f t="shared" si="3"/>
        <v>0</v>
      </c>
      <c r="K243" s="13"/>
      <c r="L243" s="13"/>
    </row>
    <row r="244" spans="1:12" x14ac:dyDescent="0.2">
      <c r="A244" s="17" t="s">
        <v>43</v>
      </c>
      <c r="B244" s="17" t="s">
        <v>42</v>
      </c>
      <c r="C244" s="17"/>
      <c r="D244" s="18">
        <v>1200000</v>
      </c>
      <c r="E244" s="18">
        <v>1200000</v>
      </c>
      <c r="F244" s="34">
        <f t="shared" si="3"/>
        <v>0</v>
      </c>
      <c r="K244" s="13"/>
      <c r="L244" s="13"/>
    </row>
    <row r="245" spans="1:12" x14ac:dyDescent="0.2">
      <c r="A245" s="17" t="s">
        <v>155</v>
      </c>
      <c r="B245" s="17" t="s">
        <v>156</v>
      </c>
      <c r="C245" s="17"/>
      <c r="D245" s="18">
        <v>500000</v>
      </c>
      <c r="E245" s="18">
        <v>500000</v>
      </c>
      <c r="F245" s="34">
        <f t="shared" si="3"/>
        <v>0</v>
      </c>
      <c r="K245" s="13"/>
      <c r="L245" s="13"/>
    </row>
    <row r="246" spans="1:12" x14ac:dyDescent="0.2">
      <c r="A246" s="17" t="s">
        <v>41</v>
      </c>
      <c r="B246" s="17" t="s">
        <v>40</v>
      </c>
      <c r="C246" s="17"/>
      <c r="D246" s="18">
        <v>250000</v>
      </c>
      <c r="E246" s="18">
        <v>250000</v>
      </c>
      <c r="F246" s="34">
        <f t="shared" si="3"/>
        <v>0</v>
      </c>
      <c r="K246" s="13"/>
      <c r="L246" s="13"/>
    </row>
    <row r="247" spans="1:12" x14ac:dyDescent="0.2">
      <c r="A247" s="17" t="s">
        <v>409</v>
      </c>
      <c r="B247" s="17" t="s">
        <v>410</v>
      </c>
      <c r="C247" s="17"/>
      <c r="D247" s="18">
        <v>2300000</v>
      </c>
      <c r="E247" s="18">
        <v>2300000</v>
      </c>
      <c r="F247" s="34">
        <f t="shared" si="3"/>
        <v>0</v>
      </c>
      <c r="K247" s="13"/>
      <c r="L247" s="13"/>
    </row>
    <row r="248" spans="1:12" x14ac:dyDescent="0.2">
      <c r="A248" s="14" t="s">
        <v>37</v>
      </c>
      <c r="B248" s="14" t="s">
        <v>36</v>
      </c>
      <c r="C248" s="14"/>
      <c r="D248" s="16">
        <v>464122408</v>
      </c>
      <c r="E248" s="16">
        <f>SUM(E249,E254,E258,E261)</f>
        <v>464122408</v>
      </c>
      <c r="F248" s="34">
        <f t="shared" si="3"/>
        <v>0</v>
      </c>
      <c r="K248" s="13"/>
      <c r="L248" s="13"/>
    </row>
    <row r="249" spans="1:12" x14ac:dyDescent="0.2">
      <c r="A249" s="14" t="s">
        <v>35</v>
      </c>
      <c r="B249" s="14" t="s">
        <v>34</v>
      </c>
      <c r="C249" s="14"/>
      <c r="D249" s="16">
        <v>56000000</v>
      </c>
      <c r="E249" s="16">
        <f>E250</f>
        <v>56000000</v>
      </c>
      <c r="F249" s="34">
        <f t="shared" si="3"/>
        <v>0</v>
      </c>
      <c r="K249" s="13"/>
      <c r="L249" s="13"/>
    </row>
    <row r="250" spans="1:12" x14ac:dyDescent="0.2">
      <c r="A250" s="14" t="s">
        <v>33</v>
      </c>
      <c r="B250" s="14" t="s">
        <v>32</v>
      </c>
      <c r="C250" s="14"/>
      <c r="D250" s="16">
        <v>56000000</v>
      </c>
      <c r="E250" s="16">
        <f>SUM(E251:E253)</f>
        <v>56000000</v>
      </c>
      <c r="F250" s="34">
        <f t="shared" si="3"/>
        <v>0</v>
      </c>
      <c r="K250" s="13"/>
      <c r="L250" s="13"/>
    </row>
    <row r="251" spans="1:12" x14ac:dyDescent="0.2">
      <c r="A251" s="17" t="s">
        <v>411</v>
      </c>
      <c r="B251" s="17" t="s">
        <v>412</v>
      </c>
      <c r="C251" s="17"/>
      <c r="D251" s="18">
        <v>18000000</v>
      </c>
      <c r="E251" s="35">
        <f>E274</f>
        <v>18000000</v>
      </c>
      <c r="F251" s="34">
        <f t="shared" si="3"/>
        <v>0</v>
      </c>
      <c r="K251" s="13"/>
      <c r="L251" s="13"/>
    </row>
    <row r="252" spans="1:12" x14ac:dyDescent="0.2">
      <c r="A252" s="17" t="s">
        <v>413</v>
      </c>
      <c r="B252" s="17" t="s">
        <v>414</v>
      </c>
      <c r="C252" s="17"/>
      <c r="D252" s="18">
        <v>8000000</v>
      </c>
      <c r="E252" s="35">
        <f>E275</f>
        <v>8000000</v>
      </c>
      <c r="F252" s="34">
        <f t="shared" si="3"/>
        <v>0</v>
      </c>
      <c r="K252" s="13"/>
      <c r="L252" s="13"/>
    </row>
    <row r="253" spans="1:12" x14ac:dyDescent="0.2">
      <c r="A253" s="17" t="s">
        <v>415</v>
      </c>
      <c r="B253" s="17" t="s">
        <v>416</v>
      </c>
      <c r="C253" s="17"/>
      <c r="D253" s="18">
        <v>30000000</v>
      </c>
      <c r="E253" s="35">
        <f>E280</f>
        <v>30000000</v>
      </c>
      <c r="F253" s="34">
        <f t="shared" si="3"/>
        <v>0</v>
      </c>
      <c r="K253" s="13"/>
      <c r="L253" s="13"/>
    </row>
    <row r="254" spans="1:12" x14ac:dyDescent="0.2">
      <c r="A254" s="14" t="s">
        <v>157</v>
      </c>
      <c r="B254" s="14" t="s">
        <v>158</v>
      </c>
      <c r="C254" s="14"/>
      <c r="D254" s="16">
        <v>281000000</v>
      </c>
      <c r="E254" s="16">
        <f>E255</f>
        <v>281000000</v>
      </c>
      <c r="F254" s="34">
        <f t="shared" si="3"/>
        <v>0</v>
      </c>
      <c r="K254" s="13"/>
      <c r="L254" s="13"/>
    </row>
    <row r="255" spans="1:12" x14ac:dyDescent="0.2">
      <c r="A255" s="14" t="s">
        <v>159</v>
      </c>
      <c r="B255" s="14" t="s">
        <v>160</v>
      </c>
      <c r="C255" s="14"/>
      <c r="D255" s="16">
        <v>281000000</v>
      </c>
      <c r="E255" s="16">
        <f>SUM(E256:E257)</f>
        <v>281000000</v>
      </c>
      <c r="F255" s="34">
        <f t="shared" si="3"/>
        <v>0</v>
      </c>
      <c r="K255" s="13"/>
      <c r="L255" s="13"/>
    </row>
    <row r="256" spans="1:12" x14ac:dyDescent="0.2">
      <c r="A256" s="17" t="s">
        <v>161</v>
      </c>
      <c r="B256" s="17" t="s">
        <v>162</v>
      </c>
      <c r="C256" s="17"/>
      <c r="D256" s="18">
        <v>214000000</v>
      </c>
      <c r="E256" s="18">
        <f>SUM(E273,E276:E277,E282)</f>
        <v>214000000</v>
      </c>
      <c r="F256" s="34">
        <f t="shared" si="3"/>
        <v>0</v>
      </c>
      <c r="K256" s="13"/>
      <c r="L256" s="13"/>
    </row>
    <row r="257" spans="1:12" x14ac:dyDescent="0.2">
      <c r="A257" s="17" t="s">
        <v>417</v>
      </c>
      <c r="B257" s="17" t="s">
        <v>418</v>
      </c>
      <c r="C257" s="17"/>
      <c r="D257" s="18">
        <v>67000000</v>
      </c>
      <c r="E257" s="35">
        <f>E271</f>
        <v>67000000</v>
      </c>
      <c r="F257" s="34">
        <f t="shared" si="3"/>
        <v>0</v>
      </c>
      <c r="K257" s="13"/>
      <c r="L257" s="13"/>
    </row>
    <row r="258" spans="1:12" x14ac:dyDescent="0.2">
      <c r="A258" s="14" t="s">
        <v>165</v>
      </c>
      <c r="B258" s="14" t="s">
        <v>166</v>
      </c>
      <c r="C258" s="14"/>
      <c r="D258" s="16">
        <v>35000000</v>
      </c>
      <c r="E258" s="16">
        <f>E259</f>
        <v>35000000</v>
      </c>
      <c r="F258" s="34">
        <f t="shared" si="3"/>
        <v>0</v>
      </c>
      <c r="K258" s="13"/>
      <c r="L258" s="13"/>
    </row>
    <row r="259" spans="1:12" x14ac:dyDescent="0.2">
      <c r="A259" s="14" t="s">
        <v>167</v>
      </c>
      <c r="B259" s="14" t="s">
        <v>168</v>
      </c>
      <c r="C259" s="14"/>
      <c r="D259" s="16">
        <v>35000000</v>
      </c>
      <c r="E259" s="16">
        <f>E260</f>
        <v>35000000</v>
      </c>
      <c r="F259" s="34">
        <f t="shared" si="3"/>
        <v>0</v>
      </c>
      <c r="K259" s="13"/>
      <c r="L259" s="13"/>
    </row>
    <row r="260" spans="1:12" x14ac:dyDescent="0.2">
      <c r="A260" s="17" t="s">
        <v>169</v>
      </c>
      <c r="B260" s="17" t="s">
        <v>170</v>
      </c>
      <c r="C260" s="17"/>
      <c r="D260" s="18">
        <v>35000000</v>
      </c>
      <c r="E260" s="35">
        <f>E278</f>
        <v>35000000</v>
      </c>
      <c r="F260" s="34">
        <f t="shared" si="3"/>
        <v>0</v>
      </c>
      <c r="K260" s="13"/>
      <c r="L260" s="13"/>
    </row>
    <row r="261" spans="1:12" x14ac:dyDescent="0.2">
      <c r="A261" s="14" t="s">
        <v>31</v>
      </c>
      <c r="B261" s="14" t="s">
        <v>30</v>
      </c>
      <c r="C261" s="14"/>
      <c r="D261" s="16">
        <v>92122408</v>
      </c>
      <c r="E261" s="16">
        <f>E262</f>
        <v>92122408</v>
      </c>
      <c r="F261" s="34">
        <f t="shared" ref="F261:F324" si="4">E261-D261</f>
        <v>0</v>
      </c>
      <c r="K261" s="13"/>
      <c r="L261" s="13"/>
    </row>
    <row r="262" spans="1:12" x14ac:dyDescent="0.2">
      <c r="A262" s="14" t="s">
        <v>29</v>
      </c>
      <c r="B262" s="14" t="s">
        <v>28</v>
      </c>
      <c r="C262" s="14"/>
      <c r="D262" s="16">
        <v>92122408</v>
      </c>
      <c r="E262" s="16">
        <f>E263</f>
        <v>92122408</v>
      </c>
      <c r="F262" s="34">
        <f t="shared" si="4"/>
        <v>0</v>
      </c>
      <c r="K262" s="13"/>
      <c r="L262" s="13"/>
    </row>
    <row r="263" spans="1:12" x14ac:dyDescent="0.2">
      <c r="A263" s="17" t="s">
        <v>27</v>
      </c>
      <c r="B263" s="17" t="s">
        <v>26</v>
      </c>
      <c r="C263" s="17"/>
      <c r="D263" s="18">
        <v>92122408</v>
      </c>
      <c r="E263" s="18">
        <f>SUM(E272,E279,E281,E283)</f>
        <v>92122408</v>
      </c>
      <c r="F263" s="34">
        <f t="shared" si="4"/>
        <v>0</v>
      </c>
      <c r="K263" s="13"/>
      <c r="L263" s="13"/>
    </row>
    <row r="264" spans="1:12" x14ac:dyDescent="0.2">
      <c r="A264" s="13"/>
      <c r="B264" s="14" t="s">
        <v>3</v>
      </c>
      <c r="C264" s="14"/>
      <c r="D264" s="16">
        <v>443568676</v>
      </c>
      <c r="E264" s="16">
        <f>E195</f>
        <v>443568676</v>
      </c>
      <c r="F264" s="34">
        <f t="shared" si="4"/>
        <v>0</v>
      </c>
      <c r="K264" s="13"/>
      <c r="L264" s="13"/>
    </row>
    <row r="265" spans="1:12" x14ac:dyDescent="0.2">
      <c r="A265" s="13"/>
      <c r="B265" s="14" t="s">
        <v>2</v>
      </c>
      <c r="C265" s="14"/>
      <c r="D265" s="16">
        <v>53674029</v>
      </c>
      <c r="E265" s="16">
        <f>E205</f>
        <v>53674029</v>
      </c>
      <c r="F265" s="34">
        <f t="shared" si="4"/>
        <v>0</v>
      </c>
      <c r="K265" s="13"/>
    </row>
    <row r="266" spans="1:12" x14ac:dyDescent="0.2">
      <c r="A266" s="13"/>
      <c r="B266" s="14" t="s">
        <v>23</v>
      </c>
      <c r="C266" s="14"/>
      <c r="D266" s="16">
        <v>497242705</v>
      </c>
      <c r="E266" s="16">
        <f>SUM(E264:E265)</f>
        <v>497242705</v>
      </c>
      <c r="F266" s="34">
        <f t="shared" si="4"/>
        <v>0</v>
      </c>
      <c r="K266" s="13"/>
    </row>
    <row r="267" spans="1:12" x14ac:dyDescent="0.2">
      <c r="A267" s="13"/>
      <c r="B267" s="14" t="s">
        <v>1</v>
      </c>
      <c r="C267" s="14"/>
      <c r="D267" s="16">
        <v>464122408</v>
      </c>
      <c r="E267" s="16">
        <f>E248</f>
        <v>464122408</v>
      </c>
      <c r="F267" s="34">
        <f t="shared" si="4"/>
        <v>0</v>
      </c>
      <c r="K267" s="13"/>
    </row>
    <row r="268" spans="1:12" x14ac:dyDescent="0.2">
      <c r="A268" s="13"/>
      <c r="B268" s="14" t="s">
        <v>0</v>
      </c>
      <c r="C268" s="14"/>
      <c r="D268" s="16">
        <v>961365113</v>
      </c>
      <c r="E268" s="16">
        <f>SUM(E266:E267)</f>
        <v>961365113</v>
      </c>
      <c r="F268" s="34">
        <f t="shared" si="4"/>
        <v>0</v>
      </c>
      <c r="K268" s="13"/>
    </row>
    <row r="269" spans="1:12" x14ac:dyDescent="0.2">
      <c r="A269" s="14" t="s">
        <v>395</v>
      </c>
      <c r="B269" s="25" t="s">
        <v>396</v>
      </c>
      <c r="C269" s="14"/>
      <c r="F269" s="34">
        <f t="shared" si="4"/>
        <v>0</v>
      </c>
      <c r="K269" s="13"/>
      <c r="L269" s="13"/>
    </row>
    <row r="270" spans="1:12" x14ac:dyDescent="0.2">
      <c r="A270" s="29" t="s">
        <v>5</v>
      </c>
      <c r="B270" s="29" t="s">
        <v>22</v>
      </c>
      <c r="C270" s="29" t="s">
        <v>21</v>
      </c>
      <c r="D270" s="30" t="s">
        <v>20</v>
      </c>
      <c r="E270" s="30" t="s">
        <v>20</v>
      </c>
      <c r="F270" s="34" t="e">
        <f t="shared" si="4"/>
        <v>#VALUE!</v>
      </c>
      <c r="K270" s="13"/>
      <c r="L270" s="13"/>
    </row>
    <row r="271" spans="1:12" x14ac:dyDescent="0.2">
      <c r="A271" s="17" t="s">
        <v>419</v>
      </c>
      <c r="B271" s="17" t="s">
        <v>420</v>
      </c>
      <c r="C271" s="17" t="s">
        <v>18</v>
      </c>
      <c r="D271" s="18">
        <v>67000000</v>
      </c>
      <c r="E271" s="35">
        <v>67000000</v>
      </c>
      <c r="F271" s="34">
        <f t="shared" si="4"/>
        <v>0</v>
      </c>
      <c r="K271" s="13"/>
      <c r="L271" s="13"/>
    </row>
    <row r="272" spans="1:12" x14ac:dyDescent="0.2">
      <c r="A272" s="17" t="s">
        <v>421</v>
      </c>
      <c r="B272" s="17" t="s">
        <v>422</v>
      </c>
      <c r="C272" s="17" t="s">
        <v>18</v>
      </c>
      <c r="D272" s="18">
        <v>20000000</v>
      </c>
      <c r="E272" s="38">
        <v>20000000</v>
      </c>
      <c r="F272" s="34">
        <f t="shared" si="4"/>
        <v>0</v>
      </c>
      <c r="K272" s="13"/>
      <c r="L272" s="13"/>
    </row>
    <row r="273" spans="1:12" x14ac:dyDescent="0.2">
      <c r="A273" s="17" t="s">
        <v>423</v>
      </c>
      <c r="B273" s="17" t="s">
        <v>424</v>
      </c>
      <c r="C273" s="17" t="s">
        <v>18</v>
      </c>
      <c r="D273" s="18">
        <v>50000000</v>
      </c>
      <c r="E273" s="18">
        <v>50000000</v>
      </c>
      <c r="F273" s="34">
        <f t="shared" si="4"/>
        <v>0</v>
      </c>
      <c r="K273" s="13"/>
      <c r="L273" s="13"/>
    </row>
    <row r="274" spans="1:12" x14ac:dyDescent="0.2">
      <c r="A274" s="17" t="s">
        <v>425</v>
      </c>
      <c r="B274" s="17" t="s">
        <v>426</v>
      </c>
      <c r="C274" s="17" t="s">
        <v>18</v>
      </c>
      <c r="D274" s="18">
        <v>18000000</v>
      </c>
      <c r="E274" s="35">
        <v>18000000</v>
      </c>
      <c r="F274" s="34">
        <f t="shared" si="4"/>
        <v>0</v>
      </c>
      <c r="K274" s="13"/>
      <c r="L274" s="13"/>
    </row>
    <row r="275" spans="1:12" x14ac:dyDescent="0.2">
      <c r="A275" s="17" t="s">
        <v>427</v>
      </c>
      <c r="B275" s="17" t="s">
        <v>428</v>
      </c>
      <c r="C275" s="17" t="s">
        <v>18</v>
      </c>
      <c r="D275" s="18">
        <v>8000000</v>
      </c>
      <c r="E275" s="35">
        <v>8000000</v>
      </c>
      <c r="F275" s="34">
        <f t="shared" si="4"/>
        <v>0</v>
      </c>
      <c r="K275" s="13"/>
      <c r="L275" s="13"/>
    </row>
    <row r="276" spans="1:12" x14ac:dyDescent="0.2">
      <c r="A276" s="17" t="s">
        <v>429</v>
      </c>
      <c r="B276" s="17" t="s">
        <v>430</v>
      </c>
      <c r="C276" s="17" t="s">
        <v>18</v>
      </c>
      <c r="D276" s="18">
        <v>45000000</v>
      </c>
      <c r="E276" s="18">
        <v>45000000</v>
      </c>
      <c r="F276" s="34">
        <f t="shared" si="4"/>
        <v>0</v>
      </c>
      <c r="K276" s="13"/>
      <c r="L276" s="13"/>
    </row>
    <row r="277" spans="1:12" x14ac:dyDescent="0.2">
      <c r="A277" s="17" t="s">
        <v>431</v>
      </c>
      <c r="B277" s="17" t="s">
        <v>432</v>
      </c>
      <c r="C277" s="17" t="s">
        <v>18</v>
      </c>
      <c r="D277" s="18">
        <v>49000000</v>
      </c>
      <c r="E277" s="18">
        <v>49000000</v>
      </c>
      <c r="F277" s="34">
        <f t="shared" si="4"/>
        <v>0</v>
      </c>
      <c r="K277" s="13"/>
      <c r="L277" s="13"/>
    </row>
    <row r="278" spans="1:12" x14ac:dyDescent="0.2">
      <c r="A278" s="17" t="s">
        <v>433</v>
      </c>
      <c r="B278" s="17" t="s">
        <v>434</v>
      </c>
      <c r="C278" s="17" t="s">
        <v>18</v>
      </c>
      <c r="D278" s="18">
        <v>35000000</v>
      </c>
      <c r="E278" s="35">
        <v>35000000</v>
      </c>
      <c r="F278" s="34">
        <f t="shared" si="4"/>
        <v>0</v>
      </c>
      <c r="K278" s="13"/>
      <c r="L278" s="13"/>
    </row>
    <row r="279" spans="1:12" x14ac:dyDescent="0.2">
      <c r="A279" s="17" t="s">
        <v>435</v>
      </c>
      <c r="B279" s="17" t="s">
        <v>436</v>
      </c>
      <c r="C279" s="17" t="s">
        <v>18</v>
      </c>
      <c r="D279" s="18">
        <v>30000000</v>
      </c>
      <c r="E279" s="38">
        <v>30000000</v>
      </c>
      <c r="F279" s="34">
        <f t="shared" si="4"/>
        <v>0</v>
      </c>
      <c r="K279" s="13"/>
      <c r="L279" s="13"/>
    </row>
    <row r="280" spans="1:12" x14ac:dyDescent="0.2">
      <c r="A280" s="17" t="s">
        <v>437</v>
      </c>
      <c r="B280" s="17" t="s">
        <v>438</v>
      </c>
      <c r="C280" s="17" t="s">
        <v>18</v>
      </c>
      <c r="D280" s="18">
        <v>30000000</v>
      </c>
      <c r="E280" s="35">
        <v>30000000</v>
      </c>
      <c r="F280" s="34">
        <f t="shared" si="4"/>
        <v>0</v>
      </c>
      <c r="K280" s="13"/>
      <c r="L280" s="13"/>
    </row>
    <row r="281" spans="1:12" ht="27" x14ac:dyDescent="0.2">
      <c r="A281" s="17" t="s">
        <v>439</v>
      </c>
      <c r="B281" s="17" t="s">
        <v>440</v>
      </c>
      <c r="C281" s="17" t="s">
        <v>18</v>
      </c>
      <c r="D281" s="18">
        <v>20000000</v>
      </c>
      <c r="E281" s="38">
        <v>20000000</v>
      </c>
      <c r="F281" s="34">
        <f t="shared" si="4"/>
        <v>0</v>
      </c>
      <c r="K281" s="13"/>
      <c r="L281" s="13"/>
    </row>
    <row r="282" spans="1:12" x14ac:dyDescent="0.2">
      <c r="A282" s="17" t="s">
        <v>441</v>
      </c>
      <c r="B282" s="17" t="s">
        <v>442</v>
      </c>
      <c r="C282" s="17" t="s">
        <v>18</v>
      </c>
      <c r="D282" s="18">
        <v>70000000</v>
      </c>
      <c r="E282" s="18">
        <v>70000000</v>
      </c>
      <c r="F282" s="34">
        <f t="shared" si="4"/>
        <v>0</v>
      </c>
      <c r="K282" s="13"/>
      <c r="L282" s="13"/>
    </row>
    <row r="283" spans="1:12" ht="27" x14ac:dyDescent="0.2">
      <c r="A283" s="17" t="s">
        <v>443</v>
      </c>
      <c r="B283" s="17" t="s">
        <v>444</v>
      </c>
      <c r="C283" s="17" t="s">
        <v>18</v>
      </c>
      <c r="D283" s="18">
        <v>22122408</v>
      </c>
      <c r="E283" s="38">
        <v>22122408</v>
      </c>
      <c r="F283" s="34">
        <f t="shared" si="4"/>
        <v>0</v>
      </c>
      <c r="K283" s="13"/>
      <c r="L283" s="13"/>
    </row>
    <row r="284" spans="1:12" x14ac:dyDescent="0.2">
      <c r="A284" s="105"/>
      <c r="B284" s="102" t="s">
        <v>2168</v>
      </c>
      <c r="C284" s="105" t="s">
        <v>18</v>
      </c>
      <c r="D284" s="105"/>
      <c r="E284" s="106">
        <v>50000000</v>
      </c>
      <c r="F284" s="34">
        <f t="shared" si="4"/>
        <v>50000000</v>
      </c>
      <c r="J284" s="13"/>
      <c r="K284" s="13"/>
    </row>
    <row r="285" spans="1:12" ht="27" x14ac:dyDescent="0.2">
      <c r="A285" s="105"/>
      <c r="B285" s="102" t="s">
        <v>2174</v>
      </c>
      <c r="C285" s="105" t="s">
        <v>18</v>
      </c>
      <c r="D285" s="105"/>
      <c r="E285" s="106">
        <v>40765358</v>
      </c>
      <c r="F285" s="34">
        <f t="shared" si="4"/>
        <v>40765358</v>
      </c>
      <c r="K285" s="13"/>
      <c r="L285" s="13"/>
    </row>
    <row r="286" spans="1:12" x14ac:dyDescent="0.2">
      <c r="A286" s="14" t="s">
        <v>445</v>
      </c>
      <c r="B286" s="14" t="s">
        <v>446</v>
      </c>
      <c r="C286" s="14"/>
      <c r="F286" s="34">
        <f t="shared" si="4"/>
        <v>0</v>
      </c>
      <c r="K286" s="13"/>
      <c r="L286" s="13"/>
    </row>
    <row r="287" spans="1:12" x14ac:dyDescent="0.2">
      <c r="A287" s="29" t="s">
        <v>5</v>
      </c>
      <c r="B287" s="29" t="s">
        <v>140</v>
      </c>
      <c r="C287" s="29"/>
      <c r="D287" s="30" t="s">
        <v>20</v>
      </c>
      <c r="E287" s="30" t="s">
        <v>20</v>
      </c>
      <c r="F287" s="34" t="e">
        <f t="shared" si="4"/>
        <v>#VALUE!</v>
      </c>
      <c r="K287" s="13"/>
      <c r="L287" s="13"/>
    </row>
    <row r="288" spans="1:12" x14ac:dyDescent="0.2">
      <c r="A288" s="14" t="s">
        <v>139</v>
      </c>
      <c r="B288" s="14" t="s">
        <v>15</v>
      </c>
      <c r="C288" s="14"/>
      <c r="D288" s="16">
        <v>1521097345</v>
      </c>
      <c r="E288" s="16">
        <f>SUM(E289,E299,E350)</f>
        <v>1521097345</v>
      </c>
      <c r="F288" s="34">
        <f t="shared" si="4"/>
        <v>0</v>
      </c>
      <c r="K288" s="13"/>
      <c r="L288" s="13"/>
    </row>
    <row r="289" spans="1:12" x14ac:dyDescent="0.2">
      <c r="A289" s="14" t="s">
        <v>138</v>
      </c>
      <c r="B289" s="14" t="s">
        <v>137</v>
      </c>
      <c r="C289" s="14"/>
      <c r="D289" s="16">
        <v>638935416</v>
      </c>
      <c r="E289" s="16">
        <f>SUM(E290,E293)</f>
        <v>638935416</v>
      </c>
      <c r="F289" s="34">
        <f t="shared" si="4"/>
        <v>0</v>
      </c>
      <c r="K289" s="13"/>
      <c r="L289" s="13"/>
    </row>
    <row r="290" spans="1:12" x14ac:dyDescent="0.2">
      <c r="A290" s="14" t="s">
        <v>136</v>
      </c>
      <c r="B290" s="14" t="s">
        <v>132</v>
      </c>
      <c r="C290" s="14"/>
      <c r="D290" s="16">
        <v>557040413</v>
      </c>
      <c r="E290" s="16">
        <f>E291</f>
        <v>557040413</v>
      </c>
      <c r="F290" s="34">
        <f t="shared" si="4"/>
        <v>0</v>
      </c>
      <c r="K290" s="13"/>
      <c r="L290" s="13"/>
    </row>
    <row r="291" spans="1:12" x14ac:dyDescent="0.2">
      <c r="A291" s="14" t="s">
        <v>135</v>
      </c>
      <c r="B291" s="14" t="s">
        <v>134</v>
      </c>
      <c r="C291" s="14"/>
      <c r="D291" s="16">
        <v>557040413</v>
      </c>
      <c r="E291" s="16">
        <f>E292</f>
        <v>557040413</v>
      </c>
      <c r="F291" s="34">
        <f t="shared" si="4"/>
        <v>0</v>
      </c>
      <c r="K291" s="13"/>
      <c r="L291" s="13"/>
    </row>
    <row r="292" spans="1:12" x14ac:dyDescent="0.2">
      <c r="A292" s="17" t="s">
        <v>133</v>
      </c>
      <c r="B292" s="17" t="s">
        <v>132</v>
      </c>
      <c r="C292" s="17"/>
      <c r="D292" s="18">
        <v>557040413</v>
      </c>
      <c r="E292" s="18">
        <v>557040413</v>
      </c>
      <c r="F292" s="34">
        <f t="shared" si="4"/>
        <v>0</v>
      </c>
      <c r="K292" s="13"/>
      <c r="L292" s="13"/>
    </row>
    <row r="293" spans="1:12" x14ac:dyDescent="0.2">
      <c r="A293" s="14" t="s">
        <v>131</v>
      </c>
      <c r="B293" s="14" t="s">
        <v>130</v>
      </c>
      <c r="C293" s="14"/>
      <c r="D293" s="16">
        <v>81895003</v>
      </c>
      <c r="E293" s="16">
        <f>SUM(E294,E296)</f>
        <v>81895003</v>
      </c>
      <c r="F293" s="34">
        <f t="shared" si="4"/>
        <v>0</v>
      </c>
      <c r="K293" s="13"/>
      <c r="L293" s="13"/>
    </row>
    <row r="294" spans="1:12" x14ac:dyDescent="0.2">
      <c r="A294" s="14" t="s">
        <v>129</v>
      </c>
      <c r="B294" s="14" t="s">
        <v>128</v>
      </c>
      <c r="C294" s="14"/>
      <c r="D294" s="16">
        <v>0</v>
      </c>
      <c r="E294" s="16">
        <f>E295</f>
        <v>0</v>
      </c>
      <c r="F294" s="34">
        <f t="shared" si="4"/>
        <v>0</v>
      </c>
      <c r="K294" s="13"/>
      <c r="L294" s="13"/>
    </row>
    <row r="295" spans="1:12" x14ac:dyDescent="0.2">
      <c r="A295" s="17" t="s">
        <v>143</v>
      </c>
      <c r="B295" s="17" t="s">
        <v>144</v>
      </c>
      <c r="C295" s="17"/>
      <c r="D295" s="18">
        <v>0</v>
      </c>
      <c r="E295" s="18">
        <v>0</v>
      </c>
      <c r="F295" s="34">
        <f t="shared" si="4"/>
        <v>0</v>
      </c>
      <c r="K295" s="13"/>
      <c r="L295" s="13"/>
    </row>
    <row r="296" spans="1:12" x14ac:dyDescent="0.2">
      <c r="A296" s="14" t="s">
        <v>125</v>
      </c>
      <c r="B296" s="14" t="s">
        <v>124</v>
      </c>
      <c r="C296" s="14"/>
      <c r="D296" s="16">
        <v>81895003</v>
      </c>
      <c r="E296" s="16">
        <f>SUM(E297:E298)</f>
        <v>81895003</v>
      </c>
      <c r="F296" s="34">
        <f t="shared" si="4"/>
        <v>0</v>
      </c>
      <c r="K296" s="13"/>
      <c r="L296" s="13"/>
    </row>
    <row r="297" spans="1:12" x14ac:dyDescent="0.2">
      <c r="A297" s="17" t="s">
        <v>123</v>
      </c>
      <c r="B297" s="17" t="s">
        <v>122</v>
      </c>
      <c r="C297" s="17"/>
      <c r="D297" s="18">
        <v>27298334</v>
      </c>
      <c r="E297" s="18">
        <v>27298334</v>
      </c>
      <c r="F297" s="34">
        <f t="shared" si="4"/>
        <v>0</v>
      </c>
      <c r="K297" s="13"/>
      <c r="L297" s="13"/>
    </row>
    <row r="298" spans="1:12" x14ac:dyDescent="0.2">
      <c r="A298" s="17" t="s">
        <v>121</v>
      </c>
      <c r="B298" s="17" t="s">
        <v>120</v>
      </c>
      <c r="C298" s="17"/>
      <c r="D298" s="18">
        <v>54596669</v>
      </c>
      <c r="E298" s="18">
        <v>54596669</v>
      </c>
      <c r="F298" s="34">
        <f t="shared" si="4"/>
        <v>0</v>
      </c>
      <c r="K298" s="13"/>
      <c r="L298" s="13"/>
    </row>
    <row r="299" spans="1:12" x14ac:dyDescent="0.2">
      <c r="A299" s="14" t="s">
        <v>119</v>
      </c>
      <c r="B299" s="14" t="s">
        <v>118</v>
      </c>
      <c r="C299" s="14"/>
      <c r="D299" s="16">
        <v>73917096</v>
      </c>
      <c r="E299" s="16">
        <f>E300</f>
        <v>73917096</v>
      </c>
      <c r="F299" s="34">
        <f t="shared" si="4"/>
        <v>0</v>
      </c>
      <c r="K299" s="13"/>
      <c r="L299" s="13"/>
    </row>
    <row r="300" spans="1:12" x14ac:dyDescent="0.2">
      <c r="A300" s="14" t="s">
        <v>117</v>
      </c>
      <c r="B300" s="14" t="s">
        <v>116</v>
      </c>
      <c r="C300" s="14"/>
      <c r="D300" s="16">
        <v>73917096</v>
      </c>
      <c r="E300" s="16">
        <f>SUM(E301,E306,E311,E317,E323,E326,E329,E334,E338,E341)</f>
        <v>73917096</v>
      </c>
      <c r="F300" s="34">
        <f t="shared" si="4"/>
        <v>0</v>
      </c>
      <c r="K300" s="13"/>
      <c r="L300" s="13"/>
    </row>
    <row r="301" spans="1:12" x14ac:dyDescent="0.2">
      <c r="A301" s="14" t="s">
        <v>115</v>
      </c>
      <c r="B301" s="14" t="s">
        <v>114</v>
      </c>
      <c r="C301" s="14"/>
      <c r="D301" s="16">
        <v>13953040</v>
      </c>
      <c r="E301" s="16">
        <f>SUM(E302:E305)</f>
        <v>13953040</v>
      </c>
      <c r="F301" s="34">
        <f t="shared" si="4"/>
        <v>0</v>
      </c>
      <c r="K301" s="13"/>
      <c r="L301" s="13"/>
    </row>
    <row r="302" spans="1:12" x14ac:dyDescent="0.2">
      <c r="A302" s="17" t="s">
        <v>113</v>
      </c>
      <c r="B302" s="17" t="s">
        <v>112</v>
      </c>
      <c r="C302" s="17"/>
      <c r="D302" s="18">
        <v>5637248</v>
      </c>
      <c r="E302" s="18">
        <v>5637248</v>
      </c>
      <c r="F302" s="34">
        <f t="shared" si="4"/>
        <v>0</v>
      </c>
      <c r="K302" s="13"/>
      <c r="L302" s="13"/>
    </row>
    <row r="303" spans="1:12" x14ac:dyDescent="0.2">
      <c r="A303" s="17" t="s">
        <v>111</v>
      </c>
      <c r="B303" s="17" t="s">
        <v>110</v>
      </c>
      <c r="C303" s="17"/>
      <c r="D303" s="18">
        <v>6711076</v>
      </c>
      <c r="E303" s="18">
        <v>6711076</v>
      </c>
      <c r="F303" s="34">
        <f t="shared" si="4"/>
        <v>0</v>
      </c>
      <c r="K303" s="13"/>
      <c r="L303" s="13"/>
    </row>
    <row r="304" spans="1:12" x14ac:dyDescent="0.2">
      <c r="A304" s="17" t="s">
        <v>447</v>
      </c>
      <c r="B304" s="17" t="s">
        <v>448</v>
      </c>
      <c r="C304" s="17"/>
      <c r="D304" s="18">
        <v>1243655</v>
      </c>
      <c r="E304" s="18">
        <v>1243655</v>
      </c>
      <c r="F304" s="34">
        <f t="shared" si="4"/>
        <v>0</v>
      </c>
      <c r="K304" s="13"/>
      <c r="L304" s="13"/>
    </row>
    <row r="305" spans="1:12" x14ac:dyDescent="0.2">
      <c r="A305" s="17" t="s">
        <v>449</v>
      </c>
      <c r="B305" s="17" t="s">
        <v>450</v>
      </c>
      <c r="C305" s="17"/>
      <c r="D305" s="18">
        <v>361061</v>
      </c>
      <c r="E305" s="18">
        <v>361061</v>
      </c>
      <c r="F305" s="34">
        <f t="shared" si="4"/>
        <v>0</v>
      </c>
      <c r="K305" s="13"/>
      <c r="L305" s="13"/>
    </row>
    <row r="306" spans="1:12" x14ac:dyDescent="0.2">
      <c r="A306" s="14" t="s">
        <v>109</v>
      </c>
      <c r="B306" s="14" t="s">
        <v>108</v>
      </c>
      <c r="C306" s="14"/>
      <c r="D306" s="16">
        <v>13041016</v>
      </c>
      <c r="E306" s="16">
        <f>SUM(E307:E310)</f>
        <v>13041016</v>
      </c>
      <c r="F306" s="34">
        <f t="shared" si="4"/>
        <v>0</v>
      </c>
      <c r="K306" s="13"/>
      <c r="L306" s="13"/>
    </row>
    <row r="307" spans="1:12" x14ac:dyDescent="0.2">
      <c r="A307" s="17" t="s">
        <v>107</v>
      </c>
      <c r="B307" s="17" t="s">
        <v>106</v>
      </c>
      <c r="C307" s="17"/>
      <c r="D307" s="18">
        <v>6987310</v>
      </c>
      <c r="E307" s="18">
        <v>6987310</v>
      </c>
      <c r="F307" s="34">
        <f t="shared" si="4"/>
        <v>0</v>
      </c>
      <c r="K307" s="13"/>
      <c r="L307" s="13"/>
    </row>
    <row r="308" spans="1:12" x14ac:dyDescent="0.2">
      <c r="A308" s="17" t="s">
        <v>105</v>
      </c>
      <c r="B308" s="17" t="s">
        <v>104</v>
      </c>
      <c r="C308" s="17"/>
      <c r="D308" s="18">
        <v>1914688</v>
      </c>
      <c r="E308" s="18">
        <v>1914688</v>
      </c>
      <c r="F308" s="34">
        <f t="shared" si="4"/>
        <v>0</v>
      </c>
      <c r="K308" s="13"/>
      <c r="L308" s="13"/>
    </row>
    <row r="309" spans="1:12" x14ac:dyDescent="0.2">
      <c r="A309" s="17" t="s">
        <v>397</v>
      </c>
      <c r="B309" s="17" t="s">
        <v>398</v>
      </c>
      <c r="C309" s="17"/>
      <c r="D309" s="18">
        <v>3925659</v>
      </c>
      <c r="E309" s="18">
        <v>3925659</v>
      </c>
      <c r="F309" s="34">
        <f t="shared" si="4"/>
        <v>0</v>
      </c>
      <c r="K309" s="13"/>
      <c r="L309" s="13"/>
    </row>
    <row r="310" spans="1:12" x14ac:dyDescent="0.2">
      <c r="A310" s="17" t="s">
        <v>103</v>
      </c>
      <c r="B310" s="17" t="s">
        <v>102</v>
      </c>
      <c r="C310" s="17"/>
      <c r="D310" s="18">
        <v>213359</v>
      </c>
      <c r="E310" s="18">
        <v>213359</v>
      </c>
      <c r="F310" s="34">
        <f t="shared" si="4"/>
        <v>0</v>
      </c>
      <c r="K310" s="13"/>
      <c r="L310" s="13"/>
    </row>
    <row r="311" spans="1:12" x14ac:dyDescent="0.2">
      <c r="A311" s="14" t="s">
        <v>101</v>
      </c>
      <c r="B311" s="14" t="s">
        <v>100</v>
      </c>
      <c r="C311" s="14"/>
      <c r="D311" s="16">
        <v>8080502</v>
      </c>
      <c r="E311" s="16">
        <f>SUM(E312:E316)</f>
        <v>8080502</v>
      </c>
      <c r="F311" s="34">
        <f t="shared" si="4"/>
        <v>0</v>
      </c>
      <c r="K311" s="13"/>
      <c r="L311" s="13"/>
    </row>
    <row r="312" spans="1:12" x14ac:dyDescent="0.2">
      <c r="A312" s="17" t="s">
        <v>99</v>
      </c>
      <c r="B312" s="17" t="s">
        <v>98</v>
      </c>
      <c r="C312" s="17"/>
      <c r="D312" s="18">
        <v>2603753</v>
      </c>
      <c r="E312" s="18">
        <v>2603753</v>
      </c>
      <c r="F312" s="34">
        <f t="shared" si="4"/>
        <v>0</v>
      </c>
      <c r="K312" s="13"/>
      <c r="L312" s="13"/>
    </row>
    <row r="313" spans="1:12" x14ac:dyDescent="0.2">
      <c r="A313" s="17" t="s">
        <v>95</v>
      </c>
      <c r="B313" s="17" t="s">
        <v>94</v>
      </c>
      <c r="C313" s="17"/>
      <c r="D313" s="18">
        <v>1157934</v>
      </c>
      <c r="E313" s="18">
        <v>1157934</v>
      </c>
      <c r="F313" s="34">
        <f t="shared" si="4"/>
        <v>0</v>
      </c>
      <c r="K313" s="13"/>
      <c r="L313" s="13"/>
    </row>
    <row r="314" spans="1:12" x14ac:dyDescent="0.2">
      <c r="A314" s="17" t="s">
        <v>145</v>
      </c>
      <c r="B314" s="17" t="s">
        <v>146</v>
      </c>
      <c r="C314" s="17"/>
      <c r="D314" s="18">
        <v>16047</v>
      </c>
      <c r="E314" s="18">
        <v>16047</v>
      </c>
      <c r="F314" s="34">
        <f t="shared" si="4"/>
        <v>0</v>
      </c>
      <c r="K314" s="13"/>
      <c r="L314" s="13"/>
    </row>
    <row r="315" spans="1:12" x14ac:dyDescent="0.2">
      <c r="A315" s="17" t="s">
        <v>93</v>
      </c>
      <c r="B315" s="17" t="s">
        <v>92</v>
      </c>
      <c r="C315" s="17"/>
      <c r="D315" s="18">
        <v>200590</v>
      </c>
      <c r="E315" s="18">
        <v>200590</v>
      </c>
      <c r="F315" s="34">
        <f t="shared" si="4"/>
        <v>0</v>
      </c>
      <c r="K315" s="13"/>
      <c r="L315" s="13"/>
    </row>
    <row r="316" spans="1:12" x14ac:dyDescent="0.2">
      <c r="A316" s="17" t="s">
        <v>399</v>
      </c>
      <c r="B316" s="17" t="s">
        <v>400</v>
      </c>
      <c r="C316" s="17"/>
      <c r="D316" s="18">
        <v>4102178</v>
      </c>
      <c r="E316" s="18">
        <v>4102178</v>
      </c>
      <c r="F316" s="34">
        <f t="shared" si="4"/>
        <v>0</v>
      </c>
      <c r="K316" s="13"/>
      <c r="L316" s="13"/>
    </row>
    <row r="317" spans="1:12" x14ac:dyDescent="0.2">
      <c r="A317" s="14" t="s">
        <v>89</v>
      </c>
      <c r="B317" s="14" t="s">
        <v>88</v>
      </c>
      <c r="C317" s="14"/>
      <c r="D317" s="16">
        <v>5721047</v>
      </c>
      <c r="E317" s="16">
        <f>SUM(E318:E322)</f>
        <v>5721047</v>
      </c>
      <c r="F317" s="34">
        <f t="shared" si="4"/>
        <v>0</v>
      </c>
      <c r="K317" s="13"/>
      <c r="L317" s="13"/>
    </row>
    <row r="318" spans="1:12" x14ac:dyDescent="0.2">
      <c r="A318" s="17" t="s">
        <v>87</v>
      </c>
      <c r="B318" s="17" t="s">
        <v>86</v>
      </c>
      <c r="C318" s="17"/>
      <c r="D318" s="18">
        <v>1675040</v>
      </c>
      <c r="E318" s="18">
        <v>1675040</v>
      </c>
      <c r="F318" s="34">
        <f t="shared" si="4"/>
        <v>0</v>
      </c>
      <c r="K318" s="13"/>
      <c r="L318" s="13"/>
    </row>
    <row r="319" spans="1:12" x14ac:dyDescent="0.2">
      <c r="A319" s="17" t="s">
        <v>85</v>
      </c>
      <c r="B319" s="17" t="s">
        <v>84</v>
      </c>
      <c r="C319" s="17"/>
      <c r="D319" s="18">
        <v>361061</v>
      </c>
      <c r="E319" s="18">
        <v>361061</v>
      </c>
      <c r="F319" s="34">
        <f t="shared" si="4"/>
        <v>0</v>
      </c>
      <c r="K319" s="13"/>
      <c r="L319" s="13"/>
    </row>
    <row r="320" spans="1:12" x14ac:dyDescent="0.2">
      <c r="A320" s="17" t="s">
        <v>83</v>
      </c>
      <c r="B320" s="17" t="s">
        <v>82</v>
      </c>
      <c r="C320" s="17"/>
      <c r="D320" s="18">
        <v>1441291</v>
      </c>
      <c r="E320" s="18">
        <v>1441291</v>
      </c>
      <c r="F320" s="34">
        <f t="shared" si="4"/>
        <v>0</v>
      </c>
      <c r="K320" s="13"/>
      <c r="L320" s="13"/>
    </row>
    <row r="321" spans="1:12" x14ac:dyDescent="0.2">
      <c r="A321" s="17" t="s">
        <v>81</v>
      </c>
      <c r="B321" s="17" t="s">
        <v>80</v>
      </c>
      <c r="C321" s="17"/>
      <c r="D321" s="18">
        <v>280825</v>
      </c>
      <c r="E321" s="18">
        <v>280825</v>
      </c>
      <c r="F321" s="34">
        <f t="shared" si="4"/>
        <v>0</v>
      </c>
      <c r="K321" s="13"/>
      <c r="L321" s="13"/>
    </row>
    <row r="322" spans="1:12" x14ac:dyDescent="0.2">
      <c r="A322" s="17" t="s">
        <v>79</v>
      </c>
      <c r="B322" s="17" t="s">
        <v>78</v>
      </c>
      <c r="C322" s="17"/>
      <c r="D322" s="18">
        <v>1962830</v>
      </c>
      <c r="E322" s="18">
        <v>1962830</v>
      </c>
      <c r="F322" s="34">
        <f t="shared" si="4"/>
        <v>0</v>
      </c>
      <c r="K322" s="13"/>
      <c r="L322" s="13"/>
    </row>
    <row r="323" spans="1:12" x14ac:dyDescent="0.2">
      <c r="A323" s="14" t="s">
        <v>75</v>
      </c>
      <c r="B323" s="14" t="s">
        <v>74</v>
      </c>
      <c r="C323" s="14"/>
      <c r="D323" s="16">
        <v>4850153</v>
      </c>
      <c r="E323" s="16">
        <f>SUM(E324:E325)</f>
        <v>4850153</v>
      </c>
      <c r="F323" s="34">
        <f t="shared" si="4"/>
        <v>0</v>
      </c>
      <c r="K323" s="13"/>
      <c r="L323" s="13"/>
    </row>
    <row r="324" spans="1:12" x14ac:dyDescent="0.2">
      <c r="A324" s="17" t="s">
        <v>73</v>
      </c>
      <c r="B324" s="17" t="s">
        <v>72</v>
      </c>
      <c r="C324" s="17"/>
      <c r="D324" s="18">
        <v>4764753</v>
      </c>
      <c r="E324" s="18">
        <v>4764753</v>
      </c>
      <c r="F324" s="34">
        <f t="shared" si="4"/>
        <v>0</v>
      </c>
      <c r="K324" s="13"/>
      <c r="L324" s="13"/>
    </row>
    <row r="325" spans="1:12" x14ac:dyDescent="0.2">
      <c r="A325" s="17" t="s">
        <v>451</v>
      </c>
      <c r="B325" s="17" t="s">
        <v>452</v>
      </c>
      <c r="C325" s="17"/>
      <c r="D325" s="18">
        <v>85400</v>
      </c>
      <c r="E325" s="18">
        <v>85400</v>
      </c>
      <c r="F325" s="34">
        <f t="shared" ref="F325:F388" si="5">E325-D325</f>
        <v>0</v>
      </c>
      <c r="K325" s="13"/>
      <c r="L325" s="13"/>
    </row>
    <row r="326" spans="1:12" x14ac:dyDescent="0.2">
      <c r="A326" s="14" t="s">
        <v>71</v>
      </c>
      <c r="B326" s="14" t="s">
        <v>70</v>
      </c>
      <c r="C326" s="14"/>
      <c r="D326" s="16">
        <v>14982250</v>
      </c>
      <c r="E326" s="16">
        <f>SUM(E327:E328)</f>
        <v>14982250</v>
      </c>
      <c r="F326" s="34">
        <f t="shared" si="5"/>
        <v>0</v>
      </c>
      <c r="K326" s="13"/>
      <c r="L326" s="13"/>
    </row>
    <row r="327" spans="1:12" x14ac:dyDescent="0.2">
      <c r="A327" s="17" t="s">
        <v>69</v>
      </c>
      <c r="B327" s="17" t="s">
        <v>68</v>
      </c>
      <c r="C327" s="17"/>
      <c r="D327" s="18">
        <v>8296617</v>
      </c>
      <c r="E327" s="18">
        <v>8296617</v>
      </c>
      <c r="F327" s="34">
        <f t="shared" si="5"/>
        <v>0</v>
      </c>
      <c r="K327" s="13"/>
      <c r="L327" s="13"/>
    </row>
    <row r="328" spans="1:12" x14ac:dyDescent="0.2">
      <c r="A328" s="17" t="s">
        <v>151</v>
      </c>
      <c r="B328" s="17" t="s">
        <v>152</v>
      </c>
      <c r="C328" s="17"/>
      <c r="D328" s="18">
        <v>6685633</v>
      </c>
      <c r="E328" s="18">
        <v>6685633</v>
      </c>
      <c r="F328" s="34">
        <f t="shared" si="5"/>
        <v>0</v>
      </c>
      <c r="K328" s="13"/>
      <c r="L328" s="13"/>
    </row>
    <row r="329" spans="1:12" x14ac:dyDescent="0.2">
      <c r="A329" s="14" t="s">
        <v>65</v>
      </c>
      <c r="B329" s="14" t="s">
        <v>64</v>
      </c>
      <c r="C329" s="14"/>
      <c r="D329" s="16">
        <v>1805307</v>
      </c>
      <c r="E329" s="16">
        <f>SUM(E330:E333)</f>
        <v>1805307</v>
      </c>
      <c r="F329" s="34">
        <f t="shared" si="5"/>
        <v>0</v>
      </c>
      <c r="K329" s="13"/>
      <c r="L329" s="13"/>
    </row>
    <row r="330" spans="1:12" x14ac:dyDescent="0.2">
      <c r="A330" s="17" t="s">
        <v>401</v>
      </c>
      <c r="B330" s="17" t="s">
        <v>402</v>
      </c>
      <c r="C330" s="17"/>
      <c r="D330" s="18">
        <v>1283773</v>
      </c>
      <c r="E330" s="18">
        <v>1283773</v>
      </c>
      <c r="F330" s="34">
        <f t="shared" si="5"/>
        <v>0</v>
      </c>
      <c r="K330" s="13"/>
      <c r="L330" s="13"/>
    </row>
    <row r="331" spans="1:12" x14ac:dyDescent="0.2">
      <c r="A331" s="17" t="s">
        <v>63</v>
      </c>
      <c r="B331" s="17" t="s">
        <v>62</v>
      </c>
      <c r="C331" s="17"/>
      <c r="D331" s="18">
        <v>200590</v>
      </c>
      <c r="E331" s="18">
        <v>200590</v>
      </c>
      <c r="F331" s="34">
        <f t="shared" si="5"/>
        <v>0</v>
      </c>
      <c r="K331" s="13"/>
      <c r="L331" s="13"/>
    </row>
    <row r="332" spans="1:12" x14ac:dyDescent="0.2">
      <c r="A332" s="17" t="s">
        <v>61</v>
      </c>
      <c r="B332" s="17" t="s">
        <v>60</v>
      </c>
      <c r="C332" s="17"/>
      <c r="D332" s="18">
        <v>120354</v>
      </c>
      <c r="E332" s="18">
        <v>120354</v>
      </c>
      <c r="F332" s="34">
        <f t="shared" si="5"/>
        <v>0</v>
      </c>
      <c r="K332" s="13"/>
      <c r="L332" s="13"/>
    </row>
    <row r="333" spans="1:12" x14ac:dyDescent="0.2">
      <c r="A333" s="17" t="s">
        <v>403</v>
      </c>
      <c r="B333" s="17" t="s">
        <v>404</v>
      </c>
      <c r="C333" s="17"/>
      <c r="D333" s="18">
        <v>200590</v>
      </c>
      <c r="E333" s="18">
        <v>200590</v>
      </c>
      <c r="F333" s="34">
        <f t="shared" si="5"/>
        <v>0</v>
      </c>
      <c r="K333" s="13"/>
      <c r="L333" s="13"/>
    </row>
    <row r="334" spans="1:12" x14ac:dyDescent="0.2">
      <c r="A334" s="14" t="s">
        <v>59</v>
      </c>
      <c r="B334" s="14" t="s">
        <v>58</v>
      </c>
      <c r="C334" s="14"/>
      <c r="D334" s="16">
        <v>6082830</v>
      </c>
      <c r="E334" s="16">
        <f>SUM(E335:E337)</f>
        <v>6082830</v>
      </c>
      <c r="F334" s="34">
        <f t="shared" si="5"/>
        <v>0</v>
      </c>
      <c r="K334" s="13"/>
      <c r="L334" s="13"/>
    </row>
    <row r="335" spans="1:12" x14ac:dyDescent="0.2">
      <c r="A335" s="17" t="s">
        <v>57</v>
      </c>
      <c r="B335" s="17" t="s">
        <v>56</v>
      </c>
      <c r="C335" s="17"/>
      <c r="D335" s="18">
        <v>3834889</v>
      </c>
      <c r="E335" s="18">
        <v>3834889</v>
      </c>
      <c r="F335" s="34">
        <f t="shared" si="5"/>
        <v>0</v>
      </c>
      <c r="K335" s="13"/>
      <c r="L335" s="13"/>
    </row>
    <row r="336" spans="1:12" x14ac:dyDescent="0.2">
      <c r="A336" s="17" t="s">
        <v>453</v>
      </c>
      <c r="B336" s="17" t="s">
        <v>454</v>
      </c>
      <c r="C336" s="17"/>
      <c r="D336" s="18">
        <v>41067</v>
      </c>
      <c r="E336" s="18">
        <v>41067</v>
      </c>
      <c r="F336" s="34">
        <f t="shared" si="5"/>
        <v>0</v>
      </c>
      <c r="K336" s="13"/>
      <c r="L336" s="13"/>
    </row>
    <row r="337" spans="1:12" x14ac:dyDescent="0.2">
      <c r="A337" s="17" t="s">
        <v>55</v>
      </c>
      <c r="B337" s="17" t="s">
        <v>54</v>
      </c>
      <c r="C337" s="17"/>
      <c r="D337" s="18">
        <v>2206874</v>
      </c>
      <c r="E337" s="18">
        <v>2206874</v>
      </c>
      <c r="F337" s="34">
        <f t="shared" si="5"/>
        <v>0</v>
      </c>
      <c r="K337" s="13"/>
      <c r="L337" s="13"/>
    </row>
    <row r="338" spans="1:12" x14ac:dyDescent="0.2">
      <c r="A338" s="14" t="s">
        <v>405</v>
      </c>
      <c r="B338" s="14" t="s">
        <v>406</v>
      </c>
      <c r="C338" s="14"/>
      <c r="D338" s="16">
        <v>1139371</v>
      </c>
      <c r="E338" s="16">
        <f>SUM(E339:E340)</f>
        <v>1139371</v>
      </c>
      <c r="F338" s="34">
        <f t="shared" si="5"/>
        <v>0</v>
      </c>
      <c r="K338" s="13"/>
      <c r="L338" s="13"/>
    </row>
    <row r="339" spans="1:12" x14ac:dyDescent="0.2">
      <c r="A339" s="17" t="s">
        <v>455</v>
      </c>
      <c r="B339" s="17" t="s">
        <v>456</v>
      </c>
      <c r="C339" s="17"/>
      <c r="D339" s="18">
        <v>200590</v>
      </c>
      <c r="E339" s="18">
        <v>200590</v>
      </c>
      <c r="F339" s="34">
        <f t="shared" si="5"/>
        <v>0</v>
      </c>
      <c r="K339" s="13"/>
      <c r="L339" s="13"/>
    </row>
    <row r="340" spans="1:12" x14ac:dyDescent="0.2">
      <c r="A340" s="17" t="s">
        <v>407</v>
      </c>
      <c r="B340" s="17" t="s">
        <v>408</v>
      </c>
      <c r="C340" s="17"/>
      <c r="D340" s="18">
        <v>938781</v>
      </c>
      <c r="E340" s="18">
        <v>938781</v>
      </c>
      <c r="F340" s="34">
        <f t="shared" si="5"/>
        <v>0</v>
      </c>
      <c r="K340" s="13"/>
      <c r="L340" s="13"/>
    </row>
    <row r="341" spans="1:12" x14ac:dyDescent="0.2">
      <c r="A341" s="14" t="s">
        <v>53</v>
      </c>
      <c r="B341" s="14" t="s">
        <v>52</v>
      </c>
      <c r="C341" s="14"/>
      <c r="D341" s="16">
        <v>4261580</v>
      </c>
      <c r="E341" s="16">
        <f>SUM(E342:E349)</f>
        <v>4261580</v>
      </c>
      <c r="F341" s="34">
        <f t="shared" si="5"/>
        <v>0</v>
      </c>
      <c r="K341" s="13"/>
      <c r="L341" s="13"/>
    </row>
    <row r="342" spans="1:12" x14ac:dyDescent="0.2">
      <c r="A342" s="17" t="s">
        <v>51</v>
      </c>
      <c r="B342" s="17" t="s">
        <v>50</v>
      </c>
      <c r="C342" s="17"/>
      <c r="D342" s="18">
        <v>521533</v>
      </c>
      <c r="E342" s="18">
        <v>521533</v>
      </c>
      <c r="F342" s="34">
        <f t="shared" si="5"/>
        <v>0</v>
      </c>
      <c r="K342" s="13"/>
      <c r="L342" s="13"/>
    </row>
    <row r="343" spans="1:12" x14ac:dyDescent="0.2">
      <c r="A343" s="17" t="s">
        <v>49</v>
      </c>
      <c r="B343" s="17" t="s">
        <v>48</v>
      </c>
      <c r="C343" s="17"/>
      <c r="D343" s="18">
        <v>1426718</v>
      </c>
      <c r="E343" s="18">
        <v>1426718</v>
      </c>
      <c r="F343" s="34">
        <f t="shared" si="5"/>
        <v>0</v>
      </c>
      <c r="K343" s="13"/>
      <c r="L343" s="13"/>
    </row>
    <row r="344" spans="1:12" x14ac:dyDescent="0.2">
      <c r="A344" s="17" t="s">
        <v>47</v>
      </c>
      <c r="B344" s="17" t="s">
        <v>46</v>
      </c>
      <c r="C344" s="17"/>
      <c r="D344" s="18">
        <v>425250</v>
      </c>
      <c r="E344" s="18">
        <v>425250</v>
      </c>
      <c r="F344" s="34">
        <f t="shared" si="5"/>
        <v>0</v>
      </c>
      <c r="K344" s="13"/>
      <c r="L344" s="13"/>
    </row>
    <row r="345" spans="1:12" x14ac:dyDescent="0.2">
      <c r="A345" s="17" t="s">
        <v>45</v>
      </c>
      <c r="B345" s="17" t="s">
        <v>44</v>
      </c>
      <c r="C345" s="17"/>
      <c r="D345" s="18">
        <v>144424</v>
      </c>
      <c r="E345" s="18">
        <v>144424</v>
      </c>
      <c r="F345" s="34">
        <f t="shared" si="5"/>
        <v>0</v>
      </c>
      <c r="K345" s="13"/>
      <c r="L345" s="13"/>
    </row>
    <row r="346" spans="1:12" x14ac:dyDescent="0.2">
      <c r="A346" s="17" t="s">
        <v>43</v>
      </c>
      <c r="B346" s="17" t="s">
        <v>42</v>
      </c>
      <c r="C346" s="17"/>
      <c r="D346" s="18">
        <v>802358</v>
      </c>
      <c r="E346" s="18">
        <v>802358</v>
      </c>
      <c r="F346" s="34">
        <f t="shared" si="5"/>
        <v>0</v>
      </c>
      <c r="K346" s="13"/>
      <c r="L346" s="13"/>
    </row>
    <row r="347" spans="1:12" x14ac:dyDescent="0.2">
      <c r="A347" s="17" t="s">
        <v>155</v>
      </c>
      <c r="B347" s="17" t="s">
        <v>156</v>
      </c>
      <c r="C347" s="17"/>
      <c r="D347" s="18">
        <v>120354</v>
      </c>
      <c r="E347" s="18">
        <v>120354</v>
      </c>
      <c r="F347" s="34">
        <f t="shared" si="5"/>
        <v>0</v>
      </c>
      <c r="K347" s="13"/>
      <c r="L347" s="13"/>
    </row>
    <row r="348" spans="1:12" x14ac:dyDescent="0.2">
      <c r="A348" s="17" t="s">
        <v>41</v>
      </c>
      <c r="B348" s="17" t="s">
        <v>40</v>
      </c>
      <c r="C348" s="17"/>
      <c r="D348" s="18">
        <v>40118</v>
      </c>
      <c r="E348" s="18">
        <v>40118</v>
      </c>
      <c r="F348" s="34">
        <f t="shared" si="5"/>
        <v>0</v>
      </c>
      <c r="K348" s="13"/>
      <c r="L348" s="13"/>
    </row>
    <row r="349" spans="1:12" x14ac:dyDescent="0.2">
      <c r="A349" s="17" t="s">
        <v>457</v>
      </c>
      <c r="B349" s="17" t="s">
        <v>458</v>
      </c>
      <c r="C349" s="17"/>
      <c r="D349" s="18">
        <v>780825</v>
      </c>
      <c r="E349" s="18">
        <v>780825</v>
      </c>
      <c r="F349" s="34">
        <f t="shared" si="5"/>
        <v>0</v>
      </c>
      <c r="K349" s="13"/>
      <c r="L349" s="13"/>
    </row>
    <row r="350" spans="1:12" x14ac:dyDescent="0.2">
      <c r="A350" s="14" t="s">
        <v>37</v>
      </c>
      <c r="B350" s="14" t="s">
        <v>36</v>
      </c>
      <c r="C350" s="14"/>
      <c r="D350" s="16">
        <v>808244833</v>
      </c>
      <c r="E350" s="16">
        <f>SUM(E351,E354,E358,E361,E364)</f>
        <v>808244833</v>
      </c>
      <c r="F350" s="34">
        <f t="shared" si="5"/>
        <v>0</v>
      </c>
      <c r="K350" s="13"/>
      <c r="L350" s="13"/>
    </row>
    <row r="351" spans="1:12" x14ac:dyDescent="0.2">
      <c r="A351" s="14" t="s">
        <v>35</v>
      </c>
      <c r="B351" s="14" t="s">
        <v>34</v>
      </c>
      <c r="C351" s="14"/>
      <c r="D351" s="16">
        <v>65000000</v>
      </c>
      <c r="E351" s="16">
        <f>E352</f>
        <v>65000000</v>
      </c>
      <c r="F351" s="34">
        <f t="shared" si="5"/>
        <v>0</v>
      </c>
      <c r="K351" s="13"/>
      <c r="L351" s="13"/>
    </row>
    <row r="352" spans="1:12" x14ac:dyDescent="0.2">
      <c r="A352" s="14" t="s">
        <v>33</v>
      </c>
      <c r="B352" s="14" t="s">
        <v>32</v>
      </c>
      <c r="C352" s="14"/>
      <c r="D352" s="16">
        <v>65000000</v>
      </c>
      <c r="E352" s="16">
        <v>65000000</v>
      </c>
      <c r="F352" s="34">
        <f t="shared" si="5"/>
        <v>0</v>
      </c>
      <c r="K352" s="13"/>
      <c r="L352" s="13"/>
    </row>
    <row r="353" spans="1:12" x14ac:dyDescent="0.2">
      <c r="A353" s="17" t="s">
        <v>411</v>
      </c>
      <c r="B353" s="17" t="s">
        <v>412</v>
      </c>
      <c r="C353" s="17"/>
      <c r="D353" s="18">
        <v>65000000</v>
      </c>
      <c r="E353" s="35">
        <f>SUM(E378,E386)</f>
        <v>65000000</v>
      </c>
      <c r="F353" s="34">
        <f t="shared" si="5"/>
        <v>0</v>
      </c>
      <c r="K353" s="13"/>
      <c r="L353" s="13"/>
    </row>
    <row r="354" spans="1:12" x14ac:dyDescent="0.2">
      <c r="A354" s="14" t="s">
        <v>157</v>
      </c>
      <c r="B354" s="14" t="s">
        <v>158</v>
      </c>
      <c r="C354" s="14"/>
      <c r="D354" s="16">
        <v>215000000</v>
      </c>
      <c r="E354" s="16">
        <f>E355</f>
        <v>215000000</v>
      </c>
      <c r="F354" s="34">
        <f t="shared" si="5"/>
        <v>0</v>
      </c>
      <c r="K354" s="13"/>
      <c r="L354" s="13"/>
    </row>
    <row r="355" spans="1:12" x14ac:dyDescent="0.2">
      <c r="A355" s="14" t="s">
        <v>159</v>
      </c>
      <c r="B355" s="14" t="s">
        <v>160</v>
      </c>
      <c r="C355" s="14"/>
      <c r="D355" s="16">
        <v>215000000</v>
      </c>
      <c r="E355" s="16">
        <f>SUM(E356:E357)</f>
        <v>215000000</v>
      </c>
      <c r="F355" s="34">
        <f t="shared" si="5"/>
        <v>0</v>
      </c>
      <c r="K355" s="13"/>
      <c r="L355" s="13"/>
    </row>
    <row r="356" spans="1:12" x14ac:dyDescent="0.2">
      <c r="A356" s="17" t="s">
        <v>161</v>
      </c>
      <c r="B356" s="17" t="s">
        <v>162</v>
      </c>
      <c r="C356" s="17"/>
      <c r="D356" s="18">
        <v>200000000</v>
      </c>
      <c r="E356" s="35">
        <f>SUM(E375,E377)</f>
        <v>200000000</v>
      </c>
      <c r="F356" s="34">
        <f t="shared" si="5"/>
        <v>0</v>
      </c>
      <c r="K356" s="13"/>
      <c r="L356" s="13"/>
    </row>
    <row r="357" spans="1:12" x14ac:dyDescent="0.2">
      <c r="A357" s="17" t="s">
        <v>459</v>
      </c>
      <c r="B357" s="17" t="s">
        <v>460</v>
      </c>
      <c r="C357" s="17"/>
      <c r="D357" s="18">
        <v>15000000</v>
      </c>
      <c r="E357" s="35">
        <f>E374</f>
        <v>15000000</v>
      </c>
      <c r="F357" s="34">
        <f t="shared" si="5"/>
        <v>0</v>
      </c>
      <c r="K357" s="13"/>
      <c r="L357" s="13"/>
    </row>
    <row r="358" spans="1:12" x14ac:dyDescent="0.2">
      <c r="A358" s="14" t="s">
        <v>165</v>
      </c>
      <c r="B358" s="14" t="s">
        <v>166</v>
      </c>
      <c r="C358" s="14"/>
      <c r="D358" s="16">
        <v>197000000</v>
      </c>
      <c r="E358" s="16">
        <f>E359</f>
        <v>197000000</v>
      </c>
      <c r="F358" s="34">
        <f t="shared" si="5"/>
        <v>0</v>
      </c>
      <c r="K358" s="13"/>
      <c r="L358" s="13"/>
    </row>
    <row r="359" spans="1:12" x14ac:dyDescent="0.2">
      <c r="A359" s="14" t="s">
        <v>167</v>
      </c>
      <c r="B359" s="14" t="s">
        <v>168</v>
      </c>
      <c r="C359" s="14"/>
      <c r="D359" s="16">
        <v>197000000</v>
      </c>
      <c r="E359" s="16">
        <f>E360</f>
        <v>197000000</v>
      </c>
      <c r="F359" s="34">
        <f t="shared" si="5"/>
        <v>0</v>
      </c>
      <c r="K359" s="13"/>
      <c r="L359" s="13"/>
    </row>
    <row r="360" spans="1:12" x14ac:dyDescent="0.2">
      <c r="A360" s="17" t="s">
        <v>169</v>
      </c>
      <c r="B360" s="17" t="s">
        <v>170</v>
      </c>
      <c r="C360" s="17"/>
      <c r="D360" s="18">
        <v>197000000</v>
      </c>
      <c r="E360" s="18">
        <f>SUM(E376,E394)</f>
        <v>197000000</v>
      </c>
      <c r="F360" s="34">
        <f t="shared" si="5"/>
        <v>0</v>
      </c>
      <c r="K360" s="13"/>
      <c r="L360" s="13"/>
    </row>
    <row r="361" spans="1:12" x14ac:dyDescent="0.2">
      <c r="A361" s="14" t="s">
        <v>461</v>
      </c>
      <c r="B361" s="14" t="s">
        <v>462</v>
      </c>
      <c r="C361" s="14"/>
      <c r="D361" s="16">
        <v>10000000</v>
      </c>
      <c r="E361" s="16">
        <f>E362</f>
        <v>10000000</v>
      </c>
      <c r="F361" s="34">
        <f t="shared" si="5"/>
        <v>0</v>
      </c>
      <c r="K361" s="13"/>
      <c r="L361" s="13"/>
    </row>
    <row r="362" spans="1:12" x14ac:dyDescent="0.2">
      <c r="A362" s="14" t="s">
        <v>463</v>
      </c>
      <c r="B362" s="14" t="s">
        <v>464</v>
      </c>
      <c r="C362" s="14"/>
      <c r="D362" s="16">
        <v>10000000</v>
      </c>
      <c r="E362" s="16">
        <f>E363</f>
        <v>10000000</v>
      </c>
      <c r="F362" s="34">
        <f t="shared" si="5"/>
        <v>0</v>
      </c>
      <c r="K362" s="13"/>
      <c r="L362" s="13"/>
    </row>
    <row r="363" spans="1:12" x14ac:dyDescent="0.2">
      <c r="A363" s="17" t="s">
        <v>465</v>
      </c>
      <c r="B363" s="17" t="s">
        <v>466</v>
      </c>
      <c r="C363" s="17"/>
      <c r="D363" s="18">
        <v>10000000</v>
      </c>
      <c r="E363" s="35">
        <f>E396</f>
        <v>10000000</v>
      </c>
      <c r="F363" s="34">
        <f t="shared" si="5"/>
        <v>0</v>
      </c>
      <c r="K363" s="13"/>
      <c r="L363" s="13"/>
    </row>
    <row r="364" spans="1:12" x14ac:dyDescent="0.2">
      <c r="A364" s="14" t="s">
        <v>31</v>
      </c>
      <c r="B364" s="14" t="s">
        <v>30</v>
      </c>
      <c r="C364" s="14"/>
      <c r="D364" s="16">
        <v>321244833</v>
      </c>
      <c r="E364" s="16">
        <f>E365</f>
        <v>321244833</v>
      </c>
      <c r="F364" s="34">
        <f t="shared" si="5"/>
        <v>0</v>
      </c>
      <c r="K364" s="13"/>
      <c r="L364" s="13"/>
    </row>
    <row r="365" spans="1:12" x14ac:dyDescent="0.2">
      <c r="A365" s="14" t="s">
        <v>29</v>
      </c>
      <c r="B365" s="14" t="s">
        <v>28</v>
      </c>
      <c r="C365" s="14"/>
      <c r="D365" s="16">
        <v>321244833</v>
      </c>
      <c r="E365" s="16">
        <f>E366</f>
        <v>321244833</v>
      </c>
      <c r="F365" s="34">
        <f t="shared" si="5"/>
        <v>0</v>
      </c>
      <c r="K365" s="13"/>
      <c r="L365" s="13"/>
    </row>
    <row r="366" spans="1:12" x14ac:dyDescent="0.2">
      <c r="A366" s="17" t="s">
        <v>27</v>
      </c>
      <c r="B366" s="17" t="s">
        <v>26</v>
      </c>
      <c r="C366" s="17"/>
      <c r="D366" s="18">
        <v>321244833</v>
      </c>
      <c r="E366" s="18">
        <f>SUM(E379:E385,E387:E393,E395,E397:E405)</f>
        <v>321244833</v>
      </c>
      <c r="F366" s="34">
        <f t="shared" si="5"/>
        <v>0</v>
      </c>
      <c r="K366" s="13"/>
    </row>
    <row r="367" spans="1:12" x14ac:dyDescent="0.2">
      <c r="A367" s="13"/>
      <c r="B367" s="14" t="s">
        <v>3</v>
      </c>
      <c r="C367" s="14"/>
      <c r="D367" s="16">
        <v>638935416</v>
      </c>
      <c r="E367" s="16">
        <f>E289</f>
        <v>638935416</v>
      </c>
      <c r="F367" s="34">
        <f t="shared" si="5"/>
        <v>0</v>
      </c>
      <c r="K367" s="13"/>
    </row>
    <row r="368" spans="1:12" x14ac:dyDescent="0.2">
      <c r="A368" s="13"/>
      <c r="B368" s="14" t="s">
        <v>2</v>
      </c>
      <c r="C368" s="14"/>
      <c r="D368" s="16">
        <v>73917096</v>
      </c>
      <c r="E368" s="16">
        <f>E299</f>
        <v>73917096</v>
      </c>
      <c r="F368" s="34">
        <f t="shared" si="5"/>
        <v>0</v>
      </c>
      <c r="K368" s="13"/>
    </row>
    <row r="369" spans="1:12" x14ac:dyDescent="0.2">
      <c r="A369" s="13"/>
      <c r="B369" s="14" t="s">
        <v>23</v>
      </c>
      <c r="C369" s="14"/>
      <c r="D369" s="16">
        <v>712852512</v>
      </c>
      <c r="E369" s="16">
        <f>SUM(E367:E368)</f>
        <v>712852512</v>
      </c>
      <c r="F369" s="34">
        <f t="shared" si="5"/>
        <v>0</v>
      </c>
      <c r="K369" s="13"/>
    </row>
    <row r="370" spans="1:12" x14ac:dyDescent="0.2">
      <c r="A370" s="13"/>
      <c r="B370" s="14" t="s">
        <v>1</v>
      </c>
      <c r="C370" s="14"/>
      <c r="D370" s="16">
        <v>808244833</v>
      </c>
      <c r="E370" s="16">
        <f>E350</f>
        <v>808244833</v>
      </c>
      <c r="F370" s="34">
        <f t="shared" si="5"/>
        <v>0</v>
      </c>
      <c r="K370" s="13"/>
      <c r="L370" s="13"/>
    </row>
    <row r="371" spans="1:12" x14ac:dyDescent="0.2">
      <c r="A371" s="13"/>
      <c r="B371" s="14" t="s">
        <v>0</v>
      </c>
      <c r="C371" s="14"/>
      <c r="D371" s="16">
        <v>1521097345</v>
      </c>
      <c r="E371" s="16">
        <f>SUM(E369:E370)</f>
        <v>1521097345</v>
      </c>
      <c r="F371" s="34">
        <f t="shared" si="5"/>
        <v>0</v>
      </c>
      <c r="K371" s="13"/>
      <c r="L371" s="13"/>
    </row>
    <row r="372" spans="1:12" x14ac:dyDescent="0.2">
      <c r="A372" s="14" t="s">
        <v>445</v>
      </c>
      <c r="B372" s="14" t="s">
        <v>446</v>
      </c>
      <c r="C372" s="14"/>
      <c r="F372" s="34">
        <f t="shared" si="5"/>
        <v>0</v>
      </c>
      <c r="K372" s="13"/>
      <c r="L372" s="13"/>
    </row>
    <row r="373" spans="1:12" x14ac:dyDescent="0.2">
      <c r="A373" s="29" t="s">
        <v>5</v>
      </c>
      <c r="B373" s="29" t="s">
        <v>22</v>
      </c>
      <c r="C373" s="29" t="s">
        <v>21</v>
      </c>
      <c r="D373" s="30" t="s">
        <v>20</v>
      </c>
      <c r="E373" s="30" t="s">
        <v>20</v>
      </c>
      <c r="F373" s="34" t="e">
        <f t="shared" si="5"/>
        <v>#VALUE!</v>
      </c>
      <c r="K373" s="13"/>
      <c r="L373" s="13"/>
    </row>
    <row r="374" spans="1:12" ht="27" x14ac:dyDescent="0.2">
      <c r="A374" s="17" t="s">
        <v>467</v>
      </c>
      <c r="B374" s="17" t="s">
        <v>468</v>
      </c>
      <c r="C374" s="17" t="s">
        <v>18</v>
      </c>
      <c r="D374" s="18">
        <v>15000000</v>
      </c>
      <c r="E374" s="35">
        <v>15000000</v>
      </c>
      <c r="F374" s="34">
        <f t="shared" si="5"/>
        <v>0</v>
      </c>
      <c r="K374" s="13"/>
      <c r="L374" s="13"/>
    </row>
    <row r="375" spans="1:12" x14ac:dyDescent="0.2">
      <c r="A375" s="17" t="s">
        <v>469</v>
      </c>
      <c r="B375" s="17" t="s">
        <v>470</v>
      </c>
      <c r="C375" s="17" t="s">
        <v>19</v>
      </c>
      <c r="D375" s="18">
        <v>180000000</v>
      </c>
      <c r="E375" s="35">
        <v>180000000</v>
      </c>
      <c r="F375" s="34">
        <f t="shared" si="5"/>
        <v>0</v>
      </c>
      <c r="K375" s="13"/>
      <c r="L375" s="13"/>
    </row>
    <row r="376" spans="1:12" ht="27" x14ac:dyDescent="0.2">
      <c r="A376" s="17" t="s">
        <v>471</v>
      </c>
      <c r="B376" s="17" t="s">
        <v>472</v>
      </c>
      <c r="C376" s="17" t="s">
        <v>19</v>
      </c>
      <c r="D376" s="18">
        <v>140000000</v>
      </c>
      <c r="E376" s="35">
        <v>140000000</v>
      </c>
      <c r="F376" s="34">
        <f t="shared" si="5"/>
        <v>0</v>
      </c>
      <c r="K376" s="13"/>
      <c r="L376" s="13"/>
    </row>
    <row r="377" spans="1:12" x14ac:dyDescent="0.2">
      <c r="A377" s="17" t="s">
        <v>473</v>
      </c>
      <c r="B377" s="17" t="s">
        <v>474</v>
      </c>
      <c r="C377" s="17" t="s">
        <v>18</v>
      </c>
      <c r="D377" s="18">
        <v>20000000</v>
      </c>
      <c r="E377" s="35">
        <v>20000000</v>
      </c>
      <c r="F377" s="34">
        <f t="shared" si="5"/>
        <v>0</v>
      </c>
      <c r="K377" s="13"/>
      <c r="L377" s="13"/>
    </row>
    <row r="378" spans="1:12" ht="27" x14ac:dyDescent="0.2">
      <c r="A378" s="17" t="s">
        <v>475</v>
      </c>
      <c r="B378" s="17" t="s">
        <v>476</v>
      </c>
      <c r="C378" s="17" t="s">
        <v>18</v>
      </c>
      <c r="D378" s="18">
        <v>10000000</v>
      </c>
      <c r="E378" s="35">
        <v>10000000</v>
      </c>
      <c r="F378" s="34">
        <f t="shared" si="5"/>
        <v>0</v>
      </c>
      <c r="K378" s="13"/>
      <c r="L378" s="13"/>
    </row>
    <row r="379" spans="1:12" ht="27" x14ac:dyDescent="0.2">
      <c r="A379" s="17" t="s">
        <v>477</v>
      </c>
      <c r="B379" s="17" t="s">
        <v>478</v>
      </c>
      <c r="C379" s="17" t="s">
        <v>18</v>
      </c>
      <c r="D379" s="18">
        <v>15000000</v>
      </c>
      <c r="E379" s="18">
        <v>15000000</v>
      </c>
      <c r="F379" s="34">
        <f t="shared" si="5"/>
        <v>0</v>
      </c>
      <c r="K379" s="13"/>
      <c r="L379" s="13"/>
    </row>
    <row r="380" spans="1:12" x14ac:dyDescent="0.2">
      <c r="A380" s="17" t="s">
        <v>479</v>
      </c>
      <c r="B380" s="17" t="s">
        <v>480</v>
      </c>
      <c r="C380" s="17" t="s">
        <v>19</v>
      </c>
      <c r="D380" s="18">
        <v>5000000</v>
      </c>
      <c r="E380" s="18">
        <v>5000000</v>
      </c>
      <c r="F380" s="34">
        <f t="shared" si="5"/>
        <v>0</v>
      </c>
      <c r="K380" s="13"/>
      <c r="L380" s="13"/>
    </row>
    <row r="381" spans="1:12" ht="27" x14ac:dyDescent="0.2">
      <c r="A381" s="17" t="s">
        <v>481</v>
      </c>
      <c r="B381" s="17" t="s">
        <v>482</v>
      </c>
      <c r="C381" s="17" t="s">
        <v>19</v>
      </c>
      <c r="D381" s="18">
        <v>5000000</v>
      </c>
      <c r="E381" s="18">
        <v>5000000</v>
      </c>
      <c r="F381" s="34">
        <f t="shared" si="5"/>
        <v>0</v>
      </c>
      <c r="K381" s="13"/>
      <c r="L381" s="13"/>
    </row>
    <row r="382" spans="1:12" x14ac:dyDescent="0.2">
      <c r="A382" s="17" t="s">
        <v>483</v>
      </c>
      <c r="B382" s="17" t="s">
        <v>484</v>
      </c>
      <c r="C382" s="17" t="s">
        <v>19</v>
      </c>
      <c r="D382" s="18">
        <v>40000000</v>
      </c>
      <c r="E382" s="18">
        <v>40000000</v>
      </c>
      <c r="F382" s="34">
        <f t="shared" si="5"/>
        <v>0</v>
      </c>
      <c r="K382" s="13"/>
      <c r="L382" s="13"/>
    </row>
    <row r="383" spans="1:12" ht="27" x14ac:dyDescent="0.2">
      <c r="A383" s="17" t="s">
        <v>485</v>
      </c>
      <c r="B383" s="17" t="s">
        <v>486</v>
      </c>
      <c r="C383" s="17" t="s">
        <v>19</v>
      </c>
      <c r="D383" s="18">
        <v>20000000</v>
      </c>
      <c r="E383" s="18">
        <v>20000000</v>
      </c>
      <c r="F383" s="34">
        <f t="shared" si="5"/>
        <v>0</v>
      </c>
      <c r="K383" s="13"/>
      <c r="L383" s="13"/>
    </row>
    <row r="384" spans="1:12" x14ac:dyDescent="0.2">
      <c r="A384" s="17" t="s">
        <v>487</v>
      </c>
      <c r="B384" s="17" t="s">
        <v>488</v>
      </c>
      <c r="C384" s="17" t="s">
        <v>19</v>
      </c>
      <c r="D384" s="18">
        <v>10000000</v>
      </c>
      <c r="E384" s="18">
        <v>10000000</v>
      </c>
      <c r="F384" s="34">
        <f t="shared" si="5"/>
        <v>0</v>
      </c>
      <c r="K384" s="13"/>
      <c r="L384" s="13"/>
    </row>
    <row r="385" spans="1:12" x14ac:dyDescent="0.2">
      <c r="A385" s="17" t="s">
        <v>489</v>
      </c>
      <c r="B385" s="17" t="s">
        <v>490</v>
      </c>
      <c r="C385" s="17" t="s">
        <v>19</v>
      </c>
      <c r="D385" s="18">
        <v>5000000</v>
      </c>
      <c r="E385" s="18">
        <v>5000000</v>
      </c>
      <c r="F385" s="34">
        <f t="shared" si="5"/>
        <v>0</v>
      </c>
      <c r="K385" s="13"/>
      <c r="L385" s="13"/>
    </row>
    <row r="386" spans="1:12" x14ac:dyDescent="0.2">
      <c r="A386" s="17" t="s">
        <v>491</v>
      </c>
      <c r="B386" s="17" t="s">
        <v>492</v>
      </c>
      <c r="C386" s="17" t="s">
        <v>19</v>
      </c>
      <c r="D386" s="18">
        <v>55000000</v>
      </c>
      <c r="E386" s="35">
        <v>55000000</v>
      </c>
      <c r="F386" s="34">
        <f t="shared" si="5"/>
        <v>0</v>
      </c>
      <c r="K386" s="13"/>
      <c r="L386" s="13"/>
    </row>
    <row r="387" spans="1:12" ht="27" x14ac:dyDescent="0.2">
      <c r="A387" s="17" t="s">
        <v>493</v>
      </c>
      <c r="B387" s="17" t="s">
        <v>494</v>
      </c>
      <c r="C387" s="17" t="s">
        <v>19</v>
      </c>
      <c r="D387" s="18">
        <v>20000000</v>
      </c>
      <c r="E387" s="18">
        <v>20000000</v>
      </c>
      <c r="F387" s="34">
        <f t="shared" si="5"/>
        <v>0</v>
      </c>
      <c r="K387" s="13"/>
      <c r="L387" s="13"/>
    </row>
    <row r="388" spans="1:12" ht="27" x14ac:dyDescent="0.2">
      <c r="A388" s="17" t="s">
        <v>495</v>
      </c>
      <c r="B388" s="17" t="s">
        <v>496</v>
      </c>
      <c r="C388" s="17" t="s">
        <v>19</v>
      </c>
      <c r="D388" s="18">
        <v>5000000</v>
      </c>
      <c r="E388" s="18">
        <v>5000000</v>
      </c>
      <c r="F388" s="34">
        <f t="shared" si="5"/>
        <v>0</v>
      </c>
      <c r="K388" s="13"/>
      <c r="L388" s="13"/>
    </row>
    <row r="389" spans="1:12" ht="27" x14ac:dyDescent="0.2">
      <c r="A389" s="17" t="s">
        <v>497</v>
      </c>
      <c r="B389" s="17" t="s">
        <v>498</v>
      </c>
      <c r="C389" s="17" t="s">
        <v>19</v>
      </c>
      <c r="D389" s="18">
        <v>5000000</v>
      </c>
      <c r="E389" s="18">
        <v>5000000</v>
      </c>
      <c r="F389" s="34">
        <f t="shared" ref="F389:F452" si="6">E389-D389</f>
        <v>0</v>
      </c>
      <c r="K389" s="13"/>
      <c r="L389" s="13"/>
    </row>
    <row r="390" spans="1:12" x14ac:dyDescent="0.2">
      <c r="A390" s="17" t="s">
        <v>499</v>
      </c>
      <c r="B390" s="17" t="s">
        <v>500</v>
      </c>
      <c r="C390" s="17" t="s">
        <v>19</v>
      </c>
      <c r="D390" s="18">
        <v>5000000</v>
      </c>
      <c r="E390" s="18">
        <v>5000000</v>
      </c>
      <c r="F390" s="34">
        <f t="shared" si="6"/>
        <v>0</v>
      </c>
      <c r="K390" s="13"/>
      <c r="L390" s="13"/>
    </row>
    <row r="391" spans="1:12" x14ac:dyDescent="0.2">
      <c r="A391" s="17" t="s">
        <v>501</v>
      </c>
      <c r="B391" s="17" t="s">
        <v>502</v>
      </c>
      <c r="C391" s="17" t="s">
        <v>19</v>
      </c>
      <c r="D391" s="18">
        <v>7500000</v>
      </c>
      <c r="E391" s="18">
        <v>7500000</v>
      </c>
      <c r="F391" s="34">
        <f t="shared" si="6"/>
        <v>0</v>
      </c>
      <c r="K391" s="13"/>
      <c r="L391" s="13"/>
    </row>
    <row r="392" spans="1:12" ht="27" x14ac:dyDescent="0.2">
      <c r="A392" s="17" t="s">
        <v>503</v>
      </c>
      <c r="B392" s="17" t="s">
        <v>504</v>
      </c>
      <c r="C392" s="17" t="s">
        <v>19</v>
      </c>
      <c r="D392" s="18">
        <v>7500000</v>
      </c>
      <c r="E392" s="18">
        <v>7500000</v>
      </c>
      <c r="F392" s="34">
        <f t="shared" si="6"/>
        <v>0</v>
      </c>
      <c r="K392" s="13"/>
      <c r="L392" s="13"/>
    </row>
    <row r="393" spans="1:12" ht="40.5" x14ac:dyDescent="0.2">
      <c r="A393" s="17" t="s">
        <v>505</v>
      </c>
      <c r="B393" s="17" t="s">
        <v>506</v>
      </c>
      <c r="C393" s="17" t="s">
        <v>19</v>
      </c>
      <c r="D393" s="18">
        <v>25000000</v>
      </c>
      <c r="E393" s="18">
        <v>25000000</v>
      </c>
      <c r="F393" s="34">
        <f t="shared" si="6"/>
        <v>0</v>
      </c>
      <c r="K393" s="13"/>
      <c r="L393" s="13"/>
    </row>
    <row r="394" spans="1:12" x14ac:dyDescent="0.2">
      <c r="A394" s="17" t="s">
        <v>507</v>
      </c>
      <c r="B394" s="17" t="s">
        <v>508</v>
      </c>
      <c r="C394" s="17" t="s">
        <v>19</v>
      </c>
      <c r="D394" s="18">
        <v>57000000</v>
      </c>
      <c r="E394" s="35">
        <v>57000000</v>
      </c>
      <c r="F394" s="34">
        <f t="shared" si="6"/>
        <v>0</v>
      </c>
      <c r="K394" s="13"/>
      <c r="L394" s="13"/>
    </row>
    <row r="395" spans="1:12" x14ac:dyDescent="0.2">
      <c r="A395" s="17" t="s">
        <v>509</v>
      </c>
      <c r="B395" s="17" t="s">
        <v>510</v>
      </c>
      <c r="C395" s="17" t="s">
        <v>19</v>
      </c>
      <c r="D395" s="18">
        <v>5744833</v>
      </c>
      <c r="E395" s="18">
        <v>5744833</v>
      </c>
      <c r="F395" s="34">
        <f t="shared" si="6"/>
        <v>0</v>
      </c>
      <c r="K395" s="13"/>
      <c r="L395" s="13"/>
    </row>
    <row r="396" spans="1:12" x14ac:dyDescent="0.2">
      <c r="A396" s="17" t="s">
        <v>511</v>
      </c>
      <c r="B396" s="17" t="s">
        <v>512</v>
      </c>
      <c r="C396" s="17" t="s">
        <v>19</v>
      </c>
      <c r="D396" s="18">
        <v>10000000</v>
      </c>
      <c r="E396" s="35">
        <v>10000000</v>
      </c>
      <c r="F396" s="34">
        <f t="shared" si="6"/>
        <v>0</v>
      </c>
      <c r="K396" s="13"/>
      <c r="L396" s="13"/>
    </row>
    <row r="397" spans="1:12" x14ac:dyDescent="0.2">
      <c r="A397" s="17" t="s">
        <v>513</v>
      </c>
      <c r="B397" s="17" t="s">
        <v>514</v>
      </c>
      <c r="C397" s="17" t="s">
        <v>18</v>
      </c>
      <c r="D397" s="18">
        <v>40500000</v>
      </c>
      <c r="E397" s="18">
        <v>40500000</v>
      </c>
      <c r="F397" s="34">
        <f t="shared" si="6"/>
        <v>0</v>
      </c>
      <c r="K397" s="13"/>
      <c r="L397" s="13"/>
    </row>
    <row r="398" spans="1:12" x14ac:dyDescent="0.2">
      <c r="A398" s="17" t="s">
        <v>515</v>
      </c>
      <c r="B398" s="17" t="s">
        <v>516</v>
      </c>
      <c r="C398" s="17" t="s">
        <v>19</v>
      </c>
      <c r="D398" s="18">
        <v>5000000</v>
      </c>
      <c r="E398" s="18">
        <v>5000000</v>
      </c>
      <c r="F398" s="34">
        <f t="shared" si="6"/>
        <v>0</v>
      </c>
      <c r="K398" s="13"/>
      <c r="L398" s="13"/>
    </row>
    <row r="399" spans="1:12" x14ac:dyDescent="0.2">
      <c r="A399" s="17" t="s">
        <v>517</v>
      </c>
      <c r="B399" s="17" t="s">
        <v>518</v>
      </c>
      <c r="C399" s="17" t="s">
        <v>19</v>
      </c>
      <c r="D399" s="18">
        <v>7500000</v>
      </c>
      <c r="E399" s="18">
        <v>7500000</v>
      </c>
      <c r="F399" s="34">
        <f t="shared" si="6"/>
        <v>0</v>
      </c>
      <c r="K399" s="13"/>
      <c r="L399" s="13"/>
    </row>
    <row r="400" spans="1:12" ht="27" x14ac:dyDescent="0.2">
      <c r="A400" s="17" t="s">
        <v>519</v>
      </c>
      <c r="B400" s="17" t="s">
        <v>520</v>
      </c>
      <c r="C400" s="17" t="s">
        <v>18</v>
      </c>
      <c r="D400" s="18">
        <v>35000000</v>
      </c>
      <c r="E400" s="18">
        <v>35000000</v>
      </c>
      <c r="F400" s="34">
        <f t="shared" si="6"/>
        <v>0</v>
      </c>
      <c r="K400" s="13"/>
      <c r="L400" s="13"/>
    </row>
    <row r="401" spans="1:12" ht="27" x14ac:dyDescent="0.2">
      <c r="A401" s="17" t="s">
        <v>521</v>
      </c>
      <c r="B401" s="17" t="s">
        <v>522</v>
      </c>
      <c r="C401" s="17" t="s">
        <v>19</v>
      </c>
      <c r="D401" s="18">
        <v>15000000</v>
      </c>
      <c r="E401" s="18">
        <v>15000000</v>
      </c>
      <c r="F401" s="34">
        <f t="shared" si="6"/>
        <v>0</v>
      </c>
      <c r="K401" s="13"/>
      <c r="L401" s="13"/>
    </row>
    <row r="402" spans="1:12" ht="27" x14ac:dyDescent="0.2">
      <c r="A402" s="17" t="s">
        <v>523</v>
      </c>
      <c r="B402" s="17" t="s">
        <v>524</v>
      </c>
      <c r="C402" s="17" t="s">
        <v>19</v>
      </c>
      <c r="D402" s="18">
        <v>10000000</v>
      </c>
      <c r="E402" s="18">
        <v>10000000</v>
      </c>
      <c r="F402" s="34">
        <f t="shared" si="6"/>
        <v>0</v>
      </c>
      <c r="K402" s="13"/>
      <c r="L402" s="13"/>
    </row>
    <row r="403" spans="1:12" ht="27" x14ac:dyDescent="0.2">
      <c r="A403" s="17" t="s">
        <v>525</v>
      </c>
      <c r="B403" s="17" t="s">
        <v>526</v>
      </c>
      <c r="C403" s="17" t="s">
        <v>19</v>
      </c>
      <c r="D403" s="18">
        <v>10000000</v>
      </c>
      <c r="E403" s="18">
        <v>10000000</v>
      </c>
      <c r="F403" s="34">
        <f t="shared" si="6"/>
        <v>0</v>
      </c>
      <c r="K403" s="13"/>
      <c r="L403" s="13"/>
    </row>
    <row r="404" spans="1:12" ht="27" x14ac:dyDescent="0.2">
      <c r="A404" s="17" t="s">
        <v>527</v>
      </c>
      <c r="B404" s="17" t="s">
        <v>528</v>
      </c>
      <c r="C404" s="17" t="s">
        <v>19</v>
      </c>
      <c r="D404" s="18">
        <v>7500000</v>
      </c>
      <c r="E404" s="18">
        <v>7500000</v>
      </c>
      <c r="F404" s="34">
        <f t="shared" si="6"/>
        <v>0</v>
      </c>
      <c r="J404" s="13"/>
      <c r="K404" s="13"/>
    </row>
    <row r="405" spans="1:12" x14ac:dyDescent="0.2">
      <c r="A405" s="17" t="s">
        <v>529</v>
      </c>
      <c r="B405" s="17" t="s">
        <v>530</v>
      </c>
      <c r="C405" s="17" t="s">
        <v>18</v>
      </c>
      <c r="D405" s="18">
        <v>10000000</v>
      </c>
      <c r="E405" s="18">
        <v>10000000</v>
      </c>
      <c r="F405" s="34">
        <f t="shared" si="6"/>
        <v>0</v>
      </c>
      <c r="K405" s="13"/>
      <c r="L405" s="13"/>
    </row>
    <row r="406" spans="1:12" x14ac:dyDescent="0.2">
      <c r="A406" s="14" t="s">
        <v>531</v>
      </c>
      <c r="B406" s="14" t="s">
        <v>532</v>
      </c>
      <c r="C406" s="14"/>
      <c r="F406" s="34">
        <f t="shared" si="6"/>
        <v>0</v>
      </c>
      <c r="K406" s="13"/>
      <c r="L406" s="13"/>
    </row>
    <row r="407" spans="1:12" x14ac:dyDescent="0.2">
      <c r="A407" s="29" t="s">
        <v>5</v>
      </c>
      <c r="B407" s="29" t="s">
        <v>140</v>
      </c>
      <c r="C407" s="29"/>
      <c r="D407" s="30" t="s">
        <v>20</v>
      </c>
      <c r="E407" s="30" t="s">
        <v>20</v>
      </c>
      <c r="F407" s="34" t="e">
        <f t="shared" si="6"/>
        <v>#VALUE!</v>
      </c>
      <c r="K407" s="13"/>
      <c r="L407" s="13"/>
    </row>
    <row r="408" spans="1:12" x14ac:dyDescent="0.2">
      <c r="A408" s="14" t="s">
        <v>139</v>
      </c>
      <c r="B408" s="14" t="s">
        <v>15</v>
      </c>
      <c r="C408" s="14"/>
      <c r="D408" s="16">
        <v>1518205937</v>
      </c>
      <c r="E408" s="16">
        <f>SUM(E409,E419,E436)</f>
        <v>1518205937</v>
      </c>
      <c r="F408" s="34">
        <f t="shared" si="6"/>
        <v>0</v>
      </c>
      <c r="K408" s="13"/>
      <c r="L408" s="13"/>
    </row>
    <row r="409" spans="1:12" x14ac:dyDescent="0.2">
      <c r="A409" s="14" t="s">
        <v>138</v>
      </c>
      <c r="B409" s="14" t="s">
        <v>137</v>
      </c>
      <c r="C409" s="14"/>
      <c r="D409" s="16">
        <v>566275435</v>
      </c>
      <c r="E409" s="16">
        <f>SUM(E410,E413)</f>
        <v>566275435</v>
      </c>
      <c r="F409" s="34">
        <f t="shared" si="6"/>
        <v>0</v>
      </c>
      <c r="K409" s="13"/>
      <c r="L409" s="13"/>
    </row>
    <row r="410" spans="1:12" x14ac:dyDescent="0.2">
      <c r="A410" s="14" t="s">
        <v>136</v>
      </c>
      <c r="B410" s="14" t="s">
        <v>132</v>
      </c>
      <c r="C410" s="14"/>
      <c r="D410" s="16">
        <v>493857820</v>
      </c>
      <c r="E410" s="16">
        <f>E411</f>
        <v>493857820</v>
      </c>
      <c r="F410" s="34">
        <f t="shared" si="6"/>
        <v>0</v>
      </c>
      <c r="K410" s="13"/>
      <c r="L410" s="13"/>
    </row>
    <row r="411" spans="1:12" x14ac:dyDescent="0.2">
      <c r="A411" s="14" t="s">
        <v>135</v>
      </c>
      <c r="B411" s="14" t="s">
        <v>134</v>
      </c>
      <c r="C411" s="14"/>
      <c r="D411" s="16">
        <v>493857820</v>
      </c>
      <c r="E411" s="16">
        <f>E412</f>
        <v>493857820</v>
      </c>
      <c r="F411" s="34">
        <f t="shared" si="6"/>
        <v>0</v>
      </c>
      <c r="K411" s="13"/>
      <c r="L411" s="13"/>
    </row>
    <row r="412" spans="1:12" x14ac:dyDescent="0.2">
      <c r="A412" s="17" t="s">
        <v>133</v>
      </c>
      <c r="B412" s="17" t="s">
        <v>132</v>
      </c>
      <c r="C412" s="17"/>
      <c r="D412" s="18">
        <v>493857820</v>
      </c>
      <c r="E412" s="18">
        <v>493857820</v>
      </c>
      <c r="F412" s="34">
        <f t="shared" si="6"/>
        <v>0</v>
      </c>
      <c r="K412" s="13"/>
      <c r="L412" s="13"/>
    </row>
    <row r="413" spans="1:12" x14ac:dyDescent="0.2">
      <c r="A413" s="14" t="s">
        <v>131</v>
      </c>
      <c r="B413" s="14" t="s">
        <v>130</v>
      </c>
      <c r="C413" s="14"/>
      <c r="D413" s="16">
        <v>72417615</v>
      </c>
      <c r="E413" s="16">
        <f>SUM(E414,E416)</f>
        <v>72417615</v>
      </c>
      <c r="F413" s="34">
        <f t="shared" si="6"/>
        <v>0</v>
      </c>
      <c r="K413" s="13"/>
      <c r="L413" s="13"/>
    </row>
    <row r="414" spans="1:12" x14ac:dyDescent="0.2">
      <c r="A414" s="14" t="s">
        <v>129</v>
      </c>
      <c r="B414" s="14" t="s">
        <v>128</v>
      </c>
      <c r="C414" s="14"/>
      <c r="D414" s="16">
        <v>0</v>
      </c>
      <c r="E414" s="16">
        <v>0</v>
      </c>
      <c r="F414" s="34">
        <f t="shared" si="6"/>
        <v>0</v>
      </c>
      <c r="K414" s="13"/>
      <c r="L414" s="13"/>
    </row>
    <row r="415" spans="1:12" x14ac:dyDescent="0.2">
      <c r="A415" s="17" t="s">
        <v>143</v>
      </c>
      <c r="B415" s="17" t="s">
        <v>144</v>
      </c>
      <c r="C415" s="17"/>
      <c r="D415" s="18">
        <v>0</v>
      </c>
      <c r="E415" s="18">
        <v>0</v>
      </c>
      <c r="F415" s="34">
        <f t="shared" si="6"/>
        <v>0</v>
      </c>
      <c r="K415" s="13"/>
      <c r="L415" s="13"/>
    </row>
    <row r="416" spans="1:12" x14ac:dyDescent="0.2">
      <c r="A416" s="14" t="s">
        <v>125</v>
      </c>
      <c r="B416" s="14" t="s">
        <v>124</v>
      </c>
      <c r="C416" s="14"/>
      <c r="D416" s="16">
        <v>72417615</v>
      </c>
      <c r="E416" s="16">
        <f>SUM(E417:E418)</f>
        <v>72417615</v>
      </c>
      <c r="F416" s="34">
        <f t="shared" si="6"/>
        <v>0</v>
      </c>
      <c r="K416" s="13"/>
      <c r="L416" s="13"/>
    </row>
    <row r="417" spans="1:12" x14ac:dyDescent="0.2">
      <c r="A417" s="17" t="s">
        <v>123</v>
      </c>
      <c r="B417" s="17" t="s">
        <v>122</v>
      </c>
      <c r="C417" s="17"/>
      <c r="D417" s="18">
        <v>24139205</v>
      </c>
      <c r="E417" s="18">
        <v>24139205</v>
      </c>
      <c r="F417" s="34">
        <f t="shared" si="6"/>
        <v>0</v>
      </c>
      <c r="K417" s="13"/>
      <c r="L417" s="13"/>
    </row>
    <row r="418" spans="1:12" x14ac:dyDescent="0.2">
      <c r="A418" s="17" t="s">
        <v>121</v>
      </c>
      <c r="B418" s="17" t="s">
        <v>120</v>
      </c>
      <c r="C418" s="17"/>
      <c r="D418" s="18">
        <v>48278410</v>
      </c>
      <c r="E418" s="18">
        <v>48278410</v>
      </c>
      <c r="F418" s="34">
        <f t="shared" si="6"/>
        <v>0</v>
      </c>
      <c r="K418" s="13"/>
      <c r="L418" s="13"/>
    </row>
    <row r="419" spans="1:12" x14ac:dyDescent="0.2">
      <c r="A419" s="14" t="s">
        <v>119</v>
      </c>
      <c r="B419" s="14" t="s">
        <v>118</v>
      </c>
      <c r="C419" s="14"/>
      <c r="D419" s="16">
        <v>42904383</v>
      </c>
      <c r="E419" s="16">
        <f>E420</f>
        <v>42904383</v>
      </c>
      <c r="F419" s="34">
        <f t="shared" si="6"/>
        <v>0</v>
      </c>
      <c r="K419" s="13"/>
      <c r="L419" s="13"/>
    </row>
    <row r="420" spans="1:12" x14ac:dyDescent="0.2">
      <c r="A420" s="14" t="s">
        <v>117</v>
      </c>
      <c r="B420" s="14" t="s">
        <v>116</v>
      </c>
      <c r="C420" s="14"/>
      <c r="D420" s="16">
        <v>42904383</v>
      </c>
      <c r="E420" s="16">
        <f>SUM(E421,E423,E427,E430,E433)</f>
        <v>42904383</v>
      </c>
      <c r="F420" s="34">
        <f t="shared" si="6"/>
        <v>0</v>
      </c>
      <c r="K420" s="13"/>
      <c r="L420" s="13"/>
    </row>
    <row r="421" spans="1:12" x14ac:dyDescent="0.2">
      <c r="A421" s="14" t="s">
        <v>115</v>
      </c>
      <c r="B421" s="14" t="s">
        <v>114</v>
      </c>
      <c r="C421" s="14"/>
      <c r="D421" s="16">
        <v>10751927</v>
      </c>
      <c r="E421" s="16">
        <f>E422</f>
        <v>10751927</v>
      </c>
      <c r="F421" s="34">
        <f t="shared" si="6"/>
        <v>0</v>
      </c>
      <c r="K421" s="13"/>
      <c r="L421" s="13"/>
    </row>
    <row r="422" spans="1:12" x14ac:dyDescent="0.2">
      <c r="A422" s="17" t="s">
        <v>111</v>
      </c>
      <c r="B422" s="17" t="s">
        <v>110</v>
      </c>
      <c r="C422" s="17"/>
      <c r="D422" s="18">
        <v>10751927</v>
      </c>
      <c r="E422" s="18">
        <v>10751927</v>
      </c>
      <c r="F422" s="34">
        <f t="shared" si="6"/>
        <v>0</v>
      </c>
      <c r="K422" s="13"/>
      <c r="L422" s="13"/>
    </row>
    <row r="423" spans="1:12" x14ac:dyDescent="0.2">
      <c r="A423" s="14" t="s">
        <v>109</v>
      </c>
      <c r="B423" s="14" t="s">
        <v>108</v>
      </c>
      <c r="C423" s="14"/>
      <c r="D423" s="16">
        <v>5876148</v>
      </c>
      <c r="E423" s="16">
        <f>SUM(E424:E426)</f>
        <v>5876148</v>
      </c>
      <c r="F423" s="34">
        <f t="shared" si="6"/>
        <v>0</v>
      </c>
      <c r="K423" s="13"/>
      <c r="L423" s="13"/>
    </row>
    <row r="424" spans="1:12" x14ac:dyDescent="0.2">
      <c r="A424" s="17" t="s">
        <v>107</v>
      </c>
      <c r="B424" s="17" t="s">
        <v>106</v>
      </c>
      <c r="C424" s="17"/>
      <c r="D424" s="18">
        <v>5524092</v>
      </c>
      <c r="E424" s="18">
        <v>5524092</v>
      </c>
      <c r="F424" s="34">
        <f t="shared" si="6"/>
        <v>0</v>
      </c>
      <c r="K424" s="13"/>
      <c r="L424" s="13"/>
    </row>
    <row r="425" spans="1:12" x14ac:dyDescent="0.2">
      <c r="A425" s="17" t="s">
        <v>105</v>
      </c>
      <c r="B425" s="17" t="s">
        <v>104</v>
      </c>
      <c r="C425" s="17"/>
      <c r="D425" s="18">
        <v>156469</v>
      </c>
      <c r="E425" s="18">
        <v>156469</v>
      </c>
      <c r="F425" s="34">
        <f t="shared" si="6"/>
        <v>0</v>
      </c>
      <c r="K425" s="13"/>
      <c r="L425" s="13"/>
    </row>
    <row r="426" spans="1:12" x14ac:dyDescent="0.2">
      <c r="A426" s="17" t="s">
        <v>533</v>
      </c>
      <c r="B426" s="17" t="s">
        <v>534</v>
      </c>
      <c r="C426" s="17"/>
      <c r="D426" s="18">
        <v>195587</v>
      </c>
      <c r="E426" s="18">
        <v>195587</v>
      </c>
      <c r="F426" s="34">
        <f t="shared" si="6"/>
        <v>0</v>
      </c>
      <c r="K426" s="13"/>
      <c r="L426" s="13"/>
    </row>
    <row r="427" spans="1:12" x14ac:dyDescent="0.2">
      <c r="A427" s="14" t="s">
        <v>101</v>
      </c>
      <c r="B427" s="14" t="s">
        <v>100</v>
      </c>
      <c r="C427" s="14"/>
      <c r="D427" s="16">
        <v>1955867</v>
      </c>
      <c r="E427" s="16">
        <f>SUM(E428:E429)</f>
        <v>1955867</v>
      </c>
      <c r="F427" s="34">
        <f t="shared" si="6"/>
        <v>0</v>
      </c>
      <c r="K427" s="13"/>
      <c r="L427" s="13"/>
    </row>
    <row r="428" spans="1:12" x14ac:dyDescent="0.2">
      <c r="A428" s="17" t="s">
        <v>99</v>
      </c>
      <c r="B428" s="17" t="s">
        <v>98</v>
      </c>
      <c r="C428" s="17"/>
      <c r="D428" s="18">
        <v>1173520</v>
      </c>
      <c r="E428" s="18">
        <v>1173520</v>
      </c>
      <c r="F428" s="34">
        <f t="shared" si="6"/>
        <v>0</v>
      </c>
      <c r="K428" s="13"/>
      <c r="L428" s="13"/>
    </row>
    <row r="429" spans="1:12" x14ac:dyDescent="0.2">
      <c r="A429" s="17" t="s">
        <v>95</v>
      </c>
      <c r="B429" s="17" t="s">
        <v>94</v>
      </c>
      <c r="C429" s="17"/>
      <c r="D429" s="18">
        <v>782347</v>
      </c>
      <c r="E429" s="18">
        <v>782347</v>
      </c>
      <c r="F429" s="34">
        <f t="shared" si="6"/>
        <v>0</v>
      </c>
      <c r="K429" s="13"/>
      <c r="L429" s="13"/>
    </row>
    <row r="430" spans="1:12" x14ac:dyDescent="0.2">
      <c r="A430" s="14" t="s">
        <v>71</v>
      </c>
      <c r="B430" s="14" t="s">
        <v>70</v>
      </c>
      <c r="C430" s="14"/>
      <c r="D430" s="16">
        <v>19365580</v>
      </c>
      <c r="E430" s="16">
        <f>SUM(E431:E432)</f>
        <v>19365580</v>
      </c>
      <c r="F430" s="34">
        <f t="shared" si="6"/>
        <v>0</v>
      </c>
      <c r="K430" s="13"/>
      <c r="L430" s="13"/>
    </row>
    <row r="431" spans="1:12" x14ac:dyDescent="0.2">
      <c r="A431" s="17" t="s">
        <v>69</v>
      </c>
      <c r="B431" s="17" t="s">
        <v>68</v>
      </c>
      <c r="C431" s="17"/>
      <c r="D431" s="18">
        <v>10024467</v>
      </c>
      <c r="E431" s="18">
        <v>10024467</v>
      </c>
      <c r="F431" s="34">
        <f t="shared" si="6"/>
        <v>0</v>
      </c>
      <c r="K431" s="13"/>
      <c r="L431" s="13"/>
    </row>
    <row r="432" spans="1:12" x14ac:dyDescent="0.2">
      <c r="A432" s="17" t="s">
        <v>151</v>
      </c>
      <c r="B432" s="17" t="s">
        <v>152</v>
      </c>
      <c r="C432" s="17"/>
      <c r="D432" s="18">
        <v>9341113</v>
      </c>
      <c r="E432" s="18">
        <v>9341113</v>
      </c>
      <c r="F432" s="34">
        <f t="shared" si="6"/>
        <v>0</v>
      </c>
      <c r="K432" s="13"/>
      <c r="L432" s="13"/>
    </row>
    <row r="433" spans="1:12" x14ac:dyDescent="0.2">
      <c r="A433" s="14" t="s">
        <v>65</v>
      </c>
      <c r="B433" s="14" t="s">
        <v>64</v>
      </c>
      <c r="C433" s="14"/>
      <c r="D433" s="16">
        <v>4954861</v>
      </c>
      <c r="E433" s="16">
        <f>SUM(E434:E435)</f>
        <v>4954861</v>
      </c>
      <c r="F433" s="34">
        <f t="shared" si="6"/>
        <v>0</v>
      </c>
      <c r="K433" s="13"/>
      <c r="L433" s="13"/>
    </row>
    <row r="434" spans="1:12" x14ac:dyDescent="0.2">
      <c r="A434" s="17" t="s">
        <v>401</v>
      </c>
      <c r="B434" s="17" t="s">
        <v>402</v>
      </c>
      <c r="C434" s="17"/>
      <c r="D434" s="18">
        <v>1825475</v>
      </c>
      <c r="E434" s="18">
        <v>1825475</v>
      </c>
      <c r="F434" s="34">
        <f t="shared" si="6"/>
        <v>0</v>
      </c>
      <c r="K434" s="13"/>
      <c r="L434" s="13"/>
    </row>
    <row r="435" spans="1:12" x14ac:dyDescent="0.2">
      <c r="A435" s="17" t="s">
        <v>403</v>
      </c>
      <c r="B435" s="17" t="s">
        <v>404</v>
      </c>
      <c r="C435" s="17"/>
      <c r="D435" s="18">
        <v>3129386</v>
      </c>
      <c r="E435" s="18">
        <v>3129386</v>
      </c>
      <c r="F435" s="34">
        <f t="shared" si="6"/>
        <v>0</v>
      </c>
      <c r="K435" s="13"/>
      <c r="L435" s="13"/>
    </row>
    <row r="436" spans="1:12" x14ac:dyDescent="0.2">
      <c r="A436" s="14" t="s">
        <v>37</v>
      </c>
      <c r="B436" s="14" t="s">
        <v>36</v>
      </c>
      <c r="C436" s="14"/>
      <c r="D436" s="16">
        <v>909026119</v>
      </c>
      <c r="E436" s="16">
        <f>SUM(E437,E442)</f>
        <v>909026119</v>
      </c>
      <c r="F436" s="34">
        <f t="shared" si="6"/>
        <v>0</v>
      </c>
      <c r="K436" s="13"/>
      <c r="L436" s="13"/>
    </row>
    <row r="437" spans="1:12" x14ac:dyDescent="0.2">
      <c r="A437" s="14" t="s">
        <v>157</v>
      </c>
      <c r="B437" s="14" t="s">
        <v>158</v>
      </c>
      <c r="C437" s="14"/>
      <c r="D437" s="16">
        <v>194500000</v>
      </c>
      <c r="E437" s="16">
        <f>E438</f>
        <v>194500000</v>
      </c>
      <c r="F437" s="34">
        <f t="shared" si="6"/>
        <v>0</v>
      </c>
      <c r="K437" s="13"/>
      <c r="L437" s="13"/>
    </row>
    <row r="438" spans="1:12" x14ac:dyDescent="0.2">
      <c r="A438" s="14" t="s">
        <v>159</v>
      </c>
      <c r="B438" s="14" t="s">
        <v>160</v>
      </c>
      <c r="C438" s="14"/>
      <c r="D438" s="16">
        <v>194500000</v>
      </c>
      <c r="E438" s="16">
        <f>SUM(E439:E441)</f>
        <v>194500000</v>
      </c>
      <c r="F438" s="34">
        <f t="shared" si="6"/>
        <v>0</v>
      </c>
      <c r="K438" s="13"/>
      <c r="L438" s="13"/>
    </row>
    <row r="439" spans="1:12" x14ac:dyDescent="0.2">
      <c r="A439" s="17" t="s">
        <v>161</v>
      </c>
      <c r="B439" s="17" t="s">
        <v>162</v>
      </c>
      <c r="C439" s="17"/>
      <c r="D439" s="18">
        <v>155000000</v>
      </c>
      <c r="E439" s="38">
        <f>SUM(E453,E479)</f>
        <v>155000000</v>
      </c>
      <c r="F439" s="34">
        <f t="shared" si="6"/>
        <v>0</v>
      </c>
      <c r="K439" s="13"/>
      <c r="L439" s="13"/>
    </row>
    <row r="440" spans="1:12" x14ac:dyDescent="0.2">
      <c r="A440" s="17" t="s">
        <v>535</v>
      </c>
      <c r="B440" s="17" t="s">
        <v>536</v>
      </c>
      <c r="C440" s="17"/>
      <c r="D440" s="18">
        <v>30000000</v>
      </c>
      <c r="E440" s="35">
        <f>E452</f>
        <v>30000000</v>
      </c>
      <c r="F440" s="34">
        <f t="shared" si="6"/>
        <v>0</v>
      </c>
      <c r="K440" s="13"/>
      <c r="L440" s="13"/>
    </row>
    <row r="441" spans="1:12" x14ac:dyDescent="0.2">
      <c r="A441" s="17" t="s">
        <v>163</v>
      </c>
      <c r="B441" s="17" t="s">
        <v>164</v>
      </c>
      <c r="C441" s="17"/>
      <c r="D441" s="18">
        <v>9500000</v>
      </c>
      <c r="E441" s="35">
        <f>SUM(E459:E460)</f>
        <v>9500000</v>
      </c>
      <c r="F441" s="34">
        <f t="shared" si="6"/>
        <v>0</v>
      </c>
      <c r="K441" s="13"/>
      <c r="L441" s="13"/>
    </row>
    <row r="442" spans="1:12" x14ac:dyDescent="0.2">
      <c r="A442" s="14" t="s">
        <v>31</v>
      </c>
      <c r="B442" s="14" t="s">
        <v>30</v>
      </c>
      <c r="C442" s="14"/>
      <c r="D442" s="16">
        <v>714526119</v>
      </c>
      <c r="E442" s="16">
        <f>E443</f>
        <v>714526119</v>
      </c>
      <c r="F442" s="34">
        <f t="shared" si="6"/>
        <v>0</v>
      </c>
      <c r="K442" s="13"/>
      <c r="L442" s="13"/>
    </row>
    <row r="443" spans="1:12" x14ac:dyDescent="0.2">
      <c r="A443" s="14" t="s">
        <v>29</v>
      </c>
      <c r="B443" s="14" t="s">
        <v>28</v>
      </c>
      <c r="C443" s="14"/>
      <c r="D443" s="16">
        <v>714526119</v>
      </c>
      <c r="E443" s="16">
        <f>E444</f>
        <v>714526119</v>
      </c>
      <c r="F443" s="34">
        <f t="shared" si="6"/>
        <v>0</v>
      </c>
      <c r="K443" s="13"/>
      <c r="L443" s="13"/>
    </row>
    <row r="444" spans="1:12" x14ac:dyDescent="0.2">
      <c r="A444" s="17" t="s">
        <v>27</v>
      </c>
      <c r="B444" s="17" t="s">
        <v>26</v>
      </c>
      <c r="C444" s="17"/>
      <c r="D444" s="18">
        <v>714526119</v>
      </c>
      <c r="E444" s="18">
        <f>SUM(E454:E458,E461:E478)</f>
        <v>714526119</v>
      </c>
      <c r="F444" s="34">
        <f t="shared" si="6"/>
        <v>0</v>
      </c>
      <c r="K444" s="13"/>
    </row>
    <row r="445" spans="1:12" x14ac:dyDescent="0.2">
      <c r="A445" s="13"/>
      <c r="B445" s="14" t="s">
        <v>3</v>
      </c>
      <c r="C445" s="14"/>
      <c r="D445" s="16">
        <v>566275435</v>
      </c>
      <c r="E445" s="16">
        <f>E409</f>
        <v>566275435</v>
      </c>
      <c r="F445" s="34">
        <f t="shared" si="6"/>
        <v>0</v>
      </c>
      <c r="K445" s="13"/>
    </row>
    <row r="446" spans="1:12" x14ac:dyDescent="0.2">
      <c r="A446" s="13"/>
      <c r="B446" s="14" t="s">
        <v>2</v>
      </c>
      <c r="C446" s="14"/>
      <c r="D446" s="16">
        <v>42904383</v>
      </c>
      <c r="E446" s="16">
        <f>E419</f>
        <v>42904383</v>
      </c>
      <c r="F446" s="34">
        <f t="shared" si="6"/>
        <v>0</v>
      </c>
      <c r="K446" s="13"/>
    </row>
    <row r="447" spans="1:12" x14ac:dyDescent="0.2">
      <c r="A447" s="13"/>
      <c r="B447" s="14" t="s">
        <v>23</v>
      </c>
      <c r="C447" s="14"/>
      <c r="D447" s="16">
        <v>609179818</v>
      </c>
      <c r="E447" s="16">
        <f>SUM(E445:E446)</f>
        <v>609179818</v>
      </c>
      <c r="F447" s="34">
        <f t="shared" si="6"/>
        <v>0</v>
      </c>
      <c r="K447" s="13"/>
    </row>
    <row r="448" spans="1:12" x14ac:dyDescent="0.2">
      <c r="A448" s="13"/>
      <c r="B448" s="14" t="s">
        <v>1</v>
      </c>
      <c r="C448" s="14"/>
      <c r="D448" s="16">
        <v>909026119</v>
      </c>
      <c r="E448" s="16">
        <f>E436</f>
        <v>909026119</v>
      </c>
      <c r="F448" s="34">
        <f t="shared" si="6"/>
        <v>0</v>
      </c>
      <c r="K448" s="13"/>
      <c r="L448" s="13"/>
    </row>
    <row r="449" spans="1:12" x14ac:dyDescent="0.2">
      <c r="A449" s="13"/>
      <c r="B449" s="14" t="s">
        <v>0</v>
      </c>
      <c r="C449" s="14"/>
      <c r="D449" s="16">
        <v>1518205937</v>
      </c>
      <c r="E449" s="16">
        <f>SUM(E447:E448)</f>
        <v>1518205937</v>
      </c>
      <c r="F449" s="34">
        <f t="shared" si="6"/>
        <v>0</v>
      </c>
      <c r="K449" s="13"/>
      <c r="L449" s="13"/>
    </row>
    <row r="450" spans="1:12" x14ac:dyDescent="0.2">
      <c r="A450" s="14" t="s">
        <v>531</v>
      </c>
      <c r="B450" s="14" t="s">
        <v>532</v>
      </c>
      <c r="C450" s="14"/>
      <c r="F450" s="34">
        <f t="shared" si="6"/>
        <v>0</v>
      </c>
      <c r="K450" s="13"/>
      <c r="L450" s="13"/>
    </row>
    <row r="451" spans="1:12" x14ac:dyDescent="0.2">
      <c r="A451" s="29" t="s">
        <v>5</v>
      </c>
      <c r="B451" s="29" t="s">
        <v>22</v>
      </c>
      <c r="C451" s="29" t="s">
        <v>21</v>
      </c>
      <c r="D451" s="30" t="s">
        <v>20</v>
      </c>
      <c r="E451" s="30" t="s">
        <v>20</v>
      </c>
      <c r="F451" s="34" t="e">
        <f t="shared" si="6"/>
        <v>#VALUE!</v>
      </c>
      <c r="K451" s="13"/>
      <c r="L451" s="13"/>
    </row>
    <row r="452" spans="1:12" ht="40.5" x14ac:dyDescent="0.2">
      <c r="A452" s="17" t="s">
        <v>537</v>
      </c>
      <c r="B452" s="17" t="s">
        <v>538</v>
      </c>
      <c r="C452" s="17" t="s">
        <v>18</v>
      </c>
      <c r="D452" s="18">
        <v>30000000</v>
      </c>
      <c r="E452" s="35">
        <v>30000000</v>
      </c>
      <c r="F452" s="34">
        <f t="shared" si="6"/>
        <v>0</v>
      </c>
      <c r="K452" s="13"/>
      <c r="L452" s="13"/>
    </row>
    <row r="453" spans="1:12" ht="27" x14ac:dyDescent="0.2">
      <c r="A453" s="17" t="s">
        <v>539</v>
      </c>
      <c r="B453" s="17" t="s">
        <v>540</v>
      </c>
      <c r="C453" s="17" t="s">
        <v>18</v>
      </c>
      <c r="D453" s="18">
        <v>30000000</v>
      </c>
      <c r="E453" s="38">
        <v>30000000</v>
      </c>
      <c r="F453" s="34">
        <f t="shared" ref="F453:F516" si="7">E453-D453</f>
        <v>0</v>
      </c>
      <c r="K453" s="13"/>
      <c r="L453" s="13"/>
    </row>
    <row r="454" spans="1:12" ht="40.5" x14ac:dyDescent="0.2">
      <c r="A454" s="17" t="s">
        <v>541</v>
      </c>
      <c r="B454" s="17" t="s">
        <v>542</v>
      </c>
      <c r="C454" s="17" t="s">
        <v>19</v>
      </c>
      <c r="D454" s="18">
        <v>20000000</v>
      </c>
      <c r="E454" s="18">
        <v>20000000</v>
      </c>
      <c r="F454" s="34">
        <f t="shared" si="7"/>
        <v>0</v>
      </c>
      <c r="K454" s="13"/>
      <c r="L454" s="13"/>
    </row>
    <row r="455" spans="1:12" ht="40.5" x14ac:dyDescent="0.2">
      <c r="A455" s="17" t="s">
        <v>543</v>
      </c>
      <c r="B455" s="17" t="s">
        <v>544</v>
      </c>
      <c r="C455" s="17" t="s">
        <v>19</v>
      </c>
      <c r="D455" s="18">
        <v>22000000</v>
      </c>
      <c r="E455" s="18">
        <v>22000000</v>
      </c>
      <c r="F455" s="34">
        <f t="shared" si="7"/>
        <v>0</v>
      </c>
      <c r="K455" s="13"/>
      <c r="L455" s="13"/>
    </row>
    <row r="456" spans="1:12" ht="27" x14ac:dyDescent="0.2">
      <c r="A456" s="17" t="s">
        <v>545</v>
      </c>
      <c r="B456" s="17" t="s">
        <v>546</v>
      </c>
      <c r="C456" s="17" t="s">
        <v>19</v>
      </c>
      <c r="D456" s="18">
        <v>20750000</v>
      </c>
      <c r="E456" s="18">
        <v>20750000</v>
      </c>
      <c r="F456" s="34">
        <f t="shared" si="7"/>
        <v>0</v>
      </c>
      <c r="K456" s="13"/>
      <c r="L456" s="13"/>
    </row>
    <row r="457" spans="1:12" ht="27" x14ac:dyDescent="0.2">
      <c r="A457" s="17" t="s">
        <v>547</v>
      </c>
      <c r="B457" s="17" t="s">
        <v>548</v>
      </c>
      <c r="C457" s="17" t="s">
        <v>19</v>
      </c>
      <c r="D457" s="18">
        <v>20000000</v>
      </c>
      <c r="E457" s="18">
        <v>20000000</v>
      </c>
      <c r="F457" s="34">
        <f t="shared" si="7"/>
        <v>0</v>
      </c>
      <c r="K457" s="13"/>
      <c r="L457" s="13"/>
    </row>
    <row r="458" spans="1:12" ht="27" x14ac:dyDescent="0.2">
      <c r="A458" s="17" t="s">
        <v>549</v>
      </c>
      <c r="B458" s="17" t="s">
        <v>550</v>
      </c>
      <c r="C458" s="17" t="s">
        <v>19</v>
      </c>
      <c r="D458" s="18">
        <v>25000000</v>
      </c>
      <c r="E458" s="18">
        <v>25000000</v>
      </c>
      <c r="F458" s="34">
        <f t="shared" si="7"/>
        <v>0</v>
      </c>
      <c r="K458" s="13"/>
      <c r="L458" s="13"/>
    </row>
    <row r="459" spans="1:12" ht="40.5" x14ac:dyDescent="0.2">
      <c r="A459" s="17" t="s">
        <v>551</v>
      </c>
      <c r="B459" s="17" t="s">
        <v>552</v>
      </c>
      <c r="C459" s="17" t="s">
        <v>19</v>
      </c>
      <c r="D459" s="18">
        <v>4500000</v>
      </c>
      <c r="E459" s="35">
        <v>4500000</v>
      </c>
      <c r="F459" s="34">
        <f t="shared" si="7"/>
        <v>0</v>
      </c>
      <c r="K459" s="13"/>
      <c r="L459" s="13"/>
    </row>
    <row r="460" spans="1:12" ht="40.5" x14ac:dyDescent="0.2">
      <c r="A460" s="17" t="s">
        <v>553</v>
      </c>
      <c r="B460" s="17" t="s">
        <v>554</v>
      </c>
      <c r="C460" s="17" t="s">
        <v>19</v>
      </c>
      <c r="D460" s="18">
        <v>5000000</v>
      </c>
      <c r="E460" s="35">
        <v>5000000</v>
      </c>
      <c r="F460" s="34">
        <f t="shared" si="7"/>
        <v>0</v>
      </c>
      <c r="K460" s="13"/>
      <c r="L460" s="13"/>
    </row>
    <row r="461" spans="1:12" ht="27" x14ac:dyDescent="0.2">
      <c r="A461" s="17" t="s">
        <v>555</v>
      </c>
      <c r="B461" s="17" t="s">
        <v>556</v>
      </c>
      <c r="C461" s="17" t="s">
        <v>18</v>
      </c>
      <c r="D461" s="18">
        <v>15500000</v>
      </c>
      <c r="E461" s="18">
        <v>15500000</v>
      </c>
      <c r="F461" s="34">
        <f t="shared" si="7"/>
        <v>0</v>
      </c>
      <c r="K461" s="13"/>
      <c r="L461" s="13"/>
    </row>
    <row r="462" spans="1:12" ht="27" x14ac:dyDescent="0.2">
      <c r="A462" s="17" t="s">
        <v>557</v>
      </c>
      <c r="B462" s="17" t="s">
        <v>558</v>
      </c>
      <c r="C462" s="17" t="s">
        <v>18</v>
      </c>
      <c r="D462" s="18">
        <v>25000000</v>
      </c>
      <c r="E462" s="18">
        <v>25000000</v>
      </c>
      <c r="F462" s="34">
        <f t="shared" si="7"/>
        <v>0</v>
      </c>
      <c r="K462" s="13"/>
      <c r="L462" s="13"/>
    </row>
    <row r="463" spans="1:12" x14ac:dyDescent="0.2">
      <c r="A463" s="17" t="s">
        <v>559</v>
      </c>
      <c r="B463" s="17" t="s">
        <v>560</v>
      </c>
      <c r="C463" s="17" t="s">
        <v>18</v>
      </c>
      <c r="D463" s="18">
        <v>13026119</v>
      </c>
      <c r="E463" s="18">
        <v>13026119</v>
      </c>
      <c r="F463" s="34">
        <f t="shared" si="7"/>
        <v>0</v>
      </c>
      <c r="K463" s="13"/>
      <c r="L463" s="13"/>
    </row>
    <row r="464" spans="1:12" ht="27" x14ac:dyDescent="0.2">
      <c r="A464" s="17" t="s">
        <v>561</v>
      </c>
      <c r="B464" s="17" t="s">
        <v>562</v>
      </c>
      <c r="C464" s="17" t="s">
        <v>18</v>
      </c>
      <c r="D464" s="18">
        <v>35000000</v>
      </c>
      <c r="E464" s="18">
        <v>35000000</v>
      </c>
      <c r="F464" s="34">
        <f t="shared" si="7"/>
        <v>0</v>
      </c>
      <c r="K464" s="13"/>
      <c r="L464" s="13"/>
    </row>
    <row r="465" spans="1:12" ht="27" x14ac:dyDescent="0.2">
      <c r="A465" s="17" t="s">
        <v>563</v>
      </c>
      <c r="B465" s="17" t="s">
        <v>564</v>
      </c>
      <c r="C465" s="17" t="s">
        <v>18</v>
      </c>
      <c r="D465" s="18">
        <v>25500000</v>
      </c>
      <c r="E465" s="18">
        <v>25500000</v>
      </c>
      <c r="F465" s="34">
        <f t="shared" si="7"/>
        <v>0</v>
      </c>
      <c r="K465" s="13"/>
      <c r="L465" s="13"/>
    </row>
    <row r="466" spans="1:12" ht="27" x14ac:dyDescent="0.2">
      <c r="A466" s="17" t="s">
        <v>565</v>
      </c>
      <c r="B466" s="17" t="s">
        <v>566</v>
      </c>
      <c r="C466" s="17" t="s">
        <v>18</v>
      </c>
      <c r="D466" s="18">
        <v>18000000</v>
      </c>
      <c r="E466" s="18">
        <v>18000000</v>
      </c>
      <c r="F466" s="34">
        <f t="shared" si="7"/>
        <v>0</v>
      </c>
      <c r="K466" s="13"/>
      <c r="L466" s="13"/>
    </row>
    <row r="467" spans="1:12" ht="27" x14ac:dyDescent="0.2">
      <c r="A467" s="17" t="s">
        <v>567</v>
      </c>
      <c r="B467" s="17" t="s">
        <v>568</v>
      </c>
      <c r="C467" s="17" t="s">
        <v>18</v>
      </c>
      <c r="D467" s="18">
        <v>40000000</v>
      </c>
      <c r="E467" s="18">
        <v>40000000</v>
      </c>
      <c r="F467" s="34">
        <f t="shared" si="7"/>
        <v>0</v>
      </c>
      <c r="K467" s="13"/>
      <c r="L467" s="13"/>
    </row>
    <row r="468" spans="1:12" ht="27" x14ac:dyDescent="0.2">
      <c r="A468" s="17" t="s">
        <v>569</v>
      </c>
      <c r="B468" s="17" t="s">
        <v>570</v>
      </c>
      <c r="C468" s="17" t="s">
        <v>18</v>
      </c>
      <c r="D468" s="18">
        <v>35000000</v>
      </c>
      <c r="E468" s="18">
        <v>35000000</v>
      </c>
      <c r="F468" s="34">
        <f t="shared" si="7"/>
        <v>0</v>
      </c>
      <c r="K468" s="13"/>
      <c r="L468" s="13"/>
    </row>
    <row r="469" spans="1:12" x14ac:dyDescent="0.2">
      <c r="A469" s="17" t="s">
        <v>571</v>
      </c>
      <c r="B469" s="17" t="s">
        <v>572</v>
      </c>
      <c r="C469" s="17" t="s">
        <v>18</v>
      </c>
      <c r="D469" s="18">
        <v>21000000</v>
      </c>
      <c r="E469" s="18">
        <v>21000000</v>
      </c>
      <c r="F469" s="34">
        <f t="shared" si="7"/>
        <v>0</v>
      </c>
      <c r="K469" s="13"/>
      <c r="L469" s="13"/>
    </row>
    <row r="470" spans="1:12" x14ac:dyDescent="0.2">
      <c r="A470" s="17" t="s">
        <v>573</v>
      </c>
      <c r="B470" s="17" t="s">
        <v>574</v>
      </c>
      <c r="C470" s="17" t="s">
        <v>18</v>
      </c>
      <c r="D470" s="18">
        <v>20000000</v>
      </c>
      <c r="E470" s="18">
        <v>20000000</v>
      </c>
      <c r="F470" s="34">
        <f t="shared" si="7"/>
        <v>0</v>
      </c>
      <c r="K470" s="13"/>
      <c r="L470" s="13"/>
    </row>
    <row r="471" spans="1:12" ht="27" x14ac:dyDescent="0.2">
      <c r="A471" s="17" t="s">
        <v>575</v>
      </c>
      <c r="B471" s="17" t="s">
        <v>576</v>
      </c>
      <c r="C471" s="17" t="s">
        <v>18</v>
      </c>
      <c r="D471" s="18">
        <v>40000000</v>
      </c>
      <c r="E471" s="18">
        <v>40000000</v>
      </c>
      <c r="F471" s="34">
        <f t="shared" si="7"/>
        <v>0</v>
      </c>
      <c r="K471" s="13"/>
      <c r="L471" s="13"/>
    </row>
    <row r="472" spans="1:12" ht="27" x14ac:dyDescent="0.2">
      <c r="A472" s="17" t="s">
        <v>577</v>
      </c>
      <c r="B472" s="17" t="s">
        <v>578</v>
      </c>
      <c r="C472" s="17" t="s">
        <v>18</v>
      </c>
      <c r="D472" s="18">
        <v>20500000</v>
      </c>
      <c r="E472" s="18">
        <v>20500000</v>
      </c>
      <c r="F472" s="34">
        <f t="shared" si="7"/>
        <v>0</v>
      </c>
      <c r="K472" s="13"/>
      <c r="L472" s="13"/>
    </row>
    <row r="473" spans="1:12" ht="27" x14ac:dyDescent="0.2">
      <c r="A473" s="17" t="s">
        <v>579</v>
      </c>
      <c r="B473" s="17" t="s">
        <v>580</v>
      </c>
      <c r="C473" s="17" t="s">
        <v>18</v>
      </c>
      <c r="D473" s="18">
        <v>20000000</v>
      </c>
      <c r="E473" s="18">
        <v>20000000</v>
      </c>
      <c r="F473" s="34">
        <f t="shared" si="7"/>
        <v>0</v>
      </c>
      <c r="K473" s="13"/>
      <c r="L473" s="13"/>
    </row>
    <row r="474" spans="1:12" ht="27" x14ac:dyDescent="0.2">
      <c r="A474" s="17" t="s">
        <v>581</v>
      </c>
      <c r="B474" s="17" t="s">
        <v>582</v>
      </c>
      <c r="C474" s="17" t="s">
        <v>19</v>
      </c>
      <c r="D474" s="18">
        <v>25000000</v>
      </c>
      <c r="E474" s="18">
        <v>25000000</v>
      </c>
      <c r="F474" s="34">
        <f t="shared" si="7"/>
        <v>0</v>
      </c>
      <c r="K474" s="13"/>
      <c r="L474" s="13"/>
    </row>
    <row r="475" spans="1:12" ht="27" x14ac:dyDescent="0.2">
      <c r="A475" s="17" t="s">
        <v>583</v>
      </c>
      <c r="B475" s="17" t="s">
        <v>584</v>
      </c>
      <c r="C475" s="17" t="s">
        <v>18</v>
      </c>
      <c r="D475" s="18">
        <v>200000000</v>
      </c>
      <c r="E475" s="18">
        <v>200000000</v>
      </c>
      <c r="F475" s="34">
        <f t="shared" si="7"/>
        <v>0</v>
      </c>
      <c r="K475" s="13"/>
      <c r="L475" s="13"/>
    </row>
    <row r="476" spans="1:12" ht="27" x14ac:dyDescent="0.2">
      <c r="A476" s="17" t="s">
        <v>585</v>
      </c>
      <c r="B476" s="17" t="s">
        <v>586</v>
      </c>
      <c r="C476" s="17" t="s">
        <v>19</v>
      </c>
      <c r="D476" s="18">
        <v>19750000</v>
      </c>
      <c r="E476" s="18">
        <v>19750000</v>
      </c>
      <c r="F476" s="34">
        <f t="shared" si="7"/>
        <v>0</v>
      </c>
      <c r="K476" s="13"/>
      <c r="L476" s="13"/>
    </row>
    <row r="477" spans="1:12" ht="27" x14ac:dyDescent="0.2">
      <c r="A477" s="17" t="s">
        <v>587</v>
      </c>
      <c r="B477" s="17" t="s">
        <v>588</v>
      </c>
      <c r="C477" s="17" t="s">
        <v>19</v>
      </c>
      <c r="D477" s="18">
        <v>21000000</v>
      </c>
      <c r="E477" s="18">
        <v>21000000</v>
      </c>
      <c r="F477" s="34">
        <f t="shared" si="7"/>
        <v>0</v>
      </c>
      <c r="K477" s="13"/>
      <c r="L477" s="13"/>
    </row>
    <row r="478" spans="1:12" ht="27" x14ac:dyDescent="0.2">
      <c r="A478" s="17" t="s">
        <v>589</v>
      </c>
      <c r="B478" s="17" t="s">
        <v>590</v>
      </c>
      <c r="C478" s="17" t="s">
        <v>19</v>
      </c>
      <c r="D478" s="18">
        <v>12500000</v>
      </c>
      <c r="E478" s="18">
        <v>12500000</v>
      </c>
      <c r="F478" s="34">
        <f t="shared" si="7"/>
        <v>0</v>
      </c>
      <c r="J478" s="13"/>
      <c r="K478" s="13"/>
    </row>
    <row r="479" spans="1:12" ht="27" x14ac:dyDescent="0.2">
      <c r="A479" s="17" t="s">
        <v>591</v>
      </c>
      <c r="B479" s="17" t="s">
        <v>592</v>
      </c>
      <c r="C479" s="17" t="s">
        <v>18</v>
      </c>
      <c r="D479" s="18">
        <v>125000000</v>
      </c>
      <c r="E479" s="38">
        <v>125000000</v>
      </c>
      <c r="F479" s="34">
        <f t="shared" si="7"/>
        <v>0</v>
      </c>
      <c r="K479" s="13"/>
      <c r="L479" s="13"/>
    </row>
    <row r="480" spans="1:12" x14ac:dyDescent="0.2">
      <c r="A480" s="14" t="s">
        <v>593</v>
      </c>
      <c r="B480" s="14" t="s">
        <v>594</v>
      </c>
      <c r="C480" s="14"/>
      <c r="F480" s="34">
        <f t="shared" si="7"/>
        <v>0</v>
      </c>
      <c r="K480" s="13"/>
      <c r="L480" s="13"/>
    </row>
    <row r="481" spans="1:12" x14ac:dyDescent="0.2">
      <c r="A481" s="29" t="s">
        <v>5</v>
      </c>
      <c r="B481" s="29" t="s">
        <v>140</v>
      </c>
      <c r="C481" s="29"/>
      <c r="D481" s="30" t="s">
        <v>20</v>
      </c>
      <c r="E481" s="30" t="s">
        <v>20</v>
      </c>
      <c r="F481" s="34" t="e">
        <f t="shared" si="7"/>
        <v>#VALUE!</v>
      </c>
      <c r="K481" s="13"/>
      <c r="L481" s="13"/>
    </row>
    <row r="482" spans="1:12" x14ac:dyDescent="0.2">
      <c r="A482" s="14" t="s">
        <v>139</v>
      </c>
      <c r="B482" s="14" t="s">
        <v>15</v>
      </c>
      <c r="C482" s="14"/>
      <c r="D482" s="16">
        <v>2870494964</v>
      </c>
      <c r="E482" s="16">
        <f>SUM(E483,E493,E528)</f>
        <v>2870494964</v>
      </c>
      <c r="F482" s="34">
        <f t="shared" si="7"/>
        <v>0</v>
      </c>
      <c r="K482" s="13"/>
      <c r="L482" s="13"/>
    </row>
    <row r="483" spans="1:12" x14ac:dyDescent="0.2">
      <c r="A483" s="14" t="s">
        <v>138</v>
      </c>
      <c r="B483" s="14" t="s">
        <v>137</v>
      </c>
      <c r="C483" s="14"/>
      <c r="D483" s="16">
        <v>1602923229</v>
      </c>
      <c r="E483" s="16">
        <f>SUM(E484,E487)</f>
        <v>1602923229</v>
      </c>
      <c r="F483" s="34">
        <f t="shared" si="7"/>
        <v>0</v>
      </c>
      <c r="K483" s="13"/>
      <c r="L483" s="13"/>
    </row>
    <row r="484" spans="1:12" x14ac:dyDescent="0.2">
      <c r="A484" s="14" t="s">
        <v>136</v>
      </c>
      <c r="B484" s="14" t="s">
        <v>132</v>
      </c>
      <c r="C484" s="14"/>
      <c r="D484" s="16">
        <v>1394920016</v>
      </c>
      <c r="E484" s="16">
        <f>E485</f>
        <v>1394920016</v>
      </c>
      <c r="F484" s="34">
        <f t="shared" si="7"/>
        <v>0</v>
      </c>
      <c r="K484" s="13"/>
      <c r="L484" s="13"/>
    </row>
    <row r="485" spans="1:12" x14ac:dyDescent="0.2">
      <c r="A485" s="14" t="s">
        <v>135</v>
      </c>
      <c r="B485" s="14" t="s">
        <v>134</v>
      </c>
      <c r="C485" s="14"/>
      <c r="D485" s="16">
        <v>1394920016</v>
      </c>
      <c r="E485" s="16">
        <f>E486</f>
        <v>1394920016</v>
      </c>
      <c r="F485" s="34">
        <f t="shared" si="7"/>
        <v>0</v>
      </c>
      <c r="K485" s="13"/>
      <c r="L485" s="13"/>
    </row>
    <row r="486" spans="1:12" x14ac:dyDescent="0.2">
      <c r="A486" s="17" t="s">
        <v>133</v>
      </c>
      <c r="B486" s="17" t="s">
        <v>132</v>
      </c>
      <c r="C486" s="17"/>
      <c r="D486" s="18">
        <v>1394920016</v>
      </c>
      <c r="E486" s="18">
        <v>1394920016</v>
      </c>
      <c r="F486" s="34">
        <f t="shared" si="7"/>
        <v>0</v>
      </c>
      <c r="K486" s="13"/>
      <c r="L486" s="13"/>
    </row>
    <row r="487" spans="1:12" x14ac:dyDescent="0.2">
      <c r="A487" s="14" t="s">
        <v>131</v>
      </c>
      <c r="B487" s="14" t="s">
        <v>130</v>
      </c>
      <c r="C487" s="14"/>
      <c r="D487" s="16">
        <v>208003213</v>
      </c>
      <c r="E487" s="16">
        <f>SUM(E488,E490)</f>
        <v>208003213</v>
      </c>
      <c r="F487" s="34">
        <f t="shared" si="7"/>
        <v>0</v>
      </c>
      <c r="K487" s="13"/>
      <c r="L487" s="13"/>
    </row>
    <row r="488" spans="1:12" x14ac:dyDescent="0.2">
      <c r="A488" s="14" t="s">
        <v>129</v>
      </c>
      <c r="B488" s="14" t="s">
        <v>128</v>
      </c>
      <c r="C488" s="14"/>
      <c r="D488" s="16">
        <v>426269</v>
      </c>
      <c r="E488" s="16">
        <f>E489</f>
        <v>426269</v>
      </c>
      <c r="F488" s="34">
        <f t="shared" si="7"/>
        <v>0</v>
      </c>
      <c r="K488" s="13"/>
      <c r="L488" s="13"/>
    </row>
    <row r="489" spans="1:12" x14ac:dyDescent="0.2">
      <c r="A489" s="17" t="s">
        <v>143</v>
      </c>
      <c r="B489" s="17" t="s">
        <v>144</v>
      </c>
      <c r="C489" s="17"/>
      <c r="D489" s="18">
        <v>426269</v>
      </c>
      <c r="E489" s="18">
        <v>426269</v>
      </c>
      <c r="F489" s="34">
        <f t="shared" si="7"/>
        <v>0</v>
      </c>
      <c r="K489" s="13"/>
      <c r="L489" s="13"/>
    </row>
    <row r="490" spans="1:12" x14ac:dyDescent="0.2">
      <c r="A490" s="14" t="s">
        <v>125</v>
      </c>
      <c r="B490" s="14" t="s">
        <v>124</v>
      </c>
      <c r="C490" s="14"/>
      <c r="D490" s="16">
        <v>207576944</v>
      </c>
      <c r="E490" s="16">
        <f>SUM(E491:E492)</f>
        <v>207576944</v>
      </c>
      <c r="F490" s="34">
        <f t="shared" si="7"/>
        <v>0</v>
      </c>
      <c r="K490" s="13"/>
      <c r="L490" s="13"/>
    </row>
    <row r="491" spans="1:12" x14ac:dyDescent="0.2">
      <c r="A491" s="17" t="s">
        <v>123</v>
      </c>
      <c r="B491" s="17" t="s">
        <v>122</v>
      </c>
      <c r="C491" s="17"/>
      <c r="D491" s="18">
        <v>69192315</v>
      </c>
      <c r="E491" s="18">
        <v>69192315</v>
      </c>
      <c r="F491" s="34">
        <f t="shared" si="7"/>
        <v>0</v>
      </c>
      <c r="K491" s="13"/>
      <c r="L491" s="13"/>
    </row>
    <row r="492" spans="1:12" x14ac:dyDescent="0.2">
      <c r="A492" s="17" t="s">
        <v>121</v>
      </c>
      <c r="B492" s="17" t="s">
        <v>120</v>
      </c>
      <c r="C492" s="17"/>
      <c r="D492" s="18">
        <v>138384629</v>
      </c>
      <c r="E492" s="18">
        <v>138384629</v>
      </c>
      <c r="F492" s="34">
        <f t="shared" si="7"/>
        <v>0</v>
      </c>
      <c r="K492" s="13"/>
      <c r="L492" s="13"/>
    </row>
    <row r="493" spans="1:12" x14ac:dyDescent="0.2">
      <c r="A493" s="14" t="s">
        <v>119</v>
      </c>
      <c r="B493" s="14" t="s">
        <v>118</v>
      </c>
      <c r="C493" s="14"/>
      <c r="D493" s="16">
        <v>55409709</v>
      </c>
      <c r="E493" s="16">
        <f>E494</f>
        <v>55409709</v>
      </c>
      <c r="F493" s="34">
        <f t="shared" si="7"/>
        <v>0</v>
      </c>
      <c r="K493" s="13"/>
      <c r="L493" s="13"/>
    </row>
    <row r="494" spans="1:12" x14ac:dyDescent="0.2">
      <c r="A494" s="14" t="s">
        <v>117</v>
      </c>
      <c r="B494" s="14" t="s">
        <v>116</v>
      </c>
      <c r="C494" s="14"/>
      <c r="D494" s="16">
        <v>55409709</v>
      </c>
      <c r="E494" s="16">
        <f>SUM(E495,E498,E503,E508,E514,E516,E518,E521,E524,E526)</f>
        <v>55409709</v>
      </c>
      <c r="F494" s="34">
        <f t="shared" si="7"/>
        <v>0</v>
      </c>
      <c r="K494" s="13"/>
      <c r="L494" s="13"/>
    </row>
    <row r="495" spans="1:12" x14ac:dyDescent="0.2">
      <c r="A495" s="14" t="s">
        <v>115</v>
      </c>
      <c r="B495" s="14" t="s">
        <v>114</v>
      </c>
      <c r="C495" s="14"/>
      <c r="D495" s="16">
        <v>9723959</v>
      </c>
      <c r="E495" s="16">
        <f>SUM(E496:E497)</f>
        <v>9723959</v>
      </c>
      <c r="F495" s="34">
        <f t="shared" si="7"/>
        <v>0</v>
      </c>
      <c r="K495" s="13"/>
      <c r="L495" s="13"/>
    </row>
    <row r="496" spans="1:12" x14ac:dyDescent="0.2">
      <c r="A496" s="17" t="s">
        <v>113</v>
      </c>
      <c r="B496" s="17" t="s">
        <v>112</v>
      </c>
      <c r="C496" s="17"/>
      <c r="D496" s="18">
        <v>4456094</v>
      </c>
      <c r="E496" s="18">
        <v>4456094</v>
      </c>
      <c r="F496" s="34">
        <f t="shared" si="7"/>
        <v>0</v>
      </c>
      <c r="K496" s="13"/>
      <c r="L496" s="13"/>
    </row>
    <row r="497" spans="1:12" x14ac:dyDescent="0.2">
      <c r="A497" s="17" t="s">
        <v>111</v>
      </c>
      <c r="B497" s="17" t="s">
        <v>110</v>
      </c>
      <c r="C497" s="17"/>
      <c r="D497" s="18">
        <v>5267865</v>
      </c>
      <c r="E497" s="18">
        <v>5267865</v>
      </c>
      <c r="F497" s="34">
        <f t="shared" si="7"/>
        <v>0</v>
      </c>
      <c r="K497" s="13"/>
      <c r="L497" s="13"/>
    </row>
    <row r="498" spans="1:12" x14ac:dyDescent="0.2">
      <c r="A498" s="14" t="s">
        <v>109</v>
      </c>
      <c r="B498" s="14" t="s">
        <v>108</v>
      </c>
      <c r="C498" s="14"/>
      <c r="D498" s="16">
        <v>3687858</v>
      </c>
      <c r="E498" s="16">
        <f>SUM(E499:E502)</f>
        <v>3687858</v>
      </c>
      <c r="F498" s="34">
        <f t="shared" si="7"/>
        <v>0</v>
      </c>
      <c r="K498" s="13"/>
      <c r="L498" s="13"/>
    </row>
    <row r="499" spans="1:12" x14ac:dyDescent="0.2">
      <c r="A499" s="17" t="s">
        <v>107</v>
      </c>
      <c r="B499" s="17" t="s">
        <v>106</v>
      </c>
      <c r="C499" s="17"/>
      <c r="D499" s="18">
        <v>2595917</v>
      </c>
      <c r="E499" s="18">
        <v>2595917</v>
      </c>
      <c r="F499" s="34">
        <f t="shared" si="7"/>
        <v>0</v>
      </c>
      <c r="K499" s="13"/>
      <c r="L499" s="13"/>
    </row>
    <row r="500" spans="1:12" x14ac:dyDescent="0.2">
      <c r="A500" s="17" t="s">
        <v>105</v>
      </c>
      <c r="B500" s="17" t="s">
        <v>104</v>
      </c>
      <c r="C500" s="17"/>
      <c r="D500" s="18">
        <v>-224584</v>
      </c>
      <c r="E500" s="18">
        <v>-224584</v>
      </c>
      <c r="F500" s="34">
        <f t="shared" si="7"/>
        <v>0</v>
      </c>
      <c r="K500" s="13"/>
      <c r="L500" s="13"/>
    </row>
    <row r="501" spans="1:12" x14ac:dyDescent="0.2">
      <c r="A501" s="17" t="s">
        <v>397</v>
      </c>
      <c r="B501" s="17" t="s">
        <v>398</v>
      </c>
      <c r="C501" s="17"/>
      <c r="D501" s="18">
        <v>1227720</v>
      </c>
      <c r="E501" s="18">
        <v>1227720</v>
      </c>
      <c r="F501" s="34">
        <f t="shared" si="7"/>
        <v>0</v>
      </c>
      <c r="K501" s="13"/>
      <c r="L501" s="13"/>
    </row>
    <row r="502" spans="1:12" x14ac:dyDescent="0.2">
      <c r="A502" s="17" t="s">
        <v>103</v>
      </c>
      <c r="B502" s="17" t="s">
        <v>102</v>
      </c>
      <c r="C502" s="17"/>
      <c r="D502" s="18">
        <v>88805</v>
      </c>
      <c r="E502" s="18">
        <v>88805</v>
      </c>
      <c r="F502" s="34">
        <f t="shared" si="7"/>
        <v>0</v>
      </c>
      <c r="K502" s="13"/>
      <c r="L502" s="13"/>
    </row>
    <row r="503" spans="1:12" x14ac:dyDescent="0.2">
      <c r="A503" s="14" t="s">
        <v>101</v>
      </c>
      <c r="B503" s="14" t="s">
        <v>100</v>
      </c>
      <c r="C503" s="14"/>
      <c r="D503" s="16">
        <v>5606565</v>
      </c>
      <c r="E503" s="16">
        <f>SUM(E504:E507)</f>
        <v>5606565</v>
      </c>
      <c r="F503" s="34">
        <f t="shared" si="7"/>
        <v>0</v>
      </c>
      <c r="K503" s="13"/>
      <c r="L503" s="13"/>
    </row>
    <row r="504" spans="1:12" x14ac:dyDescent="0.2">
      <c r="A504" s="17" t="s">
        <v>99</v>
      </c>
      <c r="B504" s="17" t="s">
        <v>98</v>
      </c>
      <c r="C504" s="17"/>
      <c r="D504" s="18">
        <v>4719772</v>
      </c>
      <c r="E504" s="18">
        <v>4719772</v>
      </c>
      <c r="F504" s="34">
        <f t="shared" si="7"/>
        <v>0</v>
      </c>
      <c r="K504" s="13"/>
      <c r="L504" s="13"/>
    </row>
    <row r="505" spans="1:12" x14ac:dyDescent="0.2">
      <c r="A505" s="17" t="s">
        <v>95</v>
      </c>
      <c r="B505" s="17" t="s">
        <v>94</v>
      </c>
      <c r="C505" s="17"/>
      <c r="D505" s="18">
        <v>-301336</v>
      </c>
      <c r="E505" s="18">
        <v>-301336</v>
      </c>
      <c r="F505" s="34">
        <f t="shared" si="7"/>
        <v>0</v>
      </c>
      <c r="K505" s="13"/>
      <c r="L505" s="13"/>
    </row>
    <row r="506" spans="1:12" x14ac:dyDescent="0.2">
      <c r="A506" s="17" t="s">
        <v>91</v>
      </c>
      <c r="B506" s="17" t="s">
        <v>90</v>
      </c>
      <c r="C506" s="17"/>
      <c r="D506" s="18">
        <v>338237</v>
      </c>
      <c r="E506" s="18">
        <v>338237</v>
      </c>
      <c r="F506" s="34">
        <f t="shared" si="7"/>
        <v>0</v>
      </c>
      <c r="K506" s="13"/>
      <c r="L506" s="13"/>
    </row>
    <row r="507" spans="1:12" x14ac:dyDescent="0.2">
      <c r="A507" s="17" t="s">
        <v>149</v>
      </c>
      <c r="B507" s="17" t="s">
        <v>150</v>
      </c>
      <c r="C507" s="17"/>
      <c r="D507" s="18">
        <v>849892</v>
      </c>
      <c r="E507" s="18">
        <v>849892</v>
      </c>
      <c r="F507" s="34">
        <f t="shared" si="7"/>
        <v>0</v>
      </c>
      <c r="K507" s="13"/>
      <c r="L507" s="13"/>
    </row>
    <row r="508" spans="1:12" x14ac:dyDescent="0.2">
      <c r="A508" s="14" t="s">
        <v>89</v>
      </c>
      <c r="B508" s="14" t="s">
        <v>88</v>
      </c>
      <c r="C508" s="14"/>
      <c r="D508" s="16">
        <v>12950497</v>
      </c>
      <c r="E508" s="16">
        <f>SUM(E509:E513)</f>
        <v>12950497</v>
      </c>
      <c r="F508" s="34">
        <f t="shared" si="7"/>
        <v>0</v>
      </c>
      <c r="K508" s="13"/>
      <c r="L508" s="13"/>
    </row>
    <row r="509" spans="1:12" x14ac:dyDescent="0.2">
      <c r="A509" s="17" t="s">
        <v>87</v>
      </c>
      <c r="B509" s="17" t="s">
        <v>86</v>
      </c>
      <c r="C509" s="17"/>
      <c r="D509" s="18">
        <v>3869623</v>
      </c>
      <c r="E509" s="18">
        <v>3869623</v>
      </c>
      <c r="F509" s="34">
        <f t="shared" si="7"/>
        <v>0</v>
      </c>
      <c r="K509" s="13"/>
      <c r="L509" s="13"/>
    </row>
    <row r="510" spans="1:12" x14ac:dyDescent="0.2">
      <c r="A510" s="17" t="s">
        <v>85</v>
      </c>
      <c r="B510" s="17" t="s">
        <v>84</v>
      </c>
      <c r="C510" s="17"/>
      <c r="D510" s="18">
        <v>1927807</v>
      </c>
      <c r="E510" s="18">
        <v>1927807</v>
      </c>
      <c r="F510" s="34">
        <f t="shared" si="7"/>
        <v>0</v>
      </c>
      <c r="K510" s="13"/>
      <c r="L510" s="13"/>
    </row>
    <row r="511" spans="1:12" x14ac:dyDescent="0.2">
      <c r="A511" s="17" t="s">
        <v>83</v>
      </c>
      <c r="B511" s="17" t="s">
        <v>82</v>
      </c>
      <c r="C511" s="17"/>
      <c r="D511" s="18">
        <v>2177240</v>
      </c>
      <c r="E511" s="18">
        <v>2177240</v>
      </c>
      <c r="F511" s="34">
        <f t="shared" si="7"/>
        <v>0</v>
      </c>
      <c r="K511" s="13"/>
      <c r="L511" s="13"/>
    </row>
    <row r="512" spans="1:12" x14ac:dyDescent="0.2">
      <c r="A512" s="17" t="s">
        <v>81</v>
      </c>
      <c r="B512" s="17" t="s">
        <v>80</v>
      </c>
      <c r="C512" s="17"/>
      <c r="D512" s="18">
        <v>1605066</v>
      </c>
      <c r="E512" s="18">
        <v>1605066</v>
      </c>
      <c r="F512" s="34">
        <f t="shared" si="7"/>
        <v>0</v>
      </c>
      <c r="K512" s="13"/>
      <c r="L512" s="13"/>
    </row>
    <row r="513" spans="1:12" x14ac:dyDescent="0.2">
      <c r="A513" s="17" t="s">
        <v>79</v>
      </c>
      <c r="B513" s="17" t="s">
        <v>78</v>
      </c>
      <c r="C513" s="17"/>
      <c r="D513" s="18">
        <v>3370761</v>
      </c>
      <c r="E513" s="18">
        <v>3370761</v>
      </c>
      <c r="F513" s="34">
        <f t="shared" si="7"/>
        <v>0</v>
      </c>
      <c r="K513" s="13"/>
      <c r="L513" s="13"/>
    </row>
    <row r="514" spans="1:12" x14ac:dyDescent="0.2">
      <c r="A514" s="14" t="s">
        <v>75</v>
      </c>
      <c r="B514" s="14" t="s">
        <v>74</v>
      </c>
      <c r="C514" s="14"/>
      <c r="D514" s="16">
        <v>5005158</v>
      </c>
      <c r="E514" s="16">
        <f>E515</f>
        <v>5005158</v>
      </c>
      <c r="F514" s="34">
        <f t="shared" si="7"/>
        <v>0</v>
      </c>
      <c r="K514" s="13"/>
      <c r="L514" s="13"/>
    </row>
    <row r="515" spans="1:12" x14ac:dyDescent="0.2">
      <c r="A515" s="17" t="s">
        <v>73</v>
      </c>
      <c r="B515" s="17" t="s">
        <v>72</v>
      </c>
      <c r="C515" s="17"/>
      <c r="D515" s="18">
        <v>5005158</v>
      </c>
      <c r="E515" s="18">
        <v>5005158</v>
      </c>
      <c r="F515" s="34">
        <f t="shared" si="7"/>
        <v>0</v>
      </c>
      <c r="K515" s="13"/>
      <c r="L515" s="13"/>
    </row>
    <row r="516" spans="1:12" x14ac:dyDescent="0.2">
      <c r="A516" s="14" t="s">
        <v>71</v>
      </c>
      <c r="B516" s="14" t="s">
        <v>70</v>
      </c>
      <c r="C516" s="14"/>
      <c r="D516" s="16">
        <v>3868768</v>
      </c>
      <c r="E516" s="16">
        <f>E517</f>
        <v>3868768</v>
      </c>
      <c r="F516" s="34">
        <f t="shared" si="7"/>
        <v>0</v>
      </c>
      <c r="K516" s="13"/>
      <c r="L516" s="13"/>
    </row>
    <row r="517" spans="1:12" x14ac:dyDescent="0.2">
      <c r="A517" s="17" t="s">
        <v>69</v>
      </c>
      <c r="B517" s="17" t="s">
        <v>68</v>
      </c>
      <c r="C517" s="17"/>
      <c r="D517" s="18">
        <v>3868768</v>
      </c>
      <c r="E517" s="18">
        <v>3868768</v>
      </c>
      <c r="F517" s="34">
        <f t="shared" ref="F517:F580" si="8">E517-D517</f>
        <v>0</v>
      </c>
      <c r="K517" s="13"/>
      <c r="L517" s="13"/>
    </row>
    <row r="518" spans="1:12" x14ac:dyDescent="0.2">
      <c r="A518" s="14" t="s">
        <v>65</v>
      </c>
      <c r="B518" s="14" t="s">
        <v>64</v>
      </c>
      <c r="C518" s="14"/>
      <c r="D518" s="16">
        <v>2115987</v>
      </c>
      <c r="E518" s="16">
        <f>SUM(E519:E520)</f>
        <v>2115987</v>
      </c>
      <c r="F518" s="34">
        <f t="shared" si="8"/>
        <v>0</v>
      </c>
      <c r="K518" s="13"/>
      <c r="L518" s="13"/>
    </row>
    <row r="519" spans="1:12" x14ac:dyDescent="0.2">
      <c r="A519" s="17" t="s">
        <v>401</v>
      </c>
      <c r="B519" s="17" t="s">
        <v>402</v>
      </c>
      <c r="C519" s="17"/>
      <c r="D519" s="18">
        <v>1074224</v>
      </c>
      <c r="E519" s="18">
        <v>1074224</v>
      </c>
      <c r="F519" s="34">
        <f t="shared" si="8"/>
        <v>0</v>
      </c>
      <c r="K519" s="13"/>
      <c r="L519" s="13"/>
    </row>
    <row r="520" spans="1:12" x14ac:dyDescent="0.2">
      <c r="A520" s="17" t="s">
        <v>61</v>
      </c>
      <c r="B520" s="17" t="s">
        <v>60</v>
      </c>
      <c r="C520" s="17"/>
      <c r="D520" s="18">
        <v>1041763</v>
      </c>
      <c r="E520" s="18">
        <v>1041763</v>
      </c>
      <c r="F520" s="34">
        <f t="shared" si="8"/>
        <v>0</v>
      </c>
      <c r="K520" s="13"/>
      <c r="L520" s="13"/>
    </row>
    <row r="521" spans="1:12" x14ac:dyDescent="0.2">
      <c r="A521" s="14" t="s">
        <v>59</v>
      </c>
      <c r="B521" s="14" t="s">
        <v>58</v>
      </c>
      <c r="C521" s="14"/>
      <c r="D521" s="16">
        <v>6783874</v>
      </c>
      <c r="E521" s="16">
        <f>SUM(E522:E523)</f>
        <v>6783874</v>
      </c>
      <c r="F521" s="34">
        <f t="shared" si="8"/>
        <v>0</v>
      </c>
      <c r="K521" s="13"/>
      <c r="L521" s="13"/>
    </row>
    <row r="522" spans="1:12" x14ac:dyDescent="0.2">
      <c r="A522" s="17" t="s">
        <v>57</v>
      </c>
      <c r="B522" s="17" t="s">
        <v>56</v>
      </c>
      <c r="C522" s="17"/>
      <c r="D522" s="18">
        <v>3625621</v>
      </c>
      <c r="E522" s="18">
        <v>3625621</v>
      </c>
      <c r="F522" s="34">
        <f t="shared" si="8"/>
        <v>0</v>
      </c>
      <c r="K522" s="13"/>
      <c r="L522" s="13"/>
    </row>
    <row r="523" spans="1:12" x14ac:dyDescent="0.2">
      <c r="A523" s="17" t="s">
        <v>55</v>
      </c>
      <c r="B523" s="17" t="s">
        <v>54</v>
      </c>
      <c r="C523" s="17"/>
      <c r="D523" s="18">
        <v>3158253</v>
      </c>
      <c r="E523" s="18">
        <v>3158253</v>
      </c>
      <c r="F523" s="34">
        <f t="shared" si="8"/>
        <v>0</v>
      </c>
      <c r="K523" s="13"/>
      <c r="L523" s="13"/>
    </row>
    <row r="524" spans="1:12" x14ac:dyDescent="0.2">
      <c r="A524" s="14" t="s">
        <v>405</v>
      </c>
      <c r="B524" s="14" t="s">
        <v>406</v>
      </c>
      <c r="C524" s="14"/>
      <c r="D524" s="16">
        <v>4242675</v>
      </c>
      <c r="E524" s="16">
        <f>E525</f>
        <v>4242675</v>
      </c>
      <c r="F524" s="34">
        <f t="shared" si="8"/>
        <v>0</v>
      </c>
      <c r="K524" s="13"/>
      <c r="L524" s="13"/>
    </row>
    <row r="525" spans="1:12" x14ac:dyDescent="0.2">
      <c r="A525" s="17" t="s">
        <v>407</v>
      </c>
      <c r="B525" s="17" t="s">
        <v>408</v>
      </c>
      <c r="C525" s="17"/>
      <c r="D525" s="18">
        <v>4242675</v>
      </c>
      <c r="E525" s="18">
        <v>4242675</v>
      </c>
      <c r="F525" s="34">
        <f t="shared" si="8"/>
        <v>0</v>
      </c>
      <c r="K525" s="13"/>
      <c r="L525" s="13"/>
    </row>
    <row r="526" spans="1:12" x14ac:dyDescent="0.2">
      <c r="A526" s="14" t="s">
        <v>53</v>
      </c>
      <c r="B526" s="14" t="s">
        <v>52</v>
      </c>
      <c r="C526" s="14"/>
      <c r="D526" s="16">
        <v>1424368</v>
      </c>
      <c r="E526" s="16">
        <f>E527</f>
        <v>1424368</v>
      </c>
      <c r="F526" s="34">
        <f t="shared" si="8"/>
        <v>0</v>
      </c>
      <c r="K526" s="13"/>
      <c r="L526" s="13"/>
    </row>
    <row r="527" spans="1:12" x14ac:dyDescent="0.2">
      <c r="A527" s="17" t="s">
        <v>153</v>
      </c>
      <c r="B527" s="17" t="s">
        <v>154</v>
      </c>
      <c r="C527" s="17"/>
      <c r="D527" s="18">
        <v>1424368</v>
      </c>
      <c r="E527" s="18">
        <v>1424368</v>
      </c>
      <c r="F527" s="34">
        <f t="shared" si="8"/>
        <v>0</v>
      </c>
      <c r="K527" s="13"/>
      <c r="L527" s="13"/>
    </row>
    <row r="528" spans="1:12" x14ac:dyDescent="0.2">
      <c r="A528" s="14" t="s">
        <v>37</v>
      </c>
      <c r="B528" s="14" t="s">
        <v>36</v>
      </c>
      <c r="C528" s="14"/>
      <c r="D528" s="16">
        <v>1212162026</v>
      </c>
      <c r="E528" s="16">
        <f>SUM(E529,E533,E537,E540)</f>
        <v>1212162026</v>
      </c>
      <c r="F528" s="34">
        <f t="shared" si="8"/>
        <v>0</v>
      </c>
      <c r="K528" s="13"/>
      <c r="L528" s="13"/>
    </row>
    <row r="529" spans="1:12" x14ac:dyDescent="0.2">
      <c r="A529" s="14" t="s">
        <v>35</v>
      </c>
      <c r="B529" s="14" t="s">
        <v>34</v>
      </c>
      <c r="C529" s="14"/>
      <c r="D529" s="16">
        <v>60000000</v>
      </c>
      <c r="E529" s="16">
        <f>E530</f>
        <v>60000000</v>
      </c>
      <c r="F529" s="34">
        <f t="shared" si="8"/>
        <v>0</v>
      </c>
      <c r="K529" s="13"/>
      <c r="L529" s="13"/>
    </row>
    <row r="530" spans="1:12" x14ac:dyDescent="0.2">
      <c r="A530" s="14" t="s">
        <v>33</v>
      </c>
      <c r="B530" s="14" t="s">
        <v>32</v>
      </c>
      <c r="C530" s="14"/>
      <c r="D530" s="16">
        <v>60000000</v>
      </c>
      <c r="E530" s="16">
        <f>SUM(E531:E532)</f>
        <v>60000000</v>
      </c>
      <c r="F530" s="34">
        <f t="shared" si="8"/>
        <v>0</v>
      </c>
      <c r="K530" s="13"/>
      <c r="L530" s="13"/>
    </row>
    <row r="531" spans="1:12" x14ac:dyDescent="0.2">
      <c r="A531" s="17" t="s">
        <v>413</v>
      </c>
      <c r="B531" s="17" t="s">
        <v>414</v>
      </c>
      <c r="C531" s="17"/>
      <c r="D531" s="18">
        <v>20000000</v>
      </c>
      <c r="E531" s="35">
        <f>E562</f>
        <v>20000000</v>
      </c>
      <c r="F531" s="34">
        <f t="shared" si="8"/>
        <v>0</v>
      </c>
      <c r="K531" s="13"/>
      <c r="L531" s="13"/>
    </row>
    <row r="532" spans="1:12" x14ac:dyDescent="0.2">
      <c r="A532" s="17" t="s">
        <v>415</v>
      </c>
      <c r="B532" s="17" t="s">
        <v>416</v>
      </c>
      <c r="C532" s="17"/>
      <c r="D532" s="18">
        <v>40000000</v>
      </c>
      <c r="E532" s="35">
        <f>E580</f>
        <v>40000000</v>
      </c>
      <c r="F532" s="34">
        <f t="shared" si="8"/>
        <v>0</v>
      </c>
      <c r="K532" s="13"/>
      <c r="L532" s="13"/>
    </row>
    <row r="533" spans="1:12" x14ac:dyDescent="0.2">
      <c r="A533" s="14" t="s">
        <v>157</v>
      </c>
      <c r="B533" s="14" t="s">
        <v>158</v>
      </c>
      <c r="C533" s="14"/>
      <c r="D533" s="16">
        <v>600000000</v>
      </c>
      <c r="E533" s="16">
        <f>E534</f>
        <v>600000000</v>
      </c>
      <c r="F533" s="34">
        <f t="shared" si="8"/>
        <v>0</v>
      </c>
      <c r="K533" s="13"/>
      <c r="L533" s="13"/>
    </row>
    <row r="534" spans="1:12" x14ac:dyDescent="0.2">
      <c r="A534" s="14" t="s">
        <v>159</v>
      </c>
      <c r="B534" s="14" t="s">
        <v>160</v>
      </c>
      <c r="C534" s="14"/>
      <c r="D534" s="16">
        <v>600000000</v>
      </c>
      <c r="E534" s="16">
        <f>SUM(E535:E536)</f>
        <v>600000000</v>
      </c>
      <c r="F534" s="34">
        <f t="shared" si="8"/>
        <v>0</v>
      </c>
      <c r="K534" s="13"/>
      <c r="L534" s="13"/>
    </row>
    <row r="535" spans="1:12" x14ac:dyDescent="0.2">
      <c r="A535" s="17" t="s">
        <v>161</v>
      </c>
      <c r="B535" s="17" t="s">
        <v>162</v>
      </c>
      <c r="C535" s="17"/>
      <c r="D535" s="18">
        <v>60000000</v>
      </c>
      <c r="E535" s="35">
        <f>SUM(E552:E553,E582)</f>
        <v>60000000</v>
      </c>
      <c r="F535" s="34">
        <f t="shared" si="8"/>
        <v>0</v>
      </c>
      <c r="K535" s="13"/>
      <c r="L535" s="13"/>
    </row>
    <row r="536" spans="1:12" x14ac:dyDescent="0.2">
      <c r="A536" s="17" t="s">
        <v>163</v>
      </c>
      <c r="B536" s="17" t="s">
        <v>164</v>
      </c>
      <c r="C536" s="17"/>
      <c r="D536" s="18">
        <v>540000000</v>
      </c>
      <c r="E536" s="38">
        <f>SUM(E575:E576,E583:E586)</f>
        <v>540000000</v>
      </c>
      <c r="F536" s="34">
        <f t="shared" si="8"/>
        <v>0</v>
      </c>
      <c r="K536" s="13"/>
      <c r="L536" s="13"/>
    </row>
    <row r="537" spans="1:12" x14ac:dyDescent="0.2">
      <c r="A537" s="14" t="s">
        <v>165</v>
      </c>
      <c r="B537" s="14" t="s">
        <v>166</v>
      </c>
      <c r="C537" s="14"/>
      <c r="D537" s="16">
        <v>65000000</v>
      </c>
      <c r="E537" s="16">
        <f>E538</f>
        <v>65000000</v>
      </c>
      <c r="F537" s="34">
        <f t="shared" si="8"/>
        <v>0</v>
      </c>
      <c r="K537" s="13"/>
      <c r="L537" s="13"/>
    </row>
    <row r="538" spans="1:12" x14ac:dyDescent="0.2">
      <c r="A538" s="14" t="s">
        <v>167</v>
      </c>
      <c r="B538" s="14" t="s">
        <v>168</v>
      </c>
      <c r="C538" s="14"/>
      <c r="D538" s="16">
        <v>65000000</v>
      </c>
      <c r="E538" s="16">
        <f>E539</f>
        <v>65000000</v>
      </c>
      <c r="F538" s="34">
        <f t="shared" si="8"/>
        <v>0</v>
      </c>
      <c r="K538" s="13"/>
      <c r="L538" s="13"/>
    </row>
    <row r="539" spans="1:12" x14ac:dyDescent="0.2">
      <c r="A539" s="17" t="s">
        <v>169</v>
      </c>
      <c r="B539" s="17" t="s">
        <v>170</v>
      </c>
      <c r="C539" s="17"/>
      <c r="D539" s="18">
        <v>65000000</v>
      </c>
      <c r="E539" s="36">
        <f>SUM(E551,E554:E555)</f>
        <v>65000000</v>
      </c>
      <c r="F539" s="34">
        <f t="shared" si="8"/>
        <v>0</v>
      </c>
      <c r="K539" s="13"/>
      <c r="L539" s="13"/>
    </row>
    <row r="540" spans="1:12" x14ac:dyDescent="0.2">
      <c r="A540" s="14" t="s">
        <v>31</v>
      </c>
      <c r="B540" s="14" t="s">
        <v>30</v>
      </c>
      <c r="C540" s="14"/>
      <c r="D540" s="16">
        <v>487162026</v>
      </c>
      <c r="E540" s="16">
        <f>E541</f>
        <v>487162026</v>
      </c>
      <c r="F540" s="34">
        <f t="shared" si="8"/>
        <v>0</v>
      </c>
      <c r="K540" s="13"/>
      <c r="L540" s="13"/>
    </row>
    <row r="541" spans="1:12" x14ac:dyDescent="0.2">
      <c r="A541" s="14" t="s">
        <v>29</v>
      </c>
      <c r="B541" s="14" t="s">
        <v>28</v>
      </c>
      <c r="C541" s="14"/>
      <c r="D541" s="16">
        <v>487162026</v>
      </c>
      <c r="E541" s="16">
        <f>SUM(E542:E543)</f>
        <v>487162026</v>
      </c>
      <c r="F541" s="34">
        <f t="shared" si="8"/>
        <v>0</v>
      </c>
      <c r="K541" s="13"/>
      <c r="L541" s="13"/>
    </row>
    <row r="542" spans="1:12" x14ac:dyDescent="0.2">
      <c r="A542" s="17" t="s">
        <v>27</v>
      </c>
      <c r="B542" s="17" t="s">
        <v>26</v>
      </c>
      <c r="C542" s="17"/>
      <c r="D542" s="18">
        <v>467162026</v>
      </c>
      <c r="E542" s="18">
        <f>SUM(E556:E561,E563:E574,E577:E579)</f>
        <v>467162026</v>
      </c>
      <c r="F542" s="34">
        <f t="shared" si="8"/>
        <v>0</v>
      </c>
      <c r="K542" s="13"/>
      <c r="L542" s="13"/>
    </row>
    <row r="543" spans="1:12" x14ac:dyDescent="0.2">
      <c r="A543" s="17" t="s">
        <v>25</v>
      </c>
      <c r="B543" s="17" t="s">
        <v>24</v>
      </c>
      <c r="C543" s="17"/>
      <c r="D543" s="18">
        <v>20000000</v>
      </c>
      <c r="E543" s="35">
        <f>E581</f>
        <v>20000000</v>
      </c>
      <c r="F543" s="34">
        <f t="shared" si="8"/>
        <v>0</v>
      </c>
      <c r="K543" s="13"/>
    </row>
    <row r="544" spans="1:12" x14ac:dyDescent="0.2">
      <c r="A544" s="13"/>
      <c r="B544" s="14" t="s">
        <v>3</v>
      </c>
      <c r="C544" s="14"/>
      <c r="D544" s="16">
        <v>1602923229</v>
      </c>
      <c r="E544" s="16">
        <f>E483</f>
        <v>1602923229</v>
      </c>
      <c r="F544" s="34">
        <f t="shared" si="8"/>
        <v>0</v>
      </c>
      <c r="K544" s="13"/>
    </row>
    <row r="545" spans="1:12" x14ac:dyDescent="0.2">
      <c r="A545" s="13"/>
      <c r="B545" s="14" t="s">
        <v>2</v>
      </c>
      <c r="C545" s="14"/>
      <c r="D545" s="16">
        <v>55409709</v>
      </c>
      <c r="E545" s="16">
        <f>E493</f>
        <v>55409709</v>
      </c>
      <c r="F545" s="34">
        <f t="shared" si="8"/>
        <v>0</v>
      </c>
      <c r="K545" s="13"/>
    </row>
    <row r="546" spans="1:12" x14ac:dyDescent="0.2">
      <c r="A546" s="13"/>
      <c r="B546" s="14" t="s">
        <v>23</v>
      </c>
      <c r="C546" s="14"/>
      <c r="D546" s="16">
        <v>1658332938</v>
      </c>
      <c r="E546" s="16">
        <f>SUM(E544:E545)</f>
        <v>1658332938</v>
      </c>
      <c r="F546" s="34">
        <f t="shared" si="8"/>
        <v>0</v>
      </c>
      <c r="K546" s="13"/>
    </row>
    <row r="547" spans="1:12" x14ac:dyDescent="0.2">
      <c r="A547" s="13"/>
      <c r="B547" s="14" t="s">
        <v>1</v>
      </c>
      <c r="C547" s="14"/>
      <c r="D547" s="16">
        <v>1212162026</v>
      </c>
      <c r="E547" s="16">
        <f>E528</f>
        <v>1212162026</v>
      </c>
      <c r="F547" s="34">
        <f t="shared" si="8"/>
        <v>0</v>
      </c>
      <c r="K547" s="13"/>
      <c r="L547" s="13"/>
    </row>
    <row r="548" spans="1:12" x14ac:dyDescent="0.2">
      <c r="A548" s="13"/>
      <c r="B548" s="14" t="s">
        <v>0</v>
      </c>
      <c r="C548" s="14"/>
      <c r="D548" s="16">
        <v>2870494964</v>
      </c>
      <c r="E548" s="16">
        <f>SUM(E546:E547)</f>
        <v>2870494964</v>
      </c>
      <c r="F548" s="34">
        <f t="shared" si="8"/>
        <v>0</v>
      </c>
      <c r="K548" s="13"/>
      <c r="L548" s="13"/>
    </row>
    <row r="549" spans="1:12" x14ac:dyDescent="0.2">
      <c r="A549" s="14" t="s">
        <v>593</v>
      </c>
      <c r="B549" s="14" t="s">
        <v>594</v>
      </c>
      <c r="C549" s="14"/>
      <c r="F549" s="34">
        <f t="shared" si="8"/>
        <v>0</v>
      </c>
      <c r="K549" s="13"/>
      <c r="L549" s="13"/>
    </row>
    <row r="550" spans="1:12" x14ac:dyDescent="0.2">
      <c r="A550" s="29" t="s">
        <v>5</v>
      </c>
      <c r="B550" s="29" t="s">
        <v>22</v>
      </c>
      <c r="C550" s="29" t="s">
        <v>21</v>
      </c>
      <c r="D550" s="30" t="s">
        <v>20</v>
      </c>
      <c r="E550" s="30" t="s">
        <v>20</v>
      </c>
      <c r="F550" s="34" t="e">
        <f t="shared" si="8"/>
        <v>#VALUE!</v>
      </c>
      <c r="K550" s="13"/>
      <c r="L550" s="13"/>
    </row>
    <row r="551" spans="1:12" x14ac:dyDescent="0.2">
      <c r="A551" s="17" t="s">
        <v>595</v>
      </c>
      <c r="B551" s="17" t="s">
        <v>596</v>
      </c>
      <c r="C551" s="17" t="s">
        <v>18</v>
      </c>
      <c r="D551" s="18">
        <v>20000000</v>
      </c>
      <c r="E551" s="44">
        <v>20000000</v>
      </c>
      <c r="F551" s="34">
        <f t="shared" si="8"/>
        <v>0</v>
      </c>
      <c r="K551" s="13"/>
      <c r="L551" s="13"/>
    </row>
    <row r="552" spans="1:12" x14ac:dyDescent="0.2">
      <c r="A552" s="17" t="s">
        <v>597</v>
      </c>
      <c r="B552" s="17" t="s">
        <v>598</v>
      </c>
      <c r="C552" s="17" t="s">
        <v>18</v>
      </c>
      <c r="D552" s="18">
        <v>20000000</v>
      </c>
      <c r="E552" s="35">
        <v>20000000</v>
      </c>
      <c r="F552" s="34">
        <f t="shared" si="8"/>
        <v>0</v>
      </c>
      <c r="K552" s="13"/>
      <c r="L552" s="13"/>
    </row>
    <row r="553" spans="1:12" x14ac:dyDescent="0.2">
      <c r="A553" s="17" t="s">
        <v>599</v>
      </c>
      <c r="B553" s="17" t="s">
        <v>600</v>
      </c>
      <c r="C553" s="17" t="s">
        <v>18</v>
      </c>
      <c r="D553" s="18">
        <v>20000000</v>
      </c>
      <c r="E553" s="35">
        <v>20000000</v>
      </c>
      <c r="F553" s="34">
        <f t="shared" si="8"/>
        <v>0</v>
      </c>
      <c r="K553" s="13"/>
      <c r="L553" s="13"/>
    </row>
    <row r="554" spans="1:12" ht="27" x14ac:dyDescent="0.2">
      <c r="A554" s="17" t="s">
        <v>601</v>
      </c>
      <c r="B554" s="17" t="s">
        <v>602</v>
      </c>
      <c r="C554" s="17" t="s">
        <v>18</v>
      </c>
      <c r="D554" s="18">
        <v>25000000</v>
      </c>
      <c r="E554" s="36">
        <v>25000000</v>
      </c>
      <c r="F554" s="34">
        <f t="shared" si="8"/>
        <v>0</v>
      </c>
      <c r="K554" s="13"/>
      <c r="L554" s="13"/>
    </row>
    <row r="555" spans="1:12" x14ac:dyDescent="0.2">
      <c r="A555" s="17" t="s">
        <v>603</v>
      </c>
      <c r="B555" s="17" t="s">
        <v>604</v>
      </c>
      <c r="C555" s="17" t="s">
        <v>18</v>
      </c>
      <c r="D555" s="18">
        <v>20000000</v>
      </c>
      <c r="E555" s="36">
        <v>20000000</v>
      </c>
      <c r="F555" s="34">
        <f t="shared" si="8"/>
        <v>0</v>
      </c>
      <c r="K555" s="13"/>
      <c r="L555" s="13"/>
    </row>
    <row r="556" spans="1:12" x14ac:dyDescent="0.2">
      <c r="A556" s="17" t="s">
        <v>605</v>
      </c>
      <c r="B556" s="17" t="s">
        <v>606</v>
      </c>
      <c r="C556" s="17" t="s">
        <v>18</v>
      </c>
      <c r="D556" s="18">
        <v>20000000</v>
      </c>
      <c r="E556" s="18">
        <v>20000000</v>
      </c>
      <c r="F556" s="34">
        <f t="shared" si="8"/>
        <v>0</v>
      </c>
      <c r="K556" s="13"/>
      <c r="L556" s="13"/>
    </row>
    <row r="557" spans="1:12" x14ac:dyDescent="0.2">
      <c r="A557" s="17" t="s">
        <v>607</v>
      </c>
      <c r="B557" s="17" t="s">
        <v>608</v>
      </c>
      <c r="C557" s="17" t="s">
        <v>18</v>
      </c>
      <c r="D557" s="18">
        <v>25000000</v>
      </c>
      <c r="E557" s="18">
        <v>25000000</v>
      </c>
      <c r="F557" s="34">
        <f t="shared" si="8"/>
        <v>0</v>
      </c>
      <c r="K557" s="13"/>
      <c r="L557" s="13"/>
    </row>
    <row r="558" spans="1:12" x14ac:dyDescent="0.2">
      <c r="A558" s="17" t="s">
        <v>609</v>
      </c>
      <c r="B558" s="17" t="s">
        <v>610</v>
      </c>
      <c r="C558" s="17" t="s">
        <v>18</v>
      </c>
      <c r="D558" s="18">
        <v>26000000</v>
      </c>
      <c r="E558" s="18">
        <v>26000000</v>
      </c>
      <c r="F558" s="34">
        <f t="shared" si="8"/>
        <v>0</v>
      </c>
      <c r="K558" s="13"/>
      <c r="L558" s="13"/>
    </row>
    <row r="559" spans="1:12" ht="40.5" x14ac:dyDescent="0.2">
      <c r="A559" s="17" t="s">
        <v>611</v>
      </c>
      <c r="B559" s="17" t="s">
        <v>612</v>
      </c>
      <c r="C559" s="17" t="s">
        <v>18</v>
      </c>
      <c r="D559" s="18">
        <v>20000000</v>
      </c>
      <c r="E559" s="18">
        <v>20000000</v>
      </c>
      <c r="F559" s="34">
        <f t="shared" si="8"/>
        <v>0</v>
      </c>
      <c r="K559" s="13"/>
      <c r="L559" s="13"/>
    </row>
    <row r="560" spans="1:12" ht="27" x14ac:dyDescent="0.2">
      <c r="A560" s="17" t="s">
        <v>613</v>
      </c>
      <c r="B560" s="17" t="s">
        <v>614</v>
      </c>
      <c r="C560" s="17" t="s">
        <v>18</v>
      </c>
      <c r="D560" s="18">
        <v>24000000</v>
      </c>
      <c r="E560" s="18">
        <v>24000000</v>
      </c>
      <c r="F560" s="34">
        <f t="shared" si="8"/>
        <v>0</v>
      </c>
      <c r="K560" s="13"/>
      <c r="L560" s="13"/>
    </row>
    <row r="561" spans="1:12" ht="27" x14ac:dyDescent="0.2">
      <c r="A561" s="17" t="s">
        <v>615</v>
      </c>
      <c r="B561" s="17" t="s">
        <v>616</v>
      </c>
      <c r="C561" s="17" t="s">
        <v>18</v>
      </c>
      <c r="D561" s="18">
        <v>20000000</v>
      </c>
      <c r="E561" s="18">
        <v>20000000</v>
      </c>
      <c r="F561" s="34">
        <f t="shared" si="8"/>
        <v>0</v>
      </c>
      <c r="K561" s="13"/>
      <c r="L561" s="13"/>
    </row>
    <row r="562" spans="1:12" x14ac:dyDescent="0.2">
      <c r="A562" s="17" t="s">
        <v>617</v>
      </c>
      <c r="B562" s="17" t="s">
        <v>618</v>
      </c>
      <c r="C562" s="17" t="s">
        <v>18</v>
      </c>
      <c r="D562" s="18">
        <v>20000000</v>
      </c>
      <c r="E562" s="35">
        <v>20000000</v>
      </c>
      <c r="F562" s="34">
        <f t="shared" si="8"/>
        <v>0</v>
      </c>
      <c r="K562" s="13"/>
      <c r="L562" s="13"/>
    </row>
    <row r="563" spans="1:12" x14ac:dyDescent="0.2">
      <c r="A563" s="17" t="s">
        <v>619</v>
      </c>
      <c r="B563" s="17" t="s">
        <v>620</v>
      </c>
      <c r="C563" s="17" t="s">
        <v>18</v>
      </c>
      <c r="D563" s="18">
        <v>25000000</v>
      </c>
      <c r="E563" s="18">
        <v>25000000</v>
      </c>
      <c r="F563" s="34">
        <f t="shared" si="8"/>
        <v>0</v>
      </c>
      <c r="K563" s="13"/>
      <c r="L563" s="13"/>
    </row>
    <row r="564" spans="1:12" x14ac:dyDescent="0.2">
      <c r="A564" s="17" t="s">
        <v>621</v>
      </c>
      <c r="B564" s="17" t="s">
        <v>622</v>
      </c>
      <c r="C564" s="17" t="s">
        <v>18</v>
      </c>
      <c r="D564" s="18">
        <v>30000000</v>
      </c>
      <c r="E564" s="18">
        <v>30000000</v>
      </c>
      <c r="F564" s="34">
        <f t="shared" si="8"/>
        <v>0</v>
      </c>
      <c r="K564" s="13"/>
      <c r="L564" s="13"/>
    </row>
    <row r="565" spans="1:12" x14ac:dyDescent="0.2">
      <c r="A565" s="17" t="s">
        <v>623</v>
      </c>
      <c r="B565" s="17" t="s">
        <v>624</v>
      </c>
      <c r="C565" s="17" t="s">
        <v>18</v>
      </c>
      <c r="D565" s="18">
        <v>25000000</v>
      </c>
      <c r="E565" s="18">
        <v>25000000</v>
      </c>
      <c r="F565" s="34">
        <f t="shared" si="8"/>
        <v>0</v>
      </c>
      <c r="K565" s="13"/>
      <c r="L565" s="13"/>
    </row>
    <row r="566" spans="1:12" x14ac:dyDescent="0.2">
      <c r="A566" s="17" t="s">
        <v>625</v>
      </c>
      <c r="B566" s="17" t="s">
        <v>626</v>
      </c>
      <c r="C566" s="17" t="s">
        <v>18</v>
      </c>
      <c r="D566" s="18">
        <v>20500000</v>
      </c>
      <c r="E566" s="18">
        <v>20500000</v>
      </c>
      <c r="F566" s="34">
        <f t="shared" si="8"/>
        <v>0</v>
      </c>
      <c r="K566" s="13"/>
      <c r="L566" s="13"/>
    </row>
    <row r="567" spans="1:12" ht="27" x14ac:dyDescent="0.2">
      <c r="A567" s="17" t="s">
        <v>627</v>
      </c>
      <c r="B567" s="17" t="s">
        <v>628</v>
      </c>
      <c r="C567" s="17" t="s">
        <v>18</v>
      </c>
      <c r="D567" s="18">
        <v>20300000</v>
      </c>
      <c r="E567" s="18">
        <v>20300000</v>
      </c>
      <c r="F567" s="34">
        <f t="shared" si="8"/>
        <v>0</v>
      </c>
      <c r="K567" s="13"/>
      <c r="L567" s="13"/>
    </row>
    <row r="568" spans="1:12" x14ac:dyDescent="0.2">
      <c r="A568" s="17" t="s">
        <v>629</v>
      </c>
      <c r="B568" s="17" t="s">
        <v>630</v>
      </c>
      <c r="C568" s="17" t="s">
        <v>18</v>
      </c>
      <c r="D568" s="18">
        <v>20000000</v>
      </c>
      <c r="E568" s="18">
        <v>20000000</v>
      </c>
      <c r="F568" s="34">
        <f t="shared" si="8"/>
        <v>0</v>
      </c>
      <c r="K568" s="13"/>
      <c r="L568" s="13"/>
    </row>
    <row r="569" spans="1:12" x14ac:dyDescent="0.2">
      <c r="A569" s="17" t="s">
        <v>631</v>
      </c>
      <c r="B569" s="17" t="s">
        <v>632</v>
      </c>
      <c r="C569" s="17" t="s">
        <v>18</v>
      </c>
      <c r="D569" s="18">
        <v>20000000</v>
      </c>
      <c r="E569" s="18">
        <v>20000000</v>
      </c>
      <c r="F569" s="34">
        <f t="shared" si="8"/>
        <v>0</v>
      </c>
      <c r="K569" s="13"/>
      <c r="L569" s="13"/>
    </row>
    <row r="570" spans="1:12" x14ac:dyDescent="0.2">
      <c r="A570" s="17" t="s">
        <v>633</v>
      </c>
      <c r="B570" s="17" t="s">
        <v>634</v>
      </c>
      <c r="C570" s="17" t="s">
        <v>18</v>
      </c>
      <c r="D570" s="18">
        <v>20000000</v>
      </c>
      <c r="E570" s="18">
        <v>20000000</v>
      </c>
      <c r="F570" s="34">
        <f t="shared" si="8"/>
        <v>0</v>
      </c>
      <c r="K570" s="13"/>
      <c r="L570" s="13"/>
    </row>
    <row r="571" spans="1:12" x14ac:dyDescent="0.2">
      <c r="A571" s="17" t="s">
        <v>635</v>
      </c>
      <c r="B571" s="17" t="s">
        <v>636</v>
      </c>
      <c r="C571" s="17" t="s">
        <v>18</v>
      </c>
      <c r="D571" s="18">
        <v>20500000</v>
      </c>
      <c r="E571" s="18">
        <v>20500000</v>
      </c>
      <c r="F571" s="34">
        <f t="shared" si="8"/>
        <v>0</v>
      </c>
      <c r="K571" s="13"/>
      <c r="L571" s="13"/>
    </row>
    <row r="572" spans="1:12" x14ac:dyDescent="0.2">
      <c r="A572" s="17" t="s">
        <v>637</v>
      </c>
      <c r="B572" s="17" t="s">
        <v>638</v>
      </c>
      <c r="C572" s="17" t="s">
        <v>18</v>
      </c>
      <c r="D572" s="18">
        <v>25000000</v>
      </c>
      <c r="E572" s="18">
        <v>25000000</v>
      </c>
      <c r="F572" s="34">
        <f t="shared" si="8"/>
        <v>0</v>
      </c>
      <c r="K572" s="13"/>
      <c r="L572" s="13"/>
    </row>
    <row r="573" spans="1:12" x14ac:dyDescent="0.2">
      <c r="A573" s="17" t="s">
        <v>639</v>
      </c>
      <c r="B573" s="17" t="s">
        <v>640</v>
      </c>
      <c r="C573" s="17" t="s">
        <v>18</v>
      </c>
      <c r="D573" s="18">
        <v>25000000</v>
      </c>
      <c r="E573" s="18">
        <v>25000000</v>
      </c>
      <c r="F573" s="34">
        <f t="shared" si="8"/>
        <v>0</v>
      </c>
      <c r="K573" s="13"/>
      <c r="L573" s="13"/>
    </row>
    <row r="574" spans="1:12" x14ac:dyDescent="0.2">
      <c r="A574" s="17" t="s">
        <v>641</v>
      </c>
      <c r="B574" s="17" t="s">
        <v>642</v>
      </c>
      <c r="C574" s="17" t="s">
        <v>18</v>
      </c>
      <c r="D574" s="18">
        <v>26000000</v>
      </c>
      <c r="E574" s="18">
        <v>26000000</v>
      </c>
      <c r="F574" s="34">
        <f t="shared" si="8"/>
        <v>0</v>
      </c>
      <c r="K574" s="13"/>
      <c r="L574" s="13"/>
    </row>
    <row r="575" spans="1:12" ht="27" x14ac:dyDescent="0.2">
      <c r="A575" s="17" t="s">
        <v>643</v>
      </c>
      <c r="B575" s="17" t="s">
        <v>644</v>
      </c>
      <c r="C575" s="17" t="s">
        <v>18</v>
      </c>
      <c r="D575" s="18">
        <v>20000000</v>
      </c>
      <c r="E575" s="38">
        <v>20000000</v>
      </c>
      <c r="F575" s="34">
        <f t="shared" si="8"/>
        <v>0</v>
      </c>
      <c r="K575" s="13"/>
      <c r="L575" s="13"/>
    </row>
    <row r="576" spans="1:12" x14ac:dyDescent="0.2">
      <c r="A576" s="17" t="s">
        <v>645</v>
      </c>
      <c r="B576" s="17" t="s">
        <v>646</v>
      </c>
      <c r="C576" s="17" t="s">
        <v>18</v>
      </c>
      <c r="D576" s="18">
        <v>15000000</v>
      </c>
      <c r="E576" s="38">
        <v>15000000</v>
      </c>
      <c r="F576" s="34">
        <f t="shared" si="8"/>
        <v>0</v>
      </c>
      <c r="K576" s="13"/>
      <c r="L576" s="13"/>
    </row>
    <row r="577" spans="1:12" x14ac:dyDescent="0.2">
      <c r="A577" s="17" t="s">
        <v>647</v>
      </c>
      <c r="B577" s="17" t="s">
        <v>648</v>
      </c>
      <c r="C577" s="17" t="s">
        <v>18</v>
      </c>
      <c r="D577" s="18">
        <v>15862026</v>
      </c>
      <c r="E577" s="18">
        <v>15862026</v>
      </c>
      <c r="F577" s="34">
        <f t="shared" si="8"/>
        <v>0</v>
      </c>
      <c r="K577" s="13"/>
      <c r="L577" s="13"/>
    </row>
    <row r="578" spans="1:12" ht="27" x14ac:dyDescent="0.2">
      <c r="A578" s="17" t="s">
        <v>649</v>
      </c>
      <c r="B578" s="17" t="s">
        <v>650</v>
      </c>
      <c r="C578" s="17" t="s">
        <v>18</v>
      </c>
      <c r="D578" s="18">
        <v>20000000</v>
      </c>
      <c r="E578" s="18">
        <v>20000000</v>
      </c>
      <c r="F578" s="34">
        <f t="shared" si="8"/>
        <v>0</v>
      </c>
      <c r="K578" s="13"/>
      <c r="L578" s="13"/>
    </row>
    <row r="579" spans="1:12" ht="27" x14ac:dyDescent="0.2">
      <c r="A579" s="17" t="s">
        <v>651</v>
      </c>
      <c r="B579" s="17" t="s">
        <v>652</v>
      </c>
      <c r="C579" s="17" t="s">
        <v>18</v>
      </c>
      <c r="D579" s="18">
        <v>19000000</v>
      </c>
      <c r="E579" s="18">
        <v>19000000</v>
      </c>
      <c r="F579" s="34">
        <f t="shared" si="8"/>
        <v>0</v>
      </c>
      <c r="K579" s="13"/>
      <c r="L579" s="13"/>
    </row>
    <row r="580" spans="1:12" x14ac:dyDescent="0.2">
      <c r="A580" s="17" t="s">
        <v>653</v>
      </c>
      <c r="B580" s="17" t="s">
        <v>654</v>
      </c>
      <c r="C580" s="17" t="s">
        <v>18</v>
      </c>
      <c r="D580" s="18">
        <v>40000000</v>
      </c>
      <c r="E580" s="35">
        <v>40000000</v>
      </c>
      <c r="F580" s="34">
        <f t="shared" si="8"/>
        <v>0</v>
      </c>
      <c r="K580" s="13"/>
      <c r="L580" s="13"/>
    </row>
    <row r="581" spans="1:12" x14ac:dyDescent="0.2">
      <c r="A581" s="17" t="s">
        <v>655</v>
      </c>
      <c r="B581" s="17" t="s">
        <v>656</v>
      </c>
      <c r="C581" s="17" t="s">
        <v>18</v>
      </c>
      <c r="D581" s="18">
        <v>20000000</v>
      </c>
      <c r="E581" s="35">
        <v>20000000</v>
      </c>
      <c r="F581" s="34">
        <f t="shared" ref="F581:F644" si="9">E581-D581</f>
        <v>0</v>
      </c>
      <c r="K581" s="13"/>
      <c r="L581" s="13"/>
    </row>
    <row r="582" spans="1:12" ht="27" x14ac:dyDescent="0.2">
      <c r="A582" s="17" t="s">
        <v>657</v>
      </c>
      <c r="B582" s="17" t="s">
        <v>658</v>
      </c>
      <c r="C582" s="17" t="s">
        <v>18</v>
      </c>
      <c r="D582" s="18">
        <v>20000000</v>
      </c>
      <c r="E582" s="35">
        <v>20000000</v>
      </c>
      <c r="F582" s="34">
        <f t="shared" si="9"/>
        <v>0</v>
      </c>
      <c r="K582" s="13"/>
      <c r="L582" s="13"/>
    </row>
    <row r="583" spans="1:12" ht="27" x14ac:dyDescent="0.2">
      <c r="A583" s="17" t="s">
        <v>659</v>
      </c>
      <c r="B583" s="17" t="s">
        <v>660</v>
      </c>
      <c r="C583" s="17" t="s">
        <v>18</v>
      </c>
      <c r="D583" s="18">
        <v>20000000</v>
      </c>
      <c r="E583" s="38">
        <v>20000000</v>
      </c>
      <c r="F583" s="34">
        <f t="shared" si="9"/>
        <v>0</v>
      </c>
      <c r="K583" s="13"/>
      <c r="L583" s="13"/>
    </row>
    <row r="584" spans="1:12" x14ac:dyDescent="0.2">
      <c r="A584" s="17" t="s">
        <v>661</v>
      </c>
      <c r="B584" s="17" t="s">
        <v>662</v>
      </c>
      <c r="C584" s="17" t="s">
        <v>18</v>
      </c>
      <c r="D584" s="18">
        <v>25000000</v>
      </c>
      <c r="E584" s="38">
        <v>25000000</v>
      </c>
      <c r="F584" s="34">
        <f t="shared" si="9"/>
        <v>0</v>
      </c>
      <c r="K584" s="13"/>
      <c r="L584" s="13"/>
    </row>
    <row r="585" spans="1:12" ht="27" x14ac:dyDescent="0.2">
      <c r="A585" s="17" t="s">
        <v>663</v>
      </c>
      <c r="B585" s="17" t="s">
        <v>664</v>
      </c>
      <c r="C585" s="17" t="s">
        <v>18</v>
      </c>
      <c r="D585" s="18">
        <v>250000000</v>
      </c>
      <c r="E585" s="38">
        <v>250000000</v>
      </c>
      <c r="F585" s="34">
        <f t="shared" si="9"/>
        <v>0</v>
      </c>
      <c r="J585" s="13"/>
      <c r="K585" s="13"/>
    </row>
    <row r="586" spans="1:12" ht="27" x14ac:dyDescent="0.2">
      <c r="A586" s="17" t="s">
        <v>665</v>
      </c>
      <c r="B586" s="17" t="s">
        <v>666</v>
      </c>
      <c r="C586" s="17" t="s">
        <v>19</v>
      </c>
      <c r="D586" s="18">
        <v>210000000</v>
      </c>
      <c r="E586" s="38">
        <v>210000000</v>
      </c>
      <c r="F586" s="34">
        <f t="shared" si="9"/>
        <v>0</v>
      </c>
      <c r="K586" s="13"/>
      <c r="L586" s="13"/>
    </row>
    <row r="587" spans="1:12" x14ac:dyDescent="0.2">
      <c r="A587" s="14" t="s">
        <v>667</v>
      </c>
      <c r="B587" s="14" t="s">
        <v>668</v>
      </c>
      <c r="C587" s="14"/>
      <c r="F587" s="34">
        <f t="shared" si="9"/>
        <v>0</v>
      </c>
      <c r="K587" s="13"/>
      <c r="L587" s="13"/>
    </row>
    <row r="588" spans="1:12" x14ac:dyDescent="0.2">
      <c r="A588" s="29" t="s">
        <v>5</v>
      </c>
      <c r="B588" s="29" t="s">
        <v>140</v>
      </c>
      <c r="C588" s="29"/>
      <c r="D588" s="30" t="s">
        <v>20</v>
      </c>
      <c r="E588" s="30" t="s">
        <v>20</v>
      </c>
      <c r="F588" s="34" t="e">
        <f t="shared" si="9"/>
        <v>#VALUE!</v>
      </c>
      <c r="K588" s="13"/>
      <c r="L588" s="13"/>
    </row>
    <row r="589" spans="1:12" x14ac:dyDescent="0.2">
      <c r="A589" s="14" t="s">
        <v>139</v>
      </c>
      <c r="B589" s="14" t="s">
        <v>15</v>
      </c>
      <c r="C589" s="14"/>
      <c r="D589" s="16">
        <v>4232411051</v>
      </c>
      <c r="E589" s="16">
        <f>SUM(E590,E600,E642)</f>
        <v>4232411051</v>
      </c>
      <c r="F589" s="34">
        <f t="shared" si="9"/>
        <v>0</v>
      </c>
      <c r="K589" s="13"/>
      <c r="L589" s="13"/>
    </row>
    <row r="590" spans="1:12" x14ac:dyDescent="0.2">
      <c r="A590" s="14" t="s">
        <v>138</v>
      </c>
      <c r="B590" s="14" t="s">
        <v>137</v>
      </c>
      <c r="C590" s="14"/>
      <c r="D590" s="16">
        <v>3245982433</v>
      </c>
      <c r="E590" s="16">
        <f>SUM(E591,E594)</f>
        <v>3245982433</v>
      </c>
      <c r="F590" s="34">
        <f t="shared" si="9"/>
        <v>0</v>
      </c>
      <c r="K590" s="13"/>
      <c r="L590" s="13"/>
    </row>
    <row r="591" spans="1:12" x14ac:dyDescent="0.2">
      <c r="A591" s="14" t="s">
        <v>136</v>
      </c>
      <c r="B591" s="14" t="s">
        <v>132</v>
      </c>
      <c r="C591" s="14"/>
      <c r="D591" s="16">
        <v>2242304220</v>
      </c>
      <c r="E591" s="16">
        <f>E592</f>
        <v>2242304220</v>
      </c>
      <c r="F591" s="34">
        <f t="shared" si="9"/>
        <v>0</v>
      </c>
      <c r="K591" s="13"/>
      <c r="L591" s="13"/>
    </row>
    <row r="592" spans="1:12" x14ac:dyDescent="0.2">
      <c r="A592" s="14" t="s">
        <v>135</v>
      </c>
      <c r="B592" s="14" t="s">
        <v>134</v>
      </c>
      <c r="C592" s="14"/>
      <c r="D592" s="16">
        <v>2242304220</v>
      </c>
      <c r="E592" s="16">
        <f>E593</f>
        <v>2242304220</v>
      </c>
      <c r="F592" s="34">
        <f t="shared" si="9"/>
        <v>0</v>
      </c>
      <c r="K592" s="13"/>
      <c r="L592" s="13"/>
    </row>
    <row r="593" spans="1:12" x14ac:dyDescent="0.2">
      <c r="A593" s="17" t="s">
        <v>133</v>
      </c>
      <c r="B593" s="17" t="s">
        <v>132</v>
      </c>
      <c r="C593" s="17"/>
      <c r="D593" s="18">
        <v>2242304220</v>
      </c>
      <c r="E593" s="18">
        <v>2242304220</v>
      </c>
      <c r="F593" s="34">
        <f t="shared" si="9"/>
        <v>0</v>
      </c>
      <c r="K593" s="13"/>
      <c r="L593" s="13"/>
    </row>
    <row r="594" spans="1:12" x14ac:dyDescent="0.2">
      <c r="A594" s="14" t="s">
        <v>131</v>
      </c>
      <c r="B594" s="14" t="s">
        <v>130</v>
      </c>
      <c r="C594" s="14"/>
      <c r="D594" s="16">
        <v>1003678213</v>
      </c>
      <c r="E594" s="16">
        <f>SUM(E595,E597)</f>
        <v>1003678213</v>
      </c>
      <c r="F594" s="34">
        <f t="shared" si="9"/>
        <v>0</v>
      </c>
      <c r="K594" s="13"/>
      <c r="L594" s="13"/>
    </row>
    <row r="595" spans="1:12" x14ac:dyDescent="0.2">
      <c r="A595" s="14" t="s">
        <v>129</v>
      </c>
      <c r="B595" s="14" t="s">
        <v>128</v>
      </c>
      <c r="C595" s="14"/>
      <c r="D595" s="16">
        <v>668993638</v>
      </c>
      <c r="E595" s="16">
        <f>E596</f>
        <v>668993638</v>
      </c>
      <c r="F595" s="34">
        <f t="shared" si="9"/>
        <v>0</v>
      </c>
      <c r="K595" s="13"/>
      <c r="L595" s="13"/>
    </row>
    <row r="596" spans="1:12" x14ac:dyDescent="0.2">
      <c r="A596" s="17" t="s">
        <v>143</v>
      </c>
      <c r="B596" s="17" t="s">
        <v>144</v>
      </c>
      <c r="C596" s="17"/>
      <c r="D596" s="18">
        <v>668993638</v>
      </c>
      <c r="E596" s="18">
        <v>668993638</v>
      </c>
      <c r="F596" s="34">
        <f t="shared" si="9"/>
        <v>0</v>
      </c>
      <c r="K596" s="13"/>
      <c r="L596" s="13"/>
    </row>
    <row r="597" spans="1:12" x14ac:dyDescent="0.2">
      <c r="A597" s="14" t="s">
        <v>125</v>
      </c>
      <c r="B597" s="14" t="s">
        <v>124</v>
      </c>
      <c r="C597" s="14"/>
      <c r="D597" s="16">
        <v>334684575</v>
      </c>
      <c r="E597" s="16">
        <f>SUM(E598:E599)</f>
        <v>334684575</v>
      </c>
      <c r="F597" s="34">
        <f t="shared" si="9"/>
        <v>0</v>
      </c>
      <c r="K597" s="13"/>
      <c r="L597" s="13"/>
    </row>
    <row r="598" spans="1:12" x14ac:dyDescent="0.2">
      <c r="A598" s="17" t="s">
        <v>123</v>
      </c>
      <c r="B598" s="17" t="s">
        <v>122</v>
      </c>
      <c r="C598" s="17"/>
      <c r="D598" s="18">
        <v>111561525</v>
      </c>
      <c r="E598" s="18">
        <v>111561525</v>
      </c>
      <c r="F598" s="34">
        <f t="shared" si="9"/>
        <v>0</v>
      </c>
      <c r="K598" s="13"/>
      <c r="L598" s="13"/>
    </row>
    <row r="599" spans="1:12" x14ac:dyDescent="0.2">
      <c r="A599" s="17" t="s">
        <v>121</v>
      </c>
      <c r="B599" s="17" t="s">
        <v>120</v>
      </c>
      <c r="C599" s="17"/>
      <c r="D599" s="18">
        <v>223123050</v>
      </c>
      <c r="E599" s="18">
        <v>223123050</v>
      </c>
      <c r="F599" s="34">
        <f t="shared" si="9"/>
        <v>0</v>
      </c>
      <c r="K599" s="13"/>
      <c r="L599" s="13"/>
    </row>
    <row r="600" spans="1:12" x14ac:dyDescent="0.2">
      <c r="A600" s="14" t="s">
        <v>119</v>
      </c>
      <c r="B600" s="14" t="s">
        <v>118</v>
      </c>
      <c r="C600" s="14"/>
      <c r="D600" s="16">
        <v>190443235</v>
      </c>
      <c r="E600" s="16">
        <f>E601</f>
        <v>190443235</v>
      </c>
      <c r="F600" s="34">
        <f t="shared" si="9"/>
        <v>0</v>
      </c>
      <c r="K600" s="13"/>
      <c r="L600" s="13"/>
    </row>
    <row r="601" spans="1:12" x14ac:dyDescent="0.2">
      <c r="A601" s="14" t="s">
        <v>117</v>
      </c>
      <c r="B601" s="14" t="s">
        <v>116</v>
      </c>
      <c r="C601" s="14"/>
      <c r="D601" s="16">
        <v>190443235</v>
      </c>
      <c r="E601" s="16">
        <f>SUM(E602,E605,E611,E616,E622,E624,E627,E630,E633,E635)</f>
        <v>190443235</v>
      </c>
      <c r="F601" s="34">
        <f t="shared" si="9"/>
        <v>0</v>
      </c>
      <c r="K601" s="13"/>
      <c r="L601" s="13"/>
    </row>
    <row r="602" spans="1:12" x14ac:dyDescent="0.2">
      <c r="A602" s="14" t="s">
        <v>115</v>
      </c>
      <c r="B602" s="14" t="s">
        <v>114</v>
      </c>
      <c r="C602" s="14"/>
      <c r="D602" s="16">
        <v>17574308</v>
      </c>
      <c r="E602" s="16">
        <f>SUM(E603:E604)</f>
        <v>17574308</v>
      </c>
      <c r="F602" s="34">
        <f t="shared" si="9"/>
        <v>0</v>
      </c>
      <c r="K602" s="13"/>
      <c r="L602" s="13"/>
    </row>
    <row r="603" spans="1:12" x14ac:dyDescent="0.2">
      <c r="A603" s="17" t="s">
        <v>113</v>
      </c>
      <c r="B603" s="17" t="s">
        <v>112</v>
      </c>
      <c r="C603" s="17"/>
      <c r="D603" s="18">
        <v>2837472</v>
      </c>
      <c r="E603" s="18">
        <v>2837472</v>
      </c>
      <c r="F603" s="34">
        <f t="shared" si="9"/>
        <v>0</v>
      </c>
      <c r="K603" s="13"/>
      <c r="L603" s="13"/>
    </row>
    <row r="604" spans="1:12" x14ac:dyDescent="0.2">
      <c r="A604" s="17" t="s">
        <v>111</v>
      </c>
      <c r="B604" s="17" t="s">
        <v>110</v>
      </c>
      <c r="C604" s="17"/>
      <c r="D604" s="18">
        <v>14736836</v>
      </c>
      <c r="E604" s="18">
        <v>14736836</v>
      </c>
      <c r="F604" s="34">
        <f t="shared" si="9"/>
        <v>0</v>
      </c>
      <c r="K604" s="13"/>
      <c r="L604" s="13"/>
    </row>
    <row r="605" spans="1:12" x14ac:dyDescent="0.2">
      <c r="A605" s="14" t="s">
        <v>109</v>
      </c>
      <c r="B605" s="14" t="s">
        <v>108</v>
      </c>
      <c r="C605" s="14"/>
      <c r="D605" s="16">
        <v>17811044</v>
      </c>
      <c r="E605" s="16">
        <f>SUM(E606:E610)</f>
        <v>17811044</v>
      </c>
      <c r="F605" s="34">
        <f t="shared" si="9"/>
        <v>0</v>
      </c>
      <c r="K605" s="13"/>
      <c r="L605" s="13"/>
    </row>
    <row r="606" spans="1:12" x14ac:dyDescent="0.2">
      <c r="A606" s="17" t="s">
        <v>107</v>
      </c>
      <c r="B606" s="17" t="s">
        <v>106</v>
      </c>
      <c r="C606" s="17"/>
      <c r="D606" s="18">
        <v>10000000</v>
      </c>
      <c r="E606" s="18">
        <v>10000000</v>
      </c>
      <c r="F606" s="34">
        <f t="shared" si="9"/>
        <v>0</v>
      </c>
      <c r="K606" s="13"/>
      <c r="L606" s="13"/>
    </row>
    <row r="607" spans="1:12" x14ac:dyDescent="0.2">
      <c r="A607" s="17" t="s">
        <v>105</v>
      </c>
      <c r="B607" s="17" t="s">
        <v>104</v>
      </c>
      <c r="C607" s="17"/>
      <c r="D607" s="18">
        <v>492630</v>
      </c>
      <c r="E607" s="18">
        <v>492630</v>
      </c>
      <c r="F607" s="34">
        <f t="shared" si="9"/>
        <v>0</v>
      </c>
      <c r="K607" s="13"/>
      <c r="L607" s="13"/>
    </row>
    <row r="608" spans="1:12" x14ac:dyDescent="0.2">
      <c r="A608" s="17" t="s">
        <v>397</v>
      </c>
      <c r="B608" s="17" t="s">
        <v>398</v>
      </c>
      <c r="C608" s="17"/>
      <c r="D608" s="18">
        <v>4752630</v>
      </c>
      <c r="E608" s="18">
        <v>4752630</v>
      </c>
      <c r="F608" s="34">
        <f t="shared" si="9"/>
        <v>0</v>
      </c>
      <c r="K608" s="13"/>
      <c r="L608" s="13"/>
    </row>
    <row r="609" spans="1:12" x14ac:dyDescent="0.2">
      <c r="A609" s="17" t="s">
        <v>533</v>
      </c>
      <c r="B609" s="17" t="s">
        <v>534</v>
      </c>
      <c r="C609" s="17"/>
      <c r="D609" s="18">
        <v>595262</v>
      </c>
      <c r="E609" s="18">
        <v>595262</v>
      </c>
      <c r="F609" s="34">
        <f t="shared" si="9"/>
        <v>0</v>
      </c>
      <c r="K609" s="13"/>
      <c r="L609" s="13"/>
    </row>
    <row r="610" spans="1:12" x14ac:dyDescent="0.2">
      <c r="A610" s="17" t="s">
        <v>103</v>
      </c>
      <c r="B610" s="17" t="s">
        <v>102</v>
      </c>
      <c r="C610" s="17"/>
      <c r="D610" s="18">
        <v>1970522</v>
      </c>
      <c r="E610" s="18">
        <v>1970522</v>
      </c>
      <c r="F610" s="34">
        <f t="shared" si="9"/>
        <v>0</v>
      </c>
      <c r="K610" s="13"/>
      <c r="L610" s="13"/>
    </row>
    <row r="611" spans="1:12" x14ac:dyDescent="0.2">
      <c r="A611" s="14" t="s">
        <v>101</v>
      </c>
      <c r="B611" s="14" t="s">
        <v>100</v>
      </c>
      <c r="C611" s="14"/>
      <c r="D611" s="16">
        <v>17037516</v>
      </c>
      <c r="E611" s="16">
        <f>SUM(E612:E615)</f>
        <v>17037516</v>
      </c>
      <c r="F611" s="34">
        <f t="shared" si="9"/>
        <v>0</v>
      </c>
      <c r="K611" s="13"/>
      <c r="L611" s="13"/>
    </row>
    <row r="612" spans="1:12" x14ac:dyDescent="0.2">
      <c r="A612" s="17" t="s">
        <v>99</v>
      </c>
      <c r="B612" s="17" t="s">
        <v>98</v>
      </c>
      <c r="C612" s="17"/>
      <c r="D612" s="18">
        <v>7254440</v>
      </c>
      <c r="E612" s="18">
        <v>7254440</v>
      </c>
      <c r="F612" s="34">
        <f t="shared" si="9"/>
        <v>0</v>
      </c>
      <c r="K612" s="13"/>
      <c r="L612" s="13"/>
    </row>
    <row r="613" spans="1:12" x14ac:dyDescent="0.2">
      <c r="A613" s="17" t="s">
        <v>95</v>
      </c>
      <c r="B613" s="17" t="s">
        <v>94</v>
      </c>
      <c r="C613" s="17"/>
      <c r="D613" s="18">
        <v>142315</v>
      </c>
      <c r="E613" s="18">
        <v>142315</v>
      </c>
      <c r="F613" s="34">
        <f t="shared" si="9"/>
        <v>0</v>
      </c>
      <c r="K613" s="13"/>
      <c r="L613" s="13"/>
    </row>
    <row r="614" spans="1:12" x14ac:dyDescent="0.2">
      <c r="A614" s="17" t="s">
        <v>91</v>
      </c>
      <c r="B614" s="17" t="s">
        <v>90</v>
      </c>
      <c r="C614" s="17"/>
      <c r="D614" s="18">
        <v>2488155</v>
      </c>
      <c r="E614" s="18">
        <v>2488155</v>
      </c>
      <c r="F614" s="34">
        <f t="shared" si="9"/>
        <v>0</v>
      </c>
      <c r="K614" s="13"/>
      <c r="L614" s="13"/>
    </row>
    <row r="615" spans="1:12" x14ac:dyDescent="0.2">
      <c r="A615" s="17" t="s">
        <v>149</v>
      </c>
      <c r="B615" s="17" t="s">
        <v>150</v>
      </c>
      <c r="C615" s="17"/>
      <c r="D615" s="18">
        <v>7152606</v>
      </c>
      <c r="E615" s="18">
        <v>7152606</v>
      </c>
      <c r="F615" s="34">
        <f t="shared" si="9"/>
        <v>0</v>
      </c>
      <c r="K615" s="13"/>
      <c r="L615" s="13"/>
    </row>
    <row r="616" spans="1:12" x14ac:dyDescent="0.2">
      <c r="A616" s="14" t="s">
        <v>89</v>
      </c>
      <c r="B616" s="14" t="s">
        <v>88</v>
      </c>
      <c r="C616" s="14"/>
      <c r="D616" s="16">
        <v>26677896</v>
      </c>
      <c r="E616" s="16">
        <f>SUM(E617:E621)</f>
        <v>26677896</v>
      </c>
      <c r="F616" s="34">
        <f t="shared" si="9"/>
        <v>0</v>
      </c>
      <c r="K616" s="13"/>
      <c r="L616" s="13"/>
    </row>
    <row r="617" spans="1:12" x14ac:dyDescent="0.2">
      <c r="A617" s="17" t="s">
        <v>87</v>
      </c>
      <c r="B617" s="17" t="s">
        <v>86</v>
      </c>
      <c r="C617" s="17"/>
      <c r="D617" s="18">
        <v>6293155</v>
      </c>
      <c r="E617" s="18">
        <v>6293155</v>
      </c>
      <c r="F617" s="34">
        <f t="shared" si="9"/>
        <v>0</v>
      </c>
      <c r="K617" s="13"/>
      <c r="L617" s="13"/>
    </row>
    <row r="618" spans="1:12" x14ac:dyDescent="0.2">
      <c r="A618" s="17" t="s">
        <v>85</v>
      </c>
      <c r="B618" s="17" t="s">
        <v>84</v>
      </c>
      <c r="C618" s="17"/>
      <c r="D618" s="18">
        <v>3059156</v>
      </c>
      <c r="E618" s="18">
        <v>3059156</v>
      </c>
      <c r="F618" s="34">
        <f t="shared" si="9"/>
        <v>0</v>
      </c>
      <c r="K618" s="13"/>
      <c r="L618" s="13"/>
    </row>
    <row r="619" spans="1:12" x14ac:dyDescent="0.2">
      <c r="A619" s="17" t="s">
        <v>83</v>
      </c>
      <c r="B619" s="17" t="s">
        <v>82</v>
      </c>
      <c r="C619" s="17"/>
      <c r="D619" s="18">
        <v>5684373</v>
      </c>
      <c r="E619" s="18">
        <v>5684373</v>
      </c>
      <c r="F619" s="34">
        <f t="shared" si="9"/>
        <v>0</v>
      </c>
      <c r="K619" s="13"/>
      <c r="L619" s="13"/>
    </row>
    <row r="620" spans="1:12" x14ac:dyDescent="0.2">
      <c r="A620" s="17" t="s">
        <v>81</v>
      </c>
      <c r="B620" s="17" t="s">
        <v>80</v>
      </c>
      <c r="C620" s="17"/>
      <c r="D620" s="18">
        <v>3000000</v>
      </c>
      <c r="E620" s="18">
        <v>3000000</v>
      </c>
      <c r="F620" s="34">
        <f t="shared" si="9"/>
        <v>0</v>
      </c>
      <c r="K620" s="13"/>
      <c r="L620" s="13"/>
    </row>
    <row r="621" spans="1:12" x14ac:dyDescent="0.2">
      <c r="A621" s="17" t="s">
        <v>79</v>
      </c>
      <c r="B621" s="17" t="s">
        <v>78</v>
      </c>
      <c r="C621" s="17"/>
      <c r="D621" s="18">
        <v>8641212</v>
      </c>
      <c r="E621" s="18">
        <v>8641212</v>
      </c>
      <c r="F621" s="34">
        <f t="shared" si="9"/>
        <v>0</v>
      </c>
      <c r="K621" s="13"/>
      <c r="L621" s="13"/>
    </row>
    <row r="622" spans="1:12" x14ac:dyDescent="0.2">
      <c r="A622" s="14" t="s">
        <v>75</v>
      </c>
      <c r="B622" s="14" t="s">
        <v>74</v>
      </c>
      <c r="C622" s="14"/>
      <c r="D622" s="16">
        <v>1009208</v>
      </c>
      <c r="E622" s="16">
        <f>E623</f>
        <v>1009208</v>
      </c>
      <c r="F622" s="34">
        <f t="shared" si="9"/>
        <v>0</v>
      </c>
      <c r="K622" s="13"/>
      <c r="L622" s="13"/>
    </row>
    <row r="623" spans="1:12" x14ac:dyDescent="0.2">
      <c r="A623" s="17" t="s">
        <v>73</v>
      </c>
      <c r="B623" s="17" t="s">
        <v>72</v>
      </c>
      <c r="C623" s="17"/>
      <c r="D623" s="18">
        <v>1009208</v>
      </c>
      <c r="E623" s="18">
        <v>1009208</v>
      </c>
      <c r="F623" s="34">
        <f t="shared" si="9"/>
        <v>0</v>
      </c>
      <c r="K623" s="13"/>
      <c r="L623" s="13"/>
    </row>
    <row r="624" spans="1:12" x14ac:dyDescent="0.2">
      <c r="A624" s="14" t="s">
        <v>71</v>
      </c>
      <c r="B624" s="14" t="s">
        <v>70</v>
      </c>
      <c r="C624" s="14"/>
      <c r="D624" s="16">
        <v>33641702</v>
      </c>
      <c r="E624" s="16">
        <f>SUM(E625:E626)</f>
        <v>33641702</v>
      </c>
      <c r="F624" s="34">
        <f t="shared" si="9"/>
        <v>0</v>
      </c>
      <c r="K624" s="13"/>
      <c r="L624" s="13"/>
    </row>
    <row r="625" spans="1:12" x14ac:dyDescent="0.2">
      <c r="A625" s="17" t="s">
        <v>69</v>
      </c>
      <c r="B625" s="17" t="s">
        <v>68</v>
      </c>
      <c r="C625" s="17"/>
      <c r="D625" s="18">
        <v>31520654</v>
      </c>
      <c r="E625" s="18">
        <v>31520654</v>
      </c>
      <c r="F625" s="34">
        <f t="shared" si="9"/>
        <v>0</v>
      </c>
      <c r="K625" s="13"/>
      <c r="L625" s="13"/>
    </row>
    <row r="626" spans="1:12" x14ac:dyDescent="0.2">
      <c r="A626" s="17" t="s">
        <v>151</v>
      </c>
      <c r="B626" s="17" t="s">
        <v>152</v>
      </c>
      <c r="C626" s="17"/>
      <c r="D626" s="18">
        <v>2121048</v>
      </c>
      <c r="E626" s="18">
        <v>2121048</v>
      </c>
      <c r="F626" s="34">
        <f t="shared" si="9"/>
        <v>0</v>
      </c>
      <c r="K626" s="13"/>
      <c r="L626" s="13"/>
    </row>
    <row r="627" spans="1:12" x14ac:dyDescent="0.2">
      <c r="A627" s="14" t="s">
        <v>65</v>
      </c>
      <c r="B627" s="14" t="s">
        <v>64</v>
      </c>
      <c r="C627" s="14"/>
      <c r="D627" s="16">
        <v>3361519</v>
      </c>
      <c r="E627" s="16">
        <f>SUM(E628:E629)</f>
        <v>3361519</v>
      </c>
      <c r="F627" s="34">
        <f t="shared" si="9"/>
        <v>0</v>
      </c>
      <c r="K627" s="13"/>
      <c r="L627" s="13"/>
    </row>
    <row r="628" spans="1:12" x14ac:dyDescent="0.2">
      <c r="A628" s="17" t="s">
        <v>401</v>
      </c>
      <c r="B628" s="17" t="s">
        <v>402</v>
      </c>
      <c r="C628" s="17"/>
      <c r="D628" s="18">
        <v>2038982</v>
      </c>
      <c r="E628" s="18">
        <v>2038982</v>
      </c>
      <c r="F628" s="34">
        <f t="shared" si="9"/>
        <v>0</v>
      </c>
      <c r="K628" s="13"/>
      <c r="L628" s="13"/>
    </row>
    <row r="629" spans="1:12" x14ac:dyDescent="0.2">
      <c r="A629" s="17" t="s">
        <v>61</v>
      </c>
      <c r="B629" s="17" t="s">
        <v>60</v>
      </c>
      <c r="C629" s="17"/>
      <c r="D629" s="18">
        <v>1322537</v>
      </c>
      <c r="E629" s="18">
        <v>1322537</v>
      </c>
      <c r="F629" s="34">
        <f t="shared" si="9"/>
        <v>0</v>
      </c>
      <c r="K629" s="13"/>
      <c r="L629" s="13"/>
    </row>
    <row r="630" spans="1:12" x14ac:dyDescent="0.2">
      <c r="A630" s="14" t="s">
        <v>59</v>
      </c>
      <c r="B630" s="14" t="s">
        <v>58</v>
      </c>
      <c r="C630" s="14"/>
      <c r="D630" s="16">
        <v>13291173</v>
      </c>
      <c r="E630" s="16">
        <f>SUM(E631:E632)</f>
        <v>13291173</v>
      </c>
      <c r="F630" s="34">
        <f t="shared" si="9"/>
        <v>0</v>
      </c>
      <c r="K630" s="13"/>
      <c r="L630" s="13"/>
    </row>
    <row r="631" spans="1:12" x14ac:dyDescent="0.2">
      <c r="A631" s="17" t="s">
        <v>57</v>
      </c>
      <c r="B631" s="17" t="s">
        <v>56</v>
      </c>
      <c r="C631" s="17"/>
      <c r="D631" s="18">
        <v>8259614</v>
      </c>
      <c r="E631" s="18">
        <v>8259614</v>
      </c>
      <c r="F631" s="34">
        <f t="shared" si="9"/>
        <v>0</v>
      </c>
      <c r="K631" s="13"/>
      <c r="L631" s="13"/>
    </row>
    <row r="632" spans="1:12" x14ac:dyDescent="0.2">
      <c r="A632" s="17" t="s">
        <v>55</v>
      </c>
      <c r="B632" s="17" t="s">
        <v>54</v>
      </c>
      <c r="C632" s="17"/>
      <c r="D632" s="18">
        <v>5031559</v>
      </c>
      <c r="E632" s="18">
        <v>5031559</v>
      </c>
      <c r="F632" s="34">
        <f t="shared" si="9"/>
        <v>0</v>
      </c>
      <c r="K632" s="13"/>
      <c r="L632" s="13"/>
    </row>
    <row r="633" spans="1:12" x14ac:dyDescent="0.2">
      <c r="A633" s="14" t="s">
        <v>405</v>
      </c>
      <c r="B633" s="14" t="s">
        <v>406</v>
      </c>
      <c r="C633" s="14"/>
      <c r="D633" s="16">
        <v>3862682</v>
      </c>
      <c r="E633" s="16">
        <f>E634</f>
        <v>3862682</v>
      </c>
      <c r="F633" s="34">
        <f t="shared" si="9"/>
        <v>0</v>
      </c>
      <c r="K633" s="13"/>
      <c r="L633" s="13"/>
    </row>
    <row r="634" spans="1:12" x14ac:dyDescent="0.2">
      <c r="A634" s="17" t="s">
        <v>407</v>
      </c>
      <c r="B634" s="17" t="s">
        <v>408</v>
      </c>
      <c r="C634" s="17"/>
      <c r="D634" s="18">
        <v>3862682</v>
      </c>
      <c r="E634" s="18">
        <v>3862682</v>
      </c>
      <c r="F634" s="34">
        <f t="shared" si="9"/>
        <v>0</v>
      </c>
      <c r="K634" s="13"/>
      <c r="L634" s="13"/>
    </row>
    <row r="635" spans="1:12" x14ac:dyDescent="0.2">
      <c r="A635" s="14" t="s">
        <v>53</v>
      </c>
      <c r="B635" s="14" t="s">
        <v>52</v>
      </c>
      <c r="C635" s="14"/>
      <c r="D635" s="16">
        <v>56176187</v>
      </c>
      <c r="E635" s="16">
        <f>SUM(E636:E641)</f>
        <v>56176187</v>
      </c>
      <c r="F635" s="34">
        <f t="shared" si="9"/>
        <v>0</v>
      </c>
      <c r="K635" s="13"/>
      <c r="L635" s="13"/>
    </row>
    <row r="636" spans="1:12" x14ac:dyDescent="0.2">
      <c r="A636" s="17" t="s">
        <v>51</v>
      </c>
      <c r="B636" s="17" t="s">
        <v>50</v>
      </c>
      <c r="C636" s="17"/>
      <c r="D636" s="18">
        <v>3500000</v>
      </c>
      <c r="E636" s="18">
        <v>3500000</v>
      </c>
      <c r="F636" s="34">
        <f t="shared" si="9"/>
        <v>0</v>
      </c>
      <c r="K636" s="13"/>
      <c r="L636" s="13"/>
    </row>
    <row r="637" spans="1:12" x14ac:dyDescent="0.2">
      <c r="A637" s="17" t="s">
        <v>49</v>
      </c>
      <c r="B637" s="17" t="s">
        <v>48</v>
      </c>
      <c r="C637" s="17"/>
      <c r="D637" s="18">
        <v>23088405</v>
      </c>
      <c r="E637" s="18">
        <v>23088405</v>
      </c>
      <c r="F637" s="34">
        <f t="shared" si="9"/>
        <v>0</v>
      </c>
      <c r="K637" s="13"/>
      <c r="L637" s="13"/>
    </row>
    <row r="638" spans="1:12" x14ac:dyDescent="0.2">
      <c r="A638" s="17" t="s">
        <v>47</v>
      </c>
      <c r="B638" s="17" t="s">
        <v>46</v>
      </c>
      <c r="C638" s="17"/>
      <c r="D638" s="18">
        <v>2463152</v>
      </c>
      <c r="E638" s="18">
        <v>2463152</v>
      </c>
      <c r="F638" s="34">
        <f t="shared" si="9"/>
        <v>0</v>
      </c>
      <c r="K638" s="13"/>
      <c r="L638" s="13"/>
    </row>
    <row r="639" spans="1:12" x14ac:dyDescent="0.2">
      <c r="A639" s="17" t="s">
        <v>45</v>
      </c>
      <c r="B639" s="17" t="s">
        <v>44</v>
      </c>
      <c r="C639" s="17"/>
      <c r="D639" s="18">
        <v>2674630</v>
      </c>
      <c r="E639" s="18">
        <v>2674630</v>
      </c>
      <c r="F639" s="34">
        <f t="shared" si="9"/>
        <v>0</v>
      </c>
      <c r="K639" s="13"/>
      <c r="L639" s="13"/>
    </row>
    <row r="640" spans="1:12" x14ac:dyDescent="0.2">
      <c r="A640" s="17" t="s">
        <v>43</v>
      </c>
      <c r="B640" s="17" t="s">
        <v>42</v>
      </c>
      <c r="C640" s="17"/>
      <c r="D640" s="18">
        <v>22290000</v>
      </c>
      <c r="E640" s="18">
        <v>22290000</v>
      </c>
      <c r="F640" s="34">
        <f t="shared" si="9"/>
        <v>0</v>
      </c>
      <c r="K640" s="13"/>
      <c r="L640" s="13"/>
    </row>
    <row r="641" spans="1:12" x14ac:dyDescent="0.2">
      <c r="A641" s="17" t="s">
        <v>41</v>
      </c>
      <c r="B641" s="17" t="s">
        <v>40</v>
      </c>
      <c r="C641" s="17"/>
      <c r="D641" s="18">
        <v>2160000</v>
      </c>
      <c r="E641" s="18">
        <v>2160000</v>
      </c>
      <c r="F641" s="34">
        <f t="shared" si="9"/>
        <v>0</v>
      </c>
      <c r="K641" s="13"/>
      <c r="L641" s="13"/>
    </row>
    <row r="642" spans="1:12" x14ac:dyDescent="0.2">
      <c r="A642" s="14" t="s">
        <v>37</v>
      </c>
      <c r="B642" s="14" t="s">
        <v>36</v>
      </c>
      <c r="C642" s="14"/>
      <c r="D642" s="16">
        <v>795985383</v>
      </c>
      <c r="E642" s="16">
        <f>E643</f>
        <v>795985383</v>
      </c>
      <c r="F642" s="34">
        <f t="shared" si="9"/>
        <v>0</v>
      </c>
      <c r="K642" s="13"/>
      <c r="L642" s="13"/>
    </row>
    <row r="643" spans="1:12" x14ac:dyDescent="0.2">
      <c r="A643" s="14" t="s">
        <v>31</v>
      </c>
      <c r="B643" s="14" t="s">
        <v>30</v>
      </c>
      <c r="C643" s="14"/>
      <c r="D643" s="16">
        <v>795985383</v>
      </c>
      <c r="E643" s="16">
        <f>E644</f>
        <v>795985383</v>
      </c>
      <c r="F643" s="34">
        <f t="shared" si="9"/>
        <v>0</v>
      </c>
      <c r="K643" s="13"/>
      <c r="L643" s="13"/>
    </row>
    <row r="644" spans="1:12" x14ac:dyDescent="0.2">
      <c r="A644" s="14" t="s">
        <v>29</v>
      </c>
      <c r="B644" s="14" t="s">
        <v>28</v>
      </c>
      <c r="C644" s="14"/>
      <c r="D644" s="16">
        <v>795985383</v>
      </c>
      <c r="E644" s="16">
        <f>E645</f>
        <v>795985383</v>
      </c>
      <c r="F644" s="34">
        <f t="shared" si="9"/>
        <v>0</v>
      </c>
      <c r="K644" s="13"/>
      <c r="L644" s="13"/>
    </row>
    <row r="645" spans="1:12" x14ac:dyDescent="0.2">
      <c r="A645" s="17" t="s">
        <v>27</v>
      </c>
      <c r="B645" s="17" t="s">
        <v>26</v>
      </c>
      <c r="C645" s="17"/>
      <c r="D645" s="18">
        <v>795985383</v>
      </c>
      <c r="E645" s="18">
        <f>SUM(E653:E666)</f>
        <v>795985383</v>
      </c>
      <c r="F645" s="34">
        <f t="shared" ref="F645:F708" si="10">E645-D645</f>
        <v>0</v>
      </c>
      <c r="K645" s="13"/>
    </row>
    <row r="646" spans="1:12" x14ac:dyDescent="0.2">
      <c r="A646" s="13"/>
      <c r="B646" s="14" t="s">
        <v>3</v>
      </c>
      <c r="C646" s="14"/>
      <c r="D646" s="16">
        <v>3245982433</v>
      </c>
      <c r="E646" s="16">
        <f>E590</f>
        <v>3245982433</v>
      </c>
      <c r="F646" s="34">
        <f t="shared" si="10"/>
        <v>0</v>
      </c>
      <c r="K646" s="13"/>
    </row>
    <row r="647" spans="1:12" x14ac:dyDescent="0.2">
      <c r="A647" s="13"/>
      <c r="B647" s="14" t="s">
        <v>2</v>
      </c>
      <c r="C647" s="14"/>
      <c r="D647" s="16">
        <v>190443235</v>
      </c>
      <c r="E647" s="16">
        <f>E600</f>
        <v>190443235</v>
      </c>
      <c r="F647" s="34">
        <f t="shared" si="10"/>
        <v>0</v>
      </c>
      <c r="K647" s="13"/>
    </row>
    <row r="648" spans="1:12" x14ac:dyDescent="0.2">
      <c r="A648" s="13"/>
      <c r="B648" s="14" t="s">
        <v>23</v>
      </c>
      <c r="C648" s="14"/>
      <c r="D648" s="16">
        <v>3436425668</v>
      </c>
      <c r="E648" s="16">
        <f>SUM(E646:E647)</f>
        <v>3436425668</v>
      </c>
      <c r="F648" s="34">
        <f t="shared" si="10"/>
        <v>0</v>
      </c>
      <c r="K648" s="13"/>
    </row>
    <row r="649" spans="1:12" x14ac:dyDescent="0.2">
      <c r="A649" s="13"/>
      <c r="B649" s="14" t="s">
        <v>1</v>
      </c>
      <c r="C649" s="14"/>
      <c r="D649" s="16">
        <v>795985383</v>
      </c>
      <c r="E649" s="16">
        <f>E642</f>
        <v>795985383</v>
      </c>
      <c r="F649" s="34">
        <f t="shared" si="10"/>
        <v>0</v>
      </c>
      <c r="K649" s="13"/>
      <c r="L649" s="13"/>
    </row>
    <row r="650" spans="1:12" x14ac:dyDescent="0.2">
      <c r="A650" s="13"/>
      <c r="B650" s="14" t="s">
        <v>0</v>
      </c>
      <c r="C650" s="14"/>
      <c r="D650" s="16">
        <v>4232411051</v>
      </c>
      <c r="E650" s="16">
        <f>SUM(E648:E649)</f>
        <v>4232411051</v>
      </c>
      <c r="F650" s="34">
        <f t="shared" si="10"/>
        <v>0</v>
      </c>
      <c r="K650" s="13"/>
      <c r="L650" s="13"/>
    </row>
    <row r="651" spans="1:12" x14ac:dyDescent="0.2">
      <c r="A651" s="14" t="s">
        <v>667</v>
      </c>
      <c r="B651" s="14" t="s">
        <v>668</v>
      </c>
      <c r="C651" s="14"/>
      <c r="F651" s="34">
        <f t="shared" si="10"/>
        <v>0</v>
      </c>
      <c r="K651" s="13"/>
      <c r="L651" s="13"/>
    </row>
    <row r="652" spans="1:12" x14ac:dyDescent="0.2">
      <c r="A652" s="29" t="s">
        <v>5</v>
      </c>
      <c r="B652" s="29" t="s">
        <v>22</v>
      </c>
      <c r="C652" s="29" t="s">
        <v>21</v>
      </c>
      <c r="D652" s="30" t="s">
        <v>20</v>
      </c>
      <c r="E652" s="30" t="s">
        <v>20</v>
      </c>
      <c r="F652" s="34" t="e">
        <f t="shared" si="10"/>
        <v>#VALUE!</v>
      </c>
      <c r="K652" s="13"/>
      <c r="L652" s="13"/>
    </row>
    <row r="653" spans="1:12" x14ac:dyDescent="0.2">
      <c r="A653" s="17" t="s">
        <v>669</v>
      </c>
      <c r="B653" s="17" t="s">
        <v>670</v>
      </c>
      <c r="C653" s="17" t="s">
        <v>19</v>
      </c>
      <c r="D653" s="18">
        <v>52935495</v>
      </c>
      <c r="E653" s="18">
        <v>52935495</v>
      </c>
      <c r="F653" s="34">
        <f t="shared" si="10"/>
        <v>0</v>
      </c>
      <c r="K653" s="13"/>
      <c r="L653" s="13"/>
    </row>
    <row r="654" spans="1:12" x14ac:dyDescent="0.2">
      <c r="A654" s="17" t="s">
        <v>671</v>
      </c>
      <c r="B654" s="17" t="s">
        <v>672</v>
      </c>
      <c r="C654" s="17" t="s">
        <v>19</v>
      </c>
      <c r="D654" s="18">
        <v>26759620</v>
      </c>
      <c r="E654" s="18">
        <v>26759620</v>
      </c>
      <c r="F654" s="34">
        <f t="shared" si="10"/>
        <v>0</v>
      </c>
      <c r="K654" s="13"/>
      <c r="L654" s="13"/>
    </row>
    <row r="655" spans="1:12" ht="27" x14ac:dyDescent="0.2">
      <c r="A655" s="17" t="s">
        <v>673</v>
      </c>
      <c r="B655" s="17" t="s">
        <v>674</v>
      </c>
      <c r="C655" s="17" t="s">
        <v>19</v>
      </c>
      <c r="D655" s="18">
        <v>24093090</v>
      </c>
      <c r="E655" s="18">
        <v>24093090</v>
      </c>
      <c r="F655" s="34">
        <f t="shared" si="10"/>
        <v>0</v>
      </c>
      <c r="K655" s="13"/>
      <c r="L655" s="13"/>
    </row>
    <row r="656" spans="1:12" ht="27" x14ac:dyDescent="0.2">
      <c r="A656" s="17" t="s">
        <v>675</v>
      </c>
      <c r="B656" s="17" t="s">
        <v>676</v>
      </c>
      <c r="C656" s="17" t="s">
        <v>19</v>
      </c>
      <c r="D656" s="18">
        <v>7625635</v>
      </c>
      <c r="E656" s="18">
        <v>7625635</v>
      </c>
      <c r="F656" s="34">
        <f t="shared" si="10"/>
        <v>0</v>
      </c>
      <c r="K656" s="13"/>
      <c r="L656" s="13"/>
    </row>
    <row r="657" spans="1:12" x14ac:dyDescent="0.2">
      <c r="A657" s="17" t="s">
        <v>677</v>
      </c>
      <c r="B657" s="17" t="s">
        <v>678</v>
      </c>
      <c r="C657" s="17" t="s">
        <v>19</v>
      </c>
      <c r="D657" s="18">
        <v>29629727</v>
      </c>
      <c r="E657" s="18">
        <v>29629727</v>
      </c>
      <c r="F657" s="34">
        <f t="shared" si="10"/>
        <v>0</v>
      </c>
      <c r="K657" s="13"/>
      <c r="L657" s="13"/>
    </row>
    <row r="658" spans="1:12" x14ac:dyDescent="0.2">
      <c r="A658" s="17" t="s">
        <v>679</v>
      </c>
      <c r="B658" s="17" t="s">
        <v>680</v>
      </c>
      <c r="C658" s="17" t="s">
        <v>18</v>
      </c>
      <c r="D658" s="18">
        <v>104329977</v>
      </c>
      <c r="E658" s="18">
        <v>104329977</v>
      </c>
      <c r="F658" s="34">
        <f t="shared" si="10"/>
        <v>0</v>
      </c>
      <c r="K658" s="13"/>
      <c r="L658" s="13"/>
    </row>
    <row r="659" spans="1:12" ht="27" x14ac:dyDescent="0.2">
      <c r="A659" s="17" t="s">
        <v>681</v>
      </c>
      <c r="B659" s="17" t="s">
        <v>682</v>
      </c>
      <c r="C659" s="17" t="s">
        <v>19</v>
      </c>
      <c r="D659" s="18">
        <v>46951721</v>
      </c>
      <c r="E659" s="18">
        <v>46951721</v>
      </c>
      <c r="F659" s="34">
        <f t="shared" si="10"/>
        <v>0</v>
      </c>
      <c r="K659" s="13"/>
      <c r="L659" s="13"/>
    </row>
    <row r="660" spans="1:12" ht="40.5" x14ac:dyDescent="0.2">
      <c r="A660" s="17" t="s">
        <v>683</v>
      </c>
      <c r="B660" s="17" t="s">
        <v>684</v>
      </c>
      <c r="C660" s="17" t="s">
        <v>19</v>
      </c>
      <c r="D660" s="18">
        <v>60307890</v>
      </c>
      <c r="E660" s="18">
        <v>60307890</v>
      </c>
      <c r="F660" s="34">
        <f t="shared" si="10"/>
        <v>0</v>
      </c>
      <c r="K660" s="13"/>
      <c r="L660" s="13"/>
    </row>
    <row r="661" spans="1:12" x14ac:dyDescent="0.2">
      <c r="A661" s="17" t="s">
        <v>685</v>
      </c>
      <c r="B661" s="17" t="s">
        <v>686</v>
      </c>
      <c r="C661" s="17" t="s">
        <v>19</v>
      </c>
      <c r="D661" s="18">
        <v>249024705</v>
      </c>
      <c r="E661" s="18">
        <v>249024705</v>
      </c>
      <c r="F661" s="34">
        <f t="shared" si="10"/>
        <v>0</v>
      </c>
      <c r="K661" s="13"/>
      <c r="L661" s="13"/>
    </row>
    <row r="662" spans="1:12" x14ac:dyDescent="0.2">
      <c r="A662" s="17" t="s">
        <v>687</v>
      </c>
      <c r="B662" s="17" t="s">
        <v>688</v>
      </c>
      <c r="C662" s="17" t="s">
        <v>19</v>
      </c>
      <c r="D662" s="18">
        <v>65124561</v>
      </c>
      <c r="E662" s="18">
        <v>65124561</v>
      </c>
      <c r="F662" s="34">
        <f t="shared" si="10"/>
        <v>0</v>
      </c>
      <c r="K662" s="13"/>
      <c r="L662" s="13"/>
    </row>
    <row r="663" spans="1:12" x14ac:dyDescent="0.2">
      <c r="A663" s="17" t="s">
        <v>689</v>
      </c>
      <c r="B663" s="17" t="s">
        <v>690</v>
      </c>
      <c r="C663" s="17" t="s">
        <v>19</v>
      </c>
      <c r="D663" s="18">
        <v>26525899</v>
      </c>
      <c r="E663" s="18">
        <v>26525899</v>
      </c>
      <c r="F663" s="34">
        <f t="shared" si="10"/>
        <v>0</v>
      </c>
      <c r="K663" s="13"/>
      <c r="L663" s="13"/>
    </row>
    <row r="664" spans="1:12" x14ac:dyDescent="0.2">
      <c r="A664" s="17" t="s">
        <v>691</v>
      </c>
      <c r="B664" s="17" t="s">
        <v>692</v>
      </c>
      <c r="C664" s="17" t="s">
        <v>19</v>
      </c>
      <c r="D664" s="18">
        <v>15076972</v>
      </c>
      <c r="E664" s="18">
        <v>15076972</v>
      </c>
      <c r="F664" s="34">
        <f t="shared" si="10"/>
        <v>0</v>
      </c>
      <c r="K664" s="13"/>
      <c r="L664" s="13"/>
    </row>
    <row r="665" spans="1:12" ht="27" x14ac:dyDescent="0.2">
      <c r="A665" s="17" t="s">
        <v>693</v>
      </c>
      <c r="B665" s="17" t="s">
        <v>694</v>
      </c>
      <c r="C665" s="17" t="s">
        <v>18</v>
      </c>
      <c r="D665" s="18">
        <v>71907371</v>
      </c>
      <c r="E665" s="18">
        <v>71907371</v>
      </c>
      <c r="F665" s="34">
        <f t="shared" si="10"/>
        <v>0</v>
      </c>
      <c r="J665" s="13"/>
      <c r="K665" s="13"/>
    </row>
    <row r="666" spans="1:12" ht="27" x14ac:dyDescent="0.2">
      <c r="A666" s="17" t="s">
        <v>695</v>
      </c>
      <c r="B666" s="17" t="s">
        <v>696</v>
      </c>
      <c r="C666" s="17" t="s">
        <v>19</v>
      </c>
      <c r="D666" s="18">
        <v>15692720</v>
      </c>
      <c r="E666" s="18">
        <v>15692720</v>
      </c>
      <c r="F666" s="34">
        <f t="shared" si="10"/>
        <v>0</v>
      </c>
      <c r="K666" s="13"/>
      <c r="L666" s="13"/>
    </row>
    <row r="667" spans="1:12" x14ac:dyDescent="0.2">
      <c r="A667" s="14" t="s">
        <v>697</v>
      </c>
      <c r="B667" s="14" t="s">
        <v>698</v>
      </c>
      <c r="C667" s="14"/>
      <c r="F667" s="34">
        <f t="shared" si="10"/>
        <v>0</v>
      </c>
      <c r="K667" s="13"/>
      <c r="L667" s="13"/>
    </row>
    <row r="668" spans="1:12" x14ac:dyDescent="0.2">
      <c r="A668" s="29" t="s">
        <v>5</v>
      </c>
      <c r="B668" s="29" t="s">
        <v>140</v>
      </c>
      <c r="C668" s="29"/>
      <c r="D668" s="30" t="s">
        <v>20</v>
      </c>
      <c r="E668" s="30" t="s">
        <v>20</v>
      </c>
      <c r="F668" s="34" t="e">
        <f t="shared" si="10"/>
        <v>#VALUE!</v>
      </c>
      <c r="K668" s="13"/>
      <c r="L668" s="13"/>
    </row>
    <row r="669" spans="1:12" x14ac:dyDescent="0.2">
      <c r="A669" s="14" t="s">
        <v>139</v>
      </c>
      <c r="B669" s="14" t="s">
        <v>15</v>
      </c>
      <c r="C669" s="14"/>
      <c r="D669" s="16">
        <v>3839180733</v>
      </c>
      <c r="E669" s="16">
        <f>SUM(E670,E680,E725)</f>
        <v>3839180733</v>
      </c>
      <c r="F669" s="34">
        <f t="shared" si="10"/>
        <v>0</v>
      </c>
      <c r="K669" s="13"/>
      <c r="L669" s="13"/>
    </row>
    <row r="670" spans="1:12" x14ac:dyDescent="0.2">
      <c r="A670" s="14" t="s">
        <v>138</v>
      </c>
      <c r="B670" s="14" t="s">
        <v>137</v>
      </c>
      <c r="C670" s="14"/>
      <c r="D670" s="16">
        <v>2767173875</v>
      </c>
      <c r="E670" s="16">
        <f>SUM(E671,E674)</f>
        <v>2767173875</v>
      </c>
      <c r="F670" s="34">
        <f t="shared" si="10"/>
        <v>0</v>
      </c>
      <c r="K670" s="13"/>
      <c r="L670" s="13"/>
    </row>
    <row r="671" spans="1:12" x14ac:dyDescent="0.2">
      <c r="A671" s="14" t="s">
        <v>136</v>
      </c>
      <c r="B671" s="14" t="s">
        <v>132</v>
      </c>
      <c r="C671" s="14"/>
      <c r="D671" s="16">
        <v>2391932288</v>
      </c>
      <c r="E671" s="16">
        <f>E672</f>
        <v>2391932288</v>
      </c>
      <c r="F671" s="34">
        <f t="shared" si="10"/>
        <v>0</v>
      </c>
      <c r="K671" s="13"/>
      <c r="L671" s="13"/>
    </row>
    <row r="672" spans="1:12" x14ac:dyDescent="0.2">
      <c r="A672" s="14" t="s">
        <v>135</v>
      </c>
      <c r="B672" s="14" t="s">
        <v>134</v>
      </c>
      <c r="C672" s="14"/>
      <c r="D672" s="16">
        <v>2391932288</v>
      </c>
      <c r="E672" s="16">
        <f>E673</f>
        <v>2391932288</v>
      </c>
      <c r="F672" s="34">
        <f t="shared" si="10"/>
        <v>0</v>
      </c>
      <c r="K672" s="13"/>
      <c r="L672" s="13"/>
    </row>
    <row r="673" spans="1:12" x14ac:dyDescent="0.2">
      <c r="A673" s="17" t="s">
        <v>133</v>
      </c>
      <c r="B673" s="17" t="s">
        <v>132</v>
      </c>
      <c r="C673" s="17"/>
      <c r="D673" s="18">
        <v>2391932288</v>
      </c>
      <c r="E673" s="18">
        <v>2391932288</v>
      </c>
      <c r="F673" s="34">
        <f t="shared" si="10"/>
        <v>0</v>
      </c>
      <c r="K673" s="13"/>
      <c r="L673" s="13"/>
    </row>
    <row r="674" spans="1:12" x14ac:dyDescent="0.2">
      <c r="A674" s="14" t="s">
        <v>131</v>
      </c>
      <c r="B674" s="14" t="s">
        <v>130</v>
      </c>
      <c r="C674" s="14"/>
      <c r="D674" s="16">
        <v>375241587</v>
      </c>
      <c r="E674" s="16">
        <f>SUM(E675,E677)</f>
        <v>375241587</v>
      </c>
      <c r="F674" s="34">
        <f t="shared" si="10"/>
        <v>0</v>
      </c>
      <c r="K674" s="13"/>
      <c r="L674" s="13"/>
    </row>
    <row r="675" spans="1:12" x14ac:dyDescent="0.2">
      <c r="A675" s="14" t="s">
        <v>129</v>
      </c>
      <c r="B675" s="14" t="s">
        <v>128</v>
      </c>
      <c r="C675" s="14"/>
      <c r="D675" s="16">
        <v>18112803</v>
      </c>
      <c r="E675" s="16">
        <f>E676</f>
        <v>18112803</v>
      </c>
      <c r="F675" s="34">
        <f t="shared" si="10"/>
        <v>0</v>
      </c>
      <c r="K675" s="13"/>
      <c r="L675" s="13"/>
    </row>
    <row r="676" spans="1:12" x14ac:dyDescent="0.2">
      <c r="A676" s="17" t="s">
        <v>143</v>
      </c>
      <c r="B676" s="17" t="s">
        <v>144</v>
      </c>
      <c r="C676" s="17"/>
      <c r="D676" s="18">
        <v>18112803</v>
      </c>
      <c r="E676" s="18">
        <v>18112803</v>
      </c>
      <c r="F676" s="34">
        <f t="shared" si="10"/>
        <v>0</v>
      </c>
      <c r="K676" s="13"/>
      <c r="L676" s="13"/>
    </row>
    <row r="677" spans="1:12" x14ac:dyDescent="0.2">
      <c r="A677" s="14" t="s">
        <v>125</v>
      </c>
      <c r="B677" s="14" t="s">
        <v>124</v>
      </c>
      <c r="C677" s="14"/>
      <c r="D677" s="16">
        <v>357128784</v>
      </c>
      <c r="E677" s="16">
        <f>SUM(E678:E679)</f>
        <v>357128784</v>
      </c>
      <c r="F677" s="34">
        <f t="shared" si="10"/>
        <v>0</v>
      </c>
      <c r="K677" s="13"/>
      <c r="L677" s="13"/>
    </row>
    <row r="678" spans="1:12" x14ac:dyDescent="0.2">
      <c r="A678" s="17" t="s">
        <v>123</v>
      </c>
      <c r="B678" s="17" t="s">
        <v>122</v>
      </c>
      <c r="C678" s="17"/>
      <c r="D678" s="18">
        <v>119042928</v>
      </c>
      <c r="E678" s="18">
        <v>119042928</v>
      </c>
      <c r="F678" s="34">
        <f t="shared" si="10"/>
        <v>0</v>
      </c>
      <c r="K678" s="13"/>
      <c r="L678" s="13"/>
    </row>
    <row r="679" spans="1:12" x14ac:dyDescent="0.2">
      <c r="A679" s="17" t="s">
        <v>121</v>
      </c>
      <c r="B679" s="17" t="s">
        <v>120</v>
      </c>
      <c r="C679" s="17"/>
      <c r="D679" s="18">
        <v>238085856</v>
      </c>
      <c r="E679" s="18">
        <v>238085856</v>
      </c>
      <c r="F679" s="34">
        <f t="shared" si="10"/>
        <v>0</v>
      </c>
      <c r="K679" s="13"/>
      <c r="L679" s="13"/>
    </row>
    <row r="680" spans="1:12" x14ac:dyDescent="0.2">
      <c r="A680" s="14" t="s">
        <v>119</v>
      </c>
      <c r="B680" s="14" t="s">
        <v>118</v>
      </c>
      <c r="C680" s="14"/>
      <c r="D680" s="16">
        <v>64167728</v>
      </c>
      <c r="E680" s="16">
        <f>E681</f>
        <v>64167728</v>
      </c>
      <c r="F680" s="34">
        <f t="shared" si="10"/>
        <v>0</v>
      </c>
      <c r="K680" s="13"/>
      <c r="L680" s="13"/>
    </row>
    <row r="681" spans="1:12" x14ac:dyDescent="0.2">
      <c r="A681" s="14" t="s">
        <v>117</v>
      </c>
      <c r="B681" s="14" t="s">
        <v>116</v>
      </c>
      <c r="C681" s="14"/>
      <c r="D681" s="16">
        <v>64167728</v>
      </c>
      <c r="E681" s="16">
        <f>SUM(E682,E684,E688,E697,E704,E707,E712,E716,E719)</f>
        <v>64167728</v>
      </c>
      <c r="F681" s="34">
        <f t="shared" si="10"/>
        <v>0</v>
      </c>
      <c r="K681" s="13"/>
      <c r="L681" s="13"/>
    </row>
    <row r="682" spans="1:12" x14ac:dyDescent="0.2">
      <c r="A682" s="14" t="s">
        <v>115</v>
      </c>
      <c r="B682" s="14" t="s">
        <v>114</v>
      </c>
      <c r="C682" s="14"/>
      <c r="D682" s="16">
        <v>3926250</v>
      </c>
      <c r="E682" s="16">
        <f>E683</f>
        <v>3926250</v>
      </c>
      <c r="F682" s="34">
        <f t="shared" si="10"/>
        <v>0</v>
      </c>
      <c r="K682" s="13"/>
      <c r="L682" s="13"/>
    </row>
    <row r="683" spans="1:12" x14ac:dyDescent="0.2">
      <c r="A683" s="17" t="s">
        <v>113</v>
      </c>
      <c r="B683" s="17" t="s">
        <v>112</v>
      </c>
      <c r="C683" s="17"/>
      <c r="D683" s="18">
        <v>3926250</v>
      </c>
      <c r="E683" s="18">
        <v>3926250</v>
      </c>
      <c r="F683" s="34">
        <f t="shared" si="10"/>
        <v>0</v>
      </c>
      <c r="K683" s="13"/>
      <c r="L683" s="13"/>
    </row>
    <row r="684" spans="1:12" x14ac:dyDescent="0.2">
      <c r="A684" s="14" t="s">
        <v>109</v>
      </c>
      <c r="B684" s="14" t="s">
        <v>108</v>
      </c>
      <c r="C684" s="14"/>
      <c r="D684" s="16">
        <v>14612849</v>
      </c>
      <c r="E684" s="16">
        <f>SUM(E685:E687)</f>
        <v>14612849</v>
      </c>
      <c r="F684" s="34">
        <f t="shared" si="10"/>
        <v>0</v>
      </c>
      <c r="K684" s="13"/>
      <c r="L684" s="13"/>
    </row>
    <row r="685" spans="1:12" x14ac:dyDescent="0.2">
      <c r="A685" s="17" t="s">
        <v>107</v>
      </c>
      <c r="B685" s="17" t="s">
        <v>106</v>
      </c>
      <c r="C685" s="17"/>
      <c r="D685" s="18">
        <v>14114790</v>
      </c>
      <c r="E685" s="18">
        <v>14114790</v>
      </c>
      <c r="F685" s="34">
        <f t="shared" si="10"/>
        <v>0</v>
      </c>
      <c r="K685" s="13"/>
      <c r="L685" s="13"/>
    </row>
    <row r="686" spans="1:12" x14ac:dyDescent="0.2">
      <c r="A686" s="17" t="s">
        <v>105</v>
      </c>
      <c r="B686" s="17" t="s">
        <v>104</v>
      </c>
      <c r="C686" s="17"/>
      <c r="D686" s="18">
        <v>128400</v>
      </c>
      <c r="E686" s="18">
        <v>128400</v>
      </c>
      <c r="F686" s="34">
        <f t="shared" si="10"/>
        <v>0</v>
      </c>
      <c r="K686" s="13"/>
      <c r="L686" s="13"/>
    </row>
    <row r="687" spans="1:12" x14ac:dyDescent="0.2">
      <c r="A687" s="17" t="s">
        <v>397</v>
      </c>
      <c r="B687" s="17" t="s">
        <v>398</v>
      </c>
      <c r="C687" s="17"/>
      <c r="D687" s="18">
        <v>369659</v>
      </c>
      <c r="E687" s="18">
        <v>369659</v>
      </c>
      <c r="F687" s="34">
        <f t="shared" si="10"/>
        <v>0</v>
      </c>
      <c r="K687" s="13"/>
      <c r="L687" s="13"/>
    </row>
    <row r="688" spans="1:12" x14ac:dyDescent="0.2">
      <c r="A688" s="14" t="s">
        <v>101</v>
      </c>
      <c r="B688" s="14" t="s">
        <v>100</v>
      </c>
      <c r="C688" s="14"/>
      <c r="D688" s="16">
        <v>2544075</v>
      </c>
      <c r="E688" s="16">
        <f>SUM(E689:E696)</f>
        <v>2544075</v>
      </c>
      <c r="F688" s="34">
        <f t="shared" si="10"/>
        <v>0</v>
      </c>
      <c r="K688" s="13"/>
      <c r="L688" s="13"/>
    </row>
    <row r="689" spans="1:12" x14ac:dyDescent="0.2">
      <c r="A689" s="17" t="s">
        <v>97</v>
      </c>
      <c r="B689" s="17" t="s">
        <v>96</v>
      </c>
      <c r="C689" s="17"/>
      <c r="D689" s="18">
        <v>221820</v>
      </c>
      <c r="E689" s="18">
        <v>221820</v>
      </c>
      <c r="F689" s="34">
        <f t="shared" si="10"/>
        <v>0</v>
      </c>
      <c r="K689" s="13"/>
      <c r="L689" s="13"/>
    </row>
    <row r="690" spans="1:12" x14ac:dyDescent="0.2">
      <c r="A690" s="17" t="s">
        <v>95</v>
      </c>
      <c r="B690" s="17" t="s">
        <v>94</v>
      </c>
      <c r="C690" s="17"/>
      <c r="D690" s="18">
        <v>220800</v>
      </c>
      <c r="E690" s="18">
        <v>220800</v>
      </c>
      <c r="F690" s="34">
        <f t="shared" si="10"/>
        <v>0</v>
      </c>
      <c r="K690" s="13"/>
      <c r="L690" s="13"/>
    </row>
    <row r="691" spans="1:12" x14ac:dyDescent="0.2">
      <c r="A691" s="17" t="s">
        <v>145</v>
      </c>
      <c r="B691" s="17" t="s">
        <v>146</v>
      </c>
      <c r="C691" s="17"/>
      <c r="D691" s="18">
        <v>216000</v>
      </c>
      <c r="E691" s="18">
        <v>216000</v>
      </c>
      <c r="F691" s="34">
        <f t="shared" si="10"/>
        <v>0</v>
      </c>
      <c r="K691" s="13"/>
      <c r="L691" s="13"/>
    </row>
    <row r="692" spans="1:12" x14ac:dyDescent="0.2">
      <c r="A692" s="17" t="s">
        <v>93</v>
      </c>
      <c r="B692" s="17" t="s">
        <v>92</v>
      </c>
      <c r="C692" s="17"/>
      <c r="D692" s="18">
        <v>216000</v>
      </c>
      <c r="E692" s="18">
        <v>216000</v>
      </c>
      <c r="F692" s="34">
        <f t="shared" si="10"/>
        <v>0</v>
      </c>
      <c r="K692" s="13"/>
      <c r="L692" s="13"/>
    </row>
    <row r="693" spans="1:12" x14ac:dyDescent="0.2">
      <c r="A693" s="17" t="s">
        <v>91</v>
      </c>
      <c r="B693" s="17" t="s">
        <v>90</v>
      </c>
      <c r="C693" s="17"/>
      <c r="D693" s="18">
        <v>30000</v>
      </c>
      <c r="E693" s="18">
        <v>30000</v>
      </c>
      <c r="F693" s="34">
        <f t="shared" si="10"/>
        <v>0</v>
      </c>
      <c r="K693" s="13"/>
      <c r="L693" s="13"/>
    </row>
    <row r="694" spans="1:12" x14ac:dyDescent="0.2">
      <c r="A694" s="17" t="s">
        <v>147</v>
      </c>
      <c r="B694" s="17" t="s">
        <v>148</v>
      </c>
      <c r="C694" s="17"/>
      <c r="D694" s="18">
        <v>591455</v>
      </c>
      <c r="E694" s="18">
        <v>591455</v>
      </c>
      <c r="F694" s="34">
        <f t="shared" si="10"/>
        <v>0</v>
      </c>
      <c r="K694" s="13"/>
      <c r="L694" s="13"/>
    </row>
    <row r="695" spans="1:12" x14ac:dyDescent="0.2">
      <c r="A695" s="17" t="s">
        <v>699</v>
      </c>
      <c r="B695" s="17" t="s">
        <v>700</v>
      </c>
      <c r="C695" s="17"/>
      <c r="D695" s="18">
        <v>220000</v>
      </c>
      <c r="E695" s="18">
        <v>220000</v>
      </c>
      <c r="F695" s="34">
        <f t="shared" si="10"/>
        <v>0</v>
      </c>
      <c r="K695" s="13"/>
      <c r="L695" s="13"/>
    </row>
    <row r="696" spans="1:12" x14ac:dyDescent="0.2">
      <c r="A696" s="17" t="s">
        <v>149</v>
      </c>
      <c r="B696" s="17" t="s">
        <v>150</v>
      </c>
      <c r="C696" s="17"/>
      <c r="D696" s="18">
        <v>828000</v>
      </c>
      <c r="E696" s="18">
        <v>828000</v>
      </c>
      <c r="F696" s="34">
        <f t="shared" si="10"/>
        <v>0</v>
      </c>
      <c r="K696" s="13"/>
      <c r="L696" s="13"/>
    </row>
    <row r="697" spans="1:12" x14ac:dyDescent="0.2">
      <c r="A697" s="14" t="s">
        <v>89</v>
      </c>
      <c r="B697" s="14" t="s">
        <v>88</v>
      </c>
      <c r="C697" s="14"/>
      <c r="D697" s="16">
        <v>12609656</v>
      </c>
      <c r="E697" s="16">
        <f>SUM(E698:E703)</f>
        <v>12609656</v>
      </c>
      <c r="F697" s="34">
        <f t="shared" si="10"/>
        <v>0</v>
      </c>
      <c r="K697" s="13"/>
      <c r="L697" s="13"/>
    </row>
    <row r="698" spans="1:12" x14ac:dyDescent="0.2">
      <c r="A698" s="17" t="s">
        <v>87</v>
      </c>
      <c r="B698" s="17" t="s">
        <v>86</v>
      </c>
      <c r="C698" s="17"/>
      <c r="D698" s="18">
        <v>2710320</v>
      </c>
      <c r="E698" s="18">
        <v>2710320</v>
      </c>
      <c r="F698" s="34">
        <f t="shared" si="10"/>
        <v>0</v>
      </c>
      <c r="K698" s="13"/>
      <c r="L698" s="13"/>
    </row>
    <row r="699" spans="1:12" x14ac:dyDescent="0.2">
      <c r="A699" s="17" t="s">
        <v>85</v>
      </c>
      <c r="B699" s="17" t="s">
        <v>84</v>
      </c>
      <c r="C699" s="17"/>
      <c r="D699" s="18">
        <v>1975000</v>
      </c>
      <c r="E699" s="18">
        <v>1975000</v>
      </c>
      <c r="F699" s="34">
        <f t="shared" si="10"/>
        <v>0</v>
      </c>
      <c r="K699" s="13"/>
      <c r="L699" s="13"/>
    </row>
    <row r="700" spans="1:12" x14ac:dyDescent="0.2">
      <c r="A700" s="17" t="s">
        <v>83</v>
      </c>
      <c r="B700" s="17" t="s">
        <v>82</v>
      </c>
      <c r="C700" s="17"/>
      <c r="D700" s="18">
        <v>1922228</v>
      </c>
      <c r="E700" s="18">
        <v>1922228</v>
      </c>
      <c r="F700" s="34">
        <f t="shared" si="10"/>
        <v>0</v>
      </c>
      <c r="K700" s="13"/>
      <c r="L700" s="13"/>
    </row>
    <row r="701" spans="1:12" x14ac:dyDescent="0.2">
      <c r="A701" s="17" t="s">
        <v>81</v>
      </c>
      <c r="B701" s="17" t="s">
        <v>80</v>
      </c>
      <c r="C701" s="17"/>
      <c r="D701" s="18">
        <v>2951450</v>
      </c>
      <c r="E701" s="18">
        <v>2951450</v>
      </c>
      <c r="F701" s="34">
        <f t="shared" si="10"/>
        <v>0</v>
      </c>
      <c r="K701" s="13"/>
      <c r="L701" s="13"/>
    </row>
    <row r="702" spans="1:12" x14ac:dyDescent="0.2">
      <c r="A702" s="17" t="s">
        <v>79</v>
      </c>
      <c r="B702" s="17" t="s">
        <v>78</v>
      </c>
      <c r="C702" s="17"/>
      <c r="D702" s="18">
        <v>1196568</v>
      </c>
      <c r="E702" s="18">
        <v>1196568</v>
      </c>
      <c r="F702" s="34">
        <f t="shared" si="10"/>
        <v>0</v>
      </c>
      <c r="K702" s="13"/>
      <c r="L702" s="13"/>
    </row>
    <row r="703" spans="1:12" x14ac:dyDescent="0.2">
      <c r="A703" s="17" t="s">
        <v>77</v>
      </c>
      <c r="B703" s="17" t="s">
        <v>76</v>
      </c>
      <c r="C703" s="17"/>
      <c r="D703" s="18">
        <v>1854090</v>
      </c>
      <c r="E703" s="18">
        <v>1854090</v>
      </c>
      <c r="F703" s="34">
        <f t="shared" si="10"/>
        <v>0</v>
      </c>
      <c r="K703" s="13"/>
      <c r="L703" s="13"/>
    </row>
    <row r="704" spans="1:12" x14ac:dyDescent="0.2">
      <c r="A704" s="14" t="s">
        <v>71</v>
      </c>
      <c r="B704" s="14" t="s">
        <v>70</v>
      </c>
      <c r="C704" s="14"/>
      <c r="D704" s="16">
        <v>15821952</v>
      </c>
      <c r="E704" s="16">
        <f>SUM(E705:E706)</f>
        <v>15821952</v>
      </c>
      <c r="F704" s="34">
        <f t="shared" si="10"/>
        <v>0</v>
      </c>
      <c r="K704" s="13"/>
      <c r="L704" s="13"/>
    </row>
    <row r="705" spans="1:12" x14ac:dyDescent="0.2">
      <c r="A705" s="17" t="s">
        <v>69</v>
      </c>
      <c r="B705" s="17" t="s">
        <v>68</v>
      </c>
      <c r="C705" s="17"/>
      <c r="D705" s="18">
        <v>13221952</v>
      </c>
      <c r="E705" s="18">
        <v>13221952</v>
      </c>
      <c r="F705" s="34">
        <f t="shared" si="10"/>
        <v>0</v>
      </c>
      <c r="K705" s="13"/>
      <c r="L705" s="13"/>
    </row>
    <row r="706" spans="1:12" x14ac:dyDescent="0.2">
      <c r="A706" s="17" t="s">
        <v>151</v>
      </c>
      <c r="B706" s="17" t="s">
        <v>152</v>
      </c>
      <c r="C706" s="17"/>
      <c r="D706" s="18">
        <v>2600000</v>
      </c>
      <c r="E706" s="18">
        <v>2600000</v>
      </c>
      <c r="F706" s="34">
        <f t="shared" si="10"/>
        <v>0</v>
      </c>
      <c r="K706" s="13"/>
      <c r="L706" s="13"/>
    </row>
    <row r="707" spans="1:12" x14ac:dyDescent="0.2">
      <c r="A707" s="14" t="s">
        <v>65</v>
      </c>
      <c r="B707" s="14" t="s">
        <v>64</v>
      </c>
      <c r="C707" s="14"/>
      <c r="D707" s="16">
        <v>2028878</v>
      </c>
      <c r="E707" s="16">
        <f>SUM(E708:E711)</f>
        <v>2028878</v>
      </c>
      <c r="F707" s="34">
        <f t="shared" si="10"/>
        <v>0</v>
      </c>
      <c r="K707" s="13"/>
      <c r="L707" s="13"/>
    </row>
    <row r="708" spans="1:12" x14ac:dyDescent="0.2">
      <c r="A708" s="17" t="s">
        <v>401</v>
      </c>
      <c r="B708" s="17" t="s">
        <v>402</v>
      </c>
      <c r="C708" s="17"/>
      <c r="D708" s="18">
        <v>1200000</v>
      </c>
      <c r="E708" s="18">
        <v>1200000</v>
      </c>
      <c r="F708" s="34">
        <f t="shared" si="10"/>
        <v>0</v>
      </c>
      <c r="K708" s="13"/>
      <c r="L708" s="13"/>
    </row>
    <row r="709" spans="1:12" x14ac:dyDescent="0.2">
      <c r="A709" s="17" t="s">
        <v>63</v>
      </c>
      <c r="B709" s="17" t="s">
        <v>62</v>
      </c>
      <c r="C709" s="17"/>
      <c r="D709" s="18">
        <v>261114</v>
      </c>
      <c r="E709" s="18">
        <v>261114</v>
      </c>
      <c r="F709" s="34">
        <f t="shared" ref="F709:F772" si="11">E709-D709</f>
        <v>0</v>
      </c>
      <c r="K709" s="13"/>
      <c r="L709" s="13"/>
    </row>
    <row r="710" spans="1:12" x14ac:dyDescent="0.2">
      <c r="A710" s="17" t="s">
        <v>61</v>
      </c>
      <c r="B710" s="17" t="s">
        <v>60</v>
      </c>
      <c r="C710" s="17"/>
      <c r="D710" s="18">
        <v>350802</v>
      </c>
      <c r="E710" s="18">
        <v>350802</v>
      </c>
      <c r="F710" s="34">
        <f t="shared" si="11"/>
        <v>0</v>
      </c>
      <c r="K710" s="13"/>
      <c r="L710" s="13"/>
    </row>
    <row r="711" spans="1:12" x14ac:dyDescent="0.2">
      <c r="A711" s="17" t="s">
        <v>701</v>
      </c>
      <c r="B711" s="17" t="s">
        <v>702</v>
      </c>
      <c r="C711" s="17"/>
      <c r="D711" s="18">
        <v>216962</v>
      </c>
      <c r="E711" s="18">
        <v>216962</v>
      </c>
      <c r="F711" s="34">
        <f t="shared" si="11"/>
        <v>0</v>
      </c>
      <c r="K711" s="13"/>
      <c r="L711" s="13"/>
    </row>
    <row r="712" spans="1:12" x14ac:dyDescent="0.2">
      <c r="A712" s="14" t="s">
        <v>59</v>
      </c>
      <c r="B712" s="14" t="s">
        <v>58</v>
      </c>
      <c r="C712" s="14"/>
      <c r="D712" s="16">
        <v>5108799</v>
      </c>
      <c r="E712" s="16">
        <f>SUM(E713:E715)</f>
        <v>5108799</v>
      </c>
      <c r="F712" s="34">
        <f t="shared" si="11"/>
        <v>0</v>
      </c>
      <c r="K712" s="13"/>
      <c r="L712" s="13"/>
    </row>
    <row r="713" spans="1:12" x14ac:dyDescent="0.2">
      <c r="A713" s="17" t="s">
        <v>57</v>
      </c>
      <c r="B713" s="17" t="s">
        <v>56</v>
      </c>
      <c r="C713" s="17"/>
      <c r="D713" s="18">
        <v>2257280</v>
      </c>
      <c r="E713" s="18">
        <v>2257280</v>
      </c>
      <c r="F713" s="34">
        <f t="shared" si="11"/>
        <v>0</v>
      </c>
      <c r="K713" s="13"/>
      <c r="L713" s="13"/>
    </row>
    <row r="714" spans="1:12" x14ac:dyDescent="0.2">
      <c r="A714" s="17" t="s">
        <v>453</v>
      </c>
      <c r="B714" s="17" t="s">
        <v>454</v>
      </c>
      <c r="C714" s="17"/>
      <c r="D714" s="18">
        <v>1923519</v>
      </c>
      <c r="E714" s="18">
        <v>1923519</v>
      </c>
      <c r="F714" s="34">
        <f t="shared" si="11"/>
        <v>0</v>
      </c>
      <c r="K714" s="13"/>
      <c r="L714" s="13"/>
    </row>
    <row r="715" spans="1:12" x14ac:dyDescent="0.2">
      <c r="A715" s="17" t="s">
        <v>55</v>
      </c>
      <c r="B715" s="17" t="s">
        <v>54</v>
      </c>
      <c r="C715" s="17"/>
      <c r="D715" s="18">
        <v>928000</v>
      </c>
      <c r="E715" s="18">
        <v>928000</v>
      </c>
      <c r="F715" s="34">
        <f t="shared" si="11"/>
        <v>0</v>
      </c>
      <c r="K715" s="13"/>
      <c r="L715" s="13"/>
    </row>
    <row r="716" spans="1:12" x14ac:dyDescent="0.2">
      <c r="A716" s="14" t="s">
        <v>405</v>
      </c>
      <c r="B716" s="14" t="s">
        <v>406</v>
      </c>
      <c r="C716" s="14"/>
      <c r="D716" s="16">
        <v>1922227</v>
      </c>
      <c r="E716" s="16">
        <f>SUM(E717:E718)</f>
        <v>1922227</v>
      </c>
      <c r="F716" s="34">
        <f t="shared" si="11"/>
        <v>0</v>
      </c>
      <c r="K716" s="13"/>
      <c r="L716" s="13"/>
    </row>
    <row r="717" spans="1:12" x14ac:dyDescent="0.2">
      <c r="A717" s="17" t="s">
        <v>455</v>
      </c>
      <c r="B717" s="17" t="s">
        <v>456</v>
      </c>
      <c r="C717" s="17"/>
      <c r="D717" s="18">
        <v>221795</v>
      </c>
      <c r="E717" s="18">
        <v>221795</v>
      </c>
      <c r="F717" s="34">
        <f t="shared" si="11"/>
        <v>0</v>
      </c>
      <c r="K717" s="13"/>
      <c r="L717" s="13"/>
    </row>
    <row r="718" spans="1:12" x14ac:dyDescent="0.2">
      <c r="A718" s="17" t="s">
        <v>407</v>
      </c>
      <c r="B718" s="17" t="s">
        <v>408</v>
      </c>
      <c r="C718" s="17"/>
      <c r="D718" s="18">
        <v>1700432</v>
      </c>
      <c r="E718" s="18">
        <v>1700432</v>
      </c>
      <c r="F718" s="34">
        <f t="shared" si="11"/>
        <v>0</v>
      </c>
      <c r="K718" s="13"/>
      <c r="L718" s="13"/>
    </row>
    <row r="719" spans="1:12" x14ac:dyDescent="0.2">
      <c r="A719" s="14" t="s">
        <v>53</v>
      </c>
      <c r="B719" s="14" t="s">
        <v>52</v>
      </c>
      <c r="C719" s="14"/>
      <c r="D719" s="16">
        <v>5593042</v>
      </c>
      <c r="E719" s="16">
        <f>SUM(E720:E724)</f>
        <v>5593042</v>
      </c>
      <c r="F719" s="34">
        <f t="shared" si="11"/>
        <v>0</v>
      </c>
      <c r="K719" s="13"/>
      <c r="L719" s="13"/>
    </row>
    <row r="720" spans="1:12" x14ac:dyDescent="0.2">
      <c r="A720" s="17" t="s">
        <v>49</v>
      </c>
      <c r="B720" s="17" t="s">
        <v>48</v>
      </c>
      <c r="C720" s="17"/>
      <c r="D720" s="18">
        <v>1680000</v>
      </c>
      <c r="E720" s="18">
        <v>1680000</v>
      </c>
      <c r="F720" s="34">
        <f t="shared" si="11"/>
        <v>0</v>
      </c>
      <c r="K720" s="13"/>
      <c r="L720" s="13"/>
    </row>
    <row r="721" spans="1:12" x14ac:dyDescent="0.2">
      <c r="A721" s="17" t="s">
        <v>153</v>
      </c>
      <c r="B721" s="17" t="s">
        <v>154</v>
      </c>
      <c r="C721" s="17"/>
      <c r="D721" s="18">
        <v>592512</v>
      </c>
      <c r="E721" s="18">
        <v>592512</v>
      </c>
      <c r="F721" s="34">
        <f t="shared" si="11"/>
        <v>0</v>
      </c>
      <c r="K721" s="13"/>
      <c r="L721" s="13"/>
    </row>
    <row r="722" spans="1:12" x14ac:dyDescent="0.2">
      <c r="A722" s="17" t="s">
        <v>45</v>
      </c>
      <c r="B722" s="17" t="s">
        <v>44</v>
      </c>
      <c r="C722" s="17"/>
      <c r="D722" s="18">
        <v>591455</v>
      </c>
      <c r="E722" s="18">
        <v>591455</v>
      </c>
      <c r="F722" s="34">
        <f t="shared" si="11"/>
        <v>0</v>
      </c>
      <c r="K722" s="13"/>
      <c r="L722" s="13"/>
    </row>
    <row r="723" spans="1:12" x14ac:dyDescent="0.2">
      <c r="A723" s="17" t="s">
        <v>43</v>
      </c>
      <c r="B723" s="17" t="s">
        <v>42</v>
      </c>
      <c r="C723" s="17"/>
      <c r="D723" s="18">
        <v>1679075</v>
      </c>
      <c r="E723" s="18">
        <v>1679075</v>
      </c>
      <c r="F723" s="34">
        <f t="shared" si="11"/>
        <v>0</v>
      </c>
      <c r="K723" s="13"/>
      <c r="L723" s="13"/>
    </row>
    <row r="724" spans="1:12" x14ac:dyDescent="0.2">
      <c r="A724" s="17" t="s">
        <v>703</v>
      </c>
      <c r="B724" s="17" t="s">
        <v>704</v>
      </c>
      <c r="C724" s="17"/>
      <c r="D724" s="18">
        <v>1050000</v>
      </c>
      <c r="E724" s="18">
        <v>1050000</v>
      </c>
      <c r="F724" s="34">
        <f t="shared" si="11"/>
        <v>0</v>
      </c>
      <c r="K724" s="13"/>
      <c r="L724" s="13"/>
    </row>
    <row r="725" spans="1:12" x14ac:dyDescent="0.2">
      <c r="A725" s="14" t="s">
        <v>37</v>
      </c>
      <c r="B725" s="14" t="s">
        <v>36</v>
      </c>
      <c r="C725" s="14"/>
      <c r="D725" s="16">
        <v>1007839130</v>
      </c>
      <c r="E725" s="16">
        <f>SUM(E726,E730,E733)</f>
        <v>1007839130</v>
      </c>
      <c r="F725" s="34">
        <f t="shared" si="11"/>
        <v>0</v>
      </c>
      <c r="K725" s="13"/>
      <c r="L725" s="13"/>
    </row>
    <row r="726" spans="1:12" x14ac:dyDescent="0.2">
      <c r="A726" s="14" t="s">
        <v>157</v>
      </c>
      <c r="B726" s="14" t="s">
        <v>158</v>
      </c>
      <c r="C726" s="14"/>
      <c r="D726" s="16">
        <v>287508840</v>
      </c>
      <c r="E726" s="16">
        <f>E727</f>
        <v>287508840</v>
      </c>
      <c r="F726" s="34">
        <f t="shared" si="11"/>
        <v>0</v>
      </c>
      <c r="K726" s="13"/>
      <c r="L726" s="13"/>
    </row>
    <row r="727" spans="1:12" x14ac:dyDescent="0.2">
      <c r="A727" s="14" t="s">
        <v>159</v>
      </c>
      <c r="B727" s="14" t="s">
        <v>160</v>
      </c>
      <c r="C727" s="14"/>
      <c r="D727" s="16">
        <v>287508840</v>
      </c>
      <c r="E727" s="16">
        <f>SUM(E728:E729)</f>
        <v>287508840</v>
      </c>
      <c r="F727" s="34">
        <f t="shared" si="11"/>
        <v>0</v>
      </c>
      <c r="K727" s="13"/>
      <c r="L727" s="13"/>
    </row>
    <row r="728" spans="1:12" x14ac:dyDescent="0.2">
      <c r="A728" s="17" t="s">
        <v>163</v>
      </c>
      <c r="B728" s="17" t="s">
        <v>164</v>
      </c>
      <c r="C728" s="17"/>
      <c r="D728" s="18">
        <v>161568962</v>
      </c>
      <c r="E728" s="36">
        <f>SUM(E744,E754)</f>
        <v>161568962</v>
      </c>
      <c r="F728" s="34">
        <f t="shared" si="11"/>
        <v>0</v>
      </c>
      <c r="K728" s="13"/>
      <c r="L728" s="13"/>
    </row>
    <row r="729" spans="1:12" x14ac:dyDescent="0.2">
      <c r="A729" s="17" t="s">
        <v>417</v>
      </c>
      <c r="B729" s="17" t="s">
        <v>418</v>
      </c>
      <c r="C729" s="17"/>
      <c r="D729" s="18">
        <v>125939878</v>
      </c>
      <c r="E729" s="35">
        <f>E743</f>
        <v>125939878</v>
      </c>
      <c r="F729" s="34">
        <f t="shared" si="11"/>
        <v>0</v>
      </c>
      <c r="K729" s="13"/>
      <c r="L729" s="13"/>
    </row>
    <row r="730" spans="1:12" x14ac:dyDescent="0.2">
      <c r="A730" s="14" t="s">
        <v>165</v>
      </c>
      <c r="B730" s="14" t="s">
        <v>166</v>
      </c>
      <c r="C730" s="14"/>
      <c r="D730" s="16">
        <v>116848378</v>
      </c>
      <c r="E730" s="16">
        <f>E731</f>
        <v>116848378</v>
      </c>
      <c r="F730" s="34">
        <f t="shared" si="11"/>
        <v>0</v>
      </c>
      <c r="K730" s="13"/>
      <c r="L730" s="13"/>
    </row>
    <row r="731" spans="1:12" x14ac:dyDescent="0.2">
      <c r="A731" s="14" t="s">
        <v>167</v>
      </c>
      <c r="B731" s="14" t="s">
        <v>168</v>
      </c>
      <c r="C731" s="14"/>
      <c r="D731" s="16">
        <v>116848378</v>
      </c>
      <c r="E731" s="16">
        <f>E732</f>
        <v>116848378</v>
      </c>
      <c r="F731" s="34">
        <f t="shared" si="11"/>
        <v>0</v>
      </c>
      <c r="K731" s="13"/>
      <c r="L731" s="13"/>
    </row>
    <row r="732" spans="1:12" x14ac:dyDescent="0.2">
      <c r="A732" s="17" t="s">
        <v>705</v>
      </c>
      <c r="B732" s="17" t="s">
        <v>706</v>
      </c>
      <c r="C732" s="17"/>
      <c r="D732" s="18">
        <v>116848378</v>
      </c>
      <c r="E732" s="35">
        <f>E745</f>
        <v>116848378</v>
      </c>
      <c r="F732" s="34">
        <f t="shared" si="11"/>
        <v>0</v>
      </c>
      <c r="K732" s="13"/>
      <c r="L732" s="13"/>
    </row>
    <row r="733" spans="1:12" x14ac:dyDescent="0.2">
      <c r="A733" s="14" t="s">
        <v>31</v>
      </c>
      <c r="B733" s="14" t="s">
        <v>30</v>
      </c>
      <c r="C733" s="14"/>
      <c r="D733" s="16">
        <v>603481912</v>
      </c>
      <c r="E733" s="16">
        <f>E734</f>
        <v>603481912</v>
      </c>
      <c r="F733" s="34">
        <f t="shared" si="11"/>
        <v>0</v>
      </c>
      <c r="K733" s="13"/>
      <c r="L733" s="13"/>
    </row>
    <row r="734" spans="1:12" x14ac:dyDescent="0.2">
      <c r="A734" s="14" t="s">
        <v>29</v>
      </c>
      <c r="B734" s="14" t="s">
        <v>28</v>
      </c>
      <c r="C734" s="14"/>
      <c r="D734" s="16">
        <v>603481912</v>
      </c>
      <c r="E734" s="16">
        <f>E735</f>
        <v>603481912</v>
      </c>
      <c r="F734" s="34">
        <f t="shared" si="11"/>
        <v>0</v>
      </c>
      <c r="K734" s="13"/>
      <c r="L734" s="13"/>
    </row>
    <row r="735" spans="1:12" x14ac:dyDescent="0.2">
      <c r="A735" s="17" t="s">
        <v>27</v>
      </c>
      <c r="B735" s="17" t="s">
        <v>26</v>
      </c>
      <c r="C735" s="17"/>
      <c r="D735" s="18">
        <v>603481912</v>
      </c>
      <c r="E735" s="18">
        <f>SUM(E746:E753,E755:E756)</f>
        <v>603481912</v>
      </c>
      <c r="F735" s="34">
        <f t="shared" si="11"/>
        <v>0</v>
      </c>
      <c r="K735" s="13"/>
    </row>
    <row r="736" spans="1:12" x14ac:dyDescent="0.2">
      <c r="A736" s="13"/>
      <c r="B736" s="14" t="s">
        <v>3</v>
      </c>
      <c r="C736" s="14"/>
      <c r="D736" s="16">
        <v>2767173875</v>
      </c>
      <c r="E736" s="16">
        <f>E670</f>
        <v>2767173875</v>
      </c>
      <c r="F736" s="34">
        <f t="shared" si="11"/>
        <v>0</v>
      </c>
      <c r="K736" s="13"/>
    </row>
    <row r="737" spans="1:12" x14ac:dyDescent="0.2">
      <c r="A737" s="13"/>
      <c r="B737" s="14" t="s">
        <v>2</v>
      </c>
      <c r="C737" s="14"/>
      <c r="D737" s="16">
        <v>64167728</v>
      </c>
      <c r="E737" s="16">
        <f>E680</f>
        <v>64167728</v>
      </c>
      <c r="F737" s="34">
        <f t="shared" si="11"/>
        <v>0</v>
      </c>
      <c r="K737" s="13"/>
    </row>
    <row r="738" spans="1:12" x14ac:dyDescent="0.2">
      <c r="A738" s="13"/>
      <c r="B738" s="14" t="s">
        <v>23</v>
      </c>
      <c r="C738" s="14"/>
      <c r="D738" s="16">
        <v>2831341603</v>
      </c>
      <c r="E738" s="16">
        <f>SUM(E736:E737)</f>
        <v>2831341603</v>
      </c>
      <c r="F738" s="34">
        <f t="shared" si="11"/>
        <v>0</v>
      </c>
      <c r="K738" s="13"/>
    </row>
    <row r="739" spans="1:12" x14ac:dyDescent="0.2">
      <c r="A739" s="13"/>
      <c r="B739" s="14" t="s">
        <v>1</v>
      </c>
      <c r="C739" s="14"/>
      <c r="D739" s="16">
        <v>1007839130</v>
      </c>
      <c r="E739" s="16">
        <f>E725</f>
        <v>1007839130</v>
      </c>
      <c r="F739" s="34">
        <f t="shared" si="11"/>
        <v>0</v>
      </c>
      <c r="K739" s="13"/>
      <c r="L739" s="13"/>
    </row>
    <row r="740" spans="1:12" x14ac:dyDescent="0.2">
      <c r="A740" s="13"/>
      <c r="B740" s="14" t="s">
        <v>0</v>
      </c>
      <c r="C740" s="14"/>
      <c r="D740" s="16">
        <v>3839180733</v>
      </c>
      <c r="E740" s="16">
        <f>SUM(E738:E739)</f>
        <v>3839180733</v>
      </c>
      <c r="F740" s="34">
        <f t="shared" si="11"/>
        <v>0</v>
      </c>
      <c r="K740" s="13"/>
      <c r="L740" s="13"/>
    </row>
    <row r="741" spans="1:12" x14ac:dyDescent="0.2">
      <c r="A741" s="14" t="s">
        <v>697</v>
      </c>
      <c r="B741" s="14" t="s">
        <v>698</v>
      </c>
      <c r="C741" s="14"/>
      <c r="F741" s="34">
        <f t="shared" si="11"/>
        <v>0</v>
      </c>
      <c r="K741" s="13"/>
      <c r="L741" s="13"/>
    </row>
    <row r="742" spans="1:12" x14ac:dyDescent="0.2">
      <c r="A742" s="29" t="s">
        <v>5</v>
      </c>
      <c r="B742" s="29" t="s">
        <v>22</v>
      </c>
      <c r="C742" s="29" t="s">
        <v>21</v>
      </c>
      <c r="D742" s="30" t="s">
        <v>20</v>
      </c>
      <c r="E742" s="30" t="s">
        <v>20</v>
      </c>
      <c r="F742" s="34" t="e">
        <f t="shared" si="11"/>
        <v>#VALUE!</v>
      </c>
      <c r="K742" s="13"/>
      <c r="L742" s="13"/>
    </row>
    <row r="743" spans="1:12" ht="27" x14ac:dyDescent="0.2">
      <c r="A743" s="17" t="s">
        <v>707</v>
      </c>
      <c r="B743" s="17" t="s">
        <v>708</v>
      </c>
      <c r="C743" s="17" t="s">
        <v>19</v>
      </c>
      <c r="D743" s="18">
        <v>125939878</v>
      </c>
      <c r="E743" s="35">
        <v>125939878</v>
      </c>
      <c r="F743" s="34">
        <f t="shared" si="11"/>
        <v>0</v>
      </c>
      <c r="K743" s="13"/>
      <c r="L743" s="13"/>
    </row>
    <row r="744" spans="1:12" ht="27" x14ac:dyDescent="0.2">
      <c r="A744" s="17" t="s">
        <v>709</v>
      </c>
      <c r="B744" s="17" t="s">
        <v>710</v>
      </c>
      <c r="C744" s="17" t="s">
        <v>19</v>
      </c>
      <c r="D744" s="18">
        <v>69783886</v>
      </c>
      <c r="E744" s="36">
        <v>69783886</v>
      </c>
      <c r="F744" s="34">
        <f t="shared" si="11"/>
        <v>0</v>
      </c>
      <c r="K744" s="13"/>
      <c r="L744" s="13"/>
    </row>
    <row r="745" spans="1:12" ht="27" x14ac:dyDescent="0.2">
      <c r="A745" s="17" t="s">
        <v>711</v>
      </c>
      <c r="B745" s="17" t="s">
        <v>712</v>
      </c>
      <c r="C745" s="17" t="s">
        <v>19</v>
      </c>
      <c r="D745" s="18">
        <v>116848378</v>
      </c>
      <c r="E745" s="35">
        <v>116848378</v>
      </c>
      <c r="F745" s="34">
        <f t="shared" si="11"/>
        <v>0</v>
      </c>
      <c r="K745" s="13"/>
      <c r="L745" s="13"/>
    </row>
    <row r="746" spans="1:12" ht="27" x14ac:dyDescent="0.2">
      <c r="A746" s="17" t="s">
        <v>713</v>
      </c>
      <c r="B746" s="17" t="s">
        <v>714</v>
      </c>
      <c r="C746" s="17" t="s">
        <v>19</v>
      </c>
      <c r="D746" s="18">
        <v>44563337</v>
      </c>
      <c r="E746" s="18">
        <v>44563337</v>
      </c>
      <c r="F746" s="34">
        <f t="shared" si="11"/>
        <v>0</v>
      </c>
      <c r="K746" s="13"/>
      <c r="L746" s="13"/>
    </row>
    <row r="747" spans="1:12" ht="40.5" x14ac:dyDescent="0.2">
      <c r="A747" s="17" t="s">
        <v>715</v>
      </c>
      <c r="B747" s="17" t="s">
        <v>716</v>
      </c>
      <c r="C747" s="17" t="s">
        <v>19</v>
      </c>
      <c r="D747" s="18">
        <v>44148048</v>
      </c>
      <c r="E747" s="18">
        <v>44148048</v>
      </c>
      <c r="F747" s="34">
        <f t="shared" si="11"/>
        <v>0</v>
      </c>
      <c r="K747" s="13"/>
      <c r="L747" s="13"/>
    </row>
    <row r="748" spans="1:12" x14ac:dyDescent="0.2">
      <c r="A748" s="17" t="s">
        <v>717</v>
      </c>
      <c r="B748" s="17" t="s">
        <v>718</v>
      </c>
      <c r="C748" s="17" t="s">
        <v>19</v>
      </c>
      <c r="D748" s="18">
        <v>35914931</v>
      </c>
      <c r="E748" s="18">
        <v>35914931</v>
      </c>
      <c r="F748" s="34">
        <f t="shared" si="11"/>
        <v>0</v>
      </c>
      <c r="K748" s="13"/>
      <c r="L748" s="13"/>
    </row>
    <row r="749" spans="1:12" x14ac:dyDescent="0.2">
      <c r="A749" s="17" t="s">
        <v>719</v>
      </c>
      <c r="B749" s="17" t="s">
        <v>720</v>
      </c>
      <c r="C749" s="17" t="s">
        <v>19</v>
      </c>
      <c r="D749" s="18">
        <v>28133749</v>
      </c>
      <c r="E749" s="18">
        <v>28133749</v>
      </c>
      <c r="F749" s="34">
        <f t="shared" si="11"/>
        <v>0</v>
      </c>
      <c r="K749" s="13"/>
      <c r="L749" s="13"/>
    </row>
    <row r="750" spans="1:12" x14ac:dyDescent="0.2">
      <c r="A750" s="17" t="s">
        <v>721</v>
      </c>
      <c r="B750" s="17" t="s">
        <v>722</v>
      </c>
      <c r="C750" s="17" t="s">
        <v>18</v>
      </c>
      <c r="D750" s="18">
        <v>23909052</v>
      </c>
      <c r="E750" s="18">
        <v>23909052</v>
      </c>
      <c r="F750" s="34">
        <f t="shared" si="11"/>
        <v>0</v>
      </c>
      <c r="K750" s="13"/>
      <c r="L750" s="13"/>
    </row>
    <row r="751" spans="1:12" ht="27" x14ac:dyDescent="0.2">
      <c r="A751" s="17" t="s">
        <v>723</v>
      </c>
      <c r="B751" s="17" t="s">
        <v>724</v>
      </c>
      <c r="C751" s="17" t="s">
        <v>18</v>
      </c>
      <c r="D751" s="18">
        <v>30606431</v>
      </c>
      <c r="E751" s="18">
        <v>30606431</v>
      </c>
      <c r="F751" s="34">
        <f t="shared" si="11"/>
        <v>0</v>
      </c>
      <c r="K751" s="13"/>
      <c r="L751" s="13"/>
    </row>
    <row r="752" spans="1:12" x14ac:dyDescent="0.2">
      <c r="A752" s="17" t="s">
        <v>725</v>
      </c>
      <c r="B752" s="17" t="s">
        <v>726</v>
      </c>
      <c r="C752" s="17" t="s">
        <v>18</v>
      </c>
      <c r="D752" s="18">
        <v>25344802</v>
      </c>
      <c r="E752" s="18">
        <v>25344802</v>
      </c>
      <c r="F752" s="34">
        <f t="shared" si="11"/>
        <v>0</v>
      </c>
      <c r="K752" s="13"/>
      <c r="L752" s="13"/>
    </row>
    <row r="753" spans="1:12" ht="27" x14ac:dyDescent="0.2">
      <c r="A753" s="17" t="s">
        <v>727</v>
      </c>
      <c r="B753" s="17" t="s">
        <v>728</v>
      </c>
      <c r="C753" s="17" t="s">
        <v>18</v>
      </c>
      <c r="D753" s="18">
        <v>20861562</v>
      </c>
      <c r="E753" s="18">
        <v>20861562</v>
      </c>
      <c r="F753" s="34">
        <f t="shared" si="11"/>
        <v>0</v>
      </c>
      <c r="K753" s="13"/>
      <c r="L753" s="13"/>
    </row>
    <row r="754" spans="1:12" ht="27" x14ac:dyDescent="0.2">
      <c r="A754" s="17" t="s">
        <v>729</v>
      </c>
      <c r="B754" s="17" t="s">
        <v>730</v>
      </c>
      <c r="C754" s="17" t="s">
        <v>19</v>
      </c>
      <c r="D754" s="18">
        <v>91785076</v>
      </c>
      <c r="E754" s="36">
        <v>91785076</v>
      </c>
      <c r="F754" s="34">
        <f t="shared" si="11"/>
        <v>0</v>
      </c>
      <c r="K754" s="13"/>
      <c r="L754" s="13"/>
    </row>
    <row r="755" spans="1:12" x14ac:dyDescent="0.2">
      <c r="A755" s="17" t="s">
        <v>731</v>
      </c>
      <c r="B755" s="17" t="s">
        <v>732</v>
      </c>
      <c r="C755" s="17" t="s">
        <v>19</v>
      </c>
      <c r="D755" s="18">
        <v>200000000</v>
      </c>
      <c r="E755" s="18">
        <v>200000000</v>
      </c>
      <c r="F755" s="34">
        <f t="shared" si="11"/>
        <v>0</v>
      </c>
      <c r="J755" s="13"/>
      <c r="K755" s="13"/>
    </row>
    <row r="756" spans="1:12" ht="27" x14ac:dyDescent="0.2">
      <c r="A756" s="17" t="s">
        <v>733</v>
      </c>
      <c r="B756" s="17" t="s">
        <v>734</v>
      </c>
      <c r="C756" s="17" t="s">
        <v>19</v>
      </c>
      <c r="D756" s="18">
        <v>150000000</v>
      </c>
      <c r="E756" s="18">
        <v>150000000</v>
      </c>
      <c r="F756" s="34">
        <f t="shared" si="11"/>
        <v>0</v>
      </c>
      <c r="K756" s="13"/>
      <c r="L756" s="13"/>
    </row>
    <row r="757" spans="1:12" x14ac:dyDescent="0.2">
      <c r="A757" s="14" t="s">
        <v>735</v>
      </c>
      <c r="B757" s="14" t="s">
        <v>736</v>
      </c>
      <c r="C757" s="14"/>
      <c r="F757" s="34">
        <f t="shared" si="11"/>
        <v>0</v>
      </c>
      <c r="K757" s="13"/>
      <c r="L757" s="13"/>
    </row>
    <row r="758" spans="1:12" x14ac:dyDescent="0.2">
      <c r="A758" s="29" t="s">
        <v>5</v>
      </c>
      <c r="B758" s="29" t="s">
        <v>140</v>
      </c>
      <c r="C758" s="29"/>
      <c r="D758" s="30" t="s">
        <v>20</v>
      </c>
      <c r="E758" s="30" t="s">
        <v>20</v>
      </c>
      <c r="F758" s="34" t="e">
        <f t="shared" si="11"/>
        <v>#VALUE!</v>
      </c>
      <c r="K758" s="13"/>
      <c r="L758" s="13"/>
    </row>
    <row r="759" spans="1:12" x14ac:dyDescent="0.2">
      <c r="A759" s="14" t="s">
        <v>139</v>
      </c>
      <c r="B759" s="14" t="s">
        <v>15</v>
      </c>
      <c r="C759" s="14"/>
      <c r="D759" s="16">
        <v>2667398627</v>
      </c>
      <c r="E759" s="16">
        <f>SUM(E760,E770,E799)</f>
        <v>2667398627</v>
      </c>
      <c r="F759" s="34">
        <f t="shared" si="11"/>
        <v>0</v>
      </c>
      <c r="K759" s="13"/>
      <c r="L759" s="13"/>
    </row>
    <row r="760" spans="1:12" x14ac:dyDescent="0.2">
      <c r="A760" s="14" t="s">
        <v>138</v>
      </c>
      <c r="B760" s="14" t="s">
        <v>137</v>
      </c>
      <c r="C760" s="14"/>
      <c r="D760" s="16">
        <v>2220737235</v>
      </c>
      <c r="E760" s="16">
        <f>SUM(E761,E764)</f>
        <v>2220737235</v>
      </c>
      <c r="F760" s="34">
        <f t="shared" si="11"/>
        <v>0</v>
      </c>
      <c r="K760" s="13"/>
      <c r="L760" s="13"/>
    </row>
    <row r="761" spans="1:12" x14ac:dyDescent="0.2">
      <c r="A761" s="14" t="s">
        <v>136</v>
      </c>
      <c r="B761" s="14" t="s">
        <v>132</v>
      </c>
      <c r="C761" s="14"/>
      <c r="D761" s="16">
        <v>1929935464</v>
      </c>
      <c r="E761" s="16">
        <f>E762</f>
        <v>1929935464</v>
      </c>
      <c r="F761" s="34">
        <f t="shared" si="11"/>
        <v>0</v>
      </c>
      <c r="K761" s="13"/>
      <c r="L761" s="13"/>
    </row>
    <row r="762" spans="1:12" x14ac:dyDescent="0.2">
      <c r="A762" s="14" t="s">
        <v>135</v>
      </c>
      <c r="B762" s="14" t="s">
        <v>134</v>
      </c>
      <c r="C762" s="14"/>
      <c r="D762" s="16">
        <v>1929935464</v>
      </c>
      <c r="E762" s="16">
        <f>E763</f>
        <v>1929935464</v>
      </c>
      <c r="F762" s="34">
        <f t="shared" si="11"/>
        <v>0</v>
      </c>
      <c r="K762" s="13"/>
      <c r="L762" s="13"/>
    </row>
    <row r="763" spans="1:12" x14ac:dyDescent="0.2">
      <c r="A763" s="17" t="s">
        <v>133</v>
      </c>
      <c r="B763" s="17" t="s">
        <v>132</v>
      </c>
      <c r="C763" s="17"/>
      <c r="D763" s="18">
        <v>1929935464</v>
      </c>
      <c r="E763" s="18">
        <v>1929935464</v>
      </c>
      <c r="F763" s="34">
        <f t="shared" si="11"/>
        <v>0</v>
      </c>
      <c r="K763" s="13"/>
      <c r="L763" s="13"/>
    </row>
    <row r="764" spans="1:12" x14ac:dyDescent="0.2">
      <c r="A764" s="14" t="s">
        <v>131</v>
      </c>
      <c r="B764" s="14" t="s">
        <v>130</v>
      </c>
      <c r="C764" s="14"/>
      <c r="D764" s="16">
        <v>290801771</v>
      </c>
      <c r="E764" s="16">
        <f>SUM(E765,E767)</f>
        <v>290801771</v>
      </c>
      <c r="F764" s="34">
        <f t="shared" si="11"/>
        <v>0</v>
      </c>
      <c r="K764" s="13"/>
      <c r="L764" s="13"/>
    </row>
    <row r="765" spans="1:12" x14ac:dyDescent="0.2">
      <c r="A765" s="14" t="s">
        <v>129</v>
      </c>
      <c r="B765" s="14" t="s">
        <v>128</v>
      </c>
      <c r="C765" s="14"/>
      <c r="D765" s="16">
        <v>2972510</v>
      </c>
      <c r="E765" s="16">
        <f>E766</f>
        <v>2972510</v>
      </c>
      <c r="F765" s="34">
        <f t="shared" si="11"/>
        <v>0</v>
      </c>
      <c r="K765" s="13"/>
      <c r="L765" s="13"/>
    </row>
    <row r="766" spans="1:12" x14ac:dyDescent="0.2">
      <c r="A766" s="17" t="s">
        <v>143</v>
      </c>
      <c r="B766" s="17" t="s">
        <v>144</v>
      </c>
      <c r="C766" s="17"/>
      <c r="D766" s="18">
        <v>2972510</v>
      </c>
      <c r="E766" s="18">
        <v>2972510</v>
      </c>
      <c r="F766" s="34">
        <f t="shared" si="11"/>
        <v>0</v>
      </c>
      <c r="K766" s="13"/>
      <c r="L766" s="13"/>
    </row>
    <row r="767" spans="1:12" x14ac:dyDescent="0.2">
      <c r="A767" s="14" t="s">
        <v>125</v>
      </c>
      <c r="B767" s="14" t="s">
        <v>124</v>
      </c>
      <c r="C767" s="14"/>
      <c r="D767" s="16">
        <v>287829261</v>
      </c>
      <c r="E767" s="16">
        <f>SUM(E768:E769)</f>
        <v>287829261</v>
      </c>
      <c r="F767" s="34">
        <f t="shared" si="11"/>
        <v>0</v>
      </c>
      <c r="K767" s="13"/>
      <c r="L767" s="13"/>
    </row>
    <row r="768" spans="1:12" x14ac:dyDescent="0.2">
      <c r="A768" s="17" t="s">
        <v>123</v>
      </c>
      <c r="B768" s="17" t="s">
        <v>122</v>
      </c>
      <c r="C768" s="17"/>
      <c r="D768" s="18">
        <v>95943087</v>
      </c>
      <c r="E768" s="18">
        <v>95943087</v>
      </c>
      <c r="F768" s="34">
        <f t="shared" si="11"/>
        <v>0</v>
      </c>
      <c r="K768" s="13"/>
      <c r="L768" s="13"/>
    </row>
    <row r="769" spans="1:12" x14ac:dyDescent="0.2">
      <c r="A769" s="17" t="s">
        <v>121</v>
      </c>
      <c r="B769" s="17" t="s">
        <v>120</v>
      </c>
      <c r="C769" s="17"/>
      <c r="D769" s="18">
        <v>191886174</v>
      </c>
      <c r="E769" s="18">
        <v>191886174</v>
      </c>
      <c r="F769" s="34">
        <f t="shared" si="11"/>
        <v>0</v>
      </c>
      <c r="K769" s="13"/>
      <c r="L769" s="13"/>
    </row>
    <row r="770" spans="1:12" x14ac:dyDescent="0.2">
      <c r="A770" s="14" t="s">
        <v>119</v>
      </c>
      <c r="B770" s="14" t="s">
        <v>118</v>
      </c>
      <c r="C770" s="14"/>
      <c r="D770" s="16">
        <v>65758653</v>
      </c>
      <c r="E770" s="16">
        <f>E771</f>
        <v>65758653</v>
      </c>
      <c r="F770" s="34">
        <f t="shared" si="11"/>
        <v>0</v>
      </c>
      <c r="K770" s="13"/>
      <c r="L770" s="13"/>
    </row>
    <row r="771" spans="1:12" x14ac:dyDescent="0.2">
      <c r="A771" s="14" t="s">
        <v>117</v>
      </c>
      <c r="B771" s="14" t="s">
        <v>116</v>
      </c>
      <c r="C771" s="14"/>
      <c r="D771" s="16">
        <v>65758653</v>
      </c>
      <c r="E771" s="16">
        <f>SUM(E772,E775,E778,E783,E786,E788,E791,E794,E797)</f>
        <v>65758653</v>
      </c>
      <c r="F771" s="34">
        <f t="shared" si="11"/>
        <v>0</v>
      </c>
      <c r="K771" s="13"/>
      <c r="L771" s="13"/>
    </row>
    <row r="772" spans="1:12" x14ac:dyDescent="0.2">
      <c r="A772" s="14" t="s">
        <v>115</v>
      </c>
      <c r="B772" s="14" t="s">
        <v>114</v>
      </c>
      <c r="C772" s="14"/>
      <c r="D772" s="16">
        <v>15000000</v>
      </c>
      <c r="E772" s="16">
        <f>SUM(E773:E774)</f>
        <v>15000000</v>
      </c>
      <c r="F772" s="34">
        <f t="shared" si="11"/>
        <v>0</v>
      </c>
      <c r="K772" s="13"/>
      <c r="L772" s="13"/>
    </row>
    <row r="773" spans="1:12" x14ac:dyDescent="0.2">
      <c r="A773" s="17" t="s">
        <v>113</v>
      </c>
      <c r="B773" s="17" t="s">
        <v>112</v>
      </c>
      <c r="C773" s="17"/>
      <c r="D773" s="18">
        <v>5000000</v>
      </c>
      <c r="E773" s="18">
        <v>5000000</v>
      </c>
      <c r="F773" s="34">
        <f t="shared" ref="F773:F836" si="12">E773-D773</f>
        <v>0</v>
      </c>
      <c r="K773" s="13"/>
      <c r="L773" s="13"/>
    </row>
    <row r="774" spans="1:12" x14ac:dyDescent="0.2">
      <c r="A774" s="17" t="s">
        <v>111</v>
      </c>
      <c r="B774" s="17" t="s">
        <v>110</v>
      </c>
      <c r="C774" s="17"/>
      <c r="D774" s="18">
        <v>10000000</v>
      </c>
      <c r="E774" s="18">
        <v>10000000</v>
      </c>
      <c r="F774" s="34">
        <f t="shared" si="12"/>
        <v>0</v>
      </c>
      <c r="K774" s="13"/>
      <c r="L774" s="13"/>
    </row>
    <row r="775" spans="1:12" x14ac:dyDescent="0.2">
      <c r="A775" s="14" t="s">
        <v>109</v>
      </c>
      <c r="B775" s="14" t="s">
        <v>108</v>
      </c>
      <c r="C775" s="14"/>
      <c r="D775" s="16">
        <v>21100000</v>
      </c>
      <c r="E775" s="16">
        <f>SUM(E776:E777)</f>
        <v>21100000</v>
      </c>
      <c r="F775" s="34">
        <f t="shared" si="12"/>
        <v>0</v>
      </c>
      <c r="K775" s="13"/>
      <c r="L775" s="13"/>
    </row>
    <row r="776" spans="1:12" x14ac:dyDescent="0.2">
      <c r="A776" s="17" t="s">
        <v>107</v>
      </c>
      <c r="B776" s="17" t="s">
        <v>106</v>
      </c>
      <c r="C776" s="17"/>
      <c r="D776" s="18">
        <v>21000000</v>
      </c>
      <c r="E776" s="18">
        <v>21000000</v>
      </c>
      <c r="F776" s="34">
        <f t="shared" si="12"/>
        <v>0</v>
      </c>
      <c r="K776" s="13"/>
      <c r="L776" s="13"/>
    </row>
    <row r="777" spans="1:12" x14ac:dyDescent="0.2">
      <c r="A777" s="17" t="s">
        <v>105</v>
      </c>
      <c r="B777" s="17" t="s">
        <v>104</v>
      </c>
      <c r="C777" s="17"/>
      <c r="D777" s="18">
        <v>100000</v>
      </c>
      <c r="E777" s="18">
        <v>100000</v>
      </c>
      <c r="F777" s="34">
        <f t="shared" si="12"/>
        <v>0</v>
      </c>
      <c r="K777" s="13"/>
      <c r="L777" s="13"/>
    </row>
    <row r="778" spans="1:12" x14ac:dyDescent="0.2">
      <c r="A778" s="14" t="s">
        <v>101</v>
      </c>
      <c r="B778" s="14" t="s">
        <v>100</v>
      </c>
      <c r="C778" s="14"/>
      <c r="D778" s="16">
        <v>3958653</v>
      </c>
      <c r="E778" s="16">
        <f>SUM(E779:E782)</f>
        <v>3958653</v>
      </c>
      <c r="F778" s="34">
        <f t="shared" si="12"/>
        <v>0</v>
      </c>
      <c r="K778" s="13"/>
      <c r="L778" s="13"/>
    </row>
    <row r="779" spans="1:12" x14ac:dyDescent="0.2">
      <c r="A779" s="17" t="s">
        <v>99</v>
      </c>
      <c r="B779" s="17" t="s">
        <v>98</v>
      </c>
      <c r="C779" s="17"/>
      <c r="D779" s="18">
        <v>1000000</v>
      </c>
      <c r="E779" s="18">
        <v>1000000</v>
      </c>
      <c r="F779" s="34">
        <f t="shared" si="12"/>
        <v>0</v>
      </c>
      <c r="K779" s="13"/>
      <c r="L779" s="13"/>
    </row>
    <row r="780" spans="1:12" x14ac:dyDescent="0.2">
      <c r="A780" s="17" t="s">
        <v>95</v>
      </c>
      <c r="B780" s="17" t="s">
        <v>94</v>
      </c>
      <c r="C780" s="17"/>
      <c r="D780" s="18">
        <v>300000</v>
      </c>
      <c r="E780" s="18">
        <v>300000</v>
      </c>
      <c r="F780" s="34">
        <f t="shared" si="12"/>
        <v>0</v>
      </c>
      <c r="K780" s="13"/>
      <c r="L780" s="13"/>
    </row>
    <row r="781" spans="1:12" x14ac:dyDescent="0.2">
      <c r="A781" s="17" t="s">
        <v>699</v>
      </c>
      <c r="B781" s="17" t="s">
        <v>700</v>
      </c>
      <c r="C781" s="17"/>
      <c r="D781" s="18">
        <v>2000000</v>
      </c>
      <c r="E781" s="18">
        <v>2000000</v>
      </c>
      <c r="F781" s="34">
        <f t="shared" si="12"/>
        <v>0</v>
      </c>
      <c r="K781" s="13"/>
      <c r="L781" s="13"/>
    </row>
    <row r="782" spans="1:12" x14ac:dyDescent="0.2">
      <c r="A782" s="17" t="s">
        <v>737</v>
      </c>
      <c r="B782" s="17" t="s">
        <v>738</v>
      </c>
      <c r="C782" s="17"/>
      <c r="D782" s="18">
        <v>658653</v>
      </c>
      <c r="E782" s="18">
        <v>658653</v>
      </c>
      <c r="F782" s="34">
        <f t="shared" si="12"/>
        <v>0</v>
      </c>
      <c r="K782" s="13"/>
      <c r="L782" s="13"/>
    </row>
    <row r="783" spans="1:12" x14ac:dyDescent="0.2">
      <c r="A783" s="14" t="s">
        <v>89</v>
      </c>
      <c r="B783" s="14" t="s">
        <v>88</v>
      </c>
      <c r="C783" s="14"/>
      <c r="D783" s="16">
        <v>10000000</v>
      </c>
      <c r="E783" s="16">
        <f>SUM(E784:E785)</f>
        <v>10000000</v>
      </c>
      <c r="F783" s="34">
        <f t="shared" si="12"/>
        <v>0</v>
      </c>
      <c r="K783" s="13"/>
      <c r="L783" s="13"/>
    </row>
    <row r="784" spans="1:12" x14ac:dyDescent="0.2">
      <c r="A784" s="17" t="s">
        <v>87</v>
      </c>
      <c r="B784" s="17" t="s">
        <v>86</v>
      </c>
      <c r="C784" s="17"/>
      <c r="D784" s="18">
        <v>6000000</v>
      </c>
      <c r="E784" s="18">
        <v>6000000</v>
      </c>
      <c r="F784" s="34">
        <f t="shared" si="12"/>
        <v>0</v>
      </c>
      <c r="K784" s="13"/>
      <c r="L784" s="13"/>
    </row>
    <row r="785" spans="1:12" x14ac:dyDescent="0.2">
      <c r="A785" s="17" t="s">
        <v>79</v>
      </c>
      <c r="B785" s="17" t="s">
        <v>78</v>
      </c>
      <c r="C785" s="17"/>
      <c r="D785" s="18">
        <v>4000000</v>
      </c>
      <c r="E785" s="18">
        <v>4000000</v>
      </c>
      <c r="F785" s="34">
        <f t="shared" si="12"/>
        <v>0</v>
      </c>
      <c r="K785" s="13"/>
      <c r="L785" s="13"/>
    </row>
    <row r="786" spans="1:12" x14ac:dyDescent="0.2">
      <c r="A786" s="14" t="s">
        <v>75</v>
      </c>
      <c r="B786" s="14" t="s">
        <v>74</v>
      </c>
      <c r="C786" s="14"/>
      <c r="D786" s="16">
        <v>1000000</v>
      </c>
      <c r="E786" s="16">
        <f>E787</f>
        <v>1000000</v>
      </c>
      <c r="F786" s="34">
        <f t="shared" si="12"/>
        <v>0</v>
      </c>
      <c r="K786" s="13"/>
      <c r="L786" s="13"/>
    </row>
    <row r="787" spans="1:12" x14ac:dyDescent="0.2">
      <c r="A787" s="17" t="s">
        <v>73</v>
      </c>
      <c r="B787" s="17" t="s">
        <v>72</v>
      </c>
      <c r="C787" s="17"/>
      <c r="D787" s="18">
        <v>1000000</v>
      </c>
      <c r="E787" s="18">
        <v>1000000</v>
      </c>
      <c r="F787" s="34">
        <f t="shared" si="12"/>
        <v>0</v>
      </c>
      <c r="K787" s="13"/>
      <c r="L787" s="13"/>
    </row>
    <row r="788" spans="1:12" x14ac:dyDescent="0.2">
      <c r="A788" s="14" t="s">
        <v>71</v>
      </c>
      <c r="B788" s="14" t="s">
        <v>70</v>
      </c>
      <c r="C788" s="14"/>
      <c r="D788" s="16">
        <v>6000000</v>
      </c>
      <c r="E788" s="16">
        <f>SUM(E789:E790)</f>
        <v>6000000</v>
      </c>
      <c r="F788" s="34">
        <f t="shared" si="12"/>
        <v>0</v>
      </c>
      <c r="K788" s="13"/>
      <c r="L788" s="13"/>
    </row>
    <row r="789" spans="1:12" x14ac:dyDescent="0.2">
      <c r="A789" s="17" t="s">
        <v>69</v>
      </c>
      <c r="B789" s="17" t="s">
        <v>68</v>
      </c>
      <c r="C789" s="17"/>
      <c r="D789" s="18">
        <v>5500000</v>
      </c>
      <c r="E789" s="18">
        <v>5500000</v>
      </c>
      <c r="F789" s="34">
        <f t="shared" si="12"/>
        <v>0</v>
      </c>
      <c r="K789" s="13"/>
      <c r="L789" s="13"/>
    </row>
    <row r="790" spans="1:12" x14ac:dyDescent="0.2">
      <c r="A790" s="17" t="s">
        <v>67</v>
      </c>
      <c r="B790" s="17" t="s">
        <v>66</v>
      </c>
      <c r="C790" s="17"/>
      <c r="D790" s="18">
        <v>500000</v>
      </c>
      <c r="E790" s="18">
        <v>500000</v>
      </c>
      <c r="F790" s="34">
        <f t="shared" si="12"/>
        <v>0</v>
      </c>
      <c r="K790" s="13"/>
      <c r="L790" s="13"/>
    </row>
    <row r="791" spans="1:12" x14ac:dyDescent="0.2">
      <c r="A791" s="14" t="s">
        <v>65</v>
      </c>
      <c r="B791" s="14" t="s">
        <v>64</v>
      </c>
      <c r="C791" s="14"/>
      <c r="D791" s="16">
        <v>1500000</v>
      </c>
      <c r="E791" s="16">
        <f>SUM(E792:E793)</f>
        <v>1500000</v>
      </c>
      <c r="F791" s="34">
        <f t="shared" si="12"/>
        <v>0</v>
      </c>
      <c r="K791" s="13"/>
      <c r="L791" s="13"/>
    </row>
    <row r="792" spans="1:12" x14ac:dyDescent="0.2">
      <c r="A792" s="17" t="s">
        <v>401</v>
      </c>
      <c r="B792" s="17" t="s">
        <v>402</v>
      </c>
      <c r="C792" s="17"/>
      <c r="D792" s="18">
        <v>500000</v>
      </c>
      <c r="E792" s="18">
        <v>500000</v>
      </c>
      <c r="F792" s="34">
        <f t="shared" si="12"/>
        <v>0</v>
      </c>
      <c r="K792" s="13"/>
      <c r="L792" s="13"/>
    </row>
    <row r="793" spans="1:12" x14ac:dyDescent="0.2">
      <c r="A793" s="17" t="s">
        <v>61</v>
      </c>
      <c r="B793" s="17" t="s">
        <v>60</v>
      </c>
      <c r="C793" s="17"/>
      <c r="D793" s="18">
        <v>1000000</v>
      </c>
      <c r="E793" s="18">
        <v>1000000</v>
      </c>
      <c r="F793" s="34">
        <f t="shared" si="12"/>
        <v>0</v>
      </c>
      <c r="K793" s="13"/>
      <c r="L793" s="13"/>
    </row>
    <row r="794" spans="1:12" x14ac:dyDescent="0.2">
      <c r="A794" s="14" t="s">
        <v>59</v>
      </c>
      <c r="B794" s="14" t="s">
        <v>58</v>
      </c>
      <c r="C794" s="14"/>
      <c r="D794" s="16">
        <v>7000000</v>
      </c>
      <c r="E794" s="16">
        <f>SUM(E795:E796)</f>
        <v>7000000</v>
      </c>
      <c r="F794" s="34">
        <f t="shared" si="12"/>
        <v>0</v>
      </c>
      <c r="K794" s="13"/>
      <c r="L794" s="13"/>
    </row>
    <row r="795" spans="1:12" x14ac:dyDescent="0.2">
      <c r="A795" s="17" t="s">
        <v>57</v>
      </c>
      <c r="B795" s="17" t="s">
        <v>56</v>
      </c>
      <c r="C795" s="17"/>
      <c r="D795" s="18">
        <v>1000000</v>
      </c>
      <c r="E795" s="18">
        <v>1000000</v>
      </c>
      <c r="F795" s="34">
        <f t="shared" si="12"/>
        <v>0</v>
      </c>
      <c r="K795" s="13"/>
      <c r="L795" s="13"/>
    </row>
    <row r="796" spans="1:12" x14ac:dyDescent="0.2">
      <c r="A796" s="17" t="s">
        <v>55</v>
      </c>
      <c r="B796" s="17" t="s">
        <v>54</v>
      </c>
      <c r="C796" s="17"/>
      <c r="D796" s="18">
        <v>6000000</v>
      </c>
      <c r="E796" s="18">
        <v>6000000</v>
      </c>
      <c r="F796" s="34">
        <f t="shared" si="12"/>
        <v>0</v>
      </c>
      <c r="K796" s="13"/>
      <c r="L796" s="13"/>
    </row>
    <row r="797" spans="1:12" x14ac:dyDescent="0.2">
      <c r="A797" s="14" t="s">
        <v>53</v>
      </c>
      <c r="B797" s="14" t="s">
        <v>52</v>
      </c>
      <c r="C797" s="14"/>
      <c r="D797" s="16">
        <v>200000</v>
      </c>
      <c r="E797" s="16">
        <f>E798</f>
        <v>200000</v>
      </c>
      <c r="F797" s="34">
        <f t="shared" si="12"/>
        <v>0</v>
      </c>
      <c r="K797" s="13"/>
      <c r="L797" s="13"/>
    </row>
    <row r="798" spans="1:12" x14ac:dyDescent="0.2">
      <c r="A798" s="17" t="s">
        <v>45</v>
      </c>
      <c r="B798" s="17" t="s">
        <v>44</v>
      </c>
      <c r="C798" s="17"/>
      <c r="D798" s="18">
        <v>200000</v>
      </c>
      <c r="E798" s="18">
        <v>200000</v>
      </c>
      <c r="F798" s="34">
        <f t="shared" si="12"/>
        <v>0</v>
      </c>
      <c r="K798" s="13"/>
      <c r="L798" s="13"/>
    </row>
    <row r="799" spans="1:12" x14ac:dyDescent="0.2">
      <c r="A799" s="14" t="s">
        <v>37</v>
      </c>
      <c r="B799" s="14" t="s">
        <v>36</v>
      </c>
      <c r="C799" s="14"/>
      <c r="D799" s="16">
        <v>380902739</v>
      </c>
      <c r="E799" s="16">
        <f>SUM(E800,E806,E811,E817)</f>
        <v>380902739</v>
      </c>
      <c r="F799" s="34">
        <f t="shared" si="12"/>
        <v>0</v>
      </c>
      <c r="K799" s="13"/>
      <c r="L799" s="13"/>
    </row>
    <row r="800" spans="1:12" x14ac:dyDescent="0.2">
      <c r="A800" s="14" t="s">
        <v>35</v>
      </c>
      <c r="B800" s="14" t="s">
        <v>34</v>
      </c>
      <c r="C800" s="14"/>
      <c r="D800" s="16">
        <v>192671974</v>
      </c>
      <c r="E800" s="16">
        <f>E801</f>
        <v>192671974</v>
      </c>
      <c r="F800" s="34">
        <f t="shared" si="12"/>
        <v>0</v>
      </c>
      <c r="K800" s="13"/>
      <c r="L800" s="13"/>
    </row>
    <row r="801" spans="1:12" x14ac:dyDescent="0.2">
      <c r="A801" s="14" t="s">
        <v>33</v>
      </c>
      <c r="B801" s="14" t="s">
        <v>32</v>
      </c>
      <c r="C801" s="14"/>
      <c r="D801" s="16">
        <v>192671974</v>
      </c>
      <c r="E801" s="16">
        <f>SUM(E802:E805)</f>
        <v>192671974</v>
      </c>
      <c r="F801" s="34">
        <f t="shared" si="12"/>
        <v>0</v>
      </c>
      <c r="K801" s="13"/>
      <c r="L801" s="13"/>
    </row>
    <row r="802" spans="1:12" x14ac:dyDescent="0.2">
      <c r="A802" s="17" t="s">
        <v>739</v>
      </c>
      <c r="B802" s="17" t="s">
        <v>740</v>
      </c>
      <c r="C802" s="17"/>
      <c r="D802" s="18">
        <v>75000000</v>
      </c>
      <c r="E802" s="35">
        <f>E857</f>
        <v>75000000</v>
      </c>
      <c r="F802" s="34">
        <f t="shared" si="12"/>
        <v>0</v>
      </c>
      <c r="K802" s="13"/>
      <c r="L802" s="13"/>
    </row>
    <row r="803" spans="1:12" x14ac:dyDescent="0.2">
      <c r="A803" s="17" t="s">
        <v>411</v>
      </c>
      <c r="B803" s="17" t="s">
        <v>412</v>
      </c>
      <c r="C803" s="17"/>
      <c r="D803" s="18">
        <v>4310507</v>
      </c>
      <c r="E803" s="35">
        <f>E831</f>
        <v>4310507</v>
      </c>
      <c r="F803" s="34">
        <f t="shared" si="12"/>
        <v>0</v>
      </c>
      <c r="K803" s="13"/>
      <c r="L803" s="13"/>
    </row>
    <row r="804" spans="1:12" x14ac:dyDescent="0.2">
      <c r="A804" s="17" t="s">
        <v>741</v>
      </c>
      <c r="B804" s="17" t="s">
        <v>742</v>
      </c>
      <c r="C804" s="17"/>
      <c r="D804" s="18">
        <v>6480086</v>
      </c>
      <c r="E804" s="35">
        <f>E842</f>
        <v>6480086</v>
      </c>
      <c r="F804" s="34">
        <f t="shared" si="12"/>
        <v>0</v>
      </c>
      <c r="K804" s="13"/>
      <c r="L804" s="13"/>
    </row>
    <row r="805" spans="1:12" x14ac:dyDescent="0.2">
      <c r="A805" s="17" t="s">
        <v>415</v>
      </c>
      <c r="B805" s="17" t="s">
        <v>416</v>
      </c>
      <c r="C805" s="17"/>
      <c r="D805" s="18">
        <v>106881381</v>
      </c>
      <c r="E805" s="18">
        <f>SUM(E852,E855:E856,E858:E859)</f>
        <v>106881381</v>
      </c>
      <c r="F805" s="34">
        <f t="shared" si="12"/>
        <v>0</v>
      </c>
      <c r="K805" s="13"/>
      <c r="L805" s="13"/>
    </row>
    <row r="806" spans="1:12" x14ac:dyDescent="0.2">
      <c r="A806" s="14" t="s">
        <v>157</v>
      </c>
      <c r="B806" s="14" t="s">
        <v>158</v>
      </c>
      <c r="C806" s="14"/>
      <c r="D806" s="16">
        <v>51239435</v>
      </c>
      <c r="E806" s="16">
        <f>E807</f>
        <v>51239435</v>
      </c>
      <c r="F806" s="34">
        <f t="shared" si="12"/>
        <v>0</v>
      </c>
      <c r="K806" s="13"/>
      <c r="L806" s="13"/>
    </row>
    <row r="807" spans="1:12" x14ac:dyDescent="0.2">
      <c r="A807" s="14" t="s">
        <v>159</v>
      </c>
      <c r="B807" s="14" t="s">
        <v>160</v>
      </c>
      <c r="C807" s="14"/>
      <c r="D807" s="16">
        <v>51239435</v>
      </c>
      <c r="E807" s="16">
        <f>SUM(E808:E810)</f>
        <v>51239435</v>
      </c>
      <c r="F807" s="34">
        <f t="shared" si="12"/>
        <v>0</v>
      </c>
      <c r="K807" s="13"/>
      <c r="L807" s="13"/>
    </row>
    <row r="808" spans="1:12" x14ac:dyDescent="0.2">
      <c r="A808" s="17" t="s">
        <v>161</v>
      </c>
      <c r="B808" s="17" t="s">
        <v>162</v>
      </c>
      <c r="C808" s="17"/>
      <c r="D808" s="18">
        <v>33598640</v>
      </c>
      <c r="E808" s="40">
        <f>SUM(E830,E835,E838)</f>
        <v>33598640</v>
      </c>
      <c r="F808" s="34">
        <f t="shared" si="12"/>
        <v>0</v>
      </c>
      <c r="K808" s="13"/>
      <c r="L808" s="13"/>
    </row>
    <row r="809" spans="1:12" x14ac:dyDescent="0.2">
      <c r="A809" s="17" t="s">
        <v>743</v>
      </c>
      <c r="B809" s="17" t="s">
        <v>744</v>
      </c>
      <c r="C809" s="17"/>
      <c r="D809" s="18">
        <v>5640795</v>
      </c>
      <c r="E809" s="35">
        <f>E836</f>
        <v>5640795</v>
      </c>
      <c r="F809" s="34">
        <f t="shared" si="12"/>
        <v>0</v>
      </c>
      <c r="K809" s="13"/>
      <c r="L809" s="13"/>
    </row>
    <row r="810" spans="1:12" x14ac:dyDescent="0.2">
      <c r="A810" s="17" t="s">
        <v>745</v>
      </c>
      <c r="B810" s="17" t="s">
        <v>746</v>
      </c>
      <c r="C810" s="17"/>
      <c r="D810" s="18">
        <v>12000000</v>
      </c>
      <c r="E810" s="35">
        <f>E829</f>
        <v>12000000</v>
      </c>
      <c r="F810" s="34">
        <f t="shared" si="12"/>
        <v>0</v>
      </c>
      <c r="K810" s="13"/>
      <c r="L810" s="13"/>
    </row>
    <row r="811" spans="1:12" x14ac:dyDescent="0.2">
      <c r="A811" s="14" t="s">
        <v>165</v>
      </c>
      <c r="B811" s="14" t="s">
        <v>166</v>
      </c>
      <c r="C811" s="14"/>
      <c r="D811" s="16">
        <v>96491330</v>
      </c>
      <c r="E811" s="16">
        <f>E812</f>
        <v>96491330</v>
      </c>
      <c r="F811" s="34">
        <f t="shared" si="12"/>
        <v>0</v>
      </c>
      <c r="K811" s="13"/>
      <c r="L811" s="13"/>
    </row>
    <row r="812" spans="1:12" x14ac:dyDescent="0.2">
      <c r="A812" s="14" t="s">
        <v>167</v>
      </c>
      <c r="B812" s="14" t="s">
        <v>168</v>
      </c>
      <c r="C812" s="14"/>
      <c r="D812" s="16">
        <v>96491330</v>
      </c>
      <c r="E812" s="16">
        <f>SUM(E813:E816)</f>
        <v>96491330</v>
      </c>
      <c r="F812" s="34">
        <f t="shared" si="12"/>
        <v>0</v>
      </c>
      <c r="K812" s="13"/>
      <c r="L812" s="13"/>
    </row>
    <row r="813" spans="1:12" x14ac:dyDescent="0.2">
      <c r="A813" s="17" t="s">
        <v>747</v>
      </c>
      <c r="B813" s="17" t="s">
        <v>748</v>
      </c>
      <c r="C813" s="17"/>
      <c r="D813" s="18">
        <v>17890066</v>
      </c>
      <c r="E813" s="38">
        <f>SUM(E840:E841)</f>
        <v>17890066</v>
      </c>
      <c r="F813" s="34">
        <f t="shared" si="12"/>
        <v>0</v>
      </c>
      <c r="K813" s="13"/>
      <c r="L813" s="13"/>
    </row>
    <row r="814" spans="1:12" x14ac:dyDescent="0.2">
      <c r="A814" s="17" t="s">
        <v>749</v>
      </c>
      <c r="B814" s="17" t="s">
        <v>750</v>
      </c>
      <c r="C814" s="17"/>
      <c r="D814" s="18">
        <v>20502658</v>
      </c>
      <c r="E814" s="39">
        <f>SUM(E851,E853:E854)</f>
        <v>20502658</v>
      </c>
      <c r="F814" s="34">
        <f t="shared" si="12"/>
        <v>0</v>
      </c>
      <c r="K814" s="13"/>
      <c r="L814" s="13"/>
    </row>
    <row r="815" spans="1:12" x14ac:dyDescent="0.2">
      <c r="A815" s="17" t="s">
        <v>751</v>
      </c>
      <c r="B815" s="17" t="s">
        <v>752</v>
      </c>
      <c r="C815" s="17"/>
      <c r="D815" s="18">
        <v>20000000</v>
      </c>
      <c r="E815" s="37">
        <f>SUM(E828,E834)</f>
        <v>20000000</v>
      </c>
      <c r="F815" s="34">
        <f t="shared" si="12"/>
        <v>0</v>
      </c>
      <c r="K815" s="13"/>
      <c r="L815" s="13"/>
    </row>
    <row r="816" spans="1:12" x14ac:dyDescent="0.2">
      <c r="A816" s="17" t="s">
        <v>169</v>
      </c>
      <c r="B816" s="17" t="s">
        <v>170</v>
      </c>
      <c r="C816" s="17"/>
      <c r="D816" s="18">
        <v>38098606</v>
      </c>
      <c r="E816" s="42">
        <f>SUM(E832:E833,E837,E839)</f>
        <v>38098606</v>
      </c>
      <c r="F816" s="34">
        <f t="shared" si="12"/>
        <v>0</v>
      </c>
      <c r="K816" s="13"/>
      <c r="L816" s="13"/>
    </row>
    <row r="817" spans="1:12" x14ac:dyDescent="0.2">
      <c r="A817" s="14" t="s">
        <v>31</v>
      </c>
      <c r="B817" s="14" t="s">
        <v>30</v>
      </c>
      <c r="C817" s="14"/>
      <c r="D817" s="16">
        <v>40500000</v>
      </c>
      <c r="E817" s="16">
        <f>E818</f>
        <v>40500000</v>
      </c>
      <c r="F817" s="34">
        <f t="shared" si="12"/>
        <v>0</v>
      </c>
      <c r="K817" s="13"/>
      <c r="L817" s="13"/>
    </row>
    <row r="818" spans="1:12" x14ac:dyDescent="0.2">
      <c r="A818" s="14" t="s">
        <v>29</v>
      </c>
      <c r="B818" s="14" t="s">
        <v>28</v>
      </c>
      <c r="C818" s="14"/>
      <c r="D818" s="16">
        <v>40500000</v>
      </c>
      <c r="E818" s="16">
        <f>SUM(E819:E820)</f>
        <v>40500000</v>
      </c>
      <c r="F818" s="34">
        <f t="shared" si="12"/>
        <v>0</v>
      </c>
      <c r="K818" s="13"/>
      <c r="L818" s="13"/>
    </row>
    <row r="819" spans="1:12" x14ac:dyDescent="0.2">
      <c r="A819" s="17" t="s">
        <v>27</v>
      </c>
      <c r="B819" s="17" t="s">
        <v>26</v>
      </c>
      <c r="C819" s="17"/>
      <c r="D819" s="18">
        <v>30000000</v>
      </c>
      <c r="E819" s="36">
        <f>SUM(E843:E849)</f>
        <v>30000000</v>
      </c>
      <c r="F819" s="34">
        <f t="shared" si="12"/>
        <v>0</v>
      </c>
      <c r="K819" s="13"/>
      <c r="L819" s="13"/>
    </row>
    <row r="820" spans="1:12" x14ac:dyDescent="0.2">
      <c r="A820" s="17" t="s">
        <v>25</v>
      </c>
      <c r="B820" s="17" t="s">
        <v>24</v>
      </c>
      <c r="C820" s="17"/>
      <c r="D820" s="18">
        <v>10500000</v>
      </c>
      <c r="E820" s="35">
        <f>E850</f>
        <v>10500000</v>
      </c>
      <c r="F820" s="34">
        <f t="shared" si="12"/>
        <v>0</v>
      </c>
      <c r="K820" s="13"/>
    </row>
    <row r="821" spans="1:12" x14ac:dyDescent="0.2">
      <c r="A821" s="13"/>
      <c r="B821" s="14" t="s">
        <v>3</v>
      </c>
      <c r="C821" s="14"/>
      <c r="D821" s="16">
        <v>2220737235</v>
      </c>
      <c r="E821" s="16">
        <f>E760</f>
        <v>2220737235</v>
      </c>
      <c r="F821" s="34">
        <f t="shared" si="12"/>
        <v>0</v>
      </c>
      <c r="K821" s="13"/>
    </row>
    <row r="822" spans="1:12" x14ac:dyDescent="0.2">
      <c r="A822" s="13"/>
      <c r="B822" s="14" t="s">
        <v>2</v>
      </c>
      <c r="C822" s="14"/>
      <c r="D822" s="16">
        <v>65758653</v>
      </c>
      <c r="E822" s="16">
        <f>E770</f>
        <v>65758653</v>
      </c>
      <c r="F822" s="34">
        <f t="shared" si="12"/>
        <v>0</v>
      </c>
      <c r="K822" s="13"/>
    </row>
    <row r="823" spans="1:12" x14ac:dyDescent="0.2">
      <c r="A823" s="13"/>
      <c r="B823" s="14" t="s">
        <v>23</v>
      </c>
      <c r="C823" s="14"/>
      <c r="D823" s="16">
        <v>2286495888</v>
      </c>
      <c r="E823" s="16">
        <f>SUM(E821:E822)</f>
        <v>2286495888</v>
      </c>
      <c r="F823" s="34">
        <f t="shared" si="12"/>
        <v>0</v>
      </c>
      <c r="K823" s="13"/>
    </row>
    <row r="824" spans="1:12" x14ac:dyDescent="0.2">
      <c r="A824" s="13"/>
      <c r="B824" s="14" t="s">
        <v>1</v>
      </c>
      <c r="C824" s="14"/>
      <c r="D824" s="16">
        <v>380902739</v>
      </c>
      <c r="E824" s="16">
        <f>E799</f>
        <v>380902739</v>
      </c>
      <c r="F824" s="34">
        <f t="shared" si="12"/>
        <v>0</v>
      </c>
      <c r="K824" s="13"/>
      <c r="L824" s="13"/>
    </row>
    <row r="825" spans="1:12" x14ac:dyDescent="0.2">
      <c r="A825" s="13"/>
      <c r="B825" s="14" t="s">
        <v>0</v>
      </c>
      <c r="C825" s="14"/>
      <c r="D825" s="16">
        <v>2667398627</v>
      </c>
      <c r="E825" s="16">
        <f>SUM(E823:E824)</f>
        <v>2667398627</v>
      </c>
      <c r="F825" s="34">
        <f t="shared" si="12"/>
        <v>0</v>
      </c>
      <c r="K825" s="13"/>
      <c r="L825" s="13"/>
    </row>
    <row r="826" spans="1:12" x14ac:dyDescent="0.2">
      <c r="A826" s="14" t="s">
        <v>735</v>
      </c>
      <c r="B826" s="14" t="s">
        <v>736</v>
      </c>
      <c r="C826" s="14"/>
      <c r="F826" s="34">
        <f t="shared" si="12"/>
        <v>0</v>
      </c>
      <c r="K826" s="13"/>
      <c r="L826" s="13"/>
    </row>
    <row r="827" spans="1:12" x14ac:dyDescent="0.2">
      <c r="A827" s="29" t="s">
        <v>5</v>
      </c>
      <c r="B827" s="29" t="s">
        <v>22</v>
      </c>
      <c r="C827" s="29" t="s">
        <v>21</v>
      </c>
      <c r="D827" s="30" t="s">
        <v>20</v>
      </c>
      <c r="E827" s="30" t="s">
        <v>20</v>
      </c>
      <c r="F827" s="34" t="e">
        <f t="shared" si="12"/>
        <v>#VALUE!</v>
      </c>
      <c r="K827" s="13"/>
      <c r="L827" s="13"/>
    </row>
    <row r="828" spans="1:12" x14ac:dyDescent="0.2">
      <c r="A828" s="17" t="s">
        <v>753</v>
      </c>
      <c r="B828" s="17" t="s">
        <v>754</v>
      </c>
      <c r="C828" s="17" t="s">
        <v>19</v>
      </c>
      <c r="D828" s="18">
        <v>5000000</v>
      </c>
      <c r="E828" s="37">
        <v>5000000</v>
      </c>
      <c r="F828" s="34">
        <f t="shared" si="12"/>
        <v>0</v>
      </c>
      <c r="K828" s="13"/>
      <c r="L828" s="13"/>
    </row>
    <row r="829" spans="1:12" x14ac:dyDescent="0.2">
      <c r="A829" s="17" t="s">
        <v>755</v>
      </c>
      <c r="B829" s="17" t="s">
        <v>756</v>
      </c>
      <c r="C829" s="17" t="s">
        <v>18</v>
      </c>
      <c r="D829" s="18">
        <v>12000000</v>
      </c>
      <c r="E829" s="35">
        <v>12000000</v>
      </c>
      <c r="F829" s="34">
        <f t="shared" si="12"/>
        <v>0</v>
      </c>
      <c r="K829" s="13"/>
      <c r="L829" s="13"/>
    </row>
    <row r="830" spans="1:12" x14ac:dyDescent="0.2">
      <c r="A830" s="17" t="s">
        <v>757</v>
      </c>
      <c r="B830" s="17" t="s">
        <v>758</v>
      </c>
      <c r="C830" s="17" t="s">
        <v>19</v>
      </c>
      <c r="D830" s="18">
        <v>16000000</v>
      </c>
      <c r="E830" s="40">
        <v>16000000</v>
      </c>
      <c r="F830" s="34">
        <f t="shared" si="12"/>
        <v>0</v>
      </c>
      <c r="K830" s="13"/>
      <c r="L830" s="13"/>
    </row>
    <row r="831" spans="1:12" x14ac:dyDescent="0.2">
      <c r="A831" s="17" t="s">
        <v>759</v>
      </c>
      <c r="B831" s="17" t="s">
        <v>760</v>
      </c>
      <c r="C831" s="17" t="s">
        <v>19</v>
      </c>
      <c r="D831" s="18">
        <v>4310507</v>
      </c>
      <c r="E831" s="35">
        <v>4310507</v>
      </c>
      <c r="F831" s="34">
        <f t="shared" si="12"/>
        <v>0</v>
      </c>
      <c r="K831" s="13"/>
      <c r="L831" s="13"/>
    </row>
    <row r="832" spans="1:12" x14ac:dyDescent="0.2">
      <c r="A832" s="17" t="s">
        <v>761</v>
      </c>
      <c r="B832" s="17" t="s">
        <v>762</v>
      </c>
      <c r="C832" s="17" t="s">
        <v>19</v>
      </c>
      <c r="D832" s="18">
        <v>3598606</v>
      </c>
      <c r="E832" s="42">
        <v>3598606</v>
      </c>
      <c r="F832" s="34">
        <f t="shared" si="12"/>
        <v>0</v>
      </c>
      <c r="K832" s="13"/>
      <c r="L832" s="13"/>
    </row>
    <row r="833" spans="1:12" x14ac:dyDescent="0.2">
      <c r="A833" s="17" t="s">
        <v>763</v>
      </c>
      <c r="B833" s="17" t="s">
        <v>764</v>
      </c>
      <c r="C833" s="17" t="s">
        <v>18</v>
      </c>
      <c r="D833" s="18">
        <v>12000000</v>
      </c>
      <c r="E833" s="42">
        <v>12000000</v>
      </c>
      <c r="F833" s="34">
        <f t="shared" si="12"/>
        <v>0</v>
      </c>
      <c r="K833" s="13"/>
      <c r="L833" s="13"/>
    </row>
    <row r="834" spans="1:12" x14ac:dyDescent="0.2">
      <c r="A834" s="17" t="s">
        <v>765</v>
      </c>
      <c r="B834" s="17" t="s">
        <v>766</v>
      </c>
      <c r="C834" s="17" t="s">
        <v>19</v>
      </c>
      <c r="D834" s="18">
        <v>15000000</v>
      </c>
      <c r="E834" s="37">
        <v>15000000</v>
      </c>
      <c r="F834" s="34">
        <f t="shared" si="12"/>
        <v>0</v>
      </c>
      <c r="K834" s="13"/>
      <c r="L834" s="13"/>
    </row>
    <row r="835" spans="1:12" x14ac:dyDescent="0.2">
      <c r="A835" s="17" t="s">
        <v>767</v>
      </c>
      <c r="B835" s="17" t="s">
        <v>768</v>
      </c>
      <c r="C835" s="17" t="s">
        <v>19</v>
      </c>
      <c r="D835" s="18">
        <v>9409650</v>
      </c>
      <c r="E835" s="40">
        <v>9409650</v>
      </c>
      <c r="F835" s="34">
        <f t="shared" si="12"/>
        <v>0</v>
      </c>
      <c r="K835" s="13"/>
      <c r="L835" s="13"/>
    </row>
    <row r="836" spans="1:12" x14ac:dyDescent="0.2">
      <c r="A836" s="17" t="s">
        <v>769</v>
      </c>
      <c r="B836" s="17" t="s">
        <v>770</v>
      </c>
      <c r="C836" s="17" t="s">
        <v>19</v>
      </c>
      <c r="D836" s="18">
        <v>5640795</v>
      </c>
      <c r="E836" s="35">
        <v>5640795</v>
      </c>
      <c r="F836" s="34">
        <f t="shared" si="12"/>
        <v>0</v>
      </c>
      <c r="K836" s="13"/>
      <c r="L836" s="13"/>
    </row>
    <row r="837" spans="1:12" ht="27" x14ac:dyDescent="0.2">
      <c r="A837" s="17" t="s">
        <v>771</v>
      </c>
      <c r="B837" s="17" t="s">
        <v>772</v>
      </c>
      <c r="C837" s="17" t="s">
        <v>19</v>
      </c>
      <c r="D837" s="18">
        <v>15000000</v>
      </c>
      <c r="E837" s="42">
        <v>15000000</v>
      </c>
      <c r="F837" s="34">
        <f t="shared" ref="F837:F900" si="13">E837-D837</f>
        <v>0</v>
      </c>
      <c r="K837" s="13"/>
      <c r="L837" s="13"/>
    </row>
    <row r="838" spans="1:12" ht="27" x14ac:dyDescent="0.2">
      <c r="A838" s="17" t="s">
        <v>773</v>
      </c>
      <c r="B838" s="17" t="s">
        <v>774</v>
      </c>
      <c r="C838" s="17" t="s">
        <v>19</v>
      </c>
      <c r="D838" s="18">
        <v>8188990</v>
      </c>
      <c r="E838" s="40">
        <v>8188990</v>
      </c>
      <c r="F838" s="34">
        <f t="shared" si="13"/>
        <v>0</v>
      </c>
      <c r="K838" s="13"/>
      <c r="L838" s="13"/>
    </row>
    <row r="839" spans="1:12" x14ac:dyDescent="0.2">
      <c r="A839" s="17" t="s">
        <v>775</v>
      </c>
      <c r="B839" s="17" t="s">
        <v>776</v>
      </c>
      <c r="C839" s="17" t="s">
        <v>19</v>
      </c>
      <c r="D839" s="18">
        <v>7500000</v>
      </c>
      <c r="E839" s="42">
        <v>7500000</v>
      </c>
      <c r="F839" s="34">
        <f t="shared" si="13"/>
        <v>0</v>
      </c>
      <c r="K839" s="13"/>
      <c r="L839" s="13"/>
    </row>
    <row r="840" spans="1:12" x14ac:dyDescent="0.2">
      <c r="A840" s="17" t="s">
        <v>777</v>
      </c>
      <c r="B840" s="17" t="s">
        <v>778</v>
      </c>
      <c r="C840" s="17" t="s">
        <v>19</v>
      </c>
      <c r="D840" s="18">
        <v>7890066</v>
      </c>
      <c r="E840" s="38">
        <v>7890066</v>
      </c>
      <c r="F840" s="34">
        <f t="shared" si="13"/>
        <v>0</v>
      </c>
      <c r="K840" s="13"/>
      <c r="L840" s="13"/>
    </row>
    <row r="841" spans="1:12" ht="27" x14ac:dyDescent="0.2">
      <c r="A841" s="17" t="s">
        <v>779</v>
      </c>
      <c r="B841" s="17" t="s">
        <v>780</v>
      </c>
      <c r="C841" s="17" t="s">
        <v>19</v>
      </c>
      <c r="D841" s="18">
        <v>10000000</v>
      </c>
      <c r="E841" s="38">
        <v>10000000</v>
      </c>
      <c r="F841" s="34">
        <f t="shared" si="13"/>
        <v>0</v>
      </c>
      <c r="K841" s="13"/>
      <c r="L841" s="13"/>
    </row>
    <row r="842" spans="1:12" x14ac:dyDescent="0.2">
      <c r="A842" s="17" t="s">
        <v>781</v>
      </c>
      <c r="B842" s="17" t="s">
        <v>782</v>
      </c>
      <c r="C842" s="17" t="s">
        <v>19</v>
      </c>
      <c r="D842" s="18">
        <v>6480086</v>
      </c>
      <c r="E842" s="35">
        <v>6480086</v>
      </c>
      <c r="F842" s="34">
        <f t="shared" si="13"/>
        <v>0</v>
      </c>
      <c r="K842" s="13"/>
      <c r="L842" s="13"/>
    </row>
    <row r="843" spans="1:12" x14ac:dyDescent="0.2">
      <c r="A843" s="17" t="s">
        <v>783</v>
      </c>
      <c r="B843" s="17" t="s">
        <v>784</v>
      </c>
      <c r="C843" s="17" t="s">
        <v>19</v>
      </c>
      <c r="D843" s="18">
        <v>6000000</v>
      </c>
      <c r="E843" s="36">
        <v>6000000</v>
      </c>
      <c r="F843" s="34">
        <f t="shared" si="13"/>
        <v>0</v>
      </c>
      <c r="K843" s="13"/>
      <c r="L843" s="13"/>
    </row>
    <row r="844" spans="1:12" x14ac:dyDescent="0.2">
      <c r="A844" s="17" t="s">
        <v>785</v>
      </c>
      <c r="B844" s="17" t="s">
        <v>786</v>
      </c>
      <c r="C844" s="17" t="s">
        <v>19</v>
      </c>
      <c r="D844" s="18">
        <v>4000000</v>
      </c>
      <c r="E844" s="36">
        <v>4000000</v>
      </c>
      <c r="F844" s="34">
        <f t="shared" si="13"/>
        <v>0</v>
      </c>
      <c r="K844" s="13"/>
      <c r="L844" s="13"/>
    </row>
    <row r="845" spans="1:12" x14ac:dyDescent="0.2">
      <c r="A845" s="17" t="s">
        <v>787</v>
      </c>
      <c r="B845" s="17" t="s">
        <v>788</v>
      </c>
      <c r="C845" s="17" t="s">
        <v>19</v>
      </c>
      <c r="D845" s="18">
        <v>2000000</v>
      </c>
      <c r="E845" s="36">
        <v>2000000</v>
      </c>
      <c r="F845" s="34">
        <f t="shared" si="13"/>
        <v>0</v>
      </c>
      <c r="K845" s="13"/>
      <c r="L845" s="13"/>
    </row>
    <row r="846" spans="1:12" x14ac:dyDescent="0.2">
      <c r="A846" s="17" t="s">
        <v>789</v>
      </c>
      <c r="B846" s="17" t="s">
        <v>790</v>
      </c>
      <c r="C846" s="17" t="s">
        <v>19</v>
      </c>
      <c r="D846" s="18">
        <v>4000000</v>
      </c>
      <c r="E846" s="36">
        <v>4000000</v>
      </c>
      <c r="F846" s="34">
        <f t="shared" si="13"/>
        <v>0</v>
      </c>
      <c r="K846" s="13"/>
      <c r="L846" s="13"/>
    </row>
    <row r="847" spans="1:12" x14ac:dyDescent="0.2">
      <c r="A847" s="17" t="s">
        <v>791</v>
      </c>
      <c r="B847" s="17" t="s">
        <v>792</v>
      </c>
      <c r="C847" s="17" t="s">
        <v>19</v>
      </c>
      <c r="D847" s="18">
        <v>4000000</v>
      </c>
      <c r="E847" s="36">
        <v>4000000</v>
      </c>
      <c r="F847" s="34">
        <f t="shared" si="13"/>
        <v>0</v>
      </c>
      <c r="K847" s="13"/>
      <c r="L847" s="13"/>
    </row>
    <row r="848" spans="1:12" x14ac:dyDescent="0.2">
      <c r="A848" s="17" t="s">
        <v>793</v>
      </c>
      <c r="B848" s="17" t="s">
        <v>794</v>
      </c>
      <c r="C848" s="17" t="s">
        <v>19</v>
      </c>
      <c r="D848" s="18">
        <v>6000000</v>
      </c>
      <c r="E848" s="36">
        <v>6000000</v>
      </c>
      <c r="F848" s="34">
        <f t="shared" si="13"/>
        <v>0</v>
      </c>
      <c r="K848" s="13"/>
      <c r="L848" s="13"/>
    </row>
    <row r="849" spans="1:12" ht="27" x14ac:dyDescent="0.2">
      <c r="A849" s="17" t="s">
        <v>795</v>
      </c>
      <c r="B849" s="17" t="s">
        <v>796</v>
      </c>
      <c r="C849" s="17" t="s">
        <v>19</v>
      </c>
      <c r="D849" s="18">
        <v>4000000</v>
      </c>
      <c r="E849" s="36">
        <v>4000000</v>
      </c>
      <c r="F849" s="34">
        <f t="shared" si="13"/>
        <v>0</v>
      </c>
      <c r="K849" s="13"/>
      <c r="L849" s="13"/>
    </row>
    <row r="850" spans="1:12" x14ac:dyDescent="0.2">
      <c r="A850" s="17" t="s">
        <v>797</v>
      </c>
      <c r="B850" s="17" t="s">
        <v>798</v>
      </c>
      <c r="C850" s="17" t="s">
        <v>19</v>
      </c>
      <c r="D850" s="18">
        <v>10500000</v>
      </c>
      <c r="E850" s="35">
        <v>10500000</v>
      </c>
      <c r="F850" s="34">
        <f t="shared" si="13"/>
        <v>0</v>
      </c>
      <c r="K850" s="13"/>
      <c r="L850" s="13"/>
    </row>
    <row r="851" spans="1:12" x14ac:dyDescent="0.2">
      <c r="A851" s="17" t="s">
        <v>799</v>
      </c>
      <c r="B851" s="17" t="s">
        <v>800</v>
      </c>
      <c r="C851" s="17" t="s">
        <v>19</v>
      </c>
      <c r="D851" s="18">
        <v>16000000</v>
      </c>
      <c r="E851" s="39">
        <v>16000000</v>
      </c>
      <c r="F851" s="34">
        <f t="shared" si="13"/>
        <v>0</v>
      </c>
      <c r="K851" s="13"/>
      <c r="L851" s="13"/>
    </row>
    <row r="852" spans="1:12" x14ac:dyDescent="0.2">
      <c r="A852" s="17" t="s">
        <v>801</v>
      </c>
      <c r="B852" s="17" t="s">
        <v>802</v>
      </c>
      <c r="C852" s="17" t="s">
        <v>19</v>
      </c>
      <c r="D852" s="18">
        <v>18000000</v>
      </c>
      <c r="E852" s="18">
        <v>18000000</v>
      </c>
      <c r="F852" s="34">
        <f t="shared" si="13"/>
        <v>0</v>
      </c>
      <c r="K852" s="13"/>
      <c r="L852" s="13"/>
    </row>
    <row r="853" spans="1:12" x14ac:dyDescent="0.2">
      <c r="A853" s="17" t="s">
        <v>803</v>
      </c>
      <c r="B853" s="17" t="s">
        <v>804</v>
      </c>
      <c r="C853" s="17" t="s">
        <v>19</v>
      </c>
      <c r="D853" s="18">
        <v>3138702</v>
      </c>
      <c r="E853" s="39">
        <v>3138702</v>
      </c>
      <c r="F853" s="34">
        <f t="shared" si="13"/>
        <v>0</v>
      </c>
      <c r="K853" s="13"/>
      <c r="L853" s="13"/>
    </row>
    <row r="854" spans="1:12" x14ac:dyDescent="0.2">
      <c r="A854" s="17" t="s">
        <v>805</v>
      </c>
      <c r="B854" s="17" t="s">
        <v>806</v>
      </c>
      <c r="C854" s="17" t="s">
        <v>19</v>
      </c>
      <c r="D854" s="18">
        <v>1363956</v>
      </c>
      <c r="E854" s="39">
        <v>1363956</v>
      </c>
      <c r="F854" s="34">
        <f t="shared" si="13"/>
        <v>0</v>
      </c>
      <c r="K854" s="13"/>
      <c r="L854" s="13"/>
    </row>
    <row r="855" spans="1:12" x14ac:dyDescent="0.2">
      <c r="A855" s="17" t="s">
        <v>807</v>
      </c>
      <c r="B855" s="17" t="s">
        <v>808</v>
      </c>
      <c r="C855" s="17" t="s">
        <v>19</v>
      </c>
      <c r="D855" s="18">
        <v>26085763</v>
      </c>
      <c r="E855" s="18">
        <v>26085763</v>
      </c>
      <c r="F855" s="34">
        <f t="shared" si="13"/>
        <v>0</v>
      </c>
      <c r="K855" s="13"/>
      <c r="L855" s="13"/>
    </row>
    <row r="856" spans="1:12" x14ac:dyDescent="0.2">
      <c r="A856" s="17" t="s">
        <v>809</v>
      </c>
      <c r="B856" s="17" t="s">
        <v>810</v>
      </c>
      <c r="C856" s="17" t="s">
        <v>19</v>
      </c>
      <c r="D856" s="18">
        <v>22795618</v>
      </c>
      <c r="E856" s="18">
        <v>22795618</v>
      </c>
      <c r="F856" s="34">
        <f t="shared" si="13"/>
        <v>0</v>
      </c>
      <c r="K856" s="13"/>
      <c r="L856" s="13"/>
    </row>
    <row r="857" spans="1:12" x14ac:dyDescent="0.2">
      <c r="A857" s="17" t="s">
        <v>811</v>
      </c>
      <c r="B857" s="17" t="s">
        <v>812</v>
      </c>
      <c r="C857" s="17" t="s">
        <v>19</v>
      </c>
      <c r="D857" s="18">
        <v>75000000</v>
      </c>
      <c r="E857" s="35">
        <v>75000000</v>
      </c>
      <c r="F857" s="34">
        <f t="shared" si="13"/>
        <v>0</v>
      </c>
      <c r="K857" s="13"/>
      <c r="L857" s="13"/>
    </row>
    <row r="858" spans="1:12" x14ac:dyDescent="0.2">
      <c r="A858" s="17" t="s">
        <v>813</v>
      </c>
      <c r="B858" s="17" t="s">
        <v>814</v>
      </c>
      <c r="C858" s="17" t="s">
        <v>19</v>
      </c>
      <c r="D858" s="18">
        <v>36000000</v>
      </c>
      <c r="E858" s="18">
        <v>36000000</v>
      </c>
      <c r="F858" s="34">
        <f t="shared" si="13"/>
        <v>0</v>
      </c>
      <c r="J858" s="13"/>
      <c r="K858" s="13"/>
    </row>
    <row r="859" spans="1:12" x14ac:dyDescent="0.2">
      <c r="A859" s="17" t="s">
        <v>815</v>
      </c>
      <c r="B859" s="17" t="s">
        <v>816</v>
      </c>
      <c r="C859" s="17" t="s">
        <v>19</v>
      </c>
      <c r="D859" s="18">
        <v>4000000</v>
      </c>
      <c r="E859" s="18">
        <v>4000000</v>
      </c>
      <c r="F859" s="34">
        <f t="shared" si="13"/>
        <v>0</v>
      </c>
      <c r="K859" s="13"/>
      <c r="L859" s="13"/>
    </row>
    <row r="860" spans="1:12" x14ac:dyDescent="0.2">
      <c r="A860" s="14" t="s">
        <v>817</v>
      </c>
      <c r="B860" s="14" t="s">
        <v>818</v>
      </c>
      <c r="C860" s="14"/>
      <c r="F860" s="34">
        <f t="shared" si="13"/>
        <v>0</v>
      </c>
      <c r="K860" s="13"/>
      <c r="L860" s="13"/>
    </row>
    <row r="861" spans="1:12" x14ac:dyDescent="0.2">
      <c r="A861" s="29" t="s">
        <v>5</v>
      </c>
      <c r="B861" s="29" t="s">
        <v>140</v>
      </c>
      <c r="C861" s="29"/>
      <c r="D861" s="30" t="s">
        <v>20</v>
      </c>
      <c r="E861" s="30" t="s">
        <v>20</v>
      </c>
      <c r="F861" s="34" t="e">
        <f t="shared" si="13"/>
        <v>#VALUE!</v>
      </c>
      <c r="K861" s="13"/>
      <c r="L861" s="13"/>
    </row>
    <row r="862" spans="1:12" x14ac:dyDescent="0.2">
      <c r="A862" s="14" t="s">
        <v>139</v>
      </c>
      <c r="B862" s="14" t="s">
        <v>15</v>
      </c>
      <c r="C862" s="14"/>
      <c r="D862" s="16">
        <v>1924641615</v>
      </c>
      <c r="E862" s="16">
        <f>SUM(E863,E873,E908)</f>
        <v>1924641615</v>
      </c>
      <c r="F862" s="34">
        <f t="shared" si="13"/>
        <v>0</v>
      </c>
      <c r="K862" s="13"/>
      <c r="L862" s="13"/>
    </row>
    <row r="863" spans="1:12" x14ac:dyDescent="0.2">
      <c r="A863" s="14" t="s">
        <v>138</v>
      </c>
      <c r="B863" s="14" t="s">
        <v>137</v>
      </c>
      <c r="C863" s="14"/>
      <c r="D863" s="16">
        <v>1432047751</v>
      </c>
      <c r="E863" s="16">
        <f>SUM(E864,E867)</f>
        <v>1432047751</v>
      </c>
      <c r="F863" s="34">
        <f t="shared" si="13"/>
        <v>0</v>
      </c>
      <c r="K863" s="13"/>
      <c r="L863" s="13"/>
    </row>
    <row r="864" spans="1:12" x14ac:dyDescent="0.2">
      <c r="A864" s="14" t="s">
        <v>136</v>
      </c>
      <c r="B864" s="14" t="s">
        <v>132</v>
      </c>
      <c r="C864" s="14"/>
      <c r="D864" s="16">
        <v>1232070664</v>
      </c>
      <c r="E864" s="16">
        <f>E865</f>
        <v>1232070664</v>
      </c>
      <c r="F864" s="34">
        <f t="shared" si="13"/>
        <v>0</v>
      </c>
      <c r="K864" s="13"/>
      <c r="L864" s="13"/>
    </row>
    <row r="865" spans="1:12" x14ac:dyDescent="0.2">
      <c r="A865" s="14" t="s">
        <v>135</v>
      </c>
      <c r="B865" s="14" t="s">
        <v>134</v>
      </c>
      <c r="C865" s="14"/>
      <c r="D865" s="16">
        <v>1232070664</v>
      </c>
      <c r="E865" s="16">
        <f>E866</f>
        <v>1232070664</v>
      </c>
      <c r="F865" s="34">
        <f t="shared" si="13"/>
        <v>0</v>
      </c>
      <c r="K865" s="13"/>
      <c r="L865" s="13"/>
    </row>
    <row r="866" spans="1:12" x14ac:dyDescent="0.2">
      <c r="A866" s="17" t="s">
        <v>133</v>
      </c>
      <c r="B866" s="17" t="s">
        <v>132</v>
      </c>
      <c r="C866" s="17"/>
      <c r="D866" s="18">
        <v>1232070664</v>
      </c>
      <c r="E866" s="18">
        <v>1232070664</v>
      </c>
      <c r="F866" s="34">
        <f t="shared" si="13"/>
        <v>0</v>
      </c>
      <c r="K866" s="13"/>
      <c r="L866" s="13"/>
    </row>
    <row r="867" spans="1:12" x14ac:dyDescent="0.2">
      <c r="A867" s="14" t="s">
        <v>131</v>
      </c>
      <c r="B867" s="14" t="s">
        <v>130</v>
      </c>
      <c r="C867" s="14"/>
      <c r="D867" s="16">
        <v>199977087</v>
      </c>
      <c r="E867" s="16">
        <f>SUM(E868,E870)</f>
        <v>199977087</v>
      </c>
      <c r="F867" s="34">
        <f t="shared" si="13"/>
        <v>0</v>
      </c>
      <c r="K867" s="13"/>
      <c r="L867" s="13"/>
    </row>
    <row r="868" spans="1:12" x14ac:dyDescent="0.2">
      <c r="A868" s="14" t="s">
        <v>129</v>
      </c>
      <c r="B868" s="14" t="s">
        <v>128</v>
      </c>
      <c r="C868" s="14"/>
      <c r="D868" s="16">
        <v>15720174</v>
      </c>
      <c r="E868" s="16">
        <f>E869</f>
        <v>15720174</v>
      </c>
      <c r="F868" s="34">
        <f t="shared" si="13"/>
        <v>0</v>
      </c>
      <c r="K868" s="13"/>
      <c r="L868" s="13"/>
    </row>
    <row r="869" spans="1:12" x14ac:dyDescent="0.2">
      <c r="A869" s="17" t="s">
        <v>143</v>
      </c>
      <c r="B869" s="17" t="s">
        <v>144</v>
      </c>
      <c r="C869" s="17"/>
      <c r="D869" s="18">
        <v>15720174</v>
      </c>
      <c r="E869" s="18">
        <v>15720174</v>
      </c>
      <c r="F869" s="34">
        <f t="shared" si="13"/>
        <v>0</v>
      </c>
      <c r="K869" s="13"/>
      <c r="L869" s="13"/>
    </row>
    <row r="870" spans="1:12" x14ac:dyDescent="0.2">
      <c r="A870" s="14" t="s">
        <v>125</v>
      </c>
      <c r="B870" s="14" t="s">
        <v>124</v>
      </c>
      <c r="C870" s="14"/>
      <c r="D870" s="16">
        <v>184256913</v>
      </c>
      <c r="E870" s="16">
        <f>SUM(E871:E872)</f>
        <v>184256913</v>
      </c>
      <c r="F870" s="34">
        <f t="shared" si="13"/>
        <v>0</v>
      </c>
      <c r="K870" s="13"/>
      <c r="L870" s="13"/>
    </row>
    <row r="871" spans="1:12" x14ac:dyDescent="0.2">
      <c r="A871" s="17" t="s">
        <v>123</v>
      </c>
      <c r="B871" s="17" t="s">
        <v>122</v>
      </c>
      <c r="C871" s="17"/>
      <c r="D871" s="18">
        <v>61049847</v>
      </c>
      <c r="E871" s="18">
        <v>61049847</v>
      </c>
      <c r="F871" s="34">
        <f t="shared" si="13"/>
        <v>0</v>
      </c>
      <c r="K871" s="13"/>
      <c r="L871" s="13"/>
    </row>
    <row r="872" spans="1:12" x14ac:dyDescent="0.2">
      <c r="A872" s="17" t="s">
        <v>121</v>
      </c>
      <c r="B872" s="17" t="s">
        <v>120</v>
      </c>
      <c r="C872" s="17"/>
      <c r="D872" s="18">
        <v>123207066</v>
      </c>
      <c r="E872" s="18">
        <v>123207066</v>
      </c>
      <c r="F872" s="34">
        <f t="shared" si="13"/>
        <v>0</v>
      </c>
      <c r="K872" s="13"/>
      <c r="L872" s="13"/>
    </row>
    <row r="873" spans="1:12" x14ac:dyDescent="0.2">
      <c r="A873" s="14" t="s">
        <v>119</v>
      </c>
      <c r="B873" s="14" t="s">
        <v>118</v>
      </c>
      <c r="C873" s="14"/>
      <c r="D873" s="16">
        <v>68017801</v>
      </c>
      <c r="E873" s="16">
        <f>E874</f>
        <v>68017801</v>
      </c>
      <c r="F873" s="34">
        <f t="shared" si="13"/>
        <v>0</v>
      </c>
      <c r="K873" s="13"/>
      <c r="L873" s="13"/>
    </row>
    <row r="874" spans="1:12" x14ac:dyDescent="0.2">
      <c r="A874" s="14" t="s">
        <v>117</v>
      </c>
      <c r="B874" s="14" t="s">
        <v>116</v>
      </c>
      <c r="C874" s="14"/>
      <c r="D874" s="16">
        <v>68017801</v>
      </c>
      <c r="E874" s="16">
        <f>SUM(E875,E878,E883,E888,E892,E894,E897,E899,E902)</f>
        <v>68017801</v>
      </c>
      <c r="F874" s="34">
        <f t="shared" si="13"/>
        <v>0</v>
      </c>
      <c r="K874" s="13"/>
      <c r="L874" s="13"/>
    </row>
    <row r="875" spans="1:12" x14ac:dyDescent="0.2">
      <c r="A875" s="14" t="s">
        <v>115</v>
      </c>
      <c r="B875" s="14" t="s">
        <v>114</v>
      </c>
      <c r="C875" s="14"/>
      <c r="D875" s="16">
        <v>26244272</v>
      </c>
      <c r="E875" s="16">
        <f>SUM(E876:E877)</f>
        <v>26244272</v>
      </c>
      <c r="F875" s="34">
        <f t="shared" si="13"/>
        <v>0</v>
      </c>
      <c r="K875" s="13"/>
      <c r="L875" s="13"/>
    </row>
    <row r="876" spans="1:12" x14ac:dyDescent="0.2">
      <c r="A876" s="17" t="s">
        <v>113</v>
      </c>
      <c r="B876" s="17" t="s">
        <v>112</v>
      </c>
      <c r="C876" s="17"/>
      <c r="D876" s="18">
        <v>11985214</v>
      </c>
      <c r="E876" s="18">
        <v>11985214</v>
      </c>
      <c r="F876" s="34">
        <f t="shared" si="13"/>
        <v>0</v>
      </c>
      <c r="K876" s="13"/>
      <c r="L876" s="13"/>
    </row>
    <row r="877" spans="1:12" x14ac:dyDescent="0.2">
      <c r="A877" s="17" t="s">
        <v>111</v>
      </c>
      <c r="B877" s="17" t="s">
        <v>110</v>
      </c>
      <c r="C877" s="17"/>
      <c r="D877" s="18">
        <v>14259058</v>
      </c>
      <c r="E877" s="18">
        <v>14259058</v>
      </c>
      <c r="F877" s="34">
        <f t="shared" si="13"/>
        <v>0</v>
      </c>
      <c r="K877" s="13"/>
      <c r="L877" s="13"/>
    </row>
    <row r="878" spans="1:12" x14ac:dyDescent="0.2">
      <c r="A878" s="14" t="s">
        <v>109</v>
      </c>
      <c r="B878" s="14" t="s">
        <v>108</v>
      </c>
      <c r="C878" s="14"/>
      <c r="D878" s="16">
        <v>5288823</v>
      </c>
      <c r="E878" s="16">
        <f>SUM(E879:E882)</f>
        <v>5288823</v>
      </c>
      <c r="F878" s="34">
        <f t="shared" si="13"/>
        <v>0</v>
      </c>
      <c r="K878" s="13"/>
      <c r="L878" s="13"/>
    </row>
    <row r="879" spans="1:12" x14ac:dyDescent="0.2">
      <c r="A879" s="17" t="s">
        <v>107</v>
      </c>
      <c r="B879" s="17" t="s">
        <v>106</v>
      </c>
      <c r="C879" s="17"/>
      <c r="D879" s="18">
        <v>2257562</v>
      </c>
      <c r="E879" s="18">
        <v>2257562</v>
      </c>
      <c r="F879" s="34">
        <f t="shared" si="13"/>
        <v>0</v>
      </c>
      <c r="K879" s="13"/>
      <c r="L879" s="13"/>
    </row>
    <row r="880" spans="1:12" x14ac:dyDescent="0.2">
      <c r="A880" s="17" t="s">
        <v>105</v>
      </c>
      <c r="B880" s="17" t="s">
        <v>104</v>
      </c>
      <c r="C880" s="17"/>
      <c r="D880" s="18">
        <v>1740000</v>
      </c>
      <c r="E880" s="18">
        <v>1740000</v>
      </c>
      <c r="F880" s="34">
        <f t="shared" si="13"/>
        <v>0</v>
      </c>
      <c r="K880" s="13"/>
      <c r="L880" s="13"/>
    </row>
    <row r="881" spans="1:12" x14ac:dyDescent="0.2">
      <c r="A881" s="17" t="s">
        <v>397</v>
      </c>
      <c r="B881" s="17" t="s">
        <v>398</v>
      </c>
      <c r="C881" s="17"/>
      <c r="D881" s="18">
        <v>1152000</v>
      </c>
      <c r="E881" s="18">
        <v>1152000</v>
      </c>
      <c r="F881" s="34">
        <f t="shared" si="13"/>
        <v>0</v>
      </c>
      <c r="K881" s="13"/>
      <c r="L881" s="13"/>
    </row>
    <row r="882" spans="1:12" x14ac:dyDescent="0.2">
      <c r="A882" s="17" t="s">
        <v>103</v>
      </c>
      <c r="B882" s="17" t="s">
        <v>102</v>
      </c>
      <c r="C882" s="17"/>
      <c r="D882" s="18">
        <v>139261</v>
      </c>
      <c r="E882" s="18">
        <v>139261</v>
      </c>
      <c r="F882" s="34">
        <f t="shared" si="13"/>
        <v>0</v>
      </c>
      <c r="K882" s="13"/>
      <c r="L882" s="13"/>
    </row>
    <row r="883" spans="1:12" x14ac:dyDescent="0.2">
      <c r="A883" s="14" t="s">
        <v>101</v>
      </c>
      <c r="B883" s="14" t="s">
        <v>100</v>
      </c>
      <c r="C883" s="14"/>
      <c r="D883" s="16">
        <v>4088415</v>
      </c>
      <c r="E883" s="16">
        <f>SUM(E884:E887)</f>
        <v>4088415</v>
      </c>
      <c r="F883" s="34">
        <f t="shared" si="13"/>
        <v>0</v>
      </c>
      <c r="K883" s="13"/>
      <c r="L883" s="13"/>
    </row>
    <row r="884" spans="1:12" x14ac:dyDescent="0.2">
      <c r="A884" s="17" t="s">
        <v>99</v>
      </c>
      <c r="B884" s="17" t="s">
        <v>98</v>
      </c>
      <c r="C884" s="17"/>
      <c r="D884" s="18">
        <v>2387747</v>
      </c>
      <c r="E884" s="18">
        <v>2387747</v>
      </c>
      <c r="F884" s="34">
        <f t="shared" si="13"/>
        <v>0</v>
      </c>
      <c r="K884" s="13"/>
      <c r="L884" s="13"/>
    </row>
    <row r="885" spans="1:12" x14ac:dyDescent="0.2">
      <c r="A885" s="17" t="s">
        <v>95</v>
      </c>
      <c r="B885" s="17" t="s">
        <v>94</v>
      </c>
      <c r="C885" s="17"/>
      <c r="D885" s="18">
        <v>449148</v>
      </c>
      <c r="E885" s="18">
        <v>449148</v>
      </c>
      <c r="F885" s="34">
        <f t="shared" si="13"/>
        <v>0</v>
      </c>
      <c r="K885" s="13"/>
      <c r="L885" s="13"/>
    </row>
    <row r="886" spans="1:12" x14ac:dyDescent="0.2">
      <c r="A886" s="17" t="s">
        <v>93</v>
      </c>
      <c r="B886" s="17" t="s">
        <v>92</v>
      </c>
      <c r="C886" s="17"/>
      <c r="D886" s="18">
        <v>651055</v>
      </c>
      <c r="E886" s="18">
        <v>651055</v>
      </c>
      <c r="F886" s="34">
        <f t="shared" si="13"/>
        <v>0</v>
      </c>
      <c r="K886" s="13"/>
      <c r="L886" s="13"/>
    </row>
    <row r="887" spans="1:12" x14ac:dyDescent="0.2">
      <c r="A887" s="17" t="s">
        <v>91</v>
      </c>
      <c r="B887" s="17" t="s">
        <v>90</v>
      </c>
      <c r="C887" s="17"/>
      <c r="D887" s="18">
        <v>600465</v>
      </c>
      <c r="E887" s="18">
        <v>600465</v>
      </c>
      <c r="F887" s="34">
        <f t="shared" si="13"/>
        <v>0</v>
      </c>
      <c r="K887" s="13"/>
      <c r="L887" s="13"/>
    </row>
    <row r="888" spans="1:12" x14ac:dyDescent="0.2">
      <c r="A888" s="14" t="s">
        <v>89</v>
      </c>
      <c r="B888" s="14" t="s">
        <v>88</v>
      </c>
      <c r="C888" s="14"/>
      <c r="D888" s="16">
        <v>12422321</v>
      </c>
      <c r="E888" s="16">
        <f>SUM(E889:E891)</f>
        <v>12422321</v>
      </c>
      <c r="F888" s="34">
        <f t="shared" si="13"/>
        <v>0</v>
      </c>
      <c r="K888" s="13"/>
      <c r="L888" s="13"/>
    </row>
    <row r="889" spans="1:12" x14ac:dyDescent="0.2">
      <c r="A889" s="17" t="s">
        <v>87</v>
      </c>
      <c r="B889" s="17" t="s">
        <v>86</v>
      </c>
      <c r="C889" s="17"/>
      <c r="D889" s="18">
        <v>8159148</v>
      </c>
      <c r="E889" s="18">
        <v>8159148</v>
      </c>
      <c r="F889" s="34">
        <f t="shared" si="13"/>
        <v>0</v>
      </c>
      <c r="K889" s="13"/>
      <c r="L889" s="13"/>
    </row>
    <row r="890" spans="1:12" x14ac:dyDescent="0.2">
      <c r="A890" s="17" t="s">
        <v>85</v>
      </c>
      <c r="B890" s="17" t="s">
        <v>84</v>
      </c>
      <c r="C890" s="17"/>
      <c r="D890" s="18">
        <v>1327412</v>
      </c>
      <c r="E890" s="18">
        <v>1327412</v>
      </c>
      <c r="F890" s="34">
        <f t="shared" si="13"/>
        <v>0</v>
      </c>
      <c r="K890" s="13"/>
      <c r="L890" s="13"/>
    </row>
    <row r="891" spans="1:12" x14ac:dyDescent="0.2">
      <c r="A891" s="17" t="s">
        <v>79</v>
      </c>
      <c r="B891" s="17" t="s">
        <v>78</v>
      </c>
      <c r="C891" s="17"/>
      <c r="D891" s="18">
        <v>2935761</v>
      </c>
      <c r="E891" s="18">
        <v>2935761</v>
      </c>
      <c r="F891" s="34">
        <f t="shared" si="13"/>
        <v>0</v>
      </c>
      <c r="K891" s="13"/>
      <c r="L891" s="13"/>
    </row>
    <row r="892" spans="1:12" x14ac:dyDescent="0.2">
      <c r="A892" s="14" t="s">
        <v>75</v>
      </c>
      <c r="B892" s="14" t="s">
        <v>74</v>
      </c>
      <c r="C892" s="14"/>
      <c r="D892" s="16">
        <v>3241107</v>
      </c>
      <c r="E892" s="16">
        <f>E893</f>
        <v>3241107</v>
      </c>
      <c r="F892" s="34">
        <f t="shared" si="13"/>
        <v>0</v>
      </c>
      <c r="K892" s="13"/>
      <c r="L892" s="13"/>
    </row>
    <row r="893" spans="1:12" x14ac:dyDescent="0.2">
      <c r="A893" s="17" t="s">
        <v>73</v>
      </c>
      <c r="B893" s="17" t="s">
        <v>72</v>
      </c>
      <c r="C893" s="17"/>
      <c r="D893" s="18">
        <v>3241107</v>
      </c>
      <c r="E893" s="18">
        <v>3241107</v>
      </c>
      <c r="F893" s="34">
        <f t="shared" si="13"/>
        <v>0</v>
      </c>
      <c r="K893" s="13"/>
      <c r="L893" s="13"/>
    </row>
    <row r="894" spans="1:12" x14ac:dyDescent="0.2">
      <c r="A894" s="14" t="s">
        <v>65</v>
      </c>
      <c r="B894" s="14" t="s">
        <v>64</v>
      </c>
      <c r="C894" s="14"/>
      <c r="D894" s="16">
        <v>3187781</v>
      </c>
      <c r="E894" s="16">
        <f>SUM(E895:E896)</f>
        <v>3187781</v>
      </c>
      <c r="F894" s="34">
        <f t="shared" si="13"/>
        <v>0</v>
      </c>
      <c r="K894" s="13"/>
      <c r="L894" s="13"/>
    </row>
    <row r="895" spans="1:12" x14ac:dyDescent="0.2">
      <c r="A895" s="17" t="s">
        <v>401</v>
      </c>
      <c r="B895" s="17" t="s">
        <v>402</v>
      </c>
      <c r="C895" s="17"/>
      <c r="D895" s="18">
        <v>2962342</v>
      </c>
      <c r="E895" s="18">
        <v>2962342</v>
      </c>
      <c r="F895" s="34">
        <f t="shared" si="13"/>
        <v>0</v>
      </c>
      <c r="K895" s="13"/>
      <c r="L895" s="13"/>
    </row>
    <row r="896" spans="1:12" x14ac:dyDescent="0.2">
      <c r="A896" s="17" t="s">
        <v>61</v>
      </c>
      <c r="B896" s="17" t="s">
        <v>60</v>
      </c>
      <c r="C896" s="17"/>
      <c r="D896" s="18">
        <v>225439</v>
      </c>
      <c r="E896" s="18">
        <v>225439</v>
      </c>
      <c r="F896" s="34">
        <f t="shared" si="13"/>
        <v>0</v>
      </c>
      <c r="K896" s="13"/>
      <c r="L896" s="13"/>
    </row>
    <row r="897" spans="1:12" x14ac:dyDescent="0.2">
      <c r="A897" s="14" t="s">
        <v>59</v>
      </c>
      <c r="B897" s="14" t="s">
        <v>58</v>
      </c>
      <c r="C897" s="14"/>
      <c r="D897" s="16">
        <v>644234</v>
      </c>
      <c r="E897" s="16">
        <f>E898</f>
        <v>644234</v>
      </c>
      <c r="F897" s="34">
        <f t="shared" si="13"/>
        <v>0</v>
      </c>
      <c r="K897" s="13"/>
      <c r="L897" s="13"/>
    </row>
    <row r="898" spans="1:12" x14ac:dyDescent="0.2">
      <c r="A898" s="17" t="s">
        <v>453</v>
      </c>
      <c r="B898" s="17" t="s">
        <v>454</v>
      </c>
      <c r="C898" s="17"/>
      <c r="D898" s="18">
        <v>644234</v>
      </c>
      <c r="E898" s="18">
        <v>644234</v>
      </c>
      <c r="F898" s="34">
        <f t="shared" si="13"/>
        <v>0</v>
      </c>
      <c r="K898" s="13"/>
      <c r="L898" s="13"/>
    </row>
    <row r="899" spans="1:12" x14ac:dyDescent="0.2">
      <c r="A899" s="14" t="s">
        <v>405</v>
      </c>
      <c r="B899" s="14" t="s">
        <v>406</v>
      </c>
      <c r="C899" s="14"/>
      <c r="D899" s="16">
        <v>3595319</v>
      </c>
      <c r="E899" s="16">
        <f>SUM(E900:E901)</f>
        <v>3595319</v>
      </c>
      <c r="F899" s="34">
        <f t="shared" si="13"/>
        <v>0</v>
      </c>
      <c r="K899" s="13"/>
      <c r="L899" s="13"/>
    </row>
    <row r="900" spans="1:12" x14ac:dyDescent="0.2">
      <c r="A900" s="17" t="s">
        <v>455</v>
      </c>
      <c r="B900" s="17" t="s">
        <v>456</v>
      </c>
      <c r="C900" s="17"/>
      <c r="D900" s="18">
        <v>95319</v>
      </c>
      <c r="E900" s="18">
        <v>95319</v>
      </c>
      <c r="F900" s="34">
        <f t="shared" si="13"/>
        <v>0</v>
      </c>
      <c r="K900" s="13"/>
      <c r="L900" s="13"/>
    </row>
    <row r="901" spans="1:12" x14ac:dyDescent="0.2">
      <c r="A901" s="17" t="s">
        <v>407</v>
      </c>
      <c r="B901" s="17" t="s">
        <v>408</v>
      </c>
      <c r="C901" s="17"/>
      <c r="D901" s="18">
        <v>3500000</v>
      </c>
      <c r="E901" s="18">
        <v>3500000</v>
      </c>
      <c r="F901" s="34">
        <f t="shared" ref="F901:F964" si="14">E901-D901</f>
        <v>0</v>
      </c>
      <c r="K901" s="13"/>
      <c r="L901" s="13"/>
    </row>
    <row r="902" spans="1:12" x14ac:dyDescent="0.2">
      <c r="A902" s="14" t="s">
        <v>53</v>
      </c>
      <c r="B902" s="14" t="s">
        <v>52</v>
      </c>
      <c r="C902" s="14"/>
      <c r="D902" s="16">
        <v>9305529</v>
      </c>
      <c r="E902" s="16">
        <f>SUM(E903:E907)</f>
        <v>9305529</v>
      </c>
      <c r="F902" s="34">
        <f t="shared" si="14"/>
        <v>0</v>
      </c>
      <c r="K902" s="13"/>
      <c r="L902" s="13"/>
    </row>
    <row r="903" spans="1:12" x14ac:dyDescent="0.2">
      <c r="A903" s="17" t="s">
        <v>51</v>
      </c>
      <c r="B903" s="17" t="s">
        <v>50</v>
      </c>
      <c r="C903" s="17"/>
      <c r="D903" s="18">
        <v>1640894</v>
      </c>
      <c r="E903" s="18">
        <v>1640894</v>
      </c>
      <c r="F903" s="34">
        <f t="shared" si="14"/>
        <v>0</v>
      </c>
      <c r="K903" s="13"/>
      <c r="L903" s="13"/>
    </row>
    <row r="904" spans="1:12" x14ac:dyDescent="0.2">
      <c r="A904" s="17" t="s">
        <v>49</v>
      </c>
      <c r="B904" s="17" t="s">
        <v>48</v>
      </c>
      <c r="C904" s="17"/>
      <c r="D904" s="18">
        <v>5313341</v>
      </c>
      <c r="E904" s="18">
        <v>5313341</v>
      </c>
      <c r="F904" s="34">
        <f t="shared" si="14"/>
        <v>0</v>
      </c>
      <c r="K904" s="13"/>
      <c r="L904" s="13"/>
    </row>
    <row r="905" spans="1:12" x14ac:dyDescent="0.2">
      <c r="A905" s="17" t="s">
        <v>153</v>
      </c>
      <c r="B905" s="17" t="s">
        <v>154</v>
      </c>
      <c r="C905" s="17"/>
      <c r="D905" s="18">
        <v>108057</v>
      </c>
      <c r="E905" s="18">
        <v>108057</v>
      </c>
      <c r="F905" s="34">
        <f t="shared" si="14"/>
        <v>0</v>
      </c>
      <c r="K905" s="13"/>
      <c r="L905" s="13"/>
    </row>
    <row r="906" spans="1:12" x14ac:dyDescent="0.2">
      <c r="A906" s="17" t="s">
        <v>45</v>
      </c>
      <c r="B906" s="17" t="s">
        <v>44</v>
      </c>
      <c r="C906" s="17"/>
      <c r="D906" s="18">
        <v>230126</v>
      </c>
      <c r="E906" s="18">
        <v>230126</v>
      </c>
      <c r="F906" s="34">
        <f t="shared" si="14"/>
        <v>0</v>
      </c>
      <c r="K906" s="13"/>
      <c r="L906" s="13"/>
    </row>
    <row r="907" spans="1:12" x14ac:dyDescent="0.2">
      <c r="A907" s="17" t="s">
        <v>41</v>
      </c>
      <c r="B907" s="17" t="s">
        <v>40</v>
      </c>
      <c r="C907" s="17"/>
      <c r="D907" s="18">
        <v>2013111</v>
      </c>
      <c r="E907" s="18">
        <v>2013111</v>
      </c>
      <c r="F907" s="34">
        <f t="shared" si="14"/>
        <v>0</v>
      </c>
      <c r="K907" s="13"/>
      <c r="L907" s="13"/>
    </row>
    <row r="908" spans="1:12" x14ac:dyDescent="0.2">
      <c r="A908" s="14" t="s">
        <v>37</v>
      </c>
      <c r="B908" s="14" t="s">
        <v>36</v>
      </c>
      <c r="C908" s="14"/>
      <c r="D908" s="16">
        <v>424576063</v>
      </c>
      <c r="E908" s="16">
        <f>SUM(E909,E914,E918)</f>
        <v>424576063</v>
      </c>
      <c r="F908" s="34">
        <f t="shared" si="14"/>
        <v>0</v>
      </c>
      <c r="K908" s="13"/>
      <c r="L908" s="13"/>
    </row>
    <row r="909" spans="1:12" x14ac:dyDescent="0.2">
      <c r="A909" s="14" t="s">
        <v>35</v>
      </c>
      <c r="B909" s="14" t="s">
        <v>34</v>
      </c>
      <c r="C909" s="14"/>
      <c r="D909" s="16">
        <v>32208774</v>
      </c>
      <c r="E909" s="16">
        <f>E910</f>
        <v>32208774</v>
      </c>
      <c r="F909" s="34">
        <f t="shared" si="14"/>
        <v>0</v>
      </c>
      <c r="K909" s="13"/>
      <c r="L909" s="13"/>
    </row>
    <row r="910" spans="1:12" x14ac:dyDescent="0.2">
      <c r="A910" s="14" t="s">
        <v>33</v>
      </c>
      <c r="B910" s="14" t="s">
        <v>32</v>
      </c>
      <c r="C910" s="14"/>
      <c r="D910" s="16">
        <v>32208774</v>
      </c>
      <c r="E910" s="16">
        <f>SUM(E911:E913)</f>
        <v>32208774</v>
      </c>
      <c r="F910" s="34">
        <f t="shared" si="14"/>
        <v>0</v>
      </c>
      <c r="K910" s="13"/>
      <c r="L910" s="13"/>
    </row>
    <row r="911" spans="1:12" x14ac:dyDescent="0.2">
      <c r="A911" s="17" t="s">
        <v>411</v>
      </c>
      <c r="B911" s="17" t="s">
        <v>412</v>
      </c>
      <c r="C911" s="17"/>
      <c r="D911" s="18">
        <v>3450940</v>
      </c>
      <c r="E911" s="35">
        <f>E946</f>
        <v>3450940</v>
      </c>
      <c r="F911" s="34">
        <f t="shared" si="14"/>
        <v>0</v>
      </c>
      <c r="K911" s="13"/>
      <c r="L911" s="13"/>
    </row>
    <row r="912" spans="1:12" x14ac:dyDescent="0.2">
      <c r="A912" s="17" t="s">
        <v>741</v>
      </c>
      <c r="B912" s="17" t="s">
        <v>742</v>
      </c>
      <c r="C912" s="17"/>
      <c r="D912" s="18">
        <v>3450940</v>
      </c>
      <c r="E912" s="35">
        <f>E947</f>
        <v>3450940</v>
      </c>
      <c r="F912" s="34">
        <f t="shared" si="14"/>
        <v>0</v>
      </c>
      <c r="K912" s="13"/>
      <c r="L912" s="13"/>
    </row>
    <row r="913" spans="1:12" x14ac:dyDescent="0.2">
      <c r="A913" s="17" t="s">
        <v>415</v>
      </c>
      <c r="B913" s="17" t="s">
        <v>416</v>
      </c>
      <c r="C913" s="17"/>
      <c r="D913" s="18">
        <v>25306894</v>
      </c>
      <c r="E913" s="35">
        <f>E945</f>
        <v>25306894</v>
      </c>
      <c r="F913" s="34">
        <f t="shared" si="14"/>
        <v>0</v>
      </c>
      <c r="K913" s="13"/>
      <c r="L913" s="13"/>
    </row>
    <row r="914" spans="1:12" x14ac:dyDescent="0.2">
      <c r="A914" s="14" t="s">
        <v>157</v>
      </c>
      <c r="B914" s="14" t="s">
        <v>158</v>
      </c>
      <c r="C914" s="14"/>
      <c r="D914" s="16">
        <v>76422733</v>
      </c>
      <c r="E914" s="16">
        <f>E915</f>
        <v>76422733</v>
      </c>
      <c r="F914" s="34">
        <f t="shared" si="14"/>
        <v>0</v>
      </c>
      <c r="K914" s="13"/>
      <c r="L914" s="13"/>
    </row>
    <row r="915" spans="1:12" x14ac:dyDescent="0.2">
      <c r="A915" s="14" t="s">
        <v>159</v>
      </c>
      <c r="B915" s="14" t="s">
        <v>160</v>
      </c>
      <c r="C915" s="14"/>
      <c r="D915" s="16">
        <v>76422733</v>
      </c>
      <c r="E915" s="16">
        <f>SUM(E916:E917)</f>
        <v>76422733</v>
      </c>
      <c r="F915" s="34">
        <f t="shared" si="14"/>
        <v>0</v>
      </c>
      <c r="K915" s="13"/>
      <c r="L915" s="13"/>
    </row>
    <row r="916" spans="1:12" x14ac:dyDescent="0.2">
      <c r="A916" s="17" t="s">
        <v>819</v>
      </c>
      <c r="B916" s="17" t="s">
        <v>820</v>
      </c>
      <c r="C916" s="17"/>
      <c r="D916" s="18">
        <v>46275814</v>
      </c>
      <c r="E916" s="38">
        <f>SUM(E929:E930)</f>
        <v>46275814</v>
      </c>
      <c r="F916" s="34">
        <f t="shared" si="14"/>
        <v>0</v>
      </c>
      <c r="K916" s="13"/>
      <c r="L916" s="13"/>
    </row>
    <row r="917" spans="1:12" x14ac:dyDescent="0.2">
      <c r="A917" s="17" t="s">
        <v>417</v>
      </c>
      <c r="B917" s="17" t="s">
        <v>418</v>
      </c>
      <c r="C917" s="17"/>
      <c r="D917" s="18">
        <v>30146919</v>
      </c>
      <c r="E917" s="35">
        <f>E928</f>
        <v>30146919</v>
      </c>
      <c r="F917" s="34">
        <f t="shared" si="14"/>
        <v>0</v>
      </c>
      <c r="K917" s="13"/>
      <c r="L917" s="13"/>
    </row>
    <row r="918" spans="1:12" x14ac:dyDescent="0.2">
      <c r="A918" s="14" t="s">
        <v>31</v>
      </c>
      <c r="B918" s="14" t="s">
        <v>30</v>
      </c>
      <c r="C918" s="14"/>
      <c r="D918" s="16">
        <v>315944556</v>
      </c>
      <c r="E918" s="16">
        <f>E919</f>
        <v>315944556</v>
      </c>
      <c r="F918" s="34">
        <f t="shared" si="14"/>
        <v>0</v>
      </c>
      <c r="K918" s="13"/>
      <c r="L918" s="13"/>
    </row>
    <row r="919" spans="1:12" x14ac:dyDescent="0.2">
      <c r="A919" s="14" t="s">
        <v>29</v>
      </c>
      <c r="B919" s="14" t="s">
        <v>28</v>
      </c>
      <c r="C919" s="14"/>
      <c r="D919" s="16">
        <v>315944556</v>
      </c>
      <c r="E919" s="16">
        <f>E920</f>
        <v>315944556</v>
      </c>
      <c r="F919" s="34">
        <f t="shared" si="14"/>
        <v>0</v>
      </c>
      <c r="K919" s="13"/>
      <c r="L919" s="13"/>
    </row>
    <row r="920" spans="1:12" x14ac:dyDescent="0.2">
      <c r="A920" s="17" t="s">
        <v>27</v>
      </c>
      <c r="B920" s="17" t="s">
        <v>26</v>
      </c>
      <c r="C920" s="17"/>
      <c r="D920" s="18">
        <v>315944556</v>
      </c>
      <c r="E920" s="18">
        <f>SUM(E931:E944)</f>
        <v>315944556</v>
      </c>
      <c r="F920" s="34">
        <f t="shared" si="14"/>
        <v>0</v>
      </c>
      <c r="K920" s="13"/>
    </row>
    <row r="921" spans="1:12" x14ac:dyDescent="0.2">
      <c r="A921" s="13"/>
      <c r="B921" s="14" t="s">
        <v>3</v>
      </c>
      <c r="C921" s="14"/>
      <c r="D921" s="16">
        <v>1432047751</v>
      </c>
      <c r="E921" s="16">
        <f>E863</f>
        <v>1432047751</v>
      </c>
      <c r="F921" s="34">
        <f t="shared" si="14"/>
        <v>0</v>
      </c>
      <c r="K921" s="13"/>
    </row>
    <row r="922" spans="1:12" x14ac:dyDescent="0.2">
      <c r="A922" s="13"/>
      <c r="B922" s="14" t="s">
        <v>2</v>
      </c>
      <c r="C922" s="14"/>
      <c r="D922" s="16">
        <v>68017801</v>
      </c>
      <c r="E922" s="16">
        <f>E873</f>
        <v>68017801</v>
      </c>
      <c r="F922" s="34">
        <f t="shared" si="14"/>
        <v>0</v>
      </c>
      <c r="K922" s="13"/>
    </row>
    <row r="923" spans="1:12" x14ac:dyDescent="0.2">
      <c r="A923" s="13"/>
      <c r="B923" s="14" t="s">
        <v>23</v>
      </c>
      <c r="C923" s="14"/>
      <c r="D923" s="16">
        <v>1500065552</v>
      </c>
      <c r="E923" s="16">
        <f>SUM(E921:E922)</f>
        <v>1500065552</v>
      </c>
      <c r="F923" s="34">
        <f t="shared" si="14"/>
        <v>0</v>
      </c>
      <c r="K923" s="13"/>
    </row>
    <row r="924" spans="1:12" x14ac:dyDescent="0.2">
      <c r="A924" s="13"/>
      <c r="B924" s="14" t="s">
        <v>1</v>
      </c>
      <c r="C924" s="14"/>
      <c r="D924" s="16">
        <v>424576063</v>
      </c>
      <c r="E924" s="16">
        <f>E908</f>
        <v>424576063</v>
      </c>
      <c r="F924" s="34">
        <f t="shared" si="14"/>
        <v>0</v>
      </c>
      <c r="K924" s="13"/>
      <c r="L924" s="13"/>
    </row>
    <row r="925" spans="1:12" x14ac:dyDescent="0.2">
      <c r="A925" s="13"/>
      <c r="B925" s="14" t="s">
        <v>0</v>
      </c>
      <c r="C925" s="14"/>
      <c r="D925" s="16">
        <v>1924641615</v>
      </c>
      <c r="E925" s="16">
        <f>SUM(E923:E924)</f>
        <v>1924641615</v>
      </c>
      <c r="F925" s="34">
        <f t="shared" si="14"/>
        <v>0</v>
      </c>
      <c r="K925" s="13"/>
      <c r="L925" s="13"/>
    </row>
    <row r="926" spans="1:12" x14ac:dyDescent="0.2">
      <c r="A926" s="14" t="s">
        <v>817</v>
      </c>
      <c r="B926" s="14" t="s">
        <v>818</v>
      </c>
      <c r="C926" s="14"/>
      <c r="F926" s="34">
        <f t="shared" si="14"/>
        <v>0</v>
      </c>
      <c r="K926" s="13"/>
      <c r="L926" s="13"/>
    </row>
    <row r="927" spans="1:12" x14ac:dyDescent="0.2">
      <c r="A927" s="29" t="s">
        <v>5</v>
      </c>
      <c r="B927" s="29" t="s">
        <v>22</v>
      </c>
      <c r="C927" s="29" t="s">
        <v>21</v>
      </c>
      <c r="D927" s="30" t="s">
        <v>20</v>
      </c>
      <c r="E927" s="30" t="s">
        <v>20</v>
      </c>
      <c r="F927" s="34" t="e">
        <f t="shared" si="14"/>
        <v>#VALUE!</v>
      </c>
      <c r="K927" s="13"/>
      <c r="L927" s="13"/>
    </row>
    <row r="928" spans="1:12" ht="27" x14ac:dyDescent="0.2">
      <c r="A928" s="17" t="s">
        <v>821</v>
      </c>
      <c r="B928" s="17" t="s">
        <v>822</v>
      </c>
      <c r="C928" s="17" t="s">
        <v>19</v>
      </c>
      <c r="D928" s="18">
        <v>30146919</v>
      </c>
      <c r="E928" s="35">
        <v>30146919</v>
      </c>
      <c r="F928" s="34">
        <f t="shared" si="14"/>
        <v>0</v>
      </c>
      <c r="K928" s="13"/>
      <c r="L928" s="13"/>
    </row>
    <row r="929" spans="1:12" ht="27" x14ac:dyDescent="0.2">
      <c r="A929" s="17" t="s">
        <v>823</v>
      </c>
      <c r="B929" s="17" t="s">
        <v>824</v>
      </c>
      <c r="C929" s="17" t="s">
        <v>19</v>
      </c>
      <c r="D929" s="18">
        <v>26263280</v>
      </c>
      <c r="E929" s="38">
        <v>26263280</v>
      </c>
      <c r="F929" s="34">
        <f t="shared" si="14"/>
        <v>0</v>
      </c>
      <c r="K929" s="13"/>
      <c r="L929" s="13"/>
    </row>
    <row r="930" spans="1:12" x14ac:dyDescent="0.2">
      <c r="A930" s="17" t="s">
        <v>825</v>
      </c>
      <c r="B930" s="17" t="s">
        <v>826</v>
      </c>
      <c r="C930" s="17" t="s">
        <v>19</v>
      </c>
      <c r="D930" s="18">
        <v>20012534</v>
      </c>
      <c r="E930" s="38">
        <v>20012534</v>
      </c>
      <c r="F930" s="34">
        <f t="shared" si="14"/>
        <v>0</v>
      </c>
      <c r="K930" s="13"/>
      <c r="L930" s="13"/>
    </row>
    <row r="931" spans="1:12" ht="27" x14ac:dyDescent="0.2">
      <c r="A931" s="17" t="s">
        <v>827</v>
      </c>
      <c r="B931" s="17" t="s">
        <v>828</v>
      </c>
      <c r="C931" s="17" t="s">
        <v>19</v>
      </c>
      <c r="D931" s="18">
        <v>22303134</v>
      </c>
      <c r="E931" s="18">
        <v>22303134</v>
      </c>
      <c r="F931" s="34">
        <f t="shared" si="14"/>
        <v>0</v>
      </c>
      <c r="K931" s="13"/>
      <c r="L931" s="13"/>
    </row>
    <row r="932" spans="1:12" ht="27" x14ac:dyDescent="0.2">
      <c r="A932" s="17" t="s">
        <v>829</v>
      </c>
      <c r="B932" s="17" t="s">
        <v>830</v>
      </c>
      <c r="C932" s="17" t="s">
        <v>19</v>
      </c>
      <c r="D932" s="18">
        <v>20406267</v>
      </c>
      <c r="E932" s="18">
        <v>20406267</v>
      </c>
      <c r="F932" s="34">
        <f t="shared" si="14"/>
        <v>0</v>
      </c>
      <c r="K932" s="13"/>
      <c r="L932" s="13"/>
    </row>
    <row r="933" spans="1:12" ht="27" x14ac:dyDescent="0.2">
      <c r="A933" s="17" t="s">
        <v>831</v>
      </c>
      <c r="B933" s="17" t="s">
        <v>832</v>
      </c>
      <c r="C933" s="17" t="s">
        <v>19</v>
      </c>
      <c r="D933" s="18">
        <v>25254700</v>
      </c>
      <c r="E933" s="18">
        <v>25254700</v>
      </c>
      <c r="F933" s="34">
        <f t="shared" si="14"/>
        <v>0</v>
      </c>
      <c r="K933" s="13"/>
      <c r="L933" s="13"/>
    </row>
    <row r="934" spans="1:12" ht="40.5" x14ac:dyDescent="0.2">
      <c r="A934" s="17" t="s">
        <v>833</v>
      </c>
      <c r="B934" s="17" t="s">
        <v>834</v>
      </c>
      <c r="C934" s="17" t="s">
        <v>19</v>
      </c>
      <c r="D934" s="18">
        <v>20203134</v>
      </c>
      <c r="E934" s="18">
        <v>20203134</v>
      </c>
      <c r="F934" s="34">
        <f t="shared" si="14"/>
        <v>0</v>
      </c>
      <c r="K934" s="13"/>
      <c r="L934" s="13"/>
    </row>
    <row r="935" spans="1:12" ht="27" x14ac:dyDescent="0.2">
      <c r="A935" s="17" t="s">
        <v>835</v>
      </c>
      <c r="B935" s="17" t="s">
        <v>836</v>
      </c>
      <c r="C935" s="17" t="s">
        <v>19</v>
      </c>
      <c r="D935" s="18">
        <v>20203134</v>
      </c>
      <c r="E935" s="18">
        <v>20203134</v>
      </c>
      <c r="F935" s="34">
        <f t="shared" si="14"/>
        <v>0</v>
      </c>
      <c r="K935" s="13"/>
      <c r="L935" s="13"/>
    </row>
    <row r="936" spans="1:12" ht="80.25" x14ac:dyDescent="0.2">
      <c r="A936" s="17" t="s">
        <v>837</v>
      </c>
      <c r="B936" s="17" t="s">
        <v>838</v>
      </c>
      <c r="C936" s="17" t="s">
        <v>19</v>
      </c>
      <c r="D936" s="18">
        <v>14003134</v>
      </c>
      <c r="E936" s="18">
        <v>14003134</v>
      </c>
      <c r="F936" s="34">
        <f t="shared" si="14"/>
        <v>0</v>
      </c>
      <c r="K936" s="13"/>
      <c r="L936" s="13"/>
    </row>
    <row r="937" spans="1:12" ht="27" x14ac:dyDescent="0.2">
      <c r="A937" s="17" t="s">
        <v>839</v>
      </c>
      <c r="B937" s="17" t="s">
        <v>840</v>
      </c>
      <c r="C937" s="17" t="s">
        <v>19</v>
      </c>
      <c r="D937" s="18">
        <v>19003134</v>
      </c>
      <c r="E937" s="18">
        <v>19003134</v>
      </c>
      <c r="F937" s="34">
        <f t="shared" si="14"/>
        <v>0</v>
      </c>
      <c r="K937" s="13"/>
      <c r="L937" s="13"/>
    </row>
    <row r="938" spans="1:12" ht="40.5" x14ac:dyDescent="0.2">
      <c r="A938" s="17" t="s">
        <v>841</v>
      </c>
      <c r="B938" s="17" t="s">
        <v>842</v>
      </c>
      <c r="C938" s="17" t="s">
        <v>19</v>
      </c>
      <c r="D938" s="18">
        <v>14654700</v>
      </c>
      <c r="E938" s="18">
        <v>14654700</v>
      </c>
      <c r="F938" s="34">
        <f t="shared" si="14"/>
        <v>0</v>
      </c>
      <c r="K938" s="13"/>
      <c r="L938" s="13"/>
    </row>
    <row r="939" spans="1:12" x14ac:dyDescent="0.2">
      <c r="A939" s="17" t="s">
        <v>843</v>
      </c>
      <c r="B939" s="17" t="s">
        <v>844</v>
      </c>
      <c r="C939" s="17" t="s">
        <v>19</v>
      </c>
      <c r="D939" s="18">
        <v>15003134</v>
      </c>
      <c r="E939" s="18">
        <v>15003134</v>
      </c>
      <c r="F939" s="34">
        <f t="shared" si="14"/>
        <v>0</v>
      </c>
      <c r="K939" s="13"/>
      <c r="L939" s="13"/>
    </row>
    <row r="940" spans="1:12" ht="27" x14ac:dyDescent="0.2">
      <c r="A940" s="17" t="s">
        <v>845</v>
      </c>
      <c r="B940" s="17" t="s">
        <v>846</v>
      </c>
      <c r="C940" s="17" t="s">
        <v>19</v>
      </c>
      <c r="D940" s="18">
        <v>18630315</v>
      </c>
      <c r="E940" s="18">
        <v>18630315</v>
      </c>
      <c r="F940" s="34">
        <f t="shared" si="14"/>
        <v>0</v>
      </c>
      <c r="K940" s="13"/>
      <c r="L940" s="13"/>
    </row>
    <row r="941" spans="1:12" ht="27" x14ac:dyDescent="0.2">
      <c r="A941" s="17" t="s">
        <v>847</v>
      </c>
      <c r="B941" s="17" t="s">
        <v>848</v>
      </c>
      <c r="C941" s="17" t="s">
        <v>19</v>
      </c>
      <c r="D941" s="18">
        <v>42757834</v>
      </c>
      <c r="E941" s="18">
        <v>42757834</v>
      </c>
      <c r="F941" s="34">
        <f t="shared" si="14"/>
        <v>0</v>
      </c>
      <c r="K941" s="13"/>
      <c r="L941" s="13"/>
    </row>
    <row r="942" spans="1:12" x14ac:dyDescent="0.2">
      <c r="A942" s="17" t="s">
        <v>849</v>
      </c>
      <c r="B942" s="17" t="s">
        <v>850</v>
      </c>
      <c r="C942" s="17" t="s">
        <v>19</v>
      </c>
      <c r="D942" s="18">
        <v>47509401</v>
      </c>
      <c r="E942" s="18">
        <v>47509401</v>
      </c>
      <c r="F942" s="34">
        <f t="shared" si="14"/>
        <v>0</v>
      </c>
      <c r="K942" s="13"/>
      <c r="L942" s="13"/>
    </row>
    <row r="943" spans="1:12" ht="40.5" x14ac:dyDescent="0.2">
      <c r="A943" s="17" t="s">
        <v>851</v>
      </c>
      <c r="B943" s="17" t="s">
        <v>852</v>
      </c>
      <c r="C943" s="17" t="s">
        <v>19</v>
      </c>
      <c r="D943" s="18">
        <v>24509401</v>
      </c>
      <c r="E943" s="18">
        <v>24509401</v>
      </c>
      <c r="F943" s="34">
        <f t="shared" si="14"/>
        <v>0</v>
      </c>
      <c r="K943" s="13"/>
      <c r="L943" s="13"/>
    </row>
    <row r="944" spans="1:12" ht="27" x14ac:dyDescent="0.2">
      <c r="A944" s="17" t="s">
        <v>853</v>
      </c>
      <c r="B944" s="17" t="s">
        <v>854</v>
      </c>
      <c r="C944" s="17" t="s">
        <v>19</v>
      </c>
      <c r="D944" s="18">
        <v>11503134</v>
      </c>
      <c r="E944" s="18">
        <v>11503134</v>
      </c>
      <c r="F944" s="34">
        <f t="shared" si="14"/>
        <v>0</v>
      </c>
      <c r="K944" s="13"/>
      <c r="L944" s="13"/>
    </row>
    <row r="945" spans="1:12" ht="40.5" x14ac:dyDescent="0.2">
      <c r="A945" s="17" t="s">
        <v>855</v>
      </c>
      <c r="B945" s="17" t="s">
        <v>856</v>
      </c>
      <c r="C945" s="17" t="s">
        <v>19</v>
      </c>
      <c r="D945" s="18">
        <v>25306894</v>
      </c>
      <c r="E945" s="35">
        <v>25306894</v>
      </c>
      <c r="F945" s="34">
        <f t="shared" si="14"/>
        <v>0</v>
      </c>
      <c r="K945" s="13"/>
      <c r="L945" s="13"/>
    </row>
    <row r="946" spans="1:12" x14ac:dyDescent="0.2">
      <c r="A946" s="17" t="s">
        <v>857</v>
      </c>
      <c r="B946" s="17" t="s">
        <v>412</v>
      </c>
      <c r="C946" s="17" t="s">
        <v>19</v>
      </c>
      <c r="D946" s="18">
        <v>3450940</v>
      </c>
      <c r="E946" s="35">
        <v>3450940</v>
      </c>
      <c r="F946" s="34">
        <f t="shared" si="14"/>
        <v>0</v>
      </c>
      <c r="J946" s="13"/>
      <c r="K946" s="13"/>
    </row>
    <row r="947" spans="1:12" x14ac:dyDescent="0.2">
      <c r="A947" s="17" t="s">
        <v>858</v>
      </c>
      <c r="B947" s="17" t="s">
        <v>742</v>
      </c>
      <c r="C947" s="17" t="s">
        <v>19</v>
      </c>
      <c r="D947" s="18">
        <v>3450940</v>
      </c>
      <c r="E947" s="35">
        <v>3450940</v>
      </c>
      <c r="F947" s="34">
        <f t="shared" si="14"/>
        <v>0</v>
      </c>
      <c r="K947" s="13"/>
      <c r="L947" s="13"/>
    </row>
    <row r="948" spans="1:12" x14ac:dyDescent="0.2">
      <c r="A948" s="14" t="s">
        <v>859</v>
      </c>
      <c r="B948" s="14" t="s">
        <v>860</v>
      </c>
      <c r="C948" s="14"/>
      <c r="F948" s="34">
        <f t="shared" si="14"/>
        <v>0</v>
      </c>
      <c r="K948" s="13"/>
      <c r="L948" s="13"/>
    </row>
    <row r="949" spans="1:12" x14ac:dyDescent="0.2">
      <c r="A949" s="29" t="s">
        <v>5</v>
      </c>
      <c r="B949" s="29" t="s">
        <v>140</v>
      </c>
      <c r="C949" s="29"/>
      <c r="D949" s="30" t="s">
        <v>20</v>
      </c>
      <c r="E949" s="30" t="s">
        <v>20</v>
      </c>
      <c r="F949" s="34" t="e">
        <f t="shared" si="14"/>
        <v>#VALUE!</v>
      </c>
      <c r="K949" s="13"/>
      <c r="L949" s="13"/>
    </row>
    <row r="950" spans="1:12" x14ac:dyDescent="0.2">
      <c r="A950" s="14" t="s">
        <v>139</v>
      </c>
      <c r="B950" s="14" t="s">
        <v>15</v>
      </c>
      <c r="C950" s="14"/>
      <c r="D950" s="16">
        <v>2158328655</v>
      </c>
      <c r="E950" s="16">
        <f>SUM(E951,E961,E979)</f>
        <v>2158328655</v>
      </c>
      <c r="F950" s="34">
        <f t="shared" si="14"/>
        <v>0</v>
      </c>
      <c r="K950" s="13"/>
      <c r="L950" s="13"/>
    </row>
    <row r="951" spans="1:12" x14ac:dyDescent="0.2">
      <c r="A951" s="14" t="s">
        <v>138</v>
      </c>
      <c r="B951" s="14" t="s">
        <v>137</v>
      </c>
      <c r="C951" s="14"/>
      <c r="D951" s="16">
        <v>1302213032</v>
      </c>
      <c r="E951" s="16">
        <f>SUM(E952,E955)</f>
        <v>1302213032</v>
      </c>
      <c r="F951" s="34">
        <f t="shared" si="14"/>
        <v>0</v>
      </c>
      <c r="K951" s="13"/>
      <c r="L951" s="13"/>
    </row>
    <row r="952" spans="1:12" x14ac:dyDescent="0.2">
      <c r="A952" s="14" t="s">
        <v>136</v>
      </c>
      <c r="B952" s="14" t="s">
        <v>132</v>
      </c>
      <c r="C952" s="14"/>
      <c r="D952" s="16">
        <v>942369787</v>
      </c>
      <c r="E952" s="16">
        <f>E953</f>
        <v>942369787</v>
      </c>
      <c r="F952" s="34">
        <f t="shared" si="14"/>
        <v>0</v>
      </c>
      <c r="K952" s="13"/>
      <c r="L952" s="13"/>
    </row>
    <row r="953" spans="1:12" x14ac:dyDescent="0.2">
      <c r="A953" s="14" t="s">
        <v>135</v>
      </c>
      <c r="B953" s="14" t="s">
        <v>134</v>
      </c>
      <c r="C953" s="14"/>
      <c r="D953" s="16">
        <v>942369787</v>
      </c>
      <c r="E953" s="16">
        <f>E954</f>
        <v>942369787</v>
      </c>
      <c r="F953" s="34">
        <f t="shared" si="14"/>
        <v>0</v>
      </c>
      <c r="K953" s="13"/>
      <c r="L953" s="13"/>
    </row>
    <row r="954" spans="1:12" x14ac:dyDescent="0.2">
      <c r="A954" s="17" t="s">
        <v>133</v>
      </c>
      <c r="B954" s="17" t="s">
        <v>132</v>
      </c>
      <c r="C954" s="17"/>
      <c r="D954" s="18">
        <v>942369787</v>
      </c>
      <c r="E954" s="18">
        <v>942369787</v>
      </c>
      <c r="F954" s="34">
        <f t="shared" si="14"/>
        <v>0</v>
      </c>
      <c r="K954" s="13"/>
      <c r="L954" s="13"/>
    </row>
    <row r="955" spans="1:12" x14ac:dyDescent="0.2">
      <c r="A955" s="14" t="s">
        <v>131</v>
      </c>
      <c r="B955" s="14" t="s">
        <v>130</v>
      </c>
      <c r="C955" s="14"/>
      <c r="D955" s="16">
        <v>359843245</v>
      </c>
      <c r="E955" s="16">
        <f>SUM(E956,E958)</f>
        <v>359843245</v>
      </c>
      <c r="F955" s="34">
        <f t="shared" si="14"/>
        <v>0</v>
      </c>
      <c r="K955" s="13"/>
      <c r="L955" s="13"/>
    </row>
    <row r="956" spans="1:12" x14ac:dyDescent="0.2">
      <c r="A956" s="14" t="s">
        <v>129</v>
      </c>
      <c r="B956" s="14" t="s">
        <v>128</v>
      </c>
      <c r="C956" s="14"/>
      <c r="D956" s="16">
        <v>220148836</v>
      </c>
      <c r="E956" s="16">
        <f>E957</f>
        <v>220148836</v>
      </c>
      <c r="F956" s="34">
        <f t="shared" si="14"/>
        <v>0</v>
      </c>
      <c r="K956" s="13"/>
      <c r="L956" s="13"/>
    </row>
    <row r="957" spans="1:12" x14ac:dyDescent="0.2">
      <c r="A957" s="17" t="s">
        <v>143</v>
      </c>
      <c r="B957" s="17" t="s">
        <v>144</v>
      </c>
      <c r="C957" s="17"/>
      <c r="D957" s="18">
        <v>220148836</v>
      </c>
      <c r="E957" s="18">
        <v>220148836</v>
      </c>
      <c r="F957" s="34">
        <f t="shared" si="14"/>
        <v>0</v>
      </c>
      <c r="K957" s="13"/>
      <c r="L957" s="13"/>
    </row>
    <row r="958" spans="1:12" x14ac:dyDescent="0.2">
      <c r="A958" s="14" t="s">
        <v>125</v>
      </c>
      <c r="B958" s="14" t="s">
        <v>124</v>
      </c>
      <c r="C958" s="14"/>
      <c r="D958" s="16">
        <v>139694409</v>
      </c>
      <c r="E958" s="16">
        <f>SUM(E959:E960)</f>
        <v>139694409</v>
      </c>
      <c r="F958" s="34">
        <f t="shared" si="14"/>
        <v>0</v>
      </c>
      <c r="K958" s="13"/>
      <c r="L958" s="13"/>
    </row>
    <row r="959" spans="1:12" x14ac:dyDescent="0.2">
      <c r="A959" s="17" t="s">
        <v>123</v>
      </c>
      <c r="B959" s="17" t="s">
        <v>122</v>
      </c>
      <c r="C959" s="17"/>
      <c r="D959" s="18">
        <v>46564803</v>
      </c>
      <c r="E959" s="18">
        <v>46564803</v>
      </c>
      <c r="F959" s="34">
        <f t="shared" si="14"/>
        <v>0</v>
      </c>
      <c r="K959" s="13"/>
      <c r="L959" s="13"/>
    </row>
    <row r="960" spans="1:12" x14ac:dyDescent="0.2">
      <c r="A960" s="17" t="s">
        <v>121</v>
      </c>
      <c r="B960" s="17" t="s">
        <v>120</v>
      </c>
      <c r="C960" s="17"/>
      <c r="D960" s="18">
        <v>93129606</v>
      </c>
      <c r="E960" s="18">
        <v>93129606</v>
      </c>
      <c r="F960" s="34">
        <f t="shared" si="14"/>
        <v>0</v>
      </c>
      <c r="K960" s="13"/>
      <c r="L960" s="13"/>
    </row>
    <row r="961" spans="1:12" x14ac:dyDescent="0.2">
      <c r="A961" s="14" t="s">
        <v>119</v>
      </c>
      <c r="B961" s="14" t="s">
        <v>118</v>
      </c>
      <c r="C961" s="14"/>
      <c r="D961" s="16">
        <v>71046306</v>
      </c>
      <c r="E961" s="16">
        <f>E962</f>
        <v>71046306</v>
      </c>
      <c r="F961" s="34">
        <f t="shared" si="14"/>
        <v>0</v>
      </c>
      <c r="K961" s="13"/>
      <c r="L961" s="13"/>
    </row>
    <row r="962" spans="1:12" x14ac:dyDescent="0.2">
      <c r="A962" s="14" t="s">
        <v>117</v>
      </c>
      <c r="B962" s="14" t="s">
        <v>116</v>
      </c>
      <c r="C962" s="14"/>
      <c r="D962" s="16">
        <v>71046306</v>
      </c>
      <c r="E962" s="16">
        <f>SUM(E963,E965,E967,E969,E972,E974)</f>
        <v>71046306</v>
      </c>
      <c r="F962" s="34">
        <f t="shared" si="14"/>
        <v>0</v>
      </c>
      <c r="K962" s="13"/>
      <c r="L962" s="13"/>
    </row>
    <row r="963" spans="1:12" x14ac:dyDescent="0.2">
      <c r="A963" s="14" t="s">
        <v>115</v>
      </c>
      <c r="B963" s="14" t="s">
        <v>114</v>
      </c>
      <c r="C963" s="14"/>
      <c r="D963" s="16">
        <v>6959006</v>
      </c>
      <c r="E963" s="16">
        <f>E964</f>
        <v>6959006</v>
      </c>
      <c r="F963" s="34">
        <f t="shared" si="14"/>
        <v>0</v>
      </c>
      <c r="K963" s="13"/>
      <c r="L963" s="13"/>
    </row>
    <row r="964" spans="1:12" x14ac:dyDescent="0.2">
      <c r="A964" s="17" t="s">
        <v>111</v>
      </c>
      <c r="B964" s="17" t="s">
        <v>110</v>
      </c>
      <c r="C964" s="17"/>
      <c r="D964" s="18">
        <v>6959006</v>
      </c>
      <c r="E964" s="18">
        <v>6959006</v>
      </c>
      <c r="F964" s="34">
        <f t="shared" si="14"/>
        <v>0</v>
      </c>
      <c r="K964" s="13"/>
      <c r="L964" s="13"/>
    </row>
    <row r="965" spans="1:12" x14ac:dyDescent="0.2">
      <c r="A965" s="14" t="s">
        <v>109</v>
      </c>
      <c r="B965" s="14" t="s">
        <v>108</v>
      </c>
      <c r="C965" s="14"/>
      <c r="D965" s="16">
        <v>17397514</v>
      </c>
      <c r="E965" s="16">
        <f>E966</f>
        <v>17397514</v>
      </c>
      <c r="F965" s="34">
        <f t="shared" ref="F965:F1028" si="15">E965-D965</f>
        <v>0</v>
      </c>
      <c r="K965" s="13"/>
      <c r="L965" s="13"/>
    </row>
    <row r="966" spans="1:12" x14ac:dyDescent="0.2">
      <c r="A966" s="17" t="s">
        <v>107</v>
      </c>
      <c r="B966" s="17" t="s">
        <v>106</v>
      </c>
      <c r="C966" s="17"/>
      <c r="D966" s="18">
        <v>17397514</v>
      </c>
      <c r="E966" s="18">
        <v>17397514</v>
      </c>
      <c r="F966" s="34">
        <f t="shared" si="15"/>
        <v>0</v>
      </c>
      <c r="K966" s="13"/>
      <c r="L966" s="13"/>
    </row>
    <row r="967" spans="1:12" x14ac:dyDescent="0.2">
      <c r="A967" s="14" t="s">
        <v>101</v>
      </c>
      <c r="B967" s="14" t="s">
        <v>100</v>
      </c>
      <c r="C967" s="14"/>
      <c r="D967" s="16">
        <v>6959006</v>
      </c>
      <c r="E967" s="16">
        <f>E968</f>
        <v>6959006</v>
      </c>
      <c r="F967" s="34">
        <f t="shared" si="15"/>
        <v>0</v>
      </c>
      <c r="K967" s="13"/>
      <c r="L967" s="13"/>
    </row>
    <row r="968" spans="1:12" x14ac:dyDescent="0.2">
      <c r="A968" s="17" t="s">
        <v>99</v>
      </c>
      <c r="B968" s="17" t="s">
        <v>98</v>
      </c>
      <c r="C968" s="17"/>
      <c r="D968" s="18">
        <v>6959006</v>
      </c>
      <c r="E968" s="18">
        <v>6959006</v>
      </c>
      <c r="F968" s="34">
        <f t="shared" si="15"/>
        <v>0</v>
      </c>
      <c r="K968" s="13"/>
      <c r="L968" s="13"/>
    </row>
    <row r="969" spans="1:12" x14ac:dyDescent="0.2">
      <c r="A969" s="14" t="s">
        <v>89</v>
      </c>
      <c r="B969" s="14" t="s">
        <v>88</v>
      </c>
      <c r="C969" s="14"/>
      <c r="D969" s="16">
        <v>23725067</v>
      </c>
      <c r="E969" s="16">
        <f>SUM(E970:E971)</f>
        <v>23725067</v>
      </c>
      <c r="F969" s="34">
        <f t="shared" si="15"/>
        <v>0</v>
      </c>
      <c r="K969" s="13"/>
      <c r="L969" s="13"/>
    </row>
    <row r="970" spans="1:12" x14ac:dyDescent="0.2">
      <c r="A970" s="17" t="s">
        <v>87</v>
      </c>
      <c r="B970" s="17" t="s">
        <v>86</v>
      </c>
      <c r="C970" s="17"/>
      <c r="D970" s="18">
        <v>6959006</v>
      </c>
      <c r="E970" s="18">
        <v>6959006</v>
      </c>
      <c r="F970" s="34">
        <f t="shared" si="15"/>
        <v>0</v>
      </c>
      <c r="K970" s="13"/>
      <c r="L970" s="13"/>
    </row>
    <row r="971" spans="1:12" x14ac:dyDescent="0.2">
      <c r="A971" s="17" t="s">
        <v>79</v>
      </c>
      <c r="B971" s="17" t="s">
        <v>78</v>
      </c>
      <c r="C971" s="17"/>
      <c r="D971" s="18">
        <v>16766061</v>
      </c>
      <c r="E971" s="18">
        <v>16766061</v>
      </c>
      <c r="F971" s="34">
        <f t="shared" si="15"/>
        <v>0</v>
      </c>
      <c r="K971" s="13"/>
      <c r="L971" s="13"/>
    </row>
    <row r="972" spans="1:12" x14ac:dyDescent="0.2">
      <c r="A972" s="14" t="s">
        <v>59</v>
      </c>
      <c r="B972" s="14" t="s">
        <v>58</v>
      </c>
      <c r="C972" s="14"/>
      <c r="D972" s="16">
        <v>1391801</v>
      </c>
      <c r="E972" s="16">
        <f>E973</f>
        <v>1391801</v>
      </c>
      <c r="F972" s="34">
        <f t="shared" si="15"/>
        <v>0</v>
      </c>
      <c r="K972" s="13"/>
      <c r="L972" s="13"/>
    </row>
    <row r="973" spans="1:12" x14ac:dyDescent="0.2">
      <c r="A973" s="17" t="s">
        <v>57</v>
      </c>
      <c r="B973" s="17" t="s">
        <v>56</v>
      </c>
      <c r="C973" s="17"/>
      <c r="D973" s="18">
        <v>1391801</v>
      </c>
      <c r="E973" s="18">
        <v>1391801</v>
      </c>
      <c r="F973" s="34">
        <f t="shared" si="15"/>
        <v>0</v>
      </c>
      <c r="K973" s="13"/>
      <c r="L973" s="13"/>
    </row>
    <row r="974" spans="1:12" x14ac:dyDescent="0.2">
      <c r="A974" s="14" t="s">
        <v>53</v>
      </c>
      <c r="B974" s="14" t="s">
        <v>52</v>
      </c>
      <c r="C974" s="14"/>
      <c r="D974" s="16">
        <v>14613912</v>
      </c>
      <c r="E974" s="16">
        <f>SUM(E975:E978)</f>
        <v>14613912</v>
      </c>
      <c r="F974" s="34">
        <f t="shared" si="15"/>
        <v>0</v>
      </c>
      <c r="K974" s="13"/>
      <c r="L974" s="13"/>
    </row>
    <row r="975" spans="1:12" x14ac:dyDescent="0.2">
      <c r="A975" s="17" t="s">
        <v>49</v>
      </c>
      <c r="B975" s="17" t="s">
        <v>48</v>
      </c>
      <c r="C975" s="17"/>
      <c r="D975" s="18">
        <v>2783602</v>
      </c>
      <c r="E975" s="18">
        <v>2783602</v>
      </c>
      <c r="F975" s="34">
        <f t="shared" si="15"/>
        <v>0</v>
      </c>
      <c r="K975" s="13"/>
      <c r="L975" s="13"/>
    </row>
    <row r="976" spans="1:12" x14ac:dyDescent="0.2">
      <c r="A976" s="17" t="s">
        <v>153</v>
      </c>
      <c r="B976" s="17" t="s">
        <v>154</v>
      </c>
      <c r="C976" s="17"/>
      <c r="D976" s="18">
        <v>6959006</v>
      </c>
      <c r="E976" s="18">
        <v>6959006</v>
      </c>
      <c r="F976" s="34">
        <f t="shared" si="15"/>
        <v>0</v>
      </c>
      <c r="K976" s="13"/>
      <c r="L976" s="13"/>
    </row>
    <row r="977" spans="1:12" x14ac:dyDescent="0.2">
      <c r="A977" s="17" t="s">
        <v>41</v>
      </c>
      <c r="B977" s="17" t="s">
        <v>40</v>
      </c>
      <c r="C977" s="17"/>
      <c r="D977" s="18">
        <v>695901</v>
      </c>
      <c r="E977" s="18">
        <v>695901</v>
      </c>
      <c r="F977" s="34">
        <f t="shared" si="15"/>
        <v>0</v>
      </c>
      <c r="K977" s="13"/>
      <c r="L977" s="13"/>
    </row>
    <row r="978" spans="1:12" x14ac:dyDescent="0.2">
      <c r="A978" s="17" t="s">
        <v>39</v>
      </c>
      <c r="B978" s="17" t="s">
        <v>38</v>
      </c>
      <c r="C978" s="17"/>
      <c r="D978" s="18">
        <v>4175403</v>
      </c>
      <c r="E978" s="18">
        <v>4175403</v>
      </c>
      <c r="F978" s="34">
        <f t="shared" si="15"/>
        <v>0</v>
      </c>
      <c r="K978" s="13"/>
      <c r="L978" s="13"/>
    </row>
    <row r="979" spans="1:12" x14ac:dyDescent="0.2">
      <c r="A979" s="14" t="s">
        <v>37</v>
      </c>
      <c r="B979" s="14" t="s">
        <v>36</v>
      </c>
      <c r="C979" s="14"/>
      <c r="D979" s="16">
        <v>785069317</v>
      </c>
      <c r="E979" s="16">
        <f>E980</f>
        <v>785069317</v>
      </c>
      <c r="F979" s="34">
        <f t="shared" si="15"/>
        <v>0</v>
      </c>
      <c r="K979" s="13"/>
      <c r="L979" s="13"/>
    </row>
    <row r="980" spans="1:12" x14ac:dyDescent="0.2">
      <c r="A980" s="14" t="s">
        <v>31</v>
      </c>
      <c r="B980" s="14" t="s">
        <v>30</v>
      </c>
      <c r="C980" s="14"/>
      <c r="D980" s="16">
        <v>785069317</v>
      </c>
      <c r="E980" s="16">
        <f>E981</f>
        <v>785069317</v>
      </c>
      <c r="F980" s="34">
        <f t="shared" si="15"/>
        <v>0</v>
      </c>
      <c r="K980" s="13"/>
      <c r="L980" s="13"/>
    </row>
    <row r="981" spans="1:12" x14ac:dyDescent="0.2">
      <c r="A981" s="14" t="s">
        <v>29</v>
      </c>
      <c r="B981" s="14" t="s">
        <v>28</v>
      </c>
      <c r="C981" s="14"/>
      <c r="D981" s="16">
        <v>785069317</v>
      </c>
      <c r="E981" s="16">
        <f>E982</f>
        <v>785069317</v>
      </c>
      <c r="F981" s="34">
        <f t="shared" si="15"/>
        <v>0</v>
      </c>
      <c r="K981" s="13"/>
      <c r="L981" s="13"/>
    </row>
    <row r="982" spans="1:12" x14ac:dyDescent="0.2">
      <c r="A982" s="17" t="s">
        <v>27</v>
      </c>
      <c r="B982" s="17" t="s">
        <v>26</v>
      </c>
      <c r="C982" s="17"/>
      <c r="D982" s="18">
        <v>785069317</v>
      </c>
      <c r="E982" s="18">
        <f>SUM(E990:E1013)</f>
        <v>785069317</v>
      </c>
      <c r="F982" s="34">
        <f t="shared" si="15"/>
        <v>0</v>
      </c>
      <c r="K982" s="13"/>
    </row>
    <row r="983" spans="1:12" x14ac:dyDescent="0.2">
      <c r="A983" s="13"/>
      <c r="B983" s="14" t="s">
        <v>3</v>
      </c>
      <c r="C983" s="14"/>
      <c r="D983" s="16">
        <v>1302213032</v>
      </c>
      <c r="E983" s="16">
        <f>E951</f>
        <v>1302213032</v>
      </c>
      <c r="F983" s="34">
        <f t="shared" si="15"/>
        <v>0</v>
      </c>
      <c r="K983" s="13"/>
    </row>
    <row r="984" spans="1:12" x14ac:dyDescent="0.2">
      <c r="A984" s="13"/>
      <c r="B984" s="14" t="s">
        <v>2</v>
      </c>
      <c r="C984" s="14"/>
      <c r="D984" s="16">
        <v>71046306</v>
      </c>
      <c r="E984" s="16">
        <f>E961</f>
        <v>71046306</v>
      </c>
      <c r="F984" s="34">
        <f t="shared" si="15"/>
        <v>0</v>
      </c>
      <c r="K984" s="13"/>
    </row>
    <row r="985" spans="1:12" x14ac:dyDescent="0.2">
      <c r="A985" s="13"/>
      <c r="B985" s="14" t="s">
        <v>23</v>
      </c>
      <c r="C985" s="14"/>
      <c r="D985" s="16">
        <v>1373259338</v>
      </c>
      <c r="E985" s="16">
        <f>SUM(E983:E984)</f>
        <v>1373259338</v>
      </c>
      <c r="F985" s="34">
        <f t="shared" si="15"/>
        <v>0</v>
      </c>
      <c r="K985" s="13"/>
    </row>
    <row r="986" spans="1:12" x14ac:dyDescent="0.2">
      <c r="A986" s="13"/>
      <c r="B986" s="14" t="s">
        <v>1</v>
      </c>
      <c r="C986" s="14"/>
      <c r="D986" s="16">
        <v>785069317</v>
      </c>
      <c r="E986" s="16">
        <f>E979</f>
        <v>785069317</v>
      </c>
      <c r="F986" s="34">
        <f t="shared" si="15"/>
        <v>0</v>
      </c>
      <c r="K986" s="13"/>
      <c r="L986" s="13"/>
    </row>
    <row r="987" spans="1:12" x14ac:dyDescent="0.2">
      <c r="A987" s="13"/>
      <c r="B987" s="14" t="s">
        <v>0</v>
      </c>
      <c r="C987" s="14"/>
      <c r="D987" s="16">
        <v>2158328655</v>
      </c>
      <c r="E987" s="16">
        <f>SUM(E985:E986)</f>
        <v>2158328655</v>
      </c>
      <c r="F987" s="34">
        <f t="shared" si="15"/>
        <v>0</v>
      </c>
      <c r="K987" s="13"/>
      <c r="L987" s="13"/>
    </row>
    <row r="988" spans="1:12" x14ac:dyDescent="0.2">
      <c r="A988" s="14" t="s">
        <v>859</v>
      </c>
      <c r="B988" s="14" t="s">
        <v>860</v>
      </c>
      <c r="C988" s="14"/>
      <c r="F988" s="34">
        <f t="shared" si="15"/>
        <v>0</v>
      </c>
      <c r="K988" s="13"/>
      <c r="L988" s="13"/>
    </row>
    <row r="989" spans="1:12" x14ac:dyDescent="0.2">
      <c r="A989" s="29" t="s">
        <v>5</v>
      </c>
      <c r="B989" s="29" t="s">
        <v>22</v>
      </c>
      <c r="C989" s="29" t="s">
        <v>21</v>
      </c>
      <c r="D989" s="30" t="s">
        <v>20</v>
      </c>
      <c r="E989" s="30" t="s">
        <v>20</v>
      </c>
      <c r="F989" s="34" t="e">
        <f t="shared" si="15"/>
        <v>#VALUE!</v>
      </c>
      <c r="K989" s="13"/>
      <c r="L989" s="13"/>
    </row>
    <row r="990" spans="1:12" x14ac:dyDescent="0.2">
      <c r="A990" s="17" t="s">
        <v>861</v>
      </c>
      <c r="B990" s="17" t="s">
        <v>862</v>
      </c>
      <c r="C990" s="17" t="s">
        <v>19</v>
      </c>
      <c r="D990" s="18">
        <v>30000000</v>
      </c>
      <c r="E990" s="18">
        <v>30000000</v>
      </c>
      <c r="F990" s="34">
        <f t="shared" si="15"/>
        <v>0</v>
      </c>
      <c r="K990" s="13"/>
      <c r="L990" s="13"/>
    </row>
    <row r="991" spans="1:12" x14ac:dyDescent="0.2">
      <c r="A991" s="17" t="s">
        <v>863</v>
      </c>
      <c r="B991" s="17" t="s">
        <v>864</v>
      </c>
      <c r="C991" s="17" t="s">
        <v>19</v>
      </c>
      <c r="D991" s="18">
        <v>35000000</v>
      </c>
      <c r="E991" s="18">
        <v>35000000</v>
      </c>
      <c r="F991" s="34">
        <f t="shared" si="15"/>
        <v>0</v>
      </c>
      <c r="K991" s="13"/>
      <c r="L991" s="13"/>
    </row>
    <row r="992" spans="1:12" x14ac:dyDescent="0.2">
      <c r="A992" s="17" t="s">
        <v>865</v>
      </c>
      <c r="B992" s="17" t="s">
        <v>866</v>
      </c>
      <c r="C992" s="17" t="s">
        <v>19</v>
      </c>
      <c r="D992" s="18">
        <v>299000000</v>
      </c>
      <c r="E992" s="18">
        <v>299000000</v>
      </c>
      <c r="F992" s="34">
        <f t="shared" si="15"/>
        <v>0</v>
      </c>
      <c r="K992" s="13"/>
      <c r="L992" s="13"/>
    </row>
    <row r="993" spans="1:12" x14ac:dyDescent="0.2">
      <c r="A993" s="17" t="s">
        <v>867</v>
      </c>
      <c r="B993" s="17" t="s">
        <v>868</v>
      </c>
      <c r="C993" s="17" t="s">
        <v>19</v>
      </c>
      <c r="D993" s="18">
        <v>21403609</v>
      </c>
      <c r="E993" s="18">
        <v>21403609</v>
      </c>
      <c r="F993" s="34">
        <f t="shared" si="15"/>
        <v>0</v>
      </c>
      <c r="K993" s="13"/>
      <c r="L993" s="13"/>
    </row>
    <row r="994" spans="1:12" x14ac:dyDescent="0.2">
      <c r="A994" s="17" t="s">
        <v>869</v>
      </c>
      <c r="B994" s="17" t="s">
        <v>870</v>
      </c>
      <c r="C994" s="17" t="s">
        <v>19</v>
      </c>
      <c r="D994" s="18">
        <v>30000000</v>
      </c>
      <c r="E994" s="18">
        <v>30000000</v>
      </c>
      <c r="F994" s="34">
        <f t="shared" si="15"/>
        <v>0</v>
      </c>
      <c r="K994" s="13"/>
      <c r="L994" s="13"/>
    </row>
    <row r="995" spans="1:12" x14ac:dyDescent="0.2">
      <c r="A995" s="17" t="s">
        <v>871</v>
      </c>
      <c r="B995" s="17" t="s">
        <v>872</v>
      </c>
      <c r="C995" s="17" t="s">
        <v>19</v>
      </c>
      <c r="D995" s="18">
        <v>30000000</v>
      </c>
      <c r="E995" s="18">
        <v>30000000</v>
      </c>
      <c r="F995" s="34">
        <f t="shared" si="15"/>
        <v>0</v>
      </c>
      <c r="K995" s="13"/>
      <c r="L995" s="13"/>
    </row>
    <row r="996" spans="1:12" x14ac:dyDescent="0.2">
      <c r="A996" s="17" t="s">
        <v>873</v>
      </c>
      <c r="B996" s="17" t="s">
        <v>874</v>
      </c>
      <c r="C996" s="17" t="s">
        <v>18</v>
      </c>
      <c r="D996" s="18">
        <v>12500000</v>
      </c>
      <c r="E996" s="18">
        <v>12500000</v>
      </c>
      <c r="F996" s="34">
        <f t="shared" si="15"/>
        <v>0</v>
      </c>
      <c r="K996" s="13"/>
      <c r="L996" s="13"/>
    </row>
    <row r="997" spans="1:12" ht="27" x14ac:dyDescent="0.2">
      <c r="A997" s="17" t="s">
        <v>875</v>
      </c>
      <c r="B997" s="17" t="s">
        <v>876</v>
      </c>
      <c r="C997" s="17" t="s">
        <v>18</v>
      </c>
      <c r="D997" s="18">
        <v>9200000</v>
      </c>
      <c r="E997" s="18">
        <v>9200000</v>
      </c>
      <c r="F997" s="34">
        <f t="shared" si="15"/>
        <v>0</v>
      </c>
      <c r="K997" s="13"/>
      <c r="L997" s="13"/>
    </row>
    <row r="998" spans="1:12" ht="40.5" x14ac:dyDescent="0.2">
      <c r="A998" s="17" t="s">
        <v>877</v>
      </c>
      <c r="B998" s="17" t="s">
        <v>878</v>
      </c>
      <c r="C998" s="17" t="s">
        <v>18</v>
      </c>
      <c r="D998" s="18">
        <v>28179900</v>
      </c>
      <c r="E998" s="18">
        <v>28179900</v>
      </c>
      <c r="F998" s="34">
        <f t="shared" si="15"/>
        <v>0</v>
      </c>
      <c r="K998" s="13"/>
      <c r="L998" s="13"/>
    </row>
    <row r="999" spans="1:12" x14ac:dyDescent="0.2">
      <c r="A999" s="17" t="s">
        <v>879</v>
      </c>
      <c r="B999" s="17" t="s">
        <v>880</v>
      </c>
      <c r="C999" s="17" t="s">
        <v>18</v>
      </c>
      <c r="D999" s="18">
        <v>15399450</v>
      </c>
      <c r="E999" s="18">
        <v>15399450</v>
      </c>
      <c r="F999" s="34">
        <f t="shared" si="15"/>
        <v>0</v>
      </c>
      <c r="K999" s="13"/>
      <c r="L999" s="13"/>
    </row>
    <row r="1000" spans="1:12" ht="27" x14ac:dyDescent="0.2">
      <c r="A1000" s="17" t="s">
        <v>881</v>
      </c>
      <c r="B1000" s="17" t="s">
        <v>882</v>
      </c>
      <c r="C1000" s="17" t="s">
        <v>18</v>
      </c>
      <c r="D1000" s="18">
        <v>18270678</v>
      </c>
      <c r="E1000" s="18">
        <v>18270678</v>
      </c>
      <c r="F1000" s="34">
        <f t="shared" si="15"/>
        <v>0</v>
      </c>
      <c r="K1000" s="13"/>
      <c r="L1000" s="13"/>
    </row>
    <row r="1001" spans="1:12" ht="27" x14ac:dyDescent="0.2">
      <c r="A1001" s="17" t="s">
        <v>883</v>
      </c>
      <c r="B1001" s="17" t="s">
        <v>884</v>
      </c>
      <c r="C1001" s="17" t="s">
        <v>18</v>
      </c>
      <c r="D1001" s="18">
        <v>28069670</v>
      </c>
      <c r="E1001" s="18">
        <v>28069670</v>
      </c>
      <c r="F1001" s="34">
        <f t="shared" si="15"/>
        <v>0</v>
      </c>
      <c r="K1001" s="13"/>
      <c r="L1001" s="13"/>
    </row>
    <row r="1002" spans="1:12" ht="27" x14ac:dyDescent="0.2">
      <c r="A1002" s="17" t="s">
        <v>885</v>
      </c>
      <c r="B1002" s="17" t="s">
        <v>886</v>
      </c>
      <c r="C1002" s="17" t="s">
        <v>18</v>
      </c>
      <c r="D1002" s="18">
        <v>19130240</v>
      </c>
      <c r="E1002" s="18">
        <v>19130240</v>
      </c>
      <c r="F1002" s="34">
        <f t="shared" si="15"/>
        <v>0</v>
      </c>
      <c r="K1002" s="13"/>
      <c r="L1002" s="13"/>
    </row>
    <row r="1003" spans="1:12" ht="27" x14ac:dyDescent="0.2">
      <c r="A1003" s="17" t="s">
        <v>887</v>
      </c>
      <c r="B1003" s="17" t="s">
        <v>888</v>
      </c>
      <c r="C1003" s="17" t="s">
        <v>18</v>
      </c>
      <c r="D1003" s="18">
        <v>18373500</v>
      </c>
      <c r="E1003" s="18">
        <v>18373500</v>
      </c>
      <c r="F1003" s="34">
        <f t="shared" si="15"/>
        <v>0</v>
      </c>
      <c r="K1003" s="13"/>
      <c r="L1003" s="13"/>
    </row>
    <row r="1004" spans="1:12" x14ac:dyDescent="0.2">
      <c r="A1004" s="17" t="s">
        <v>889</v>
      </c>
      <c r="B1004" s="17" t="s">
        <v>890</v>
      </c>
      <c r="C1004" s="17" t="s">
        <v>18</v>
      </c>
      <c r="D1004" s="18">
        <v>14890870</v>
      </c>
      <c r="E1004" s="18">
        <v>14890870</v>
      </c>
      <c r="F1004" s="34">
        <f t="shared" si="15"/>
        <v>0</v>
      </c>
      <c r="K1004" s="13"/>
      <c r="L1004" s="13"/>
    </row>
    <row r="1005" spans="1:12" x14ac:dyDescent="0.2">
      <c r="A1005" s="17" t="s">
        <v>891</v>
      </c>
      <c r="B1005" s="17" t="s">
        <v>892</v>
      </c>
      <c r="C1005" s="17" t="s">
        <v>18</v>
      </c>
      <c r="D1005" s="18">
        <v>10000000</v>
      </c>
      <c r="E1005" s="18">
        <v>10000000</v>
      </c>
      <c r="F1005" s="34">
        <f t="shared" si="15"/>
        <v>0</v>
      </c>
      <c r="K1005" s="13"/>
      <c r="L1005" s="13"/>
    </row>
    <row r="1006" spans="1:12" ht="27" x14ac:dyDescent="0.2">
      <c r="A1006" s="17" t="s">
        <v>893</v>
      </c>
      <c r="B1006" s="17" t="s">
        <v>894</v>
      </c>
      <c r="C1006" s="17" t="s">
        <v>18</v>
      </c>
      <c r="D1006" s="18">
        <v>28400500</v>
      </c>
      <c r="E1006" s="18">
        <v>28400500</v>
      </c>
      <c r="F1006" s="34">
        <f t="shared" si="15"/>
        <v>0</v>
      </c>
      <c r="K1006" s="13"/>
      <c r="L1006" s="13"/>
    </row>
    <row r="1007" spans="1:12" ht="27" x14ac:dyDescent="0.2">
      <c r="A1007" s="17" t="s">
        <v>895</v>
      </c>
      <c r="B1007" s="17" t="s">
        <v>896</v>
      </c>
      <c r="C1007" s="17" t="s">
        <v>18</v>
      </c>
      <c r="D1007" s="18">
        <v>21250900</v>
      </c>
      <c r="E1007" s="18">
        <v>21250900</v>
      </c>
      <c r="F1007" s="34">
        <f t="shared" si="15"/>
        <v>0</v>
      </c>
      <c r="K1007" s="13"/>
      <c r="L1007" s="13"/>
    </row>
    <row r="1008" spans="1:12" x14ac:dyDescent="0.2">
      <c r="A1008" s="17" t="s">
        <v>897</v>
      </c>
      <c r="B1008" s="17" t="s">
        <v>898</v>
      </c>
      <c r="C1008" s="17" t="s">
        <v>18</v>
      </c>
      <c r="D1008" s="18">
        <v>15000000</v>
      </c>
      <c r="E1008" s="18">
        <v>15000000</v>
      </c>
      <c r="F1008" s="34">
        <f t="shared" si="15"/>
        <v>0</v>
      </c>
      <c r="K1008" s="13"/>
      <c r="L1008" s="13"/>
    </row>
    <row r="1009" spans="1:12" ht="40.5" x14ac:dyDescent="0.2">
      <c r="A1009" s="17" t="s">
        <v>899</v>
      </c>
      <c r="B1009" s="17" t="s">
        <v>900</v>
      </c>
      <c r="C1009" s="17" t="s">
        <v>18</v>
      </c>
      <c r="D1009" s="18">
        <v>20000000</v>
      </c>
      <c r="E1009" s="18">
        <v>20000000</v>
      </c>
      <c r="F1009" s="34">
        <f t="shared" si="15"/>
        <v>0</v>
      </c>
      <c r="K1009" s="13"/>
      <c r="L1009" s="13"/>
    </row>
    <row r="1010" spans="1:12" x14ac:dyDescent="0.2">
      <c r="A1010" s="17" t="s">
        <v>901</v>
      </c>
      <c r="B1010" s="17" t="s">
        <v>902</v>
      </c>
      <c r="C1010" s="17" t="s">
        <v>18</v>
      </c>
      <c r="D1010" s="18">
        <v>11000000</v>
      </c>
      <c r="E1010" s="18">
        <v>11000000</v>
      </c>
      <c r="F1010" s="34">
        <f t="shared" si="15"/>
        <v>0</v>
      </c>
      <c r="K1010" s="13"/>
      <c r="L1010" s="13"/>
    </row>
    <row r="1011" spans="1:12" x14ac:dyDescent="0.2">
      <c r="A1011" s="17" t="s">
        <v>903</v>
      </c>
      <c r="B1011" s="17" t="s">
        <v>904</v>
      </c>
      <c r="C1011" s="17" t="s">
        <v>18</v>
      </c>
      <c r="D1011" s="18">
        <v>20000000</v>
      </c>
      <c r="E1011" s="18">
        <v>20000000</v>
      </c>
      <c r="F1011" s="34">
        <f t="shared" si="15"/>
        <v>0</v>
      </c>
      <c r="K1011" s="13"/>
      <c r="L1011" s="13"/>
    </row>
    <row r="1012" spans="1:12" x14ac:dyDescent="0.2">
      <c r="A1012" s="17" t="s">
        <v>905</v>
      </c>
      <c r="B1012" s="17" t="s">
        <v>906</v>
      </c>
      <c r="C1012" s="17" t="s">
        <v>19</v>
      </c>
      <c r="D1012" s="18">
        <v>30000000</v>
      </c>
      <c r="E1012" s="18">
        <v>30000000</v>
      </c>
      <c r="F1012" s="34">
        <f t="shared" si="15"/>
        <v>0</v>
      </c>
      <c r="J1012" s="13"/>
      <c r="K1012" s="13"/>
    </row>
    <row r="1013" spans="1:12" x14ac:dyDescent="0.2">
      <c r="A1013" s="17" t="s">
        <v>907</v>
      </c>
      <c r="B1013" s="17" t="s">
        <v>908</v>
      </c>
      <c r="C1013" s="17" t="s">
        <v>18</v>
      </c>
      <c r="D1013" s="18">
        <v>20000000</v>
      </c>
      <c r="E1013" s="18">
        <v>20000000</v>
      </c>
      <c r="F1013" s="34">
        <f t="shared" si="15"/>
        <v>0</v>
      </c>
      <c r="K1013" s="13"/>
      <c r="L1013" s="13"/>
    </row>
    <row r="1014" spans="1:12" x14ac:dyDescent="0.2">
      <c r="A1014" s="105"/>
      <c r="B1014" s="105" t="s">
        <v>2146</v>
      </c>
      <c r="C1014" s="105" t="s">
        <v>18</v>
      </c>
      <c r="D1014" s="105"/>
      <c r="E1014" s="125">
        <v>20000000</v>
      </c>
      <c r="F1014" s="34">
        <f t="shared" si="15"/>
        <v>20000000</v>
      </c>
      <c r="K1014" s="13"/>
      <c r="L1014" s="13"/>
    </row>
    <row r="1015" spans="1:12" x14ac:dyDescent="0.2">
      <c r="A1015" s="14" t="s">
        <v>909</v>
      </c>
      <c r="B1015" s="14" t="s">
        <v>910</v>
      </c>
      <c r="C1015" s="14"/>
      <c r="F1015" s="34">
        <f t="shared" si="15"/>
        <v>0</v>
      </c>
      <c r="K1015" s="13"/>
      <c r="L1015" s="13"/>
    </row>
    <row r="1016" spans="1:12" x14ac:dyDescent="0.2">
      <c r="A1016" s="29" t="s">
        <v>5</v>
      </c>
      <c r="B1016" s="29" t="s">
        <v>140</v>
      </c>
      <c r="C1016" s="29"/>
      <c r="D1016" s="30" t="s">
        <v>20</v>
      </c>
      <c r="E1016" s="30" t="s">
        <v>20</v>
      </c>
      <c r="F1016" s="34" t="e">
        <f t="shared" si="15"/>
        <v>#VALUE!</v>
      </c>
      <c r="K1016" s="13"/>
      <c r="L1016" s="13"/>
    </row>
    <row r="1017" spans="1:12" x14ac:dyDescent="0.2">
      <c r="A1017" s="14" t="s">
        <v>139</v>
      </c>
      <c r="B1017" s="14" t="s">
        <v>15</v>
      </c>
      <c r="C1017" s="14"/>
      <c r="D1017" s="16">
        <v>2477950209</v>
      </c>
      <c r="E1017" s="16">
        <f>SUM(E1018,E1026,E1063)</f>
        <v>2477950209</v>
      </c>
      <c r="F1017" s="34">
        <f t="shared" si="15"/>
        <v>0</v>
      </c>
      <c r="K1017" s="13"/>
      <c r="L1017" s="13"/>
    </row>
    <row r="1018" spans="1:12" x14ac:dyDescent="0.2">
      <c r="A1018" s="14" t="s">
        <v>138</v>
      </c>
      <c r="B1018" s="14" t="s">
        <v>137</v>
      </c>
      <c r="C1018" s="14"/>
      <c r="D1018" s="16">
        <v>1658971673</v>
      </c>
      <c r="E1018" s="16">
        <f>SUM(E1019,E1022)</f>
        <v>1658971673</v>
      </c>
      <c r="F1018" s="34">
        <f t="shared" si="15"/>
        <v>0</v>
      </c>
      <c r="K1018" s="13"/>
      <c r="L1018" s="13"/>
    </row>
    <row r="1019" spans="1:12" x14ac:dyDescent="0.2">
      <c r="A1019" s="14" t="s">
        <v>136</v>
      </c>
      <c r="B1019" s="14" t="s">
        <v>132</v>
      </c>
      <c r="C1019" s="14"/>
      <c r="D1019" s="16">
        <v>1444028462</v>
      </c>
      <c r="E1019" s="16">
        <f>E1020</f>
        <v>1444028462</v>
      </c>
      <c r="F1019" s="34">
        <f t="shared" si="15"/>
        <v>0</v>
      </c>
      <c r="K1019" s="13"/>
      <c r="L1019" s="13"/>
    </row>
    <row r="1020" spans="1:12" x14ac:dyDescent="0.2">
      <c r="A1020" s="14" t="s">
        <v>135</v>
      </c>
      <c r="B1020" s="14" t="s">
        <v>134</v>
      </c>
      <c r="C1020" s="14"/>
      <c r="D1020" s="16">
        <v>1444028462</v>
      </c>
      <c r="E1020" s="16">
        <f>E1021</f>
        <v>1444028462</v>
      </c>
      <c r="F1020" s="34">
        <f t="shared" si="15"/>
        <v>0</v>
      </c>
      <c r="K1020" s="13"/>
      <c r="L1020" s="13"/>
    </row>
    <row r="1021" spans="1:12" x14ac:dyDescent="0.2">
      <c r="A1021" s="17" t="s">
        <v>133</v>
      </c>
      <c r="B1021" s="17" t="s">
        <v>132</v>
      </c>
      <c r="C1021" s="17"/>
      <c r="D1021" s="18">
        <v>1444028462</v>
      </c>
      <c r="E1021" s="18">
        <v>1444028462</v>
      </c>
      <c r="F1021" s="34">
        <f t="shared" si="15"/>
        <v>0</v>
      </c>
      <c r="K1021" s="13"/>
      <c r="L1021" s="13"/>
    </row>
    <row r="1022" spans="1:12" x14ac:dyDescent="0.2">
      <c r="A1022" s="14" t="s">
        <v>131</v>
      </c>
      <c r="B1022" s="14" t="s">
        <v>130</v>
      </c>
      <c r="C1022" s="14"/>
      <c r="D1022" s="16">
        <v>214943211</v>
      </c>
      <c r="E1022" s="16">
        <f>E1023</f>
        <v>214943211</v>
      </c>
      <c r="F1022" s="34">
        <f t="shared" si="15"/>
        <v>0</v>
      </c>
      <c r="K1022" s="13"/>
      <c r="L1022" s="13"/>
    </row>
    <row r="1023" spans="1:12" x14ac:dyDescent="0.2">
      <c r="A1023" s="14" t="s">
        <v>125</v>
      </c>
      <c r="B1023" s="14" t="s">
        <v>124</v>
      </c>
      <c r="C1023" s="14"/>
      <c r="D1023" s="16">
        <v>214943211</v>
      </c>
      <c r="E1023" s="16">
        <f>SUM(E1024:E1025)</f>
        <v>214943211</v>
      </c>
      <c r="F1023" s="34">
        <f t="shared" si="15"/>
        <v>0</v>
      </c>
      <c r="K1023" s="13"/>
      <c r="L1023" s="13"/>
    </row>
    <row r="1024" spans="1:12" x14ac:dyDescent="0.2">
      <c r="A1024" s="17" t="s">
        <v>123</v>
      </c>
      <c r="B1024" s="17" t="s">
        <v>122</v>
      </c>
      <c r="C1024" s="17"/>
      <c r="D1024" s="18">
        <v>71647737</v>
      </c>
      <c r="E1024" s="18">
        <v>71647737</v>
      </c>
      <c r="F1024" s="34">
        <f t="shared" si="15"/>
        <v>0</v>
      </c>
      <c r="K1024" s="13"/>
      <c r="L1024" s="13"/>
    </row>
    <row r="1025" spans="1:12" x14ac:dyDescent="0.2">
      <c r="A1025" s="17" t="s">
        <v>121</v>
      </c>
      <c r="B1025" s="17" t="s">
        <v>120</v>
      </c>
      <c r="C1025" s="17"/>
      <c r="D1025" s="18">
        <v>143295474</v>
      </c>
      <c r="E1025" s="18">
        <v>143295474</v>
      </c>
      <c r="F1025" s="34">
        <f t="shared" si="15"/>
        <v>0</v>
      </c>
      <c r="K1025" s="13"/>
      <c r="L1025" s="13"/>
    </row>
    <row r="1026" spans="1:12" x14ac:dyDescent="0.2">
      <c r="A1026" s="14" t="s">
        <v>119</v>
      </c>
      <c r="B1026" s="14" t="s">
        <v>118</v>
      </c>
      <c r="C1026" s="14"/>
      <c r="D1026" s="16">
        <v>46987844</v>
      </c>
      <c r="E1026" s="16">
        <f>E1027</f>
        <v>46987844</v>
      </c>
      <c r="F1026" s="34">
        <f t="shared" si="15"/>
        <v>0</v>
      </c>
      <c r="K1026" s="13"/>
      <c r="L1026" s="13"/>
    </row>
    <row r="1027" spans="1:12" x14ac:dyDescent="0.2">
      <c r="A1027" s="14" t="s">
        <v>117</v>
      </c>
      <c r="B1027" s="14" t="s">
        <v>116</v>
      </c>
      <c r="C1027" s="14"/>
      <c r="D1027" s="16">
        <v>46987844</v>
      </c>
      <c r="E1027" s="16">
        <f>SUM(E1028,E1030,E1033,E1039,E1043,E1045,E1047,E1050,E1052,E1054)</f>
        <v>46987844</v>
      </c>
      <c r="F1027" s="34">
        <f t="shared" si="15"/>
        <v>0</v>
      </c>
      <c r="K1027" s="13"/>
      <c r="L1027" s="13"/>
    </row>
    <row r="1028" spans="1:12" x14ac:dyDescent="0.2">
      <c r="A1028" s="14" t="s">
        <v>115</v>
      </c>
      <c r="B1028" s="14" t="s">
        <v>114</v>
      </c>
      <c r="C1028" s="14"/>
      <c r="D1028" s="16">
        <v>5426343</v>
      </c>
      <c r="E1028" s="16">
        <f>E1029</f>
        <v>5426343</v>
      </c>
      <c r="F1028" s="34">
        <f t="shared" si="15"/>
        <v>0</v>
      </c>
      <c r="K1028" s="13"/>
      <c r="L1028" s="13"/>
    </row>
    <row r="1029" spans="1:12" x14ac:dyDescent="0.2">
      <c r="A1029" s="17" t="s">
        <v>111</v>
      </c>
      <c r="B1029" s="17" t="s">
        <v>110</v>
      </c>
      <c r="C1029" s="17"/>
      <c r="D1029" s="18">
        <v>5426343</v>
      </c>
      <c r="E1029" s="18">
        <v>5426343</v>
      </c>
      <c r="F1029" s="34">
        <f t="shared" ref="F1029:F1092" si="16">E1029-D1029</f>
        <v>0</v>
      </c>
      <c r="K1029" s="13"/>
      <c r="L1029" s="13"/>
    </row>
    <row r="1030" spans="1:12" x14ac:dyDescent="0.2">
      <c r="A1030" s="14" t="s">
        <v>109</v>
      </c>
      <c r="B1030" s="14" t="s">
        <v>108</v>
      </c>
      <c r="C1030" s="14"/>
      <c r="D1030" s="16">
        <v>5126794</v>
      </c>
      <c r="E1030" s="16">
        <f>SUM(E1031:E1032)</f>
        <v>5126794</v>
      </c>
      <c r="F1030" s="34">
        <f t="shared" si="16"/>
        <v>0</v>
      </c>
      <c r="K1030" s="13"/>
      <c r="L1030" s="13"/>
    </row>
    <row r="1031" spans="1:12" x14ac:dyDescent="0.2">
      <c r="A1031" s="17" t="s">
        <v>107</v>
      </c>
      <c r="B1031" s="17" t="s">
        <v>106</v>
      </c>
      <c r="C1031" s="17"/>
      <c r="D1031" s="18">
        <v>3482149</v>
      </c>
      <c r="E1031" s="18">
        <v>3482149</v>
      </c>
      <c r="F1031" s="34">
        <f t="shared" si="16"/>
        <v>0</v>
      </c>
      <c r="K1031" s="13"/>
      <c r="L1031" s="13"/>
    </row>
    <row r="1032" spans="1:12" x14ac:dyDescent="0.2">
      <c r="A1032" s="17" t="s">
        <v>397</v>
      </c>
      <c r="B1032" s="17" t="s">
        <v>398</v>
      </c>
      <c r="C1032" s="17"/>
      <c r="D1032" s="18">
        <v>1644645</v>
      </c>
      <c r="E1032" s="18">
        <v>1644645</v>
      </c>
      <c r="F1032" s="34">
        <f t="shared" si="16"/>
        <v>0</v>
      </c>
      <c r="K1032" s="13"/>
      <c r="L1032" s="13"/>
    </row>
    <row r="1033" spans="1:12" x14ac:dyDescent="0.2">
      <c r="A1033" s="14" t="s">
        <v>101</v>
      </c>
      <c r="B1033" s="14" t="s">
        <v>100</v>
      </c>
      <c r="C1033" s="14"/>
      <c r="D1033" s="16">
        <v>3288121</v>
      </c>
      <c r="E1033" s="16">
        <f>SUM(E1034:E1038)</f>
        <v>3288121</v>
      </c>
      <c r="F1033" s="34">
        <f t="shared" si="16"/>
        <v>0</v>
      </c>
      <c r="K1033" s="13"/>
      <c r="L1033" s="13"/>
    </row>
    <row r="1034" spans="1:12" x14ac:dyDescent="0.2">
      <c r="A1034" s="17" t="s">
        <v>99</v>
      </c>
      <c r="B1034" s="17" t="s">
        <v>98</v>
      </c>
      <c r="C1034" s="17"/>
      <c r="D1034" s="18">
        <v>2214773</v>
      </c>
      <c r="E1034" s="18">
        <v>2214773</v>
      </c>
      <c r="F1034" s="34">
        <f t="shared" si="16"/>
        <v>0</v>
      </c>
      <c r="K1034" s="13"/>
      <c r="L1034" s="13"/>
    </row>
    <row r="1035" spans="1:12" x14ac:dyDescent="0.2">
      <c r="A1035" s="17" t="s">
        <v>95</v>
      </c>
      <c r="B1035" s="17" t="s">
        <v>94</v>
      </c>
      <c r="C1035" s="17"/>
      <c r="D1035" s="18">
        <v>400000</v>
      </c>
      <c r="E1035" s="18">
        <v>400000</v>
      </c>
      <c r="F1035" s="34">
        <f t="shared" si="16"/>
        <v>0</v>
      </c>
      <c r="K1035" s="13"/>
      <c r="L1035" s="13"/>
    </row>
    <row r="1036" spans="1:12" x14ac:dyDescent="0.2">
      <c r="A1036" s="17" t="s">
        <v>145</v>
      </c>
      <c r="B1036" s="17" t="s">
        <v>146</v>
      </c>
      <c r="C1036" s="17"/>
      <c r="D1036" s="18">
        <v>273348</v>
      </c>
      <c r="E1036" s="18">
        <v>273348</v>
      </c>
      <c r="F1036" s="34">
        <f t="shared" si="16"/>
        <v>0</v>
      </c>
      <c r="K1036" s="13"/>
      <c r="L1036" s="13"/>
    </row>
    <row r="1037" spans="1:12" x14ac:dyDescent="0.2">
      <c r="A1037" s="17" t="s">
        <v>147</v>
      </c>
      <c r="B1037" s="17" t="s">
        <v>148</v>
      </c>
      <c r="C1037" s="17"/>
      <c r="D1037" s="18">
        <v>250000</v>
      </c>
      <c r="E1037" s="18">
        <v>250000</v>
      </c>
      <c r="F1037" s="34">
        <f t="shared" si="16"/>
        <v>0</v>
      </c>
      <c r="K1037" s="13"/>
      <c r="L1037" s="13"/>
    </row>
    <row r="1038" spans="1:12" x14ac:dyDescent="0.2">
      <c r="A1038" s="17" t="s">
        <v>149</v>
      </c>
      <c r="B1038" s="17" t="s">
        <v>150</v>
      </c>
      <c r="C1038" s="17"/>
      <c r="D1038" s="18">
        <v>150000</v>
      </c>
      <c r="E1038" s="18">
        <v>150000</v>
      </c>
      <c r="F1038" s="34">
        <f t="shared" si="16"/>
        <v>0</v>
      </c>
      <c r="K1038" s="13"/>
      <c r="L1038" s="13"/>
    </row>
    <row r="1039" spans="1:12" x14ac:dyDescent="0.2">
      <c r="A1039" s="14" t="s">
        <v>89</v>
      </c>
      <c r="B1039" s="14" t="s">
        <v>88</v>
      </c>
      <c r="C1039" s="14"/>
      <c r="D1039" s="16">
        <v>2280180</v>
      </c>
      <c r="E1039" s="16">
        <f>SUM(E1040:E1042)</f>
        <v>2280180</v>
      </c>
      <c r="F1039" s="34">
        <f t="shared" si="16"/>
        <v>0</v>
      </c>
      <c r="K1039" s="13"/>
      <c r="L1039" s="13"/>
    </row>
    <row r="1040" spans="1:12" x14ac:dyDescent="0.2">
      <c r="A1040" s="17" t="s">
        <v>85</v>
      </c>
      <c r="B1040" s="17" t="s">
        <v>84</v>
      </c>
      <c r="C1040" s="17"/>
      <c r="D1040" s="18">
        <v>1822322</v>
      </c>
      <c r="E1040" s="18">
        <v>1822322</v>
      </c>
      <c r="F1040" s="34">
        <f t="shared" si="16"/>
        <v>0</v>
      </c>
      <c r="K1040" s="13"/>
      <c r="L1040" s="13"/>
    </row>
    <row r="1041" spans="1:12" x14ac:dyDescent="0.2">
      <c r="A1041" s="17" t="s">
        <v>911</v>
      </c>
      <c r="B1041" s="17" t="s">
        <v>912</v>
      </c>
      <c r="C1041" s="17"/>
      <c r="D1041" s="18">
        <v>342634</v>
      </c>
      <c r="E1041" s="18">
        <v>342634</v>
      </c>
      <c r="F1041" s="34">
        <f t="shared" si="16"/>
        <v>0</v>
      </c>
      <c r="K1041" s="13"/>
      <c r="L1041" s="13"/>
    </row>
    <row r="1042" spans="1:12" x14ac:dyDescent="0.2">
      <c r="A1042" s="17" t="s">
        <v>913</v>
      </c>
      <c r="B1042" s="17" t="s">
        <v>914</v>
      </c>
      <c r="C1042" s="17"/>
      <c r="D1042" s="18">
        <v>115224</v>
      </c>
      <c r="E1042" s="18">
        <v>115224</v>
      </c>
      <c r="F1042" s="34">
        <f t="shared" si="16"/>
        <v>0</v>
      </c>
      <c r="K1042" s="13"/>
      <c r="L1042" s="13"/>
    </row>
    <row r="1043" spans="1:12" x14ac:dyDescent="0.2">
      <c r="A1043" s="14" t="s">
        <v>75</v>
      </c>
      <c r="B1043" s="14" t="s">
        <v>74</v>
      </c>
      <c r="C1043" s="14"/>
      <c r="D1043" s="16">
        <v>3827386</v>
      </c>
      <c r="E1043" s="16">
        <f>E1044</f>
        <v>3827386</v>
      </c>
      <c r="F1043" s="34">
        <f t="shared" si="16"/>
        <v>0</v>
      </c>
      <c r="K1043" s="13"/>
      <c r="L1043" s="13"/>
    </row>
    <row r="1044" spans="1:12" x14ac:dyDescent="0.2">
      <c r="A1044" s="17" t="s">
        <v>73</v>
      </c>
      <c r="B1044" s="17" t="s">
        <v>72</v>
      </c>
      <c r="C1044" s="17"/>
      <c r="D1044" s="18">
        <v>3827386</v>
      </c>
      <c r="E1044" s="18">
        <v>3827386</v>
      </c>
      <c r="F1044" s="34">
        <f t="shared" si="16"/>
        <v>0</v>
      </c>
      <c r="K1044" s="13"/>
      <c r="L1044" s="13"/>
    </row>
    <row r="1045" spans="1:12" x14ac:dyDescent="0.2">
      <c r="A1045" s="14" t="s">
        <v>71</v>
      </c>
      <c r="B1045" s="14" t="s">
        <v>70</v>
      </c>
      <c r="C1045" s="14"/>
      <c r="D1045" s="16">
        <v>10000000</v>
      </c>
      <c r="E1045" s="16">
        <f>E1046</f>
        <v>10000000</v>
      </c>
      <c r="F1045" s="34">
        <f t="shared" si="16"/>
        <v>0</v>
      </c>
      <c r="K1045" s="13"/>
      <c r="L1045" s="13"/>
    </row>
    <row r="1046" spans="1:12" x14ac:dyDescent="0.2">
      <c r="A1046" s="17" t="s">
        <v>69</v>
      </c>
      <c r="B1046" s="17" t="s">
        <v>68</v>
      </c>
      <c r="C1046" s="17"/>
      <c r="D1046" s="18">
        <v>10000000</v>
      </c>
      <c r="E1046" s="18">
        <v>10000000</v>
      </c>
      <c r="F1046" s="34">
        <f t="shared" si="16"/>
        <v>0</v>
      </c>
      <c r="K1046" s="13"/>
      <c r="L1046" s="13"/>
    </row>
    <row r="1047" spans="1:12" x14ac:dyDescent="0.2">
      <c r="A1047" s="14" t="s">
        <v>65</v>
      </c>
      <c r="B1047" s="14" t="s">
        <v>64</v>
      </c>
      <c r="C1047" s="14"/>
      <c r="D1047" s="16">
        <v>3817736</v>
      </c>
      <c r="E1047" s="16">
        <f>SUM(E1048:E1049)</f>
        <v>3817736</v>
      </c>
      <c r="F1047" s="34">
        <f t="shared" si="16"/>
        <v>0</v>
      </c>
      <c r="K1047" s="13"/>
      <c r="L1047" s="13"/>
    </row>
    <row r="1048" spans="1:12" x14ac:dyDescent="0.2">
      <c r="A1048" s="17" t="s">
        <v>61</v>
      </c>
      <c r="B1048" s="17" t="s">
        <v>60</v>
      </c>
      <c r="C1048" s="17"/>
      <c r="D1048" s="18">
        <v>1317736</v>
      </c>
      <c r="E1048" s="18">
        <v>1317736</v>
      </c>
      <c r="F1048" s="34">
        <f t="shared" si="16"/>
        <v>0</v>
      </c>
      <c r="K1048" s="13"/>
      <c r="L1048" s="13"/>
    </row>
    <row r="1049" spans="1:12" x14ac:dyDescent="0.2">
      <c r="A1049" s="17" t="s">
        <v>915</v>
      </c>
      <c r="B1049" s="17" t="s">
        <v>916</v>
      </c>
      <c r="C1049" s="17"/>
      <c r="D1049" s="18">
        <v>2500000</v>
      </c>
      <c r="E1049" s="18">
        <v>2500000</v>
      </c>
      <c r="F1049" s="34">
        <f t="shared" si="16"/>
        <v>0</v>
      </c>
      <c r="K1049" s="13"/>
      <c r="L1049" s="13"/>
    </row>
    <row r="1050" spans="1:12" x14ac:dyDescent="0.2">
      <c r="A1050" s="14" t="s">
        <v>59</v>
      </c>
      <c r="B1050" s="14" t="s">
        <v>58</v>
      </c>
      <c r="C1050" s="14"/>
      <c r="D1050" s="16">
        <v>2666837</v>
      </c>
      <c r="E1050" s="16">
        <f>E1051</f>
        <v>2666837</v>
      </c>
      <c r="F1050" s="34">
        <f t="shared" si="16"/>
        <v>0</v>
      </c>
      <c r="K1050" s="13"/>
      <c r="L1050" s="13"/>
    </row>
    <row r="1051" spans="1:12" x14ac:dyDescent="0.2">
      <c r="A1051" s="17" t="s">
        <v>57</v>
      </c>
      <c r="B1051" s="17" t="s">
        <v>56</v>
      </c>
      <c r="C1051" s="17"/>
      <c r="D1051" s="18">
        <v>2666837</v>
      </c>
      <c r="E1051" s="18">
        <v>2666837</v>
      </c>
      <c r="F1051" s="34">
        <f t="shared" si="16"/>
        <v>0</v>
      </c>
      <c r="K1051" s="13"/>
      <c r="L1051" s="13"/>
    </row>
    <row r="1052" spans="1:12" x14ac:dyDescent="0.2">
      <c r="A1052" s="14" t="s">
        <v>405</v>
      </c>
      <c r="B1052" s="14" t="s">
        <v>406</v>
      </c>
      <c r="C1052" s="14"/>
      <c r="D1052" s="16">
        <v>1274107</v>
      </c>
      <c r="E1052" s="16">
        <f>E1053</f>
        <v>1274107</v>
      </c>
      <c r="F1052" s="34">
        <f t="shared" si="16"/>
        <v>0</v>
      </c>
      <c r="K1052" s="13"/>
      <c r="L1052" s="13"/>
    </row>
    <row r="1053" spans="1:12" x14ac:dyDescent="0.2">
      <c r="A1053" s="17" t="s">
        <v>407</v>
      </c>
      <c r="B1053" s="17" t="s">
        <v>408</v>
      </c>
      <c r="C1053" s="17"/>
      <c r="D1053" s="18">
        <v>1274107</v>
      </c>
      <c r="E1053" s="18">
        <v>1274107</v>
      </c>
      <c r="F1053" s="34">
        <f t="shared" si="16"/>
        <v>0</v>
      </c>
      <c r="K1053" s="13"/>
      <c r="L1053" s="13"/>
    </row>
    <row r="1054" spans="1:12" x14ac:dyDescent="0.2">
      <c r="A1054" s="14" t="s">
        <v>53</v>
      </c>
      <c r="B1054" s="14" t="s">
        <v>52</v>
      </c>
      <c r="C1054" s="14"/>
      <c r="D1054" s="16">
        <v>9280340</v>
      </c>
      <c r="E1054" s="16">
        <f>SUM(E1055:E1062)</f>
        <v>9280340</v>
      </c>
      <c r="F1054" s="34">
        <f t="shared" si="16"/>
        <v>0</v>
      </c>
      <c r="K1054" s="13"/>
      <c r="L1054" s="13"/>
    </row>
    <row r="1055" spans="1:12" x14ac:dyDescent="0.2">
      <c r="A1055" s="17" t="s">
        <v>51</v>
      </c>
      <c r="B1055" s="17" t="s">
        <v>50</v>
      </c>
      <c r="C1055" s="17"/>
      <c r="D1055" s="18">
        <v>1331965</v>
      </c>
      <c r="E1055" s="18">
        <v>1331965</v>
      </c>
      <c r="F1055" s="34">
        <f t="shared" si="16"/>
        <v>0</v>
      </c>
      <c r="K1055" s="13"/>
      <c r="L1055" s="13"/>
    </row>
    <row r="1056" spans="1:12" x14ac:dyDescent="0.2">
      <c r="A1056" s="17" t="s">
        <v>49</v>
      </c>
      <c r="B1056" s="17" t="s">
        <v>48</v>
      </c>
      <c r="C1056" s="17"/>
      <c r="D1056" s="18">
        <v>1303856</v>
      </c>
      <c r="E1056" s="18">
        <v>1303856</v>
      </c>
      <c r="F1056" s="34">
        <f t="shared" si="16"/>
        <v>0</v>
      </c>
      <c r="K1056" s="13"/>
      <c r="L1056" s="13"/>
    </row>
    <row r="1057" spans="1:12" x14ac:dyDescent="0.2">
      <c r="A1057" s="17" t="s">
        <v>47</v>
      </c>
      <c r="B1057" s="17" t="s">
        <v>46</v>
      </c>
      <c r="C1057" s="17"/>
      <c r="D1057" s="18">
        <v>712700</v>
      </c>
      <c r="E1057" s="18">
        <v>712700</v>
      </c>
      <c r="F1057" s="34">
        <f t="shared" si="16"/>
        <v>0</v>
      </c>
      <c r="K1057" s="13"/>
      <c r="L1057" s="13"/>
    </row>
    <row r="1058" spans="1:12" x14ac:dyDescent="0.2">
      <c r="A1058" s="17" t="s">
        <v>43</v>
      </c>
      <c r="B1058" s="17" t="s">
        <v>42</v>
      </c>
      <c r="C1058" s="17"/>
      <c r="D1058" s="18">
        <v>1322322</v>
      </c>
      <c r="E1058" s="18">
        <v>1322322</v>
      </c>
      <c r="F1058" s="34">
        <f t="shared" si="16"/>
        <v>0</v>
      </c>
      <c r="K1058" s="13"/>
      <c r="L1058" s="13"/>
    </row>
    <row r="1059" spans="1:12" x14ac:dyDescent="0.2">
      <c r="A1059" s="17" t="s">
        <v>41</v>
      </c>
      <c r="B1059" s="17" t="s">
        <v>40</v>
      </c>
      <c r="C1059" s="17"/>
      <c r="D1059" s="18">
        <v>685269</v>
      </c>
      <c r="E1059" s="18">
        <v>685269</v>
      </c>
      <c r="F1059" s="34">
        <f t="shared" si="16"/>
        <v>0</v>
      </c>
      <c r="K1059" s="13"/>
      <c r="L1059" s="13"/>
    </row>
    <row r="1060" spans="1:12" x14ac:dyDescent="0.2">
      <c r="A1060" s="17" t="s">
        <v>917</v>
      </c>
      <c r="B1060" s="17" t="s">
        <v>918</v>
      </c>
      <c r="C1060" s="17"/>
      <c r="D1060" s="18">
        <v>924228</v>
      </c>
      <c r="E1060" s="18">
        <v>924228</v>
      </c>
      <c r="F1060" s="34">
        <f t="shared" si="16"/>
        <v>0</v>
      </c>
      <c r="K1060" s="13"/>
      <c r="L1060" s="13"/>
    </row>
    <row r="1061" spans="1:12" x14ac:dyDescent="0.2">
      <c r="A1061" s="17" t="s">
        <v>39</v>
      </c>
      <c r="B1061" s="17" t="s">
        <v>38</v>
      </c>
      <c r="C1061" s="17"/>
      <c r="D1061" s="18">
        <v>1000000</v>
      </c>
      <c r="E1061" s="18">
        <v>1000000</v>
      </c>
      <c r="F1061" s="34">
        <f t="shared" si="16"/>
        <v>0</v>
      </c>
      <c r="K1061" s="13"/>
      <c r="L1061" s="13"/>
    </row>
    <row r="1062" spans="1:12" x14ac:dyDescent="0.2">
      <c r="A1062" s="17" t="s">
        <v>457</v>
      </c>
      <c r="B1062" s="17" t="s">
        <v>458</v>
      </c>
      <c r="C1062" s="17"/>
      <c r="D1062" s="18">
        <v>2000000</v>
      </c>
      <c r="E1062" s="18">
        <v>2000000</v>
      </c>
      <c r="F1062" s="34">
        <f t="shared" si="16"/>
        <v>0</v>
      </c>
      <c r="K1062" s="13"/>
      <c r="L1062" s="13"/>
    </row>
    <row r="1063" spans="1:12" x14ac:dyDescent="0.2">
      <c r="A1063" s="14" t="s">
        <v>37</v>
      </c>
      <c r="B1063" s="14" t="s">
        <v>36</v>
      </c>
      <c r="C1063" s="14"/>
      <c r="D1063" s="16">
        <v>771990692</v>
      </c>
      <c r="E1063" s="16">
        <f>SUM(E1064,E1067,E1070,E1073)</f>
        <v>771990692</v>
      </c>
      <c r="F1063" s="34">
        <f t="shared" si="16"/>
        <v>0</v>
      </c>
      <c r="K1063" s="13"/>
      <c r="L1063" s="13"/>
    </row>
    <row r="1064" spans="1:12" x14ac:dyDescent="0.2">
      <c r="A1064" s="14" t="s">
        <v>35</v>
      </c>
      <c r="B1064" s="14" t="s">
        <v>34</v>
      </c>
      <c r="C1064" s="14"/>
      <c r="D1064" s="16">
        <v>111641644</v>
      </c>
      <c r="E1064" s="16">
        <f>E1065</f>
        <v>111641644</v>
      </c>
      <c r="F1064" s="34">
        <f t="shared" si="16"/>
        <v>0</v>
      </c>
      <c r="K1064" s="13"/>
      <c r="L1064" s="13"/>
    </row>
    <row r="1065" spans="1:12" x14ac:dyDescent="0.2">
      <c r="A1065" s="14" t="s">
        <v>33</v>
      </c>
      <c r="B1065" s="14" t="s">
        <v>32</v>
      </c>
      <c r="C1065" s="14"/>
      <c r="D1065" s="16">
        <v>111641644</v>
      </c>
      <c r="E1065" s="16">
        <f>E1066</f>
        <v>111641644</v>
      </c>
      <c r="F1065" s="34">
        <f t="shared" si="16"/>
        <v>0</v>
      </c>
      <c r="K1065" s="13"/>
      <c r="L1065" s="13"/>
    </row>
    <row r="1066" spans="1:12" x14ac:dyDescent="0.2">
      <c r="A1066" s="17" t="s">
        <v>415</v>
      </c>
      <c r="B1066" s="17" t="s">
        <v>416</v>
      </c>
      <c r="C1066" s="17"/>
      <c r="D1066" s="18">
        <v>111641644</v>
      </c>
      <c r="E1066" s="36">
        <f>SUM(E1086,E1099)</f>
        <v>111641644</v>
      </c>
      <c r="F1066" s="34">
        <f t="shared" si="16"/>
        <v>0</v>
      </c>
      <c r="K1066" s="13"/>
      <c r="L1066" s="13"/>
    </row>
    <row r="1067" spans="1:12" x14ac:dyDescent="0.2">
      <c r="A1067" s="14" t="s">
        <v>157</v>
      </c>
      <c r="B1067" s="14" t="s">
        <v>158</v>
      </c>
      <c r="C1067" s="14"/>
      <c r="D1067" s="16">
        <v>141317343</v>
      </c>
      <c r="E1067" s="16">
        <f>E1068</f>
        <v>141317343</v>
      </c>
      <c r="F1067" s="34">
        <f t="shared" si="16"/>
        <v>0</v>
      </c>
      <c r="K1067" s="13"/>
      <c r="L1067" s="13"/>
    </row>
    <row r="1068" spans="1:12" x14ac:dyDescent="0.2">
      <c r="A1068" s="14" t="s">
        <v>159</v>
      </c>
      <c r="B1068" s="14" t="s">
        <v>160</v>
      </c>
      <c r="C1068" s="14"/>
      <c r="D1068" s="16">
        <v>141317343</v>
      </c>
      <c r="E1068" s="16">
        <f>E1069</f>
        <v>141317343</v>
      </c>
      <c r="F1068" s="34">
        <f t="shared" si="16"/>
        <v>0</v>
      </c>
      <c r="K1068" s="13"/>
      <c r="L1068" s="13"/>
    </row>
    <row r="1069" spans="1:12" x14ac:dyDescent="0.2">
      <c r="A1069" s="17" t="s">
        <v>919</v>
      </c>
      <c r="B1069" s="17" t="s">
        <v>920</v>
      </c>
      <c r="C1069" s="17"/>
      <c r="D1069" s="18">
        <v>141317343</v>
      </c>
      <c r="E1069" s="38">
        <f>SUM(E1091:E1092,E1094:E1095,E1109)</f>
        <v>141317343</v>
      </c>
      <c r="F1069" s="34">
        <f t="shared" si="16"/>
        <v>0</v>
      </c>
      <c r="K1069" s="13"/>
      <c r="L1069" s="13"/>
    </row>
    <row r="1070" spans="1:12" x14ac:dyDescent="0.2">
      <c r="A1070" s="14" t="s">
        <v>165</v>
      </c>
      <c r="B1070" s="14" t="s">
        <v>166</v>
      </c>
      <c r="C1070" s="14"/>
      <c r="D1070" s="16">
        <v>22444150</v>
      </c>
      <c r="E1070" s="16">
        <f>E1071</f>
        <v>22444150</v>
      </c>
      <c r="F1070" s="34">
        <f t="shared" si="16"/>
        <v>0</v>
      </c>
      <c r="K1070" s="13"/>
      <c r="L1070" s="13"/>
    </row>
    <row r="1071" spans="1:12" x14ac:dyDescent="0.2">
      <c r="A1071" s="14" t="s">
        <v>167</v>
      </c>
      <c r="B1071" s="14" t="s">
        <v>168</v>
      </c>
      <c r="C1071" s="14"/>
      <c r="D1071" s="16">
        <v>22444150</v>
      </c>
      <c r="E1071" s="16">
        <f>E1072</f>
        <v>22444150</v>
      </c>
      <c r="F1071" s="34">
        <f t="shared" si="16"/>
        <v>0</v>
      </c>
      <c r="K1071" s="13"/>
      <c r="L1071" s="13"/>
    </row>
    <row r="1072" spans="1:12" x14ac:dyDescent="0.2">
      <c r="A1072" s="17" t="s">
        <v>751</v>
      </c>
      <c r="B1072" s="17" t="s">
        <v>752</v>
      </c>
      <c r="C1072" s="17"/>
      <c r="D1072" s="18">
        <v>22444150</v>
      </c>
      <c r="E1072" s="35">
        <f>E1084</f>
        <v>22444150</v>
      </c>
      <c r="F1072" s="34">
        <f t="shared" si="16"/>
        <v>0</v>
      </c>
      <c r="K1072" s="13"/>
      <c r="L1072" s="13"/>
    </row>
    <row r="1073" spans="1:12" x14ac:dyDescent="0.2">
      <c r="A1073" s="14" t="s">
        <v>31</v>
      </c>
      <c r="B1073" s="14" t="s">
        <v>30</v>
      </c>
      <c r="C1073" s="14"/>
      <c r="D1073" s="16">
        <v>496587555</v>
      </c>
      <c r="E1073" s="16">
        <f>E1074</f>
        <v>496587555</v>
      </c>
      <c r="F1073" s="34">
        <f t="shared" si="16"/>
        <v>0</v>
      </c>
      <c r="K1073" s="13"/>
      <c r="L1073" s="13"/>
    </row>
    <row r="1074" spans="1:12" x14ac:dyDescent="0.2">
      <c r="A1074" s="14" t="s">
        <v>29</v>
      </c>
      <c r="B1074" s="14" t="s">
        <v>28</v>
      </c>
      <c r="C1074" s="14"/>
      <c r="D1074" s="16">
        <v>496587555</v>
      </c>
      <c r="E1074" s="16">
        <f>SUM(E1075:E1076)</f>
        <v>496587555</v>
      </c>
      <c r="F1074" s="34">
        <f t="shared" si="16"/>
        <v>0</v>
      </c>
      <c r="K1074" s="13"/>
      <c r="L1074" s="13"/>
    </row>
    <row r="1075" spans="1:12" x14ac:dyDescent="0.2">
      <c r="A1075" s="17" t="s">
        <v>27</v>
      </c>
      <c r="B1075" s="17" t="s">
        <v>26</v>
      </c>
      <c r="C1075" s="17"/>
      <c r="D1075" s="18">
        <v>478108327</v>
      </c>
      <c r="E1075" s="18">
        <f>SUM(E1085,E1087:E1090,E1093,E1096:E1098,E1100:E1106,E1108,E1110)</f>
        <v>478108327</v>
      </c>
      <c r="F1075" s="34">
        <f t="shared" si="16"/>
        <v>0</v>
      </c>
      <c r="K1075" s="13"/>
    </row>
    <row r="1076" spans="1:12" x14ac:dyDescent="0.2">
      <c r="A1076" s="17" t="s">
        <v>25</v>
      </c>
      <c r="B1076" s="17" t="s">
        <v>24</v>
      </c>
      <c r="C1076" s="17"/>
      <c r="D1076" s="18">
        <v>18479228</v>
      </c>
      <c r="E1076" s="35">
        <f>E1107</f>
        <v>18479228</v>
      </c>
      <c r="F1076" s="34">
        <f t="shared" si="16"/>
        <v>0</v>
      </c>
      <c r="K1076" s="13"/>
    </row>
    <row r="1077" spans="1:12" x14ac:dyDescent="0.2">
      <c r="A1077" s="13"/>
      <c r="B1077" s="14" t="s">
        <v>3</v>
      </c>
      <c r="C1077" s="14"/>
      <c r="D1077" s="16">
        <v>1658971673</v>
      </c>
      <c r="E1077" s="16">
        <f>E1018</f>
        <v>1658971673</v>
      </c>
      <c r="F1077" s="34">
        <f t="shared" si="16"/>
        <v>0</v>
      </c>
      <c r="K1077" s="13"/>
    </row>
    <row r="1078" spans="1:12" x14ac:dyDescent="0.2">
      <c r="A1078" s="13"/>
      <c r="B1078" s="14" t="s">
        <v>2</v>
      </c>
      <c r="C1078" s="14"/>
      <c r="D1078" s="16">
        <v>46987844</v>
      </c>
      <c r="E1078" s="16">
        <f>E1026</f>
        <v>46987844</v>
      </c>
      <c r="F1078" s="34">
        <f t="shared" si="16"/>
        <v>0</v>
      </c>
      <c r="K1078" s="13"/>
    </row>
    <row r="1079" spans="1:12" x14ac:dyDescent="0.2">
      <c r="A1079" s="13"/>
      <c r="B1079" s="14" t="s">
        <v>23</v>
      </c>
      <c r="C1079" s="14"/>
      <c r="D1079" s="16">
        <v>1705959517</v>
      </c>
      <c r="E1079" s="16">
        <f>SUM(E1077:E1078)</f>
        <v>1705959517</v>
      </c>
      <c r="F1079" s="34">
        <f t="shared" si="16"/>
        <v>0</v>
      </c>
      <c r="K1079" s="13"/>
      <c r="L1079" s="13"/>
    </row>
    <row r="1080" spans="1:12" x14ac:dyDescent="0.2">
      <c r="A1080" s="13"/>
      <c r="B1080" s="14" t="s">
        <v>1</v>
      </c>
      <c r="C1080" s="14"/>
      <c r="D1080" s="16">
        <v>771990692</v>
      </c>
      <c r="E1080" s="16">
        <f>E1063</f>
        <v>771990692</v>
      </c>
      <c r="F1080" s="34">
        <f t="shared" si="16"/>
        <v>0</v>
      </c>
      <c r="K1080" s="13"/>
      <c r="L1080" s="13"/>
    </row>
    <row r="1081" spans="1:12" x14ac:dyDescent="0.2">
      <c r="A1081" s="13"/>
      <c r="B1081" s="14" t="s">
        <v>0</v>
      </c>
      <c r="C1081" s="14"/>
      <c r="D1081" s="16">
        <v>2477950209</v>
      </c>
      <c r="E1081" s="16">
        <f>SUM(E1079:E1080)</f>
        <v>2477950209</v>
      </c>
      <c r="F1081" s="34">
        <f t="shared" si="16"/>
        <v>0</v>
      </c>
      <c r="K1081" s="13"/>
      <c r="L1081" s="13"/>
    </row>
    <row r="1082" spans="1:12" x14ac:dyDescent="0.2">
      <c r="A1082" s="14" t="s">
        <v>909</v>
      </c>
      <c r="B1082" s="14" t="s">
        <v>910</v>
      </c>
      <c r="C1082" s="14"/>
      <c r="F1082" s="34">
        <f t="shared" si="16"/>
        <v>0</v>
      </c>
      <c r="K1082" s="13"/>
      <c r="L1082" s="13"/>
    </row>
    <row r="1083" spans="1:12" x14ac:dyDescent="0.2">
      <c r="A1083" s="29" t="s">
        <v>5</v>
      </c>
      <c r="B1083" s="29" t="s">
        <v>22</v>
      </c>
      <c r="C1083" s="29" t="s">
        <v>21</v>
      </c>
      <c r="D1083" s="30" t="s">
        <v>20</v>
      </c>
      <c r="E1083" s="30" t="s">
        <v>20</v>
      </c>
      <c r="F1083" s="34" t="e">
        <f t="shared" si="16"/>
        <v>#VALUE!</v>
      </c>
      <c r="K1083" s="13"/>
      <c r="L1083" s="13"/>
    </row>
    <row r="1084" spans="1:12" ht="27" x14ac:dyDescent="0.2">
      <c r="A1084" s="17" t="s">
        <v>921</v>
      </c>
      <c r="B1084" s="17" t="s">
        <v>922</v>
      </c>
      <c r="C1084" s="17" t="s">
        <v>19</v>
      </c>
      <c r="D1084" s="18">
        <v>22444150</v>
      </c>
      <c r="E1084" s="35">
        <v>22444150</v>
      </c>
      <c r="F1084" s="34">
        <f t="shared" si="16"/>
        <v>0</v>
      </c>
      <c r="K1084" s="13"/>
      <c r="L1084" s="13"/>
    </row>
    <row r="1085" spans="1:12" ht="27" x14ac:dyDescent="0.2">
      <c r="A1085" s="17" t="s">
        <v>923</v>
      </c>
      <c r="B1085" s="17" t="s">
        <v>924</v>
      </c>
      <c r="C1085" s="17" t="s">
        <v>19</v>
      </c>
      <c r="D1085" s="18">
        <v>10654966</v>
      </c>
      <c r="E1085" s="18">
        <v>10654966</v>
      </c>
      <c r="F1085" s="34">
        <f t="shared" si="16"/>
        <v>0</v>
      </c>
      <c r="K1085" s="13"/>
      <c r="L1085" s="13"/>
    </row>
    <row r="1086" spans="1:12" ht="27" x14ac:dyDescent="0.2">
      <c r="A1086" s="17" t="s">
        <v>925</v>
      </c>
      <c r="B1086" s="17" t="s">
        <v>926</v>
      </c>
      <c r="C1086" s="17" t="s">
        <v>19</v>
      </c>
      <c r="D1086" s="18">
        <v>91019650</v>
      </c>
      <c r="E1086" s="36">
        <v>91019650</v>
      </c>
      <c r="F1086" s="34">
        <f t="shared" si="16"/>
        <v>0</v>
      </c>
      <c r="K1086" s="13"/>
      <c r="L1086" s="13"/>
    </row>
    <row r="1087" spans="1:12" ht="27" x14ac:dyDescent="0.2">
      <c r="A1087" s="17" t="s">
        <v>927</v>
      </c>
      <c r="B1087" s="17" t="s">
        <v>928</v>
      </c>
      <c r="C1087" s="17" t="s">
        <v>19</v>
      </c>
      <c r="D1087" s="18">
        <v>22002396</v>
      </c>
      <c r="E1087" s="18">
        <v>22002396</v>
      </c>
      <c r="F1087" s="34">
        <f t="shared" si="16"/>
        <v>0</v>
      </c>
      <c r="K1087" s="13"/>
      <c r="L1087" s="13"/>
    </row>
    <row r="1088" spans="1:12" ht="40.5" x14ac:dyDescent="0.2">
      <c r="A1088" s="17" t="s">
        <v>929</v>
      </c>
      <c r="B1088" s="17" t="s">
        <v>930</v>
      </c>
      <c r="C1088" s="17" t="s">
        <v>19</v>
      </c>
      <c r="D1088" s="18">
        <v>8383383</v>
      </c>
      <c r="E1088" s="18">
        <v>8383383</v>
      </c>
      <c r="F1088" s="34">
        <f t="shared" si="16"/>
        <v>0</v>
      </c>
      <c r="K1088" s="13"/>
      <c r="L1088" s="13"/>
    </row>
    <row r="1089" spans="1:12" ht="27" x14ac:dyDescent="0.2">
      <c r="A1089" s="17" t="s">
        <v>931</v>
      </c>
      <c r="B1089" s="17" t="s">
        <v>932</v>
      </c>
      <c r="C1089" s="17" t="s">
        <v>19</v>
      </c>
      <c r="D1089" s="18">
        <v>15568150</v>
      </c>
      <c r="E1089" s="18">
        <v>15568150</v>
      </c>
      <c r="F1089" s="34">
        <f t="shared" si="16"/>
        <v>0</v>
      </c>
      <c r="K1089" s="13"/>
      <c r="L1089" s="13"/>
    </row>
    <row r="1090" spans="1:12" ht="27" x14ac:dyDescent="0.2">
      <c r="A1090" s="17" t="s">
        <v>933</v>
      </c>
      <c r="B1090" s="17" t="s">
        <v>934</v>
      </c>
      <c r="C1090" s="17" t="s">
        <v>19</v>
      </c>
      <c r="D1090" s="18">
        <v>21682847</v>
      </c>
      <c r="E1090" s="18">
        <v>21682847</v>
      </c>
      <c r="F1090" s="34">
        <f t="shared" si="16"/>
        <v>0</v>
      </c>
      <c r="K1090" s="13"/>
      <c r="L1090" s="13"/>
    </row>
    <row r="1091" spans="1:12" x14ac:dyDescent="0.2">
      <c r="A1091" s="17" t="s">
        <v>935</v>
      </c>
      <c r="B1091" s="17" t="s">
        <v>936</v>
      </c>
      <c r="C1091" s="17" t="s">
        <v>19</v>
      </c>
      <c r="D1091" s="18">
        <v>34216271</v>
      </c>
      <c r="E1091" s="38">
        <v>34216271</v>
      </c>
      <c r="F1091" s="34">
        <f t="shared" si="16"/>
        <v>0</v>
      </c>
      <c r="K1091" s="13"/>
      <c r="L1091" s="13"/>
    </row>
    <row r="1092" spans="1:12" x14ac:dyDescent="0.2">
      <c r="A1092" s="17" t="s">
        <v>937</v>
      </c>
      <c r="B1092" s="17" t="s">
        <v>938</v>
      </c>
      <c r="C1092" s="17" t="s">
        <v>19</v>
      </c>
      <c r="D1092" s="18">
        <v>34930113</v>
      </c>
      <c r="E1092" s="38">
        <v>34930113</v>
      </c>
      <c r="F1092" s="34">
        <f t="shared" si="16"/>
        <v>0</v>
      </c>
      <c r="K1092" s="13"/>
      <c r="L1092" s="13"/>
    </row>
    <row r="1093" spans="1:12" ht="27" x14ac:dyDescent="0.2">
      <c r="A1093" s="17" t="s">
        <v>939</v>
      </c>
      <c r="B1093" s="17" t="s">
        <v>940</v>
      </c>
      <c r="C1093" s="17" t="s">
        <v>19</v>
      </c>
      <c r="D1093" s="18">
        <v>21355687</v>
      </c>
      <c r="E1093" s="18">
        <v>21355687</v>
      </c>
      <c r="F1093" s="34">
        <f t="shared" ref="F1093:F1156" si="17">E1093-D1093</f>
        <v>0</v>
      </c>
      <c r="K1093" s="13"/>
      <c r="L1093" s="13"/>
    </row>
    <row r="1094" spans="1:12" x14ac:dyDescent="0.2">
      <c r="A1094" s="17" t="s">
        <v>941</v>
      </c>
      <c r="B1094" s="17" t="s">
        <v>942</v>
      </c>
      <c r="C1094" s="17" t="s">
        <v>19</v>
      </c>
      <c r="D1094" s="18">
        <v>13972304</v>
      </c>
      <c r="E1094" s="38">
        <v>13972304</v>
      </c>
      <c r="F1094" s="34">
        <f t="shared" si="17"/>
        <v>0</v>
      </c>
      <c r="K1094" s="13"/>
      <c r="L1094" s="13"/>
    </row>
    <row r="1095" spans="1:12" x14ac:dyDescent="0.2">
      <c r="A1095" s="17" t="s">
        <v>943</v>
      </c>
      <c r="B1095" s="17" t="s">
        <v>944</v>
      </c>
      <c r="C1095" s="17" t="s">
        <v>19</v>
      </c>
      <c r="D1095" s="18">
        <v>27295078</v>
      </c>
      <c r="E1095" s="38">
        <v>27295078</v>
      </c>
      <c r="F1095" s="34">
        <f t="shared" si="17"/>
        <v>0</v>
      </c>
      <c r="K1095" s="13"/>
      <c r="L1095" s="13"/>
    </row>
    <row r="1096" spans="1:12" ht="27" x14ac:dyDescent="0.2">
      <c r="A1096" s="17" t="s">
        <v>945</v>
      </c>
      <c r="B1096" s="17" t="s">
        <v>946</v>
      </c>
      <c r="C1096" s="17" t="s">
        <v>19</v>
      </c>
      <c r="D1096" s="18">
        <v>13472304</v>
      </c>
      <c r="E1096" s="18">
        <v>13472304</v>
      </c>
      <c r="F1096" s="34">
        <f t="shared" si="17"/>
        <v>0</v>
      </c>
      <c r="K1096" s="13"/>
      <c r="L1096" s="13"/>
    </row>
    <row r="1097" spans="1:12" x14ac:dyDescent="0.2">
      <c r="A1097" s="17" t="s">
        <v>947</v>
      </c>
      <c r="B1097" s="17" t="s">
        <v>948</v>
      </c>
      <c r="C1097" s="17" t="s">
        <v>19</v>
      </c>
      <c r="D1097" s="18">
        <v>8385607</v>
      </c>
      <c r="E1097" s="18">
        <v>8385607</v>
      </c>
      <c r="F1097" s="34">
        <f t="shared" si="17"/>
        <v>0</v>
      </c>
      <c r="K1097" s="13"/>
      <c r="L1097" s="13"/>
    </row>
    <row r="1098" spans="1:12" ht="27" x14ac:dyDescent="0.2">
      <c r="A1098" s="17" t="s">
        <v>949</v>
      </c>
      <c r="B1098" s="17" t="s">
        <v>950</v>
      </c>
      <c r="C1098" s="17" t="s">
        <v>19</v>
      </c>
      <c r="D1098" s="18">
        <v>14083099</v>
      </c>
      <c r="E1098" s="18">
        <v>14083099</v>
      </c>
      <c r="F1098" s="34">
        <f t="shared" si="17"/>
        <v>0</v>
      </c>
      <c r="K1098" s="13"/>
      <c r="L1098" s="13"/>
    </row>
    <row r="1099" spans="1:12" ht="27" x14ac:dyDescent="0.2">
      <c r="A1099" s="17" t="s">
        <v>951</v>
      </c>
      <c r="B1099" s="17" t="s">
        <v>952</v>
      </c>
      <c r="C1099" s="17" t="s">
        <v>19</v>
      </c>
      <c r="D1099" s="18">
        <v>20621994</v>
      </c>
      <c r="E1099" s="36">
        <v>20621994</v>
      </c>
      <c r="F1099" s="34">
        <f t="shared" si="17"/>
        <v>0</v>
      </c>
      <c r="K1099" s="13"/>
      <c r="L1099" s="13"/>
    </row>
    <row r="1100" spans="1:12" ht="53.25" x14ac:dyDescent="0.2">
      <c r="A1100" s="17" t="s">
        <v>953</v>
      </c>
      <c r="B1100" s="17" t="s">
        <v>954</v>
      </c>
      <c r="C1100" s="17" t="s">
        <v>19</v>
      </c>
      <c r="D1100" s="18">
        <v>12075074</v>
      </c>
      <c r="E1100" s="18">
        <v>12075074</v>
      </c>
      <c r="F1100" s="34">
        <f t="shared" si="17"/>
        <v>0</v>
      </c>
      <c r="K1100" s="13"/>
      <c r="L1100" s="13"/>
    </row>
    <row r="1101" spans="1:12" x14ac:dyDescent="0.2">
      <c r="A1101" s="17" t="s">
        <v>955</v>
      </c>
      <c r="B1101" s="17" t="s">
        <v>956</v>
      </c>
      <c r="C1101" s="17" t="s">
        <v>19</v>
      </c>
      <c r="D1101" s="18">
        <v>11060455</v>
      </c>
      <c r="E1101" s="18">
        <v>11060455</v>
      </c>
      <c r="F1101" s="34">
        <f t="shared" si="17"/>
        <v>0</v>
      </c>
      <c r="K1101" s="13"/>
      <c r="L1101" s="13"/>
    </row>
    <row r="1102" spans="1:12" ht="27" x14ac:dyDescent="0.2">
      <c r="A1102" s="17" t="s">
        <v>957</v>
      </c>
      <c r="B1102" s="17" t="s">
        <v>958</v>
      </c>
      <c r="C1102" s="17" t="s">
        <v>18</v>
      </c>
      <c r="D1102" s="18">
        <v>11819610</v>
      </c>
      <c r="E1102" s="18">
        <v>11819610</v>
      </c>
      <c r="F1102" s="34">
        <f t="shared" si="17"/>
        <v>0</v>
      </c>
      <c r="K1102" s="13"/>
      <c r="L1102" s="13"/>
    </row>
    <row r="1103" spans="1:12" ht="27" x14ac:dyDescent="0.2">
      <c r="A1103" s="17" t="s">
        <v>959</v>
      </c>
      <c r="B1103" s="17" t="s">
        <v>960</v>
      </c>
      <c r="C1103" s="17" t="s">
        <v>18</v>
      </c>
      <c r="D1103" s="18">
        <v>68051072</v>
      </c>
      <c r="E1103" s="18">
        <v>68051072</v>
      </c>
      <c r="F1103" s="34">
        <f t="shared" si="17"/>
        <v>0</v>
      </c>
      <c r="K1103" s="13"/>
      <c r="L1103" s="13"/>
    </row>
    <row r="1104" spans="1:12" ht="40.5" x14ac:dyDescent="0.2">
      <c r="A1104" s="17" t="s">
        <v>961</v>
      </c>
      <c r="B1104" s="17" t="s">
        <v>962</v>
      </c>
      <c r="C1104" s="17" t="s">
        <v>18</v>
      </c>
      <c r="D1104" s="18">
        <v>7877377</v>
      </c>
      <c r="E1104" s="18">
        <v>7877377</v>
      </c>
      <c r="F1104" s="34">
        <f t="shared" si="17"/>
        <v>0</v>
      </c>
      <c r="K1104" s="13"/>
      <c r="L1104" s="13"/>
    </row>
    <row r="1105" spans="1:12" ht="40.5" x14ac:dyDescent="0.2">
      <c r="A1105" s="17" t="s">
        <v>963</v>
      </c>
      <c r="B1105" s="17" t="s">
        <v>964</v>
      </c>
      <c r="C1105" s="17" t="s">
        <v>18</v>
      </c>
      <c r="D1105" s="18">
        <v>9280613</v>
      </c>
      <c r="E1105" s="18">
        <v>9280613</v>
      </c>
      <c r="F1105" s="34">
        <f t="shared" si="17"/>
        <v>0</v>
      </c>
      <c r="K1105" s="13"/>
      <c r="L1105" s="13"/>
    </row>
    <row r="1106" spans="1:12" x14ac:dyDescent="0.2">
      <c r="A1106" s="17" t="s">
        <v>965</v>
      </c>
      <c r="B1106" s="17" t="s">
        <v>966</v>
      </c>
      <c r="C1106" s="17" t="s">
        <v>18</v>
      </c>
      <c r="D1106" s="18">
        <v>12575074</v>
      </c>
      <c r="E1106" s="18">
        <v>12575074</v>
      </c>
      <c r="F1106" s="34">
        <f t="shared" si="17"/>
        <v>0</v>
      </c>
      <c r="K1106" s="13"/>
      <c r="L1106" s="13"/>
    </row>
    <row r="1107" spans="1:12" x14ac:dyDescent="0.2">
      <c r="A1107" s="17" t="s">
        <v>967</v>
      </c>
      <c r="B1107" s="17" t="s">
        <v>24</v>
      </c>
      <c r="C1107" s="17" t="s">
        <v>18</v>
      </c>
      <c r="D1107" s="18">
        <v>18479228</v>
      </c>
      <c r="E1107" s="35">
        <v>18479228</v>
      </c>
      <c r="F1107" s="34">
        <f t="shared" si="17"/>
        <v>0</v>
      </c>
      <c r="K1107" s="13"/>
      <c r="L1107" s="13"/>
    </row>
    <row r="1108" spans="1:12" ht="27" x14ac:dyDescent="0.2">
      <c r="A1108" s="17" t="s">
        <v>968</v>
      </c>
      <c r="B1108" s="17" t="s">
        <v>969</v>
      </c>
      <c r="C1108" s="17" t="s">
        <v>18</v>
      </c>
      <c r="D1108" s="18">
        <v>9780613</v>
      </c>
      <c r="E1108" s="18">
        <v>9780613</v>
      </c>
      <c r="F1108" s="34">
        <f t="shared" si="17"/>
        <v>0</v>
      </c>
      <c r="J1108" s="13"/>
      <c r="K1108" s="13"/>
    </row>
    <row r="1109" spans="1:12" x14ac:dyDescent="0.2">
      <c r="A1109" s="17" t="s">
        <v>970</v>
      </c>
      <c r="B1109" s="17" t="s">
        <v>971</v>
      </c>
      <c r="C1109" s="17" t="s">
        <v>18</v>
      </c>
      <c r="D1109" s="18">
        <v>30903577</v>
      </c>
      <c r="E1109" s="38">
        <v>30903577</v>
      </c>
      <c r="F1109" s="34">
        <f t="shared" si="17"/>
        <v>0</v>
      </c>
      <c r="K1109" s="13"/>
      <c r="L1109" s="13"/>
    </row>
    <row r="1110" spans="1:12" ht="27" x14ac:dyDescent="0.2">
      <c r="A1110" s="17" t="s">
        <v>972</v>
      </c>
      <c r="B1110" s="17" t="s">
        <v>973</v>
      </c>
      <c r="C1110" s="17" t="s">
        <v>18</v>
      </c>
      <c r="D1110" s="18">
        <v>200000000</v>
      </c>
      <c r="E1110" s="18">
        <v>200000000</v>
      </c>
      <c r="F1110" s="34">
        <f t="shared" si="17"/>
        <v>0</v>
      </c>
      <c r="K1110" s="13"/>
      <c r="L1110" s="13"/>
    </row>
    <row r="1111" spans="1:12" x14ac:dyDescent="0.2">
      <c r="A1111" s="14" t="s">
        <v>974</v>
      </c>
      <c r="B1111" s="14" t="s">
        <v>975</v>
      </c>
      <c r="C1111" s="14"/>
      <c r="F1111" s="34">
        <f t="shared" si="17"/>
        <v>0</v>
      </c>
      <c r="K1111" s="13"/>
      <c r="L1111" s="13"/>
    </row>
    <row r="1112" spans="1:12" x14ac:dyDescent="0.2">
      <c r="A1112" s="29" t="s">
        <v>5</v>
      </c>
      <c r="B1112" s="29" t="s">
        <v>140</v>
      </c>
      <c r="C1112" s="29"/>
      <c r="D1112" s="30" t="s">
        <v>20</v>
      </c>
      <c r="E1112" s="30" t="s">
        <v>20</v>
      </c>
      <c r="F1112" s="34" t="e">
        <f t="shared" si="17"/>
        <v>#VALUE!</v>
      </c>
      <c r="K1112" s="13"/>
      <c r="L1112" s="13"/>
    </row>
    <row r="1113" spans="1:12" x14ac:dyDescent="0.2">
      <c r="A1113" s="14" t="s">
        <v>139</v>
      </c>
      <c r="B1113" s="14" t="s">
        <v>15</v>
      </c>
      <c r="C1113" s="14"/>
      <c r="D1113" s="16">
        <v>7856262636</v>
      </c>
      <c r="E1113" s="16">
        <f>SUM(E1114,E1141,E1124)</f>
        <v>7856262636</v>
      </c>
      <c r="F1113" s="34">
        <f t="shared" si="17"/>
        <v>0</v>
      </c>
      <c r="K1113" s="13"/>
      <c r="L1113" s="13"/>
    </row>
    <row r="1114" spans="1:12" x14ac:dyDescent="0.2">
      <c r="A1114" s="14" t="s">
        <v>138</v>
      </c>
      <c r="B1114" s="14" t="s">
        <v>137</v>
      </c>
      <c r="C1114" s="14"/>
      <c r="D1114" s="16">
        <v>6975457338</v>
      </c>
      <c r="E1114" s="16">
        <f>SUM(E1115,E1118)</f>
        <v>6975457338</v>
      </c>
      <c r="F1114" s="34">
        <f t="shared" si="17"/>
        <v>0</v>
      </c>
      <c r="K1114" s="13"/>
      <c r="L1114" s="13"/>
    </row>
    <row r="1115" spans="1:12" x14ac:dyDescent="0.2">
      <c r="A1115" s="14" t="s">
        <v>136</v>
      </c>
      <c r="B1115" s="14" t="s">
        <v>132</v>
      </c>
      <c r="C1115" s="14"/>
      <c r="D1115" s="16">
        <v>5676491706</v>
      </c>
      <c r="E1115" s="16">
        <f>E1116</f>
        <v>5676491706</v>
      </c>
      <c r="F1115" s="34">
        <f t="shared" si="17"/>
        <v>0</v>
      </c>
      <c r="K1115" s="13"/>
      <c r="L1115" s="13"/>
    </row>
    <row r="1116" spans="1:12" x14ac:dyDescent="0.2">
      <c r="A1116" s="14" t="s">
        <v>135</v>
      </c>
      <c r="B1116" s="14" t="s">
        <v>134</v>
      </c>
      <c r="C1116" s="14"/>
      <c r="D1116" s="16">
        <v>5676491706</v>
      </c>
      <c r="E1116" s="16">
        <f>E1117</f>
        <v>5676491706</v>
      </c>
      <c r="F1116" s="34">
        <f t="shared" si="17"/>
        <v>0</v>
      </c>
      <c r="K1116" s="13"/>
      <c r="L1116" s="13"/>
    </row>
    <row r="1117" spans="1:12" x14ac:dyDescent="0.2">
      <c r="A1117" s="17" t="s">
        <v>133</v>
      </c>
      <c r="B1117" s="17" t="s">
        <v>132</v>
      </c>
      <c r="C1117" s="17"/>
      <c r="D1117" s="18">
        <v>5676491706</v>
      </c>
      <c r="E1117" s="18">
        <v>5676491706</v>
      </c>
      <c r="F1117" s="34">
        <f t="shared" si="17"/>
        <v>0</v>
      </c>
      <c r="K1117" s="13"/>
      <c r="L1117" s="13"/>
    </row>
    <row r="1118" spans="1:12" x14ac:dyDescent="0.2">
      <c r="A1118" s="14" t="s">
        <v>131</v>
      </c>
      <c r="B1118" s="14" t="s">
        <v>130</v>
      </c>
      <c r="C1118" s="14"/>
      <c r="D1118" s="16">
        <v>1298965632</v>
      </c>
      <c r="E1118" s="16">
        <v>1298965632</v>
      </c>
      <c r="F1118" s="34">
        <f t="shared" si="17"/>
        <v>0</v>
      </c>
      <c r="K1118" s="13"/>
      <c r="L1118" s="13"/>
    </row>
    <row r="1119" spans="1:12" x14ac:dyDescent="0.2">
      <c r="A1119" s="14" t="s">
        <v>129</v>
      </c>
      <c r="B1119" s="14" t="s">
        <v>128</v>
      </c>
      <c r="C1119" s="14"/>
      <c r="D1119" s="16">
        <v>449152935</v>
      </c>
      <c r="E1119" s="16">
        <f>E1120</f>
        <v>449152935</v>
      </c>
      <c r="F1119" s="34">
        <f t="shared" si="17"/>
        <v>0</v>
      </c>
      <c r="K1119" s="13"/>
      <c r="L1119" s="13"/>
    </row>
    <row r="1120" spans="1:12" x14ac:dyDescent="0.2">
      <c r="A1120" s="17" t="s">
        <v>143</v>
      </c>
      <c r="B1120" s="17" t="s">
        <v>144</v>
      </c>
      <c r="C1120" s="17"/>
      <c r="D1120" s="18">
        <v>449152935</v>
      </c>
      <c r="E1120" s="18">
        <v>449152935</v>
      </c>
      <c r="F1120" s="34">
        <f t="shared" si="17"/>
        <v>0</v>
      </c>
      <c r="K1120" s="13"/>
      <c r="L1120" s="13"/>
    </row>
    <row r="1121" spans="1:12" x14ac:dyDescent="0.2">
      <c r="A1121" s="14" t="s">
        <v>125</v>
      </c>
      <c r="B1121" s="14" t="s">
        <v>124</v>
      </c>
      <c r="C1121" s="14"/>
      <c r="D1121" s="16">
        <v>849812697</v>
      </c>
      <c r="E1121" s="16">
        <f>SUM(E1122:E1123)</f>
        <v>849812697</v>
      </c>
      <c r="F1121" s="34">
        <f t="shared" si="17"/>
        <v>0</v>
      </c>
      <c r="K1121" s="13"/>
      <c r="L1121" s="13"/>
    </row>
    <row r="1122" spans="1:12" x14ac:dyDescent="0.2">
      <c r="A1122" s="17" t="s">
        <v>123</v>
      </c>
      <c r="B1122" s="17" t="s">
        <v>122</v>
      </c>
      <c r="C1122" s="17"/>
      <c r="D1122" s="18">
        <v>283270899</v>
      </c>
      <c r="E1122" s="18">
        <v>283270899</v>
      </c>
      <c r="F1122" s="34">
        <f t="shared" si="17"/>
        <v>0</v>
      </c>
      <c r="K1122" s="13"/>
      <c r="L1122" s="13"/>
    </row>
    <row r="1123" spans="1:12" x14ac:dyDescent="0.2">
      <c r="A1123" s="17" t="s">
        <v>121</v>
      </c>
      <c r="B1123" s="17" t="s">
        <v>120</v>
      </c>
      <c r="C1123" s="17"/>
      <c r="D1123" s="18">
        <v>566541798</v>
      </c>
      <c r="E1123" s="18">
        <v>566541798</v>
      </c>
      <c r="F1123" s="34">
        <f t="shared" si="17"/>
        <v>0</v>
      </c>
      <c r="K1123" s="13"/>
      <c r="L1123" s="13"/>
    </row>
    <row r="1124" spans="1:12" x14ac:dyDescent="0.2">
      <c r="A1124" s="14" t="s">
        <v>119</v>
      </c>
      <c r="B1124" s="14" t="s">
        <v>118</v>
      </c>
      <c r="C1124" s="14"/>
      <c r="D1124" s="16">
        <v>108999806</v>
      </c>
      <c r="E1124" s="16">
        <f>E1125</f>
        <v>108999806</v>
      </c>
      <c r="F1124" s="34">
        <f t="shared" si="17"/>
        <v>0</v>
      </c>
      <c r="K1124" s="13"/>
      <c r="L1124" s="13"/>
    </row>
    <row r="1125" spans="1:12" x14ac:dyDescent="0.2">
      <c r="A1125" s="14" t="s">
        <v>117</v>
      </c>
      <c r="B1125" s="14" t="s">
        <v>116</v>
      </c>
      <c r="C1125" s="14"/>
      <c r="D1125" s="16">
        <v>108999806</v>
      </c>
      <c r="E1125" s="16">
        <f>SUM(E1126,E1128,E1131,E1133,E1135,E1137,E1139)</f>
        <v>108999806</v>
      </c>
      <c r="F1125" s="34">
        <f t="shared" si="17"/>
        <v>0</v>
      </c>
      <c r="K1125" s="13"/>
      <c r="L1125" s="13"/>
    </row>
    <row r="1126" spans="1:12" x14ac:dyDescent="0.2">
      <c r="A1126" s="14" t="s">
        <v>109</v>
      </c>
      <c r="B1126" s="14" t="s">
        <v>108</v>
      </c>
      <c r="C1126" s="14"/>
      <c r="D1126" s="16">
        <v>9999806</v>
      </c>
      <c r="E1126" s="16">
        <f>E1127</f>
        <v>9999806</v>
      </c>
      <c r="F1126" s="34">
        <f t="shared" si="17"/>
        <v>0</v>
      </c>
      <c r="K1126" s="13"/>
      <c r="L1126" s="13"/>
    </row>
    <row r="1127" spans="1:12" x14ac:dyDescent="0.2">
      <c r="A1127" s="17" t="s">
        <v>107</v>
      </c>
      <c r="B1127" s="17" t="s">
        <v>106</v>
      </c>
      <c r="C1127" s="17"/>
      <c r="D1127" s="18">
        <v>9999806</v>
      </c>
      <c r="E1127" s="18">
        <v>9999806</v>
      </c>
      <c r="F1127" s="34">
        <f t="shared" si="17"/>
        <v>0</v>
      </c>
      <c r="K1127" s="13"/>
      <c r="L1127" s="13"/>
    </row>
    <row r="1128" spans="1:12" x14ac:dyDescent="0.2">
      <c r="A1128" s="14" t="s">
        <v>89</v>
      </c>
      <c r="B1128" s="14" t="s">
        <v>88</v>
      </c>
      <c r="C1128" s="14"/>
      <c r="D1128" s="16">
        <v>11440000</v>
      </c>
      <c r="E1128" s="16">
        <f>SUM(E1129:E1130)</f>
        <v>11440000</v>
      </c>
      <c r="F1128" s="34">
        <f t="shared" si="17"/>
        <v>0</v>
      </c>
      <c r="K1128" s="13"/>
      <c r="L1128" s="13"/>
    </row>
    <row r="1129" spans="1:12" x14ac:dyDescent="0.2">
      <c r="A1129" s="17" t="s">
        <v>87</v>
      </c>
      <c r="B1129" s="17" t="s">
        <v>86</v>
      </c>
      <c r="C1129" s="17"/>
      <c r="D1129" s="18">
        <v>4750000</v>
      </c>
      <c r="E1129" s="18">
        <v>4750000</v>
      </c>
      <c r="F1129" s="34">
        <f t="shared" si="17"/>
        <v>0</v>
      </c>
      <c r="K1129" s="13"/>
      <c r="L1129" s="13"/>
    </row>
    <row r="1130" spans="1:12" x14ac:dyDescent="0.2">
      <c r="A1130" s="17" t="s">
        <v>81</v>
      </c>
      <c r="B1130" s="17" t="s">
        <v>80</v>
      </c>
      <c r="C1130" s="17"/>
      <c r="D1130" s="18">
        <v>6690000</v>
      </c>
      <c r="E1130" s="18">
        <v>6690000</v>
      </c>
      <c r="F1130" s="34">
        <f t="shared" si="17"/>
        <v>0</v>
      </c>
      <c r="K1130" s="13"/>
      <c r="L1130" s="13"/>
    </row>
    <row r="1131" spans="1:12" x14ac:dyDescent="0.2">
      <c r="A1131" s="14" t="s">
        <v>75</v>
      </c>
      <c r="B1131" s="14" t="s">
        <v>74</v>
      </c>
      <c r="C1131" s="14"/>
      <c r="D1131" s="16">
        <v>4300000</v>
      </c>
      <c r="E1131" s="16">
        <f>E1132</f>
        <v>4300000</v>
      </c>
      <c r="F1131" s="34">
        <f t="shared" si="17"/>
        <v>0</v>
      </c>
      <c r="K1131" s="13"/>
      <c r="L1131" s="13"/>
    </row>
    <row r="1132" spans="1:12" x14ac:dyDescent="0.2">
      <c r="A1132" s="17" t="s">
        <v>73</v>
      </c>
      <c r="B1132" s="17" t="s">
        <v>72</v>
      </c>
      <c r="C1132" s="17"/>
      <c r="D1132" s="18">
        <v>4300000</v>
      </c>
      <c r="E1132" s="18">
        <v>4300000</v>
      </c>
      <c r="F1132" s="34">
        <f t="shared" si="17"/>
        <v>0</v>
      </c>
      <c r="K1132" s="13"/>
      <c r="L1132" s="13"/>
    </row>
    <row r="1133" spans="1:12" x14ac:dyDescent="0.2">
      <c r="A1133" s="14" t="s">
        <v>71</v>
      </c>
      <c r="B1133" s="14" t="s">
        <v>70</v>
      </c>
      <c r="C1133" s="14"/>
      <c r="D1133" s="16">
        <v>7110000</v>
      </c>
      <c r="E1133" s="16">
        <f>E1134</f>
        <v>7110000</v>
      </c>
      <c r="F1133" s="34">
        <f t="shared" si="17"/>
        <v>0</v>
      </c>
      <c r="K1133" s="13"/>
      <c r="L1133" s="13"/>
    </row>
    <row r="1134" spans="1:12" x14ac:dyDescent="0.2">
      <c r="A1134" s="17" t="s">
        <v>69</v>
      </c>
      <c r="B1134" s="17" t="s">
        <v>68</v>
      </c>
      <c r="C1134" s="17"/>
      <c r="D1134" s="18">
        <v>7110000</v>
      </c>
      <c r="E1134" s="18">
        <v>7110000</v>
      </c>
      <c r="F1134" s="34">
        <f t="shared" si="17"/>
        <v>0</v>
      </c>
      <c r="K1134" s="13"/>
      <c r="L1134" s="13"/>
    </row>
    <row r="1135" spans="1:12" x14ac:dyDescent="0.2">
      <c r="A1135" s="14" t="s">
        <v>59</v>
      </c>
      <c r="B1135" s="14" t="s">
        <v>58</v>
      </c>
      <c r="C1135" s="14"/>
      <c r="D1135" s="16">
        <v>35900000</v>
      </c>
      <c r="E1135" s="16">
        <f>E1136</f>
        <v>35900000</v>
      </c>
      <c r="F1135" s="34">
        <f t="shared" si="17"/>
        <v>0</v>
      </c>
      <c r="K1135" s="13"/>
      <c r="L1135" s="13"/>
    </row>
    <row r="1136" spans="1:12" x14ac:dyDescent="0.2">
      <c r="A1136" s="17" t="s">
        <v>55</v>
      </c>
      <c r="B1136" s="17" t="s">
        <v>54</v>
      </c>
      <c r="C1136" s="17"/>
      <c r="D1136" s="18">
        <v>35900000</v>
      </c>
      <c r="E1136" s="18">
        <v>35900000</v>
      </c>
      <c r="F1136" s="34">
        <f t="shared" si="17"/>
        <v>0</v>
      </c>
      <c r="K1136" s="13"/>
      <c r="L1136" s="13"/>
    </row>
    <row r="1137" spans="1:12" x14ac:dyDescent="0.2">
      <c r="A1137" s="14" t="s">
        <v>405</v>
      </c>
      <c r="B1137" s="14" t="s">
        <v>406</v>
      </c>
      <c r="C1137" s="14"/>
      <c r="D1137" s="16">
        <v>12300000</v>
      </c>
      <c r="E1137" s="16">
        <f>E1138</f>
        <v>12300000</v>
      </c>
      <c r="F1137" s="34">
        <f t="shared" si="17"/>
        <v>0</v>
      </c>
      <c r="K1137" s="13"/>
      <c r="L1137" s="13"/>
    </row>
    <row r="1138" spans="1:12" x14ac:dyDescent="0.2">
      <c r="A1138" s="17" t="s">
        <v>407</v>
      </c>
      <c r="B1138" s="17" t="s">
        <v>408</v>
      </c>
      <c r="C1138" s="17"/>
      <c r="D1138" s="18">
        <v>12300000</v>
      </c>
      <c r="E1138" s="18">
        <v>12300000</v>
      </c>
      <c r="F1138" s="34">
        <f t="shared" si="17"/>
        <v>0</v>
      </c>
      <c r="K1138" s="13"/>
      <c r="L1138" s="13"/>
    </row>
    <row r="1139" spans="1:12" x14ac:dyDescent="0.2">
      <c r="A1139" s="14" t="s">
        <v>53</v>
      </c>
      <c r="B1139" s="14" t="s">
        <v>52</v>
      </c>
      <c r="C1139" s="14"/>
      <c r="D1139" s="16">
        <v>27950000</v>
      </c>
      <c r="E1139" s="16">
        <f>E1140</f>
        <v>27950000</v>
      </c>
      <c r="F1139" s="34">
        <f t="shared" si="17"/>
        <v>0</v>
      </c>
      <c r="K1139" s="13"/>
      <c r="L1139" s="13"/>
    </row>
    <row r="1140" spans="1:12" x14ac:dyDescent="0.2">
      <c r="A1140" s="17" t="s">
        <v>409</v>
      </c>
      <c r="B1140" s="17" t="s">
        <v>410</v>
      </c>
      <c r="C1140" s="17"/>
      <c r="D1140" s="18">
        <v>27950000</v>
      </c>
      <c r="E1140" s="18">
        <v>27950000</v>
      </c>
      <c r="F1140" s="34">
        <f t="shared" si="17"/>
        <v>0</v>
      </c>
      <c r="K1140" s="13"/>
      <c r="L1140" s="13"/>
    </row>
    <row r="1141" spans="1:12" x14ac:dyDescent="0.2">
      <c r="A1141" s="14" t="s">
        <v>37</v>
      </c>
      <c r="B1141" s="14" t="s">
        <v>36</v>
      </c>
      <c r="C1141" s="14"/>
      <c r="D1141" s="16">
        <v>771805492</v>
      </c>
      <c r="E1141" s="16">
        <f>SUM(E1142,E1147,E1151,E1155)</f>
        <v>771805492</v>
      </c>
      <c r="F1141" s="34">
        <f t="shared" si="17"/>
        <v>0</v>
      </c>
      <c r="K1141" s="13"/>
      <c r="L1141" s="13"/>
    </row>
    <row r="1142" spans="1:12" x14ac:dyDescent="0.2">
      <c r="A1142" s="14" t="s">
        <v>35</v>
      </c>
      <c r="B1142" s="14" t="s">
        <v>34</v>
      </c>
      <c r="C1142" s="14"/>
      <c r="D1142" s="16">
        <v>223763312</v>
      </c>
      <c r="E1142" s="16">
        <f>E1143</f>
        <v>223763312</v>
      </c>
      <c r="F1142" s="34">
        <f t="shared" si="17"/>
        <v>0</v>
      </c>
      <c r="K1142" s="13"/>
      <c r="L1142" s="13"/>
    </row>
    <row r="1143" spans="1:12" x14ac:dyDescent="0.2">
      <c r="A1143" s="14" t="s">
        <v>33</v>
      </c>
      <c r="B1143" s="14" t="s">
        <v>32</v>
      </c>
      <c r="C1143" s="14"/>
      <c r="D1143" s="16">
        <v>223763312</v>
      </c>
      <c r="E1143" s="16">
        <f>SUM(E1144:E1146)</f>
        <v>223763312</v>
      </c>
      <c r="F1143" s="34">
        <f t="shared" si="17"/>
        <v>0</v>
      </c>
      <c r="K1143" s="13"/>
      <c r="L1143" s="13"/>
    </row>
    <row r="1144" spans="1:12" x14ac:dyDescent="0.2">
      <c r="A1144" s="17" t="s">
        <v>976</v>
      </c>
      <c r="B1144" s="17" t="s">
        <v>977</v>
      </c>
      <c r="C1144" s="17"/>
      <c r="D1144" s="18">
        <v>97305285</v>
      </c>
      <c r="E1144" s="18">
        <f>E1173</f>
        <v>97305285</v>
      </c>
      <c r="F1144" s="34">
        <f t="shared" si="17"/>
        <v>0</v>
      </c>
      <c r="K1144" s="13"/>
      <c r="L1144" s="13"/>
    </row>
    <row r="1145" spans="1:12" x14ac:dyDescent="0.2">
      <c r="A1145" s="17" t="s">
        <v>978</v>
      </c>
      <c r="B1145" s="17" t="s">
        <v>979</v>
      </c>
      <c r="C1145" s="17"/>
      <c r="D1145" s="18">
        <v>63958027</v>
      </c>
      <c r="E1145" s="18">
        <f>E1167</f>
        <v>63958027</v>
      </c>
      <c r="F1145" s="34">
        <f t="shared" si="17"/>
        <v>0</v>
      </c>
      <c r="K1145" s="13"/>
      <c r="L1145" s="13"/>
    </row>
    <row r="1146" spans="1:12" x14ac:dyDescent="0.2">
      <c r="A1146" s="17" t="s">
        <v>415</v>
      </c>
      <c r="B1146" s="17" t="s">
        <v>416</v>
      </c>
      <c r="C1146" s="17"/>
      <c r="D1146" s="18">
        <v>62500000</v>
      </c>
      <c r="E1146" s="18">
        <f>E1169</f>
        <v>62500000</v>
      </c>
      <c r="F1146" s="34">
        <f t="shared" si="17"/>
        <v>0</v>
      </c>
      <c r="K1146" s="13"/>
      <c r="L1146" s="13"/>
    </row>
    <row r="1147" spans="1:12" x14ac:dyDescent="0.2">
      <c r="A1147" s="14" t="s">
        <v>157</v>
      </c>
      <c r="B1147" s="14" t="s">
        <v>158</v>
      </c>
      <c r="C1147" s="14"/>
      <c r="D1147" s="16">
        <v>269984080</v>
      </c>
      <c r="E1147" s="16">
        <f>E1148</f>
        <v>269984080</v>
      </c>
      <c r="F1147" s="34">
        <f t="shared" si="17"/>
        <v>0</v>
      </c>
      <c r="K1147" s="13"/>
      <c r="L1147" s="13"/>
    </row>
    <row r="1148" spans="1:12" x14ac:dyDescent="0.2">
      <c r="A1148" s="14" t="s">
        <v>159</v>
      </c>
      <c r="B1148" s="14" t="s">
        <v>160</v>
      </c>
      <c r="C1148" s="14"/>
      <c r="D1148" s="16">
        <v>269984080</v>
      </c>
      <c r="E1148" s="16">
        <f>SUM(E1149:E1150)</f>
        <v>269984080</v>
      </c>
      <c r="F1148" s="34">
        <f t="shared" si="17"/>
        <v>0</v>
      </c>
      <c r="K1148" s="13"/>
      <c r="L1148" s="13"/>
    </row>
    <row r="1149" spans="1:12" x14ac:dyDescent="0.2">
      <c r="A1149" s="17" t="s">
        <v>459</v>
      </c>
      <c r="B1149" s="17" t="s">
        <v>460</v>
      </c>
      <c r="C1149" s="17"/>
      <c r="D1149" s="18">
        <v>152519545</v>
      </c>
      <c r="E1149" s="18">
        <f>E1172</f>
        <v>152519545</v>
      </c>
      <c r="F1149" s="34">
        <f t="shared" si="17"/>
        <v>0</v>
      </c>
      <c r="K1149" s="13"/>
      <c r="L1149" s="13"/>
    </row>
    <row r="1150" spans="1:12" x14ac:dyDescent="0.2">
      <c r="A1150" s="17" t="s">
        <v>417</v>
      </c>
      <c r="B1150" s="17" t="s">
        <v>418</v>
      </c>
      <c r="C1150" s="17"/>
      <c r="D1150" s="18">
        <v>117464535</v>
      </c>
      <c r="E1150" s="18">
        <f>E1165</f>
        <v>117464535</v>
      </c>
      <c r="F1150" s="34">
        <f t="shared" si="17"/>
        <v>0</v>
      </c>
      <c r="K1150" s="13"/>
      <c r="L1150" s="13"/>
    </row>
    <row r="1151" spans="1:12" x14ac:dyDescent="0.2">
      <c r="A1151" s="14" t="s">
        <v>165</v>
      </c>
      <c r="B1151" s="14" t="s">
        <v>166</v>
      </c>
      <c r="C1151" s="14"/>
      <c r="D1151" s="16">
        <v>132935470</v>
      </c>
      <c r="E1151" s="16">
        <f>E1152</f>
        <v>132935470</v>
      </c>
      <c r="F1151" s="34">
        <f t="shared" si="17"/>
        <v>0</v>
      </c>
      <c r="K1151" s="13"/>
      <c r="L1151" s="13"/>
    </row>
    <row r="1152" spans="1:12" x14ac:dyDescent="0.2">
      <c r="A1152" s="14" t="s">
        <v>167</v>
      </c>
      <c r="B1152" s="14" t="s">
        <v>168</v>
      </c>
      <c r="C1152" s="14"/>
      <c r="D1152" s="16">
        <v>132935470</v>
      </c>
      <c r="E1152" s="16">
        <f>SUM(E1153:E1154)</f>
        <v>132935470</v>
      </c>
      <c r="F1152" s="34">
        <f t="shared" si="17"/>
        <v>0</v>
      </c>
      <c r="K1152" s="13"/>
      <c r="L1152" s="13"/>
    </row>
    <row r="1153" spans="1:12" x14ac:dyDescent="0.2">
      <c r="A1153" s="17" t="s">
        <v>980</v>
      </c>
      <c r="B1153" s="17" t="s">
        <v>981</v>
      </c>
      <c r="C1153" s="17"/>
      <c r="D1153" s="18">
        <v>85629885</v>
      </c>
      <c r="E1153" s="18">
        <f>E1166</f>
        <v>85629885</v>
      </c>
      <c r="F1153" s="34">
        <f t="shared" si="17"/>
        <v>0</v>
      </c>
      <c r="K1153" s="13"/>
      <c r="L1153" s="13"/>
    </row>
    <row r="1154" spans="1:12" x14ac:dyDescent="0.2">
      <c r="A1154" s="17" t="s">
        <v>169</v>
      </c>
      <c r="B1154" s="17" t="s">
        <v>170</v>
      </c>
      <c r="C1154" s="17"/>
      <c r="D1154" s="18">
        <v>47305585</v>
      </c>
      <c r="E1154" s="18">
        <f>E1168</f>
        <v>47305585</v>
      </c>
      <c r="F1154" s="34">
        <f t="shared" si="17"/>
        <v>0</v>
      </c>
      <c r="K1154" s="13"/>
      <c r="L1154" s="13"/>
    </row>
    <row r="1155" spans="1:12" x14ac:dyDescent="0.2">
      <c r="A1155" s="14" t="s">
        <v>31</v>
      </c>
      <c r="B1155" s="14" t="s">
        <v>30</v>
      </c>
      <c r="C1155" s="14"/>
      <c r="D1155" s="16">
        <v>145122630</v>
      </c>
      <c r="E1155" s="16">
        <f>E1156</f>
        <v>145122630</v>
      </c>
      <c r="F1155" s="34">
        <f t="shared" si="17"/>
        <v>0</v>
      </c>
      <c r="K1155" s="13"/>
      <c r="L1155" s="13"/>
    </row>
    <row r="1156" spans="1:12" x14ac:dyDescent="0.2">
      <c r="A1156" s="14" t="s">
        <v>29</v>
      </c>
      <c r="B1156" s="14" t="s">
        <v>28</v>
      </c>
      <c r="C1156" s="14"/>
      <c r="D1156" s="16">
        <v>145122630</v>
      </c>
      <c r="E1156" s="16">
        <v>145122630</v>
      </c>
      <c r="F1156" s="34">
        <f t="shared" si="17"/>
        <v>0</v>
      </c>
      <c r="K1156" s="13"/>
    </row>
    <row r="1157" spans="1:12" x14ac:dyDescent="0.2">
      <c r="A1157" s="17" t="s">
        <v>27</v>
      </c>
      <c r="B1157" s="17" t="s">
        <v>26</v>
      </c>
      <c r="C1157" s="17"/>
      <c r="D1157" s="18">
        <v>145122630</v>
      </c>
      <c r="E1157" s="18">
        <f>SUM(E1170:E1171)</f>
        <v>145122630</v>
      </c>
      <c r="F1157" s="34">
        <f t="shared" ref="F1157:F1220" si="18">E1157-D1157</f>
        <v>0</v>
      </c>
      <c r="K1157" s="13"/>
    </row>
    <row r="1158" spans="1:12" x14ac:dyDescent="0.2">
      <c r="A1158" s="13"/>
      <c r="B1158" s="14" t="s">
        <v>3</v>
      </c>
      <c r="C1158" s="14"/>
      <c r="D1158" s="16">
        <v>6975457338</v>
      </c>
      <c r="E1158" s="16">
        <f>E1114</f>
        <v>6975457338</v>
      </c>
      <c r="F1158" s="34">
        <f t="shared" si="18"/>
        <v>0</v>
      </c>
      <c r="K1158" s="13"/>
    </row>
    <row r="1159" spans="1:12" x14ac:dyDescent="0.2">
      <c r="A1159" s="13"/>
      <c r="B1159" s="14" t="s">
        <v>2</v>
      </c>
      <c r="C1159" s="14"/>
      <c r="D1159" s="16">
        <v>108999806</v>
      </c>
      <c r="E1159" s="16">
        <f>E1124</f>
        <v>108999806</v>
      </c>
      <c r="F1159" s="34">
        <f t="shared" si="18"/>
        <v>0</v>
      </c>
      <c r="K1159" s="13"/>
    </row>
    <row r="1160" spans="1:12" x14ac:dyDescent="0.2">
      <c r="A1160" s="13"/>
      <c r="B1160" s="14" t="s">
        <v>23</v>
      </c>
      <c r="C1160" s="14"/>
      <c r="D1160" s="16">
        <v>7084457144</v>
      </c>
      <c r="E1160" s="16">
        <f>SUM(E1158:E1159)</f>
        <v>7084457144</v>
      </c>
      <c r="F1160" s="34">
        <f t="shared" si="18"/>
        <v>0</v>
      </c>
      <c r="K1160" s="13"/>
      <c r="L1160" s="13"/>
    </row>
    <row r="1161" spans="1:12" x14ac:dyDescent="0.2">
      <c r="A1161" s="13"/>
      <c r="B1161" s="14" t="s">
        <v>1</v>
      </c>
      <c r="C1161" s="14"/>
      <c r="D1161" s="16">
        <v>771805492</v>
      </c>
      <c r="E1161" s="16">
        <f>E1141</f>
        <v>771805492</v>
      </c>
      <c r="F1161" s="34">
        <f t="shared" si="18"/>
        <v>0</v>
      </c>
      <c r="K1161" s="13"/>
      <c r="L1161" s="13"/>
    </row>
    <row r="1162" spans="1:12" x14ac:dyDescent="0.2">
      <c r="A1162" s="13"/>
      <c r="B1162" s="14" t="s">
        <v>0</v>
      </c>
      <c r="C1162" s="14"/>
      <c r="D1162" s="16">
        <v>7856262636</v>
      </c>
      <c r="E1162" s="16">
        <f>SUM(E1160:E1161)</f>
        <v>7856262636</v>
      </c>
      <c r="F1162" s="34">
        <f t="shared" si="18"/>
        <v>0</v>
      </c>
      <c r="K1162" s="13"/>
      <c r="L1162" s="13"/>
    </row>
    <row r="1163" spans="1:12" x14ac:dyDescent="0.2">
      <c r="A1163" s="14" t="s">
        <v>974</v>
      </c>
      <c r="B1163" s="14" t="s">
        <v>975</v>
      </c>
      <c r="C1163" s="14"/>
      <c r="F1163" s="34">
        <f t="shared" si="18"/>
        <v>0</v>
      </c>
      <c r="K1163" s="13"/>
      <c r="L1163" s="13"/>
    </row>
    <row r="1164" spans="1:12" x14ac:dyDescent="0.2">
      <c r="A1164" s="29" t="s">
        <v>5</v>
      </c>
      <c r="B1164" s="29" t="s">
        <v>22</v>
      </c>
      <c r="C1164" s="29" t="s">
        <v>21</v>
      </c>
      <c r="D1164" s="30" t="s">
        <v>20</v>
      </c>
      <c r="E1164" s="30" t="s">
        <v>20</v>
      </c>
      <c r="F1164" s="34" t="e">
        <f t="shared" si="18"/>
        <v>#VALUE!</v>
      </c>
      <c r="K1164" s="13"/>
      <c r="L1164" s="13"/>
    </row>
    <row r="1165" spans="1:12" x14ac:dyDescent="0.2">
      <c r="A1165" s="17" t="s">
        <v>982</v>
      </c>
      <c r="B1165" s="17" t="s">
        <v>983</v>
      </c>
      <c r="C1165" s="17" t="s">
        <v>18</v>
      </c>
      <c r="D1165" s="18">
        <v>117464535</v>
      </c>
      <c r="E1165" s="18">
        <v>117464535</v>
      </c>
      <c r="F1165" s="34">
        <f t="shared" si="18"/>
        <v>0</v>
      </c>
      <c r="K1165" s="13"/>
      <c r="L1165" s="13"/>
    </row>
    <row r="1166" spans="1:12" x14ac:dyDescent="0.2">
      <c r="A1166" s="17" t="s">
        <v>984</v>
      </c>
      <c r="B1166" s="17" t="s">
        <v>985</v>
      </c>
      <c r="C1166" s="17" t="s">
        <v>18</v>
      </c>
      <c r="D1166" s="18">
        <v>85629885</v>
      </c>
      <c r="E1166" s="18">
        <v>85629885</v>
      </c>
      <c r="F1166" s="34">
        <f t="shared" si="18"/>
        <v>0</v>
      </c>
      <c r="K1166" s="13"/>
      <c r="L1166" s="13"/>
    </row>
    <row r="1167" spans="1:12" ht="27" x14ac:dyDescent="0.2">
      <c r="A1167" s="17" t="s">
        <v>986</v>
      </c>
      <c r="B1167" s="17" t="s">
        <v>987</v>
      </c>
      <c r="C1167" s="17" t="s">
        <v>18</v>
      </c>
      <c r="D1167" s="18">
        <v>63958027</v>
      </c>
      <c r="E1167" s="35">
        <v>63958027</v>
      </c>
      <c r="F1167" s="34">
        <f t="shared" si="18"/>
        <v>0</v>
      </c>
      <c r="K1167" s="13"/>
      <c r="L1167" s="13"/>
    </row>
    <row r="1168" spans="1:12" x14ac:dyDescent="0.2">
      <c r="A1168" s="17" t="s">
        <v>988</v>
      </c>
      <c r="B1168" s="17" t="s">
        <v>989</v>
      </c>
      <c r="C1168" s="17" t="s">
        <v>18</v>
      </c>
      <c r="D1168" s="18">
        <v>47305585</v>
      </c>
      <c r="E1168" s="18">
        <v>47305585</v>
      </c>
      <c r="F1168" s="34">
        <f t="shared" si="18"/>
        <v>0</v>
      </c>
      <c r="K1168" s="13"/>
      <c r="L1168" s="13"/>
    </row>
    <row r="1169" spans="1:12" x14ac:dyDescent="0.2">
      <c r="A1169" s="17" t="s">
        <v>990</v>
      </c>
      <c r="B1169" s="17" t="s">
        <v>991</v>
      </c>
      <c r="C1169" s="17" t="s">
        <v>19</v>
      </c>
      <c r="D1169" s="18">
        <v>62500000</v>
      </c>
      <c r="E1169" s="35">
        <v>62500000</v>
      </c>
      <c r="F1169" s="34">
        <f t="shared" si="18"/>
        <v>0</v>
      </c>
      <c r="K1169" s="13"/>
      <c r="L1169" s="13"/>
    </row>
    <row r="1170" spans="1:12" x14ac:dyDescent="0.2">
      <c r="A1170" s="17" t="s">
        <v>992</v>
      </c>
      <c r="B1170" s="17" t="s">
        <v>993</v>
      </c>
      <c r="C1170" s="17" t="s">
        <v>19</v>
      </c>
      <c r="D1170" s="18">
        <v>71973845</v>
      </c>
      <c r="E1170" s="18">
        <v>71973845</v>
      </c>
      <c r="F1170" s="34">
        <f t="shared" si="18"/>
        <v>0</v>
      </c>
      <c r="K1170" s="13"/>
      <c r="L1170" s="13"/>
    </row>
    <row r="1171" spans="1:12" x14ac:dyDescent="0.2">
      <c r="A1171" s="17" t="s">
        <v>994</v>
      </c>
      <c r="B1171" s="17" t="s">
        <v>995</v>
      </c>
      <c r="C1171" s="17" t="s">
        <v>19</v>
      </c>
      <c r="D1171" s="18">
        <v>73148785</v>
      </c>
      <c r="E1171" s="18">
        <v>73148785</v>
      </c>
      <c r="F1171" s="34">
        <f t="shared" si="18"/>
        <v>0</v>
      </c>
      <c r="J1171" s="13"/>
      <c r="K1171" s="13"/>
    </row>
    <row r="1172" spans="1:12" ht="27" x14ac:dyDescent="0.2">
      <c r="A1172" s="17" t="s">
        <v>996</v>
      </c>
      <c r="B1172" s="17" t="s">
        <v>997</v>
      </c>
      <c r="C1172" s="17" t="s">
        <v>18</v>
      </c>
      <c r="D1172" s="18">
        <v>152519545</v>
      </c>
      <c r="E1172" s="18">
        <v>152519545</v>
      </c>
      <c r="F1172" s="34">
        <f t="shared" si="18"/>
        <v>0</v>
      </c>
      <c r="K1172" s="13"/>
      <c r="L1172" s="13"/>
    </row>
    <row r="1173" spans="1:12" ht="27" x14ac:dyDescent="0.2">
      <c r="A1173" s="17" t="s">
        <v>998</v>
      </c>
      <c r="B1173" s="17" t="s">
        <v>999</v>
      </c>
      <c r="C1173" s="17" t="s">
        <v>18</v>
      </c>
      <c r="D1173" s="18">
        <v>97305285</v>
      </c>
      <c r="E1173" s="35">
        <v>97305285</v>
      </c>
      <c r="F1173" s="34">
        <f t="shared" si="18"/>
        <v>0</v>
      </c>
      <c r="K1173" s="13"/>
      <c r="L1173" s="13"/>
    </row>
    <row r="1174" spans="1:12" x14ac:dyDescent="0.2">
      <c r="A1174" s="14" t="s">
        <v>1000</v>
      </c>
      <c r="B1174" s="14" t="s">
        <v>1001</v>
      </c>
      <c r="C1174" s="14"/>
      <c r="F1174" s="34">
        <f t="shared" si="18"/>
        <v>0</v>
      </c>
      <c r="K1174" s="13"/>
      <c r="L1174" s="13"/>
    </row>
    <row r="1175" spans="1:12" x14ac:dyDescent="0.2">
      <c r="A1175" s="29" t="s">
        <v>5</v>
      </c>
      <c r="B1175" s="29" t="s">
        <v>140</v>
      </c>
      <c r="C1175" s="29"/>
      <c r="D1175" s="30" t="s">
        <v>20</v>
      </c>
      <c r="E1175" s="30" t="s">
        <v>20</v>
      </c>
      <c r="F1175" s="34" t="e">
        <f t="shared" si="18"/>
        <v>#VALUE!</v>
      </c>
      <c r="K1175" s="13"/>
      <c r="L1175" s="13"/>
    </row>
    <row r="1176" spans="1:12" x14ac:dyDescent="0.2">
      <c r="A1176" s="14" t="s">
        <v>139</v>
      </c>
      <c r="B1176" s="14" t="s">
        <v>15</v>
      </c>
      <c r="C1176" s="14"/>
      <c r="D1176" s="16">
        <v>8750574512</v>
      </c>
      <c r="E1176" s="16">
        <f>SUM(E1177,E1187,E1211)</f>
        <v>8750574512</v>
      </c>
      <c r="F1176" s="34">
        <f t="shared" si="18"/>
        <v>0</v>
      </c>
      <c r="K1176" s="13"/>
      <c r="L1176" s="13"/>
    </row>
    <row r="1177" spans="1:12" x14ac:dyDescent="0.2">
      <c r="A1177" s="14" t="s">
        <v>138</v>
      </c>
      <c r="B1177" s="14" t="s">
        <v>137</v>
      </c>
      <c r="C1177" s="14"/>
      <c r="D1177" s="16">
        <v>7742254613</v>
      </c>
      <c r="E1177" s="16">
        <f>SUM(E1178,E1181)</f>
        <v>7742254613</v>
      </c>
      <c r="F1177" s="34">
        <f t="shared" si="18"/>
        <v>0</v>
      </c>
      <c r="K1177" s="13"/>
      <c r="L1177" s="13"/>
    </row>
    <row r="1178" spans="1:12" x14ac:dyDescent="0.2">
      <c r="A1178" s="14" t="s">
        <v>136</v>
      </c>
      <c r="B1178" s="14" t="s">
        <v>132</v>
      </c>
      <c r="C1178" s="14"/>
      <c r="D1178" s="16">
        <v>6342015637</v>
      </c>
      <c r="E1178" s="16">
        <f>E1179</f>
        <v>6342015637</v>
      </c>
      <c r="F1178" s="34">
        <f t="shared" si="18"/>
        <v>0</v>
      </c>
      <c r="K1178" s="13"/>
      <c r="L1178" s="13"/>
    </row>
    <row r="1179" spans="1:12" x14ac:dyDescent="0.2">
      <c r="A1179" s="14" t="s">
        <v>135</v>
      </c>
      <c r="B1179" s="14" t="s">
        <v>134</v>
      </c>
      <c r="C1179" s="14"/>
      <c r="D1179" s="16">
        <v>6342015637</v>
      </c>
      <c r="E1179" s="16">
        <f>E1180</f>
        <v>6342015637</v>
      </c>
      <c r="F1179" s="34">
        <f t="shared" si="18"/>
        <v>0</v>
      </c>
      <c r="K1179" s="13"/>
      <c r="L1179" s="13"/>
    </row>
    <row r="1180" spans="1:12" x14ac:dyDescent="0.2">
      <c r="A1180" s="17" t="s">
        <v>133</v>
      </c>
      <c r="B1180" s="17" t="s">
        <v>132</v>
      </c>
      <c r="C1180" s="17"/>
      <c r="D1180" s="18">
        <v>6342015637</v>
      </c>
      <c r="E1180" s="18">
        <v>6342015637</v>
      </c>
      <c r="F1180" s="34">
        <f t="shared" si="18"/>
        <v>0</v>
      </c>
      <c r="K1180" s="13"/>
      <c r="L1180" s="13"/>
    </row>
    <row r="1181" spans="1:12" x14ac:dyDescent="0.2">
      <c r="A1181" s="14" t="s">
        <v>131</v>
      </c>
      <c r="B1181" s="14" t="s">
        <v>130</v>
      </c>
      <c r="C1181" s="14"/>
      <c r="D1181" s="16">
        <v>1400238976</v>
      </c>
      <c r="E1181" s="16">
        <f>SUM(E1182,E1184)</f>
        <v>1400238976</v>
      </c>
      <c r="F1181" s="34">
        <f t="shared" si="18"/>
        <v>0</v>
      </c>
      <c r="K1181" s="13"/>
      <c r="L1181" s="13"/>
    </row>
    <row r="1182" spans="1:12" x14ac:dyDescent="0.2">
      <c r="A1182" s="14" t="s">
        <v>129</v>
      </c>
      <c r="B1182" s="14" t="s">
        <v>128</v>
      </c>
      <c r="C1182" s="14"/>
      <c r="D1182" s="16">
        <v>450597689</v>
      </c>
      <c r="E1182" s="16">
        <f>E1183</f>
        <v>450597689</v>
      </c>
      <c r="F1182" s="34">
        <f t="shared" si="18"/>
        <v>0</v>
      </c>
      <c r="K1182" s="13"/>
      <c r="L1182" s="13"/>
    </row>
    <row r="1183" spans="1:12" x14ac:dyDescent="0.2">
      <c r="A1183" s="17" t="s">
        <v>143</v>
      </c>
      <c r="B1183" s="17" t="s">
        <v>144</v>
      </c>
      <c r="C1183" s="17"/>
      <c r="D1183" s="18">
        <v>450597689</v>
      </c>
      <c r="E1183" s="18">
        <v>450597689</v>
      </c>
      <c r="F1183" s="34">
        <f t="shared" si="18"/>
        <v>0</v>
      </c>
      <c r="K1183" s="13"/>
      <c r="L1183" s="13"/>
    </row>
    <row r="1184" spans="1:12" x14ac:dyDescent="0.2">
      <c r="A1184" s="14" t="s">
        <v>125</v>
      </c>
      <c r="B1184" s="14" t="s">
        <v>124</v>
      </c>
      <c r="C1184" s="14"/>
      <c r="D1184" s="16">
        <v>949641287</v>
      </c>
      <c r="E1184" s="16">
        <f>SUM(E1185:E1186)</f>
        <v>949641287</v>
      </c>
      <c r="F1184" s="34">
        <f t="shared" si="18"/>
        <v>0</v>
      </c>
      <c r="K1184" s="13"/>
      <c r="L1184" s="13"/>
    </row>
    <row r="1185" spans="1:12" x14ac:dyDescent="0.2">
      <c r="A1185" s="17" t="s">
        <v>123</v>
      </c>
      <c r="B1185" s="17" t="s">
        <v>122</v>
      </c>
      <c r="C1185" s="17"/>
      <c r="D1185" s="18">
        <v>316547096</v>
      </c>
      <c r="E1185" s="18">
        <v>316547096</v>
      </c>
      <c r="F1185" s="34">
        <f t="shared" si="18"/>
        <v>0</v>
      </c>
      <c r="K1185" s="13"/>
      <c r="L1185" s="13"/>
    </row>
    <row r="1186" spans="1:12" x14ac:dyDescent="0.2">
      <c r="A1186" s="17" t="s">
        <v>121</v>
      </c>
      <c r="B1186" s="17" t="s">
        <v>120</v>
      </c>
      <c r="C1186" s="17"/>
      <c r="D1186" s="18">
        <v>633094191</v>
      </c>
      <c r="E1186" s="18">
        <v>633094191</v>
      </c>
      <c r="F1186" s="34">
        <f t="shared" si="18"/>
        <v>0</v>
      </c>
      <c r="K1186" s="13"/>
      <c r="L1186" s="13"/>
    </row>
    <row r="1187" spans="1:12" x14ac:dyDescent="0.2">
      <c r="A1187" s="14" t="s">
        <v>119</v>
      </c>
      <c r="B1187" s="14" t="s">
        <v>118</v>
      </c>
      <c r="C1187" s="14"/>
      <c r="D1187" s="16">
        <v>108694325</v>
      </c>
      <c r="E1187" s="16">
        <f>E1188</f>
        <v>108694325</v>
      </c>
      <c r="F1187" s="34">
        <f t="shared" si="18"/>
        <v>0</v>
      </c>
      <c r="K1187" s="13"/>
      <c r="L1187" s="13"/>
    </row>
    <row r="1188" spans="1:12" x14ac:dyDescent="0.2">
      <c r="A1188" s="14" t="s">
        <v>117</v>
      </c>
      <c r="B1188" s="14" t="s">
        <v>116</v>
      </c>
      <c r="C1188" s="14"/>
      <c r="D1188" s="16">
        <v>108694325</v>
      </c>
      <c r="E1188" s="16">
        <f>SUM(E1189,E1191,E1195,E1199,E1201,E1203,E1205,E1208)</f>
        <v>108694325</v>
      </c>
      <c r="F1188" s="34">
        <f t="shared" si="18"/>
        <v>0</v>
      </c>
      <c r="K1188" s="13"/>
      <c r="L1188" s="13"/>
    </row>
    <row r="1189" spans="1:12" x14ac:dyDescent="0.2">
      <c r="A1189" s="14" t="s">
        <v>109</v>
      </c>
      <c r="B1189" s="14" t="s">
        <v>108</v>
      </c>
      <c r="C1189" s="14"/>
      <c r="D1189" s="16">
        <v>5771864</v>
      </c>
      <c r="E1189" s="16">
        <f>E1190</f>
        <v>5771864</v>
      </c>
      <c r="F1189" s="34">
        <f t="shared" si="18"/>
        <v>0</v>
      </c>
      <c r="K1189" s="13"/>
      <c r="L1189" s="13"/>
    </row>
    <row r="1190" spans="1:12" x14ac:dyDescent="0.2">
      <c r="A1190" s="17" t="s">
        <v>107</v>
      </c>
      <c r="B1190" s="17" t="s">
        <v>106</v>
      </c>
      <c r="C1190" s="17"/>
      <c r="D1190" s="18">
        <v>5771864</v>
      </c>
      <c r="E1190" s="18">
        <v>5771864</v>
      </c>
      <c r="F1190" s="34">
        <f t="shared" si="18"/>
        <v>0</v>
      </c>
      <c r="K1190" s="13"/>
      <c r="L1190" s="13"/>
    </row>
    <row r="1191" spans="1:12" x14ac:dyDescent="0.2">
      <c r="A1191" s="14" t="s">
        <v>101</v>
      </c>
      <c r="B1191" s="14" t="s">
        <v>100</v>
      </c>
      <c r="C1191" s="14"/>
      <c r="D1191" s="16">
        <v>16296411</v>
      </c>
      <c r="E1191" s="16">
        <f>SUM(E1192:E1194)</f>
        <v>16296411</v>
      </c>
      <c r="F1191" s="34">
        <f t="shared" si="18"/>
        <v>0</v>
      </c>
      <c r="K1191" s="13"/>
      <c r="L1191" s="13"/>
    </row>
    <row r="1192" spans="1:12" x14ac:dyDescent="0.2">
      <c r="A1192" s="17" t="s">
        <v>99</v>
      </c>
      <c r="B1192" s="17" t="s">
        <v>98</v>
      </c>
      <c r="C1192" s="17"/>
      <c r="D1192" s="18">
        <v>15061873</v>
      </c>
      <c r="E1192" s="18">
        <v>15061873</v>
      </c>
      <c r="F1192" s="34">
        <f t="shared" si="18"/>
        <v>0</v>
      </c>
      <c r="K1192" s="13"/>
      <c r="L1192" s="13"/>
    </row>
    <row r="1193" spans="1:12" x14ac:dyDescent="0.2">
      <c r="A1193" s="17" t="s">
        <v>95</v>
      </c>
      <c r="B1193" s="17" t="s">
        <v>94</v>
      </c>
      <c r="C1193" s="17"/>
      <c r="D1193" s="18">
        <v>881812</v>
      </c>
      <c r="E1193" s="18">
        <v>881812</v>
      </c>
      <c r="F1193" s="34">
        <f t="shared" si="18"/>
        <v>0</v>
      </c>
      <c r="K1193" s="13"/>
      <c r="L1193" s="13"/>
    </row>
    <row r="1194" spans="1:12" x14ac:dyDescent="0.2">
      <c r="A1194" s="17" t="s">
        <v>145</v>
      </c>
      <c r="B1194" s="17" t="s">
        <v>146</v>
      </c>
      <c r="C1194" s="17"/>
      <c r="D1194" s="18">
        <v>352726</v>
      </c>
      <c r="E1194" s="18">
        <v>352726</v>
      </c>
      <c r="F1194" s="34">
        <f t="shared" si="18"/>
        <v>0</v>
      </c>
      <c r="K1194" s="13"/>
      <c r="L1194" s="13"/>
    </row>
    <row r="1195" spans="1:12" x14ac:dyDescent="0.2">
      <c r="A1195" s="14" t="s">
        <v>89</v>
      </c>
      <c r="B1195" s="14" t="s">
        <v>88</v>
      </c>
      <c r="C1195" s="14"/>
      <c r="D1195" s="16">
        <v>14942713</v>
      </c>
      <c r="E1195" s="16">
        <f>SUM(E1196:E1198)</f>
        <v>14942713</v>
      </c>
      <c r="F1195" s="34">
        <f t="shared" si="18"/>
        <v>0</v>
      </c>
      <c r="K1195" s="13"/>
      <c r="L1195" s="13"/>
    </row>
    <row r="1196" spans="1:12" x14ac:dyDescent="0.2">
      <c r="A1196" s="17" t="s">
        <v>87</v>
      </c>
      <c r="B1196" s="17" t="s">
        <v>86</v>
      </c>
      <c r="C1196" s="17"/>
      <c r="D1196" s="18">
        <v>6012358</v>
      </c>
      <c r="E1196" s="18">
        <v>6012358</v>
      </c>
      <c r="F1196" s="34">
        <f t="shared" si="18"/>
        <v>0</v>
      </c>
      <c r="K1196" s="13"/>
      <c r="L1196" s="13"/>
    </row>
    <row r="1197" spans="1:12" x14ac:dyDescent="0.2">
      <c r="A1197" s="17" t="s">
        <v>83</v>
      </c>
      <c r="B1197" s="17" t="s">
        <v>82</v>
      </c>
      <c r="C1197" s="17"/>
      <c r="D1197" s="18">
        <v>3671547</v>
      </c>
      <c r="E1197" s="18">
        <v>3671547</v>
      </c>
      <c r="F1197" s="34">
        <f t="shared" si="18"/>
        <v>0</v>
      </c>
      <c r="K1197" s="13"/>
      <c r="L1197" s="13"/>
    </row>
    <row r="1198" spans="1:12" x14ac:dyDescent="0.2">
      <c r="A1198" s="17" t="s">
        <v>79</v>
      </c>
      <c r="B1198" s="17" t="s">
        <v>78</v>
      </c>
      <c r="C1198" s="17"/>
      <c r="D1198" s="18">
        <v>5258808</v>
      </c>
      <c r="E1198" s="18">
        <v>5258808</v>
      </c>
      <c r="F1198" s="34">
        <f t="shared" si="18"/>
        <v>0</v>
      </c>
      <c r="K1198" s="13"/>
      <c r="L1198" s="13"/>
    </row>
    <row r="1199" spans="1:12" x14ac:dyDescent="0.2">
      <c r="A1199" s="14" t="s">
        <v>75</v>
      </c>
      <c r="B1199" s="14" t="s">
        <v>74</v>
      </c>
      <c r="C1199" s="14"/>
      <c r="D1199" s="16">
        <v>1843790</v>
      </c>
      <c r="E1199" s="16">
        <f>E1200</f>
        <v>1843790</v>
      </c>
      <c r="F1199" s="34">
        <f t="shared" si="18"/>
        <v>0</v>
      </c>
      <c r="K1199" s="13"/>
      <c r="L1199" s="13"/>
    </row>
    <row r="1200" spans="1:12" x14ac:dyDescent="0.2">
      <c r="A1200" s="17" t="s">
        <v>73</v>
      </c>
      <c r="B1200" s="17" t="s">
        <v>72</v>
      </c>
      <c r="C1200" s="17"/>
      <c r="D1200" s="18">
        <v>1843790</v>
      </c>
      <c r="E1200" s="18">
        <v>1843790</v>
      </c>
      <c r="F1200" s="34">
        <f t="shared" si="18"/>
        <v>0</v>
      </c>
      <c r="K1200" s="13"/>
      <c r="L1200" s="13"/>
    </row>
    <row r="1201" spans="1:12" x14ac:dyDescent="0.2">
      <c r="A1201" s="14" t="s">
        <v>71</v>
      </c>
      <c r="B1201" s="14" t="s">
        <v>70</v>
      </c>
      <c r="C1201" s="14"/>
      <c r="D1201" s="16">
        <v>9619773</v>
      </c>
      <c r="E1201" s="16">
        <f>E1202</f>
        <v>9619773</v>
      </c>
      <c r="F1201" s="34">
        <f t="shared" si="18"/>
        <v>0</v>
      </c>
      <c r="K1201" s="13"/>
      <c r="L1201" s="13"/>
    </row>
    <row r="1202" spans="1:12" x14ac:dyDescent="0.2">
      <c r="A1202" s="17" t="s">
        <v>151</v>
      </c>
      <c r="B1202" s="17" t="s">
        <v>152</v>
      </c>
      <c r="C1202" s="17"/>
      <c r="D1202" s="18">
        <v>9619773</v>
      </c>
      <c r="E1202" s="18">
        <v>9619773</v>
      </c>
      <c r="F1202" s="34">
        <f t="shared" si="18"/>
        <v>0</v>
      </c>
      <c r="K1202" s="13"/>
      <c r="L1202" s="13"/>
    </row>
    <row r="1203" spans="1:12" x14ac:dyDescent="0.2">
      <c r="A1203" s="14" t="s">
        <v>65</v>
      </c>
      <c r="B1203" s="14" t="s">
        <v>64</v>
      </c>
      <c r="C1203" s="14"/>
      <c r="D1203" s="16">
        <v>1202472</v>
      </c>
      <c r="E1203" s="16">
        <f>E1204</f>
        <v>1202472</v>
      </c>
      <c r="F1203" s="34">
        <f t="shared" si="18"/>
        <v>0</v>
      </c>
      <c r="K1203" s="13"/>
      <c r="L1203" s="13"/>
    </row>
    <row r="1204" spans="1:12" x14ac:dyDescent="0.2">
      <c r="A1204" s="17" t="s">
        <v>61</v>
      </c>
      <c r="B1204" s="17" t="s">
        <v>60</v>
      </c>
      <c r="C1204" s="17"/>
      <c r="D1204" s="18">
        <v>1202472</v>
      </c>
      <c r="E1204" s="18">
        <v>1202472</v>
      </c>
      <c r="F1204" s="34">
        <f t="shared" si="18"/>
        <v>0</v>
      </c>
      <c r="K1204" s="13"/>
      <c r="L1204" s="13"/>
    </row>
    <row r="1205" spans="1:12" x14ac:dyDescent="0.2">
      <c r="A1205" s="14" t="s">
        <v>59</v>
      </c>
      <c r="B1205" s="14" t="s">
        <v>58</v>
      </c>
      <c r="C1205" s="14"/>
      <c r="D1205" s="16">
        <v>3046261</v>
      </c>
      <c r="E1205" s="16">
        <f>SUM(E1206:E1207)</f>
        <v>3046261</v>
      </c>
      <c r="F1205" s="34">
        <f t="shared" si="18"/>
        <v>0</v>
      </c>
      <c r="K1205" s="13"/>
      <c r="L1205" s="13"/>
    </row>
    <row r="1206" spans="1:12" x14ac:dyDescent="0.2">
      <c r="A1206" s="17" t="s">
        <v>57</v>
      </c>
      <c r="B1206" s="17" t="s">
        <v>56</v>
      </c>
      <c r="C1206" s="17"/>
      <c r="D1206" s="18">
        <v>2164449</v>
      </c>
      <c r="E1206" s="18">
        <v>2164449</v>
      </c>
      <c r="F1206" s="34">
        <f t="shared" si="18"/>
        <v>0</v>
      </c>
      <c r="K1206" s="13"/>
      <c r="L1206" s="13"/>
    </row>
    <row r="1207" spans="1:12" x14ac:dyDescent="0.2">
      <c r="A1207" s="17" t="s">
        <v>55</v>
      </c>
      <c r="B1207" s="17" t="s">
        <v>54</v>
      </c>
      <c r="C1207" s="17"/>
      <c r="D1207" s="18">
        <v>881812</v>
      </c>
      <c r="E1207" s="18">
        <v>881812</v>
      </c>
      <c r="F1207" s="34">
        <f t="shared" si="18"/>
        <v>0</v>
      </c>
      <c r="K1207" s="13"/>
      <c r="L1207" s="13"/>
    </row>
    <row r="1208" spans="1:12" x14ac:dyDescent="0.2">
      <c r="A1208" s="14" t="s">
        <v>53</v>
      </c>
      <c r="B1208" s="14" t="s">
        <v>52</v>
      </c>
      <c r="C1208" s="14"/>
      <c r="D1208" s="16">
        <v>55971041</v>
      </c>
      <c r="E1208" s="16">
        <f>SUM(E1209:E1210)</f>
        <v>55971041</v>
      </c>
      <c r="F1208" s="34">
        <f t="shared" si="18"/>
        <v>0</v>
      </c>
      <c r="K1208" s="13"/>
      <c r="L1208" s="13"/>
    </row>
    <row r="1209" spans="1:12" x14ac:dyDescent="0.2">
      <c r="A1209" s="17" t="s">
        <v>45</v>
      </c>
      <c r="B1209" s="17" t="s">
        <v>44</v>
      </c>
      <c r="C1209" s="17"/>
      <c r="D1209" s="18">
        <v>448923</v>
      </c>
      <c r="E1209" s="18">
        <v>448923</v>
      </c>
      <c r="F1209" s="34">
        <f t="shared" si="18"/>
        <v>0</v>
      </c>
      <c r="K1209" s="13"/>
      <c r="L1209" s="13"/>
    </row>
    <row r="1210" spans="1:12" x14ac:dyDescent="0.2">
      <c r="A1210" s="17" t="s">
        <v>409</v>
      </c>
      <c r="B1210" s="17" t="s">
        <v>410</v>
      </c>
      <c r="C1210" s="17"/>
      <c r="D1210" s="18">
        <v>55522118</v>
      </c>
      <c r="E1210" s="18">
        <v>55522118</v>
      </c>
      <c r="F1210" s="34">
        <f t="shared" si="18"/>
        <v>0</v>
      </c>
      <c r="K1210" s="13"/>
      <c r="L1210" s="13"/>
    </row>
    <row r="1211" spans="1:12" x14ac:dyDescent="0.2">
      <c r="A1211" s="14" t="s">
        <v>37</v>
      </c>
      <c r="B1211" s="14" t="s">
        <v>36</v>
      </c>
      <c r="C1211" s="14"/>
      <c r="D1211" s="16">
        <v>899625574</v>
      </c>
      <c r="E1211" s="16">
        <f>E1212</f>
        <v>899625574</v>
      </c>
      <c r="F1211" s="34">
        <f t="shared" si="18"/>
        <v>0</v>
      </c>
      <c r="K1211" s="13"/>
      <c r="L1211" s="13"/>
    </row>
    <row r="1212" spans="1:12" x14ac:dyDescent="0.2">
      <c r="A1212" s="14" t="s">
        <v>157</v>
      </c>
      <c r="B1212" s="14" t="s">
        <v>158</v>
      </c>
      <c r="C1212" s="14"/>
      <c r="D1212" s="16">
        <v>899625574</v>
      </c>
      <c r="E1212" s="16">
        <f>E1213</f>
        <v>899625574</v>
      </c>
      <c r="F1212" s="34">
        <f t="shared" si="18"/>
        <v>0</v>
      </c>
      <c r="K1212" s="13"/>
      <c r="L1212" s="13"/>
    </row>
    <row r="1213" spans="1:12" x14ac:dyDescent="0.2">
      <c r="A1213" s="14" t="s">
        <v>159</v>
      </c>
      <c r="B1213" s="14" t="s">
        <v>160</v>
      </c>
      <c r="C1213" s="14"/>
      <c r="D1213" s="16">
        <v>899625574</v>
      </c>
      <c r="E1213" s="16">
        <f>SUM(E1214:E1217)</f>
        <v>899625574</v>
      </c>
      <c r="F1213" s="34">
        <f t="shared" si="18"/>
        <v>0</v>
      </c>
      <c r="K1213" s="13"/>
      <c r="L1213" s="13"/>
    </row>
    <row r="1214" spans="1:12" x14ac:dyDescent="0.2">
      <c r="A1214" s="17" t="s">
        <v>161</v>
      </c>
      <c r="B1214" s="17" t="s">
        <v>162</v>
      </c>
      <c r="C1214" s="17"/>
      <c r="D1214" s="18">
        <v>336205574</v>
      </c>
      <c r="E1214" s="18">
        <f>E1226</f>
        <v>336205574</v>
      </c>
      <c r="F1214" s="34">
        <f t="shared" si="18"/>
        <v>0</v>
      </c>
      <c r="K1214" s="13"/>
      <c r="L1214" s="13"/>
    </row>
    <row r="1215" spans="1:12" x14ac:dyDescent="0.2">
      <c r="A1215" s="17" t="s">
        <v>459</v>
      </c>
      <c r="B1215" s="17" t="s">
        <v>460</v>
      </c>
      <c r="C1215" s="17"/>
      <c r="D1215" s="18">
        <v>50000000</v>
      </c>
      <c r="E1215" s="18">
        <f>E1228</f>
        <v>50000000</v>
      </c>
      <c r="F1215" s="34">
        <f t="shared" si="18"/>
        <v>0</v>
      </c>
      <c r="K1215" s="13"/>
      <c r="L1215" s="13"/>
    </row>
    <row r="1216" spans="1:12" x14ac:dyDescent="0.2">
      <c r="A1216" s="17" t="s">
        <v>1002</v>
      </c>
      <c r="B1216" s="17" t="s">
        <v>1003</v>
      </c>
      <c r="C1216" s="17"/>
      <c r="D1216" s="18">
        <v>250000000</v>
      </c>
      <c r="E1216" s="18">
        <f>E1227</f>
        <v>250000000</v>
      </c>
      <c r="F1216" s="34">
        <f t="shared" si="18"/>
        <v>0</v>
      </c>
      <c r="K1216" s="13"/>
    </row>
    <row r="1217" spans="1:12" x14ac:dyDescent="0.2">
      <c r="A1217" s="17" t="s">
        <v>417</v>
      </c>
      <c r="B1217" s="17" t="s">
        <v>418</v>
      </c>
      <c r="C1217" s="17"/>
      <c r="D1217" s="18">
        <v>263420000</v>
      </c>
      <c r="E1217" s="18">
        <f>E1225</f>
        <v>263420000</v>
      </c>
      <c r="F1217" s="34">
        <f t="shared" si="18"/>
        <v>0</v>
      </c>
      <c r="K1217" s="13"/>
    </row>
    <row r="1218" spans="1:12" x14ac:dyDescent="0.2">
      <c r="A1218" s="13"/>
      <c r="B1218" s="14" t="s">
        <v>3</v>
      </c>
      <c r="C1218" s="14"/>
      <c r="D1218" s="16">
        <v>7742254613</v>
      </c>
      <c r="E1218" s="16">
        <f>E1177</f>
        <v>7742254613</v>
      </c>
      <c r="F1218" s="34">
        <f t="shared" si="18"/>
        <v>0</v>
      </c>
      <c r="K1218" s="13"/>
    </row>
    <row r="1219" spans="1:12" x14ac:dyDescent="0.2">
      <c r="A1219" s="13"/>
      <c r="B1219" s="14" t="s">
        <v>2</v>
      </c>
      <c r="C1219" s="14"/>
      <c r="D1219" s="16">
        <v>108694325</v>
      </c>
      <c r="E1219" s="16">
        <f>E1187</f>
        <v>108694325</v>
      </c>
      <c r="F1219" s="34">
        <f t="shared" si="18"/>
        <v>0</v>
      </c>
      <c r="K1219" s="13"/>
    </row>
    <row r="1220" spans="1:12" x14ac:dyDescent="0.2">
      <c r="A1220" s="13"/>
      <c r="B1220" s="14" t="s">
        <v>23</v>
      </c>
      <c r="C1220" s="14"/>
      <c r="D1220" s="16">
        <v>7850948938</v>
      </c>
      <c r="E1220" s="16">
        <f>SUM(E1218:E1219)</f>
        <v>7850948938</v>
      </c>
      <c r="F1220" s="34">
        <f t="shared" si="18"/>
        <v>0</v>
      </c>
      <c r="K1220" s="13"/>
      <c r="L1220" s="13"/>
    </row>
    <row r="1221" spans="1:12" x14ac:dyDescent="0.2">
      <c r="A1221" s="13"/>
      <c r="B1221" s="14" t="s">
        <v>1</v>
      </c>
      <c r="C1221" s="14"/>
      <c r="D1221" s="16">
        <v>899625574</v>
      </c>
      <c r="E1221" s="16">
        <f>E1211</f>
        <v>899625574</v>
      </c>
      <c r="F1221" s="34">
        <f t="shared" ref="F1221:F1284" si="19">E1221-D1221</f>
        <v>0</v>
      </c>
      <c r="K1221" s="13"/>
      <c r="L1221" s="13"/>
    </row>
    <row r="1222" spans="1:12" x14ac:dyDescent="0.2">
      <c r="A1222" s="13"/>
      <c r="B1222" s="14" t="s">
        <v>0</v>
      </c>
      <c r="C1222" s="14"/>
      <c r="D1222" s="16">
        <v>8750574512</v>
      </c>
      <c r="E1222" s="16">
        <f>SUM(E1220:E1221)</f>
        <v>8750574512</v>
      </c>
      <c r="F1222" s="34">
        <f t="shared" si="19"/>
        <v>0</v>
      </c>
      <c r="K1222" s="13"/>
      <c r="L1222" s="13"/>
    </row>
    <row r="1223" spans="1:12" x14ac:dyDescent="0.2">
      <c r="A1223" s="14" t="s">
        <v>1000</v>
      </c>
      <c r="B1223" s="14" t="s">
        <v>1001</v>
      </c>
      <c r="C1223" s="14"/>
      <c r="F1223" s="34">
        <f t="shared" si="19"/>
        <v>0</v>
      </c>
      <c r="K1223" s="13"/>
      <c r="L1223" s="13"/>
    </row>
    <row r="1224" spans="1:12" x14ac:dyDescent="0.2">
      <c r="A1224" s="29" t="s">
        <v>5</v>
      </c>
      <c r="B1224" s="29" t="s">
        <v>22</v>
      </c>
      <c r="C1224" s="29" t="s">
        <v>21</v>
      </c>
      <c r="D1224" s="30" t="s">
        <v>20</v>
      </c>
      <c r="E1224" s="30" t="s">
        <v>20</v>
      </c>
      <c r="F1224" s="34" t="e">
        <f t="shared" si="19"/>
        <v>#VALUE!</v>
      </c>
      <c r="K1224" s="13"/>
      <c r="L1224" s="13"/>
    </row>
    <row r="1225" spans="1:12" x14ac:dyDescent="0.2">
      <c r="A1225" s="17" t="s">
        <v>1004</v>
      </c>
      <c r="B1225" s="17" t="s">
        <v>1005</v>
      </c>
      <c r="C1225" s="17" t="s">
        <v>19</v>
      </c>
      <c r="D1225" s="18">
        <v>263420000</v>
      </c>
      <c r="E1225" s="18">
        <v>263420000</v>
      </c>
      <c r="F1225" s="34">
        <f t="shared" si="19"/>
        <v>0</v>
      </c>
      <c r="K1225" s="13"/>
      <c r="L1225" s="13"/>
    </row>
    <row r="1226" spans="1:12" x14ac:dyDescent="0.2">
      <c r="A1226" s="17" t="s">
        <v>1006</v>
      </c>
      <c r="B1226" s="17" t="s">
        <v>1007</v>
      </c>
      <c r="C1226" s="17" t="s">
        <v>18</v>
      </c>
      <c r="D1226" s="18">
        <v>336205574</v>
      </c>
      <c r="E1226" s="18">
        <v>336205574</v>
      </c>
      <c r="F1226" s="34">
        <f t="shared" si="19"/>
        <v>0</v>
      </c>
      <c r="J1226" s="13"/>
      <c r="K1226" s="13"/>
    </row>
    <row r="1227" spans="1:12" ht="27" x14ac:dyDescent="0.2">
      <c r="A1227" s="17" t="s">
        <v>1008</v>
      </c>
      <c r="B1227" s="17" t="s">
        <v>1009</v>
      </c>
      <c r="C1227" s="17" t="s">
        <v>18</v>
      </c>
      <c r="D1227" s="18">
        <v>250000000</v>
      </c>
      <c r="E1227" s="18">
        <v>250000000</v>
      </c>
      <c r="F1227" s="34">
        <f t="shared" si="19"/>
        <v>0</v>
      </c>
      <c r="K1227" s="13"/>
      <c r="L1227" s="13"/>
    </row>
    <row r="1228" spans="1:12" ht="27" x14ac:dyDescent="0.2">
      <c r="A1228" s="17" t="s">
        <v>1010</v>
      </c>
      <c r="B1228" s="17" t="s">
        <v>1011</v>
      </c>
      <c r="C1228" s="17" t="s">
        <v>18</v>
      </c>
      <c r="D1228" s="18">
        <v>50000000</v>
      </c>
      <c r="E1228" s="18">
        <v>50000000</v>
      </c>
      <c r="F1228" s="34">
        <f t="shared" si="19"/>
        <v>0</v>
      </c>
      <c r="K1228" s="13"/>
      <c r="L1228" s="13"/>
    </row>
    <row r="1229" spans="1:12" x14ac:dyDescent="0.2">
      <c r="A1229" s="14" t="s">
        <v>1012</v>
      </c>
      <c r="B1229" s="14" t="s">
        <v>1013</v>
      </c>
      <c r="C1229" s="14"/>
      <c r="F1229" s="34">
        <f t="shared" si="19"/>
        <v>0</v>
      </c>
      <c r="K1229" s="13"/>
      <c r="L1229" s="13"/>
    </row>
    <row r="1230" spans="1:12" x14ac:dyDescent="0.2">
      <c r="A1230" s="29" t="s">
        <v>5</v>
      </c>
      <c r="B1230" s="29" t="s">
        <v>140</v>
      </c>
      <c r="C1230" s="29"/>
      <c r="D1230" s="30" t="s">
        <v>20</v>
      </c>
      <c r="E1230" s="30" t="s">
        <v>20</v>
      </c>
      <c r="F1230" s="34" t="e">
        <f t="shared" si="19"/>
        <v>#VALUE!</v>
      </c>
      <c r="K1230" s="13"/>
      <c r="L1230" s="13"/>
    </row>
    <row r="1231" spans="1:12" x14ac:dyDescent="0.2">
      <c r="A1231" s="14" t="s">
        <v>139</v>
      </c>
      <c r="B1231" s="14" t="s">
        <v>15</v>
      </c>
      <c r="C1231" s="14"/>
      <c r="D1231" s="16">
        <v>9339025439</v>
      </c>
      <c r="E1231" s="16">
        <f>SUM(E1232,E1242,E1293)</f>
        <v>9339025439</v>
      </c>
      <c r="F1231" s="34">
        <f t="shared" si="19"/>
        <v>0</v>
      </c>
      <c r="K1231" s="13"/>
      <c r="L1231" s="13"/>
    </row>
    <row r="1232" spans="1:12" x14ac:dyDescent="0.2">
      <c r="A1232" s="14" t="s">
        <v>138</v>
      </c>
      <c r="B1232" s="14" t="s">
        <v>137</v>
      </c>
      <c r="C1232" s="14"/>
      <c r="D1232" s="16">
        <v>8555284573</v>
      </c>
      <c r="E1232" s="16">
        <f>SUM(E1233,E1236)</f>
        <v>8555284573</v>
      </c>
      <c r="F1232" s="34">
        <f t="shared" si="19"/>
        <v>0</v>
      </c>
      <c r="K1232" s="13"/>
      <c r="L1232" s="13"/>
    </row>
    <row r="1233" spans="1:12" x14ac:dyDescent="0.2">
      <c r="A1233" s="14" t="s">
        <v>136</v>
      </c>
      <c r="B1233" s="14" t="s">
        <v>132</v>
      </c>
      <c r="C1233" s="14"/>
      <c r="D1233" s="16">
        <v>7182475108</v>
      </c>
      <c r="E1233" s="16">
        <f>E1234</f>
        <v>7182475108</v>
      </c>
      <c r="F1233" s="34">
        <f t="shared" si="19"/>
        <v>0</v>
      </c>
      <c r="K1233" s="13"/>
      <c r="L1233" s="13"/>
    </row>
    <row r="1234" spans="1:12" x14ac:dyDescent="0.2">
      <c r="A1234" s="14" t="s">
        <v>135</v>
      </c>
      <c r="B1234" s="14" t="s">
        <v>134</v>
      </c>
      <c r="C1234" s="14"/>
      <c r="D1234" s="16">
        <v>7182475108</v>
      </c>
      <c r="E1234" s="16">
        <f>E1235</f>
        <v>7182475108</v>
      </c>
      <c r="F1234" s="34">
        <f t="shared" si="19"/>
        <v>0</v>
      </c>
      <c r="K1234" s="13"/>
      <c r="L1234" s="13"/>
    </row>
    <row r="1235" spans="1:12" x14ac:dyDescent="0.2">
      <c r="A1235" s="17" t="s">
        <v>133</v>
      </c>
      <c r="B1235" s="17" t="s">
        <v>132</v>
      </c>
      <c r="C1235" s="17"/>
      <c r="D1235" s="18">
        <v>7182475108</v>
      </c>
      <c r="E1235" s="18">
        <v>7182475108</v>
      </c>
      <c r="F1235" s="34">
        <f t="shared" si="19"/>
        <v>0</v>
      </c>
      <c r="K1235" s="13"/>
      <c r="L1235" s="13"/>
    </row>
    <row r="1236" spans="1:12" x14ac:dyDescent="0.2">
      <c r="A1236" s="14" t="s">
        <v>131</v>
      </c>
      <c r="B1236" s="14" t="s">
        <v>130</v>
      </c>
      <c r="C1236" s="14"/>
      <c r="D1236" s="16">
        <v>1372809465</v>
      </c>
      <c r="E1236" s="16">
        <f>SUM(E1237,E1239)</f>
        <v>1372809465</v>
      </c>
      <c r="F1236" s="34">
        <f t="shared" si="19"/>
        <v>0</v>
      </c>
      <c r="K1236" s="13"/>
      <c r="L1236" s="13"/>
    </row>
    <row r="1237" spans="1:12" x14ac:dyDescent="0.2">
      <c r="A1237" s="14" t="s">
        <v>129</v>
      </c>
      <c r="B1237" s="14" t="s">
        <v>128</v>
      </c>
      <c r="C1237" s="14"/>
      <c r="D1237" s="16">
        <v>295438199</v>
      </c>
      <c r="E1237" s="16">
        <f>E1238</f>
        <v>295438199</v>
      </c>
      <c r="F1237" s="34">
        <f t="shared" si="19"/>
        <v>0</v>
      </c>
      <c r="K1237" s="13"/>
      <c r="L1237" s="13"/>
    </row>
    <row r="1238" spans="1:12" x14ac:dyDescent="0.2">
      <c r="A1238" s="17" t="s">
        <v>143</v>
      </c>
      <c r="B1238" s="17" t="s">
        <v>144</v>
      </c>
      <c r="C1238" s="17"/>
      <c r="D1238" s="18">
        <v>295438199</v>
      </c>
      <c r="E1238" s="18">
        <v>295438199</v>
      </c>
      <c r="F1238" s="34">
        <f t="shared" si="19"/>
        <v>0</v>
      </c>
      <c r="K1238" s="13"/>
      <c r="L1238" s="13"/>
    </row>
    <row r="1239" spans="1:12" x14ac:dyDescent="0.2">
      <c r="A1239" s="14" t="s">
        <v>125</v>
      </c>
      <c r="B1239" s="14" t="s">
        <v>124</v>
      </c>
      <c r="C1239" s="14"/>
      <c r="D1239" s="16">
        <v>1077371266</v>
      </c>
      <c r="E1239" s="16">
        <f>SUM(E1240:E1241)</f>
        <v>1077371266</v>
      </c>
      <c r="F1239" s="34">
        <f t="shared" si="19"/>
        <v>0</v>
      </c>
      <c r="K1239" s="13"/>
      <c r="L1239" s="13"/>
    </row>
    <row r="1240" spans="1:12" x14ac:dyDescent="0.2">
      <c r="A1240" s="17" t="s">
        <v>123</v>
      </c>
      <c r="B1240" s="17" t="s">
        <v>122</v>
      </c>
      <c r="C1240" s="17"/>
      <c r="D1240" s="18">
        <v>359123755</v>
      </c>
      <c r="E1240" s="18">
        <v>359123755</v>
      </c>
      <c r="F1240" s="34">
        <f t="shared" si="19"/>
        <v>0</v>
      </c>
      <c r="K1240" s="13"/>
      <c r="L1240" s="13"/>
    </row>
    <row r="1241" spans="1:12" x14ac:dyDescent="0.2">
      <c r="A1241" s="17" t="s">
        <v>121</v>
      </c>
      <c r="B1241" s="17" t="s">
        <v>120</v>
      </c>
      <c r="C1241" s="17"/>
      <c r="D1241" s="18">
        <v>718247511</v>
      </c>
      <c r="E1241" s="18">
        <v>718247511</v>
      </c>
      <c r="F1241" s="34">
        <f t="shared" si="19"/>
        <v>0</v>
      </c>
      <c r="K1241" s="13"/>
      <c r="L1241" s="13"/>
    </row>
    <row r="1242" spans="1:12" x14ac:dyDescent="0.2">
      <c r="A1242" s="14" t="s">
        <v>119</v>
      </c>
      <c r="B1242" s="14" t="s">
        <v>118</v>
      </c>
      <c r="C1242" s="14"/>
      <c r="D1242" s="16">
        <v>108389074</v>
      </c>
      <c r="E1242" s="16">
        <f>E1243</f>
        <v>108389074</v>
      </c>
      <c r="F1242" s="34">
        <f t="shared" si="19"/>
        <v>0</v>
      </c>
      <c r="K1242" s="13"/>
      <c r="L1242" s="13"/>
    </row>
    <row r="1243" spans="1:12" x14ac:dyDescent="0.2">
      <c r="A1243" s="14" t="s">
        <v>117</v>
      </c>
      <c r="B1243" s="14" t="s">
        <v>116</v>
      </c>
      <c r="C1243" s="14"/>
      <c r="D1243" s="16">
        <v>108389074</v>
      </c>
      <c r="E1243" s="16">
        <f>SUM(E1244,E1249,E1253,E1263,E1271,E1274,E1278,E1281,E1284)</f>
        <v>108389074</v>
      </c>
      <c r="F1243" s="34">
        <f t="shared" si="19"/>
        <v>0</v>
      </c>
      <c r="K1243" s="13"/>
      <c r="L1243" s="13"/>
    </row>
    <row r="1244" spans="1:12" x14ac:dyDescent="0.2">
      <c r="A1244" s="14" t="s">
        <v>115</v>
      </c>
      <c r="B1244" s="14" t="s">
        <v>114</v>
      </c>
      <c r="C1244" s="14"/>
      <c r="D1244" s="16">
        <v>9036073</v>
      </c>
      <c r="E1244" s="16">
        <f>SUM(E1245:E1248)</f>
        <v>9036073</v>
      </c>
      <c r="F1244" s="34">
        <f t="shared" si="19"/>
        <v>0</v>
      </c>
      <c r="K1244" s="13"/>
      <c r="L1244" s="13"/>
    </row>
    <row r="1245" spans="1:12" x14ac:dyDescent="0.2">
      <c r="A1245" s="17" t="s">
        <v>113</v>
      </c>
      <c r="B1245" s="17" t="s">
        <v>112</v>
      </c>
      <c r="C1245" s="17"/>
      <c r="D1245" s="18">
        <v>5107150</v>
      </c>
      <c r="E1245" s="18">
        <v>5107150</v>
      </c>
      <c r="F1245" s="34">
        <f t="shared" si="19"/>
        <v>0</v>
      </c>
      <c r="K1245" s="13"/>
      <c r="L1245" s="13"/>
    </row>
    <row r="1246" spans="1:12" x14ac:dyDescent="0.2">
      <c r="A1246" s="17" t="s">
        <v>111</v>
      </c>
      <c r="B1246" s="17" t="s">
        <v>110</v>
      </c>
      <c r="C1246" s="17"/>
      <c r="D1246" s="18">
        <v>2287303</v>
      </c>
      <c r="E1246" s="18">
        <v>2287303</v>
      </c>
      <c r="F1246" s="34">
        <f t="shared" si="19"/>
        <v>0</v>
      </c>
      <c r="K1246" s="13"/>
      <c r="L1246" s="13"/>
    </row>
    <row r="1247" spans="1:12" x14ac:dyDescent="0.2">
      <c r="A1247" s="17" t="s">
        <v>447</v>
      </c>
      <c r="B1247" s="17" t="s">
        <v>448</v>
      </c>
      <c r="C1247" s="17"/>
      <c r="D1247" s="18">
        <v>820810</v>
      </c>
      <c r="E1247" s="18">
        <v>820810</v>
      </c>
      <c r="F1247" s="34">
        <f t="shared" si="19"/>
        <v>0</v>
      </c>
      <c r="K1247" s="13"/>
      <c r="L1247" s="13"/>
    </row>
    <row r="1248" spans="1:12" x14ac:dyDescent="0.2">
      <c r="A1248" s="17" t="s">
        <v>449</v>
      </c>
      <c r="B1248" s="17" t="s">
        <v>450</v>
      </c>
      <c r="C1248" s="17"/>
      <c r="D1248" s="18">
        <v>820810</v>
      </c>
      <c r="E1248" s="18">
        <v>820810</v>
      </c>
      <c r="F1248" s="34">
        <f t="shared" si="19"/>
        <v>0</v>
      </c>
      <c r="K1248" s="13"/>
      <c r="L1248" s="13"/>
    </row>
    <row r="1249" spans="1:12" x14ac:dyDescent="0.2">
      <c r="A1249" s="14" t="s">
        <v>109</v>
      </c>
      <c r="B1249" s="14" t="s">
        <v>108</v>
      </c>
      <c r="C1249" s="14"/>
      <c r="D1249" s="16">
        <v>3406363</v>
      </c>
      <c r="E1249" s="16">
        <f>SUM(E1250:E1252)</f>
        <v>3406363</v>
      </c>
      <c r="F1249" s="34">
        <f t="shared" si="19"/>
        <v>0</v>
      </c>
      <c r="K1249" s="13"/>
      <c r="L1249" s="13"/>
    </row>
    <row r="1250" spans="1:12" x14ac:dyDescent="0.2">
      <c r="A1250" s="17" t="s">
        <v>107</v>
      </c>
      <c r="B1250" s="17" t="s">
        <v>106</v>
      </c>
      <c r="C1250" s="17"/>
      <c r="D1250" s="18">
        <v>1969945</v>
      </c>
      <c r="E1250" s="18">
        <v>1969945</v>
      </c>
      <c r="F1250" s="34">
        <f t="shared" si="19"/>
        <v>0</v>
      </c>
      <c r="K1250" s="13"/>
      <c r="L1250" s="13"/>
    </row>
    <row r="1251" spans="1:12" x14ac:dyDescent="0.2">
      <c r="A1251" s="17" t="s">
        <v>397</v>
      </c>
      <c r="B1251" s="17" t="s">
        <v>398</v>
      </c>
      <c r="C1251" s="17"/>
      <c r="D1251" s="18">
        <v>1026013</v>
      </c>
      <c r="E1251" s="18">
        <v>1026013</v>
      </c>
      <c r="F1251" s="34">
        <f t="shared" si="19"/>
        <v>0</v>
      </c>
      <c r="K1251" s="13"/>
      <c r="L1251" s="13"/>
    </row>
    <row r="1252" spans="1:12" x14ac:dyDescent="0.2">
      <c r="A1252" s="17" t="s">
        <v>1014</v>
      </c>
      <c r="B1252" s="17" t="s">
        <v>1015</v>
      </c>
      <c r="C1252" s="17"/>
      <c r="D1252" s="18">
        <v>410405</v>
      </c>
      <c r="E1252" s="18">
        <v>410405</v>
      </c>
      <c r="F1252" s="34">
        <f t="shared" si="19"/>
        <v>0</v>
      </c>
      <c r="K1252" s="13"/>
      <c r="L1252" s="13"/>
    </row>
    <row r="1253" spans="1:12" x14ac:dyDescent="0.2">
      <c r="A1253" s="14" t="s">
        <v>101</v>
      </c>
      <c r="B1253" s="14" t="s">
        <v>100</v>
      </c>
      <c r="C1253" s="14"/>
      <c r="D1253" s="16">
        <v>43881378</v>
      </c>
      <c r="E1253" s="16">
        <f>SUM(E1254:E1262)</f>
        <v>43881378</v>
      </c>
      <c r="F1253" s="34">
        <f t="shared" si="19"/>
        <v>0</v>
      </c>
      <c r="K1253" s="13"/>
      <c r="L1253" s="13"/>
    </row>
    <row r="1254" spans="1:12" x14ac:dyDescent="0.2">
      <c r="A1254" s="17" t="s">
        <v>99</v>
      </c>
      <c r="B1254" s="17" t="s">
        <v>98</v>
      </c>
      <c r="C1254" s="17"/>
      <c r="D1254" s="18">
        <v>11811387</v>
      </c>
      <c r="E1254" s="18">
        <v>11811387</v>
      </c>
      <c r="F1254" s="34">
        <f t="shared" si="19"/>
        <v>0</v>
      </c>
      <c r="K1254" s="13"/>
      <c r="L1254" s="13"/>
    </row>
    <row r="1255" spans="1:12" x14ac:dyDescent="0.2">
      <c r="A1255" s="17" t="s">
        <v>97</v>
      </c>
      <c r="B1255" s="17" t="s">
        <v>96</v>
      </c>
      <c r="C1255" s="17"/>
      <c r="D1255" s="18">
        <v>3945760</v>
      </c>
      <c r="E1255" s="18">
        <v>3945760</v>
      </c>
      <c r="F1255" s="34">
        <f t="shared" si="19"/>
        <v>0</v>
      </c>
      <c r="K1255" s="13"/>
      <c r="L1255" s="13"/>
    </row>
    <row r="1256" spans="1:12" x14ac:dyDescent="0.2">
      <c r="A1256" s="17" t="s">
        <v>95</v>
      </c>
      <c r="B1256" s="17" t="s">
        <v>94</v>
      </c>
      <c r="C1256" s="17"/>
      <c r="D1256" s="18">
        <v>49249</v>
      </c>
      <c r="E1256" s="18">
        <v>49249</v>
      </c>
      <c r="F1256" s="34">
        <f t="shared" si="19"/>
        <v>0</v>
      </c>
      <c r="K1256" s="13"/>
      <c r="L1256" s="13"/>
    </row>
    <row r="1257" spans="1:12" x14ac:dyDescent="0.2">
      <c r="A1257" s="17" t="s">
        <v>145</v>
      </c>
      <c r="B1257" s="17" t="s">
        <v>146</v>
      </c>
      <c r="C1257" s="17"/>
      <c r="D1257" s="18">
        <v>1641622</v>
      </c>
      <c r="E1257" s="18">
        <v>1641622</v>
      </c>
      <c r="F1257" s="34">
        <f t="shared" si="19"/>
        <v>0</v>
      </c>
      <c r="K1257" s="13"/>
      <c r="L1257" s="13"/>
    </row>
    <row r="1258" spans="1:12" x14ac:dyDescent="0.2">
      <c r="A1258" s="17" t="s">
        <v>93</v>
      </c>
      <c r="B1258" s="17" t="s">
        <v>92</v>
      </c>
      <c r="C1258" s="17"/>
      <c r="D1258" s="18">
        <v>7843272</v>
      </c>
      <c r="E1258" s="18">
        <v>7843272</v>
      </c>
      <c r="F1258" s="34">
        <f t="shared" si="19"/>
        <v>0</v>
      </c>
      <c r="K1258" s="13"/>
      <c r="L1258" s="13"/>
    </row>
    <row r="1259" spans="1:12" x14ac:dyDescent="0.2">
      <c r="A1259" s="17" t="s">
        <v>91</v>
      </c>
      <c r="B1259" s="17" t="s">
        <v>90</v>
      </c>
      <c r="C1259" s="17"/>
      <c r="D1259" s="18">
        <v>738730</v>
      </c>
      <c r="E1259" s="18">
        <v>738730</v>
      </c>
      <c r="F1259" s="34">
        <f t="shared" si="19"/>
        <v>0</v>
      </c>
      <c r="K1259" s="13"/>
      <c r="L1259" s="13"/>
    </row>
    <row r="1260" spans="1:12" x14ac:dyDescent="0.2">
      <c r="A1260" s="17" t="s">
        <v>147</v>
      </c>
      <c r="B1260" s="17" t="s">
        <v>148</v>
      </c>
      <c r="C1260" s="17"/>
      <c r="D1260" s="18">
        <v>12721292</v>
      </c>
      <c r="E1260" s="18">
        <v>12721292</v>
      </c>
      <c r="F1260" s="34">
        <f t="shared" si="19"/>
        <v>0</v>
      </c>
      <c r="K1260" s="13"/>
      <c r="L1260" s="13"/>
    </row>
    <row r="1261" spans="1:12" x14ac:dyDescent="0.2">
      <c r="A1261" s="17" t="s">
        <v>149</v>
      </c>
      <c r="B1261" s="17" t="s">
        <v>150</v>
      </c>
      <c r="C1261" s="17"/>
      <c r="D1261" s="18">
        <v>205203</v>
      </c>
      <c r="E1261" s="18">
        <v>205203</v>
      </c>
      <c r="F1261" s="34">
        <f t="shared" si="19"/>
        <v>0</v>
      </c>
      <c r="K1261" s="13"/>
      <c r="L1261" s="13"/>
    </row>
    <row r="1262" spans="1:12" x14ac:dyDescent="0.2">
      <c r="A1262" s="17" t="s">
        <v>399</v>
      </c>
      <c r="B1262" s="17" t="s">
        <v>400</v>
      </c>
      <c r="C1262" s="17"/>
      <c r="D1262" s="18">
        <v>4924863</v>
      </c>
      <c r="E1262" s="18">
        <v>4924863</v>
      </c>
      <c r="F1262" s="34">
        <f t="shared" si="19"/>
        <v>0</v>
      </c>
      <c r="K1262" s="13"/>
      <c r="L1262" s="13"/>
    </row>
    <row r="1263" spans="1:12" x14ac:dyDescent="0.2">
      <c r="A1263" s="14" t="s">
        <v>89</v>
      </c>
      <c r="B1263" s="14" t="s">
        <v>88</v>
      </c>
      <c r="C1263" s="14"/>
      <c r="D1263" s="16">
        <v>9990838</v>
      </c>
      <c r="E1263" s="16">
        <f>SUM(E1264:E1270)</f>
        <v>9990838</v>
      </c>
      <c r="F1263" s="34">
        <f t="shared" si="19"/>
        <v>0</v>
      </c>
      <c r="K1263" s="13"/>
      <c r="L1263" s="13"/>
    </row>
    <row r="1264" spans="1:12" x14ac:dyDescent="0.2">
      <c r="A1264" s="17" t="s">
        <v>87</v>
      </c>
      <c r="B1264" s="17" t="s">
        <v>86</v>
      </c>
      <c r="C1264" s="17"/>
      <c r="D1264" s="18">
        <v>285704</v>
      </c>
      <c r="E1264" s="18">
        <v>285704</v>
      </c>
      <c r="F1264" s="34">
        <f t="shared" si="19"/>
        <v>0</v>
      </c>
      <c r="K1264" s="13"/>
      <c r="L1264" s="13"/>
    </row>
    <row r="1265" spans="1:12" x14ac:dyDescent="0.2">
      <c r="A1265" s="17" t="s">
        <v>85</v>
      </c>
      <c r="B1265" s="17" t="s">
        <v>84</v>
      </c>
      <c r="C1265" s="17"/>
      <c r="D1265" s="18">
        <v>513010</v>
      </c>
      <c r="E1265" s="18">
        <v>513010</v>
      </c>
      <c r="F1265" s="34">
        <f t="shared" si="19"/>
        <v>0</v>
      </c>
      <c r="K1265" s="13"/>
      <c r="L1265" s="13"/>
    </row>
    <row r="1266" spans="1:12" x14ac:dyDescent="0.2">
      <c r="A1266" s="17" t="s">
        <v>83</v>
      </c>
      <c r="B1266" s="17" t="s">
        <v>82</v>
      </c>
      <c r="C1266" s="17"/>
      <c r="D1266" s="18">
        <v>1242262</v>
      </c>
      <c r="E1266" s="18">
        <v>1242262</v>
      </c>
      <c r="F1266" s="34">
        <f t="shared" si="19"/>
        <v>0</v>
      </c>
      <c r="K1266" s="13"/>
      <c r="L1266" s="13"/>
    </row>
    <row r="1267" spans="1:12" x14ac:dyDescent="0.2">
      <c r="A1267" s="17" t="s">
        <v>81</v>
      </c>
      <c r="B1267" s="17" t="s">
        <v>80</v>
      </c>
      <c r="C1267" s="17"/>
      <c r="D1267" s="18">
        <v>205203</v>
      </c>
      <c r="E1267" s="18">
        <v>205203</v>
      </c>
      <c r="F1267" s="34">
        <f t="shared" si="19"/>
        <v>0</v>
      </c>
      <c r="K1267" s="13"/>
      <c r="L1267" s="13"/>
    </row>
    <row r="1268" spans="1:12" x14ac:dyDescent="0.2">
      <c r="A1268" s="17" t="s">
        <v>79</v>
      </c>
      <c r="B1268" s="17" t="s">
        <v>78</v>
      </c>
      <c r="C1268" s="17"/>
      <c r="D1268" s="18">
        <v>4561224</v>
      </c>
      <c r="E1268" s="18">
        <v>4561224</v>
      </c>
      <c r="F1268" s="34">
        <f t="shared" si="19"/>
        <v>0</v>
      </c>
      <c r="K1268" s="13"/>
      <c r="L1268" s="13"/>
    </row>
    <row r="1269" spans="1:12" x14ac:dyDescent="0.2">
      <c r="A1269" s="17" t="s">
        <v>77</v>
      </c>
      <c r="B1269" s="17" t="s">
        <v>76</v>
      </c>
      <c r="C1269" s="17"/>
      <c r="D1269" s="18">
        <v>2157422</v>
      </c>
      <c r="E1269" s="18">
        <v>2157422</v>
      </c>
      <c r="F1269" s="34">
        <f t="shared" si="19"/>
        <v>0</v>
      </c>
      <c r="K1269" s="13"/>
      <c r="L1269" s="13"/>
    </row>
    <row r="1270" spans="1:12" x14ac:dyDescent="0.2">
      <c r="A1270" s="17" t="s">
        <v>1016</v>
      </c>
      <c r="B1270" s="17" t="s">
        <v>1017</v>
      </c>
      <c r="C1270" s="17"/>
      <c r="D1270" s="18">
        <v>1026013</v>
      </c>
      <c r="E1270" s="18">
        <v>1026013</v>
      </c>
      <c r="F1270" s="34">
        <f t="shared" si="19"/>
        <v>0</v>
      </c>
      <c r="K1270" s="13"/>
      <c r="L1270" s="13"/>
    </row>
    <row r="1271" spans="1:12" x14ac:dyDescent="0.2">
      <c r="A1271" s="14" t="s">
        <v>75</v>
      </c>
      <c r="B1271" s="14" t="s">
        <v>74</v>
      </c>
      <c r="C1271" s="14"/>
      <c r="D1271" s="16">
        <v>7211476</v>
      </c>
      <c r="E1271" s="16">
        <f>SUM(E1272:E1273)</f>
        <v>7211476</v>
      </c>
      <c r="F1271" s="34">
        <f t="shared" si="19"/>
        <v>0</v>
      </c>
      <c r="K1271" s="13"/>
      <c r="L1271" s="13"/>
    </row>
    <row r="1272" spans="1:12" x14ac:dyDescent="0.2">
      <c r="A1272" s="17" t="s">
        <v>73</v>
      </c>
      <c r="B1272" s="17" t="s">
        <v>72</v>
      </c>
      <c r="C1272" s="17"/>
      <c r="D1272" s="18">
        <v>5980261</v>
      </c>
      <c r="E1272" s="18">
        <v>5980261</v>
      </c>
      <c r="F1272" s="34">
        <f t="shared" si="19"/>
        <v>0</v>
      </c>
      <c r="K1272" s="13"/>
      <c r="L1272" s="13"/>
    </row>
    <row r="1273" spans="1:12" x14ac:dyDescent="0.2">
      <c r="A1273" s="17" t="s">
        <v>451</v>
      </c>
      <c r="B1273" s="17" t="s">
        <v>452</v>
      </c>
      <c r="C1273" s="17"/>
      <c r="D1273" s="18">
        <v>1231215</v>
      </c>
      <c r="E1273" s="18">
        <v>1231215</v>
      </c>
      <c r="F1273" s="34">
        <f t="shared" si="19"/>
        <v>0</v>
      </c>
      <c r="K1273" s="13"/>
      <c r="L1273" s="13"/>
    </row>
    <row r="1274" spans="1:12" x14ac:dyDescent="0.2">
      <c r="A1274" s="14" t="s">
        <v>71</v>
      </c>
      <c r="B1274" s="14" t="s">
        <v>70</v>
      </c>
      <c r="C1274" s="14"/>
      <c r="D1274" s="16">
        <v>11794220</v>
      </c>
      <c r="E1274" s="16">
        <f>SUM(E1275:E1277)</f>
        <v>11794220</v>
      </c>
      <c r="F1274" s="34">
        <f t="shared" si="19"/>
        <v>0</v>
      </c>
      <c r="K1274" s="13"/>
      <c r="L1274" s="13"/>
    </row>
    <row r="1275" spans="1:12" x14ac:dyDescent="0.2">
      <c r="A1275" s="17" t="s">
        <v>69</v>
      </c>
      <c r="B1275" s="17" t="s">
        <v>68</v>
      </c>
      <c r="C1275" s="17"/>
      <c r="D1275" s="18">
        <v>471999</v>
      </c>
      <c r="E1275" s="18">
        <v>471999</v>
      </c>
      <c r="F1275" s="34">
        <f t="shared" si="19"/>
        <v>0</v>
      </c>
      <c r="K1275" s="13"/>
      <c r="L1275" s="13"/>
    </row>
    <row r="1276" spans="1:12" x14ac:dyDescent="0.2">
      <c r="A1276" s="17" t="s">
        <v>67</v>
      </c>
      <c r="B1276" s="17" t="s">
        <v>66</v>
      </c>
      <c r="C1276" s="17"/>
      <c r="D1276" s="18">
        <v>1405523</v>
      </c>
      <c r="E1276" s="18">
        <v>1405523</v>
      </c>
      <c r="F1276" s="34">
        <f t="shared" si="19"/>
        <v>0</v>
      </c>
      <c r="K1276" s="13"/>
      <c r="L1276" s="13"/>
    </row>
    <row r="1277" spans="1:12" x14ac:dyDescent="0.2">
      <c r="A1277" s="17" t="s">
        <v>151</v>
      </c>
      <c r="B1277" s="17" t="s">
        <v>152</v>
      </c>
      <c r="C1277" s="17"/>
      <c r="D1277" s="18">
        <v>9916698</v>
      </c>
      <c r="E1277" s="18">
        <v>9916698</v>
      </c>
      <c r="F1277" s="34">
        <f t="shared" si="19"/>
        <v>0</v>
      </c>
      <c r="K1277" s="13"/>
      <c r="L1277" s="13"/>
    </row>
    <row r="1278" spans="1:12" x14ac:dyDescent="0.2">
      <c r="A1278" s="14" t="s">
        <v>65</v>
      </c>
      <c r="B1278" s="14" t="s">
        <v>64</v>
      </c>
      <c r="C1278" s="14"/>
      <c r="D1278" s="16">
        <v>820811</v>
      </c>
      <c r="E1278" s="16">
        <f>SUM(E1279:E1280)</f>
        <v>820811</v>
      </c>
      <c r="F1278" s="34">
        <f t="shared" si="19"/>
        <v>0</v>
      </c>
      <c r="K1278" s="13"/>
      <c r="L1278" s="13"/>
    </row>
    <row r="1279" spans="1:12" x14ac:dyDescent="0.2">
      <c r="A1279" s="17" t="s">
        <v>401</v>
      </c>
      <c r="B1279" s="17" t="s">
        <v>402</v>
      </c>
      <c r="C1279" s="17"/>
      <c r="D1279" s="18">
        <v>615608</v>
      </c>
      <c r="E1279" s="18">
        <v>615608</v>
      </c>
      <c r="F1279" s="34">
        <f t="shared" si="19"/>
        <v>0</v>
      </c>
      <c r="K1279" s="13"/>
      <c r="L1279" s="13"/>
    </row>
    <row r="1280" spans="1:12" x14ac:dyDescent="0.2">
      <c r="A1280" s="17" t="s">
        <v>61</v>
      </c>
      <c r="B1280" s="17" t="s">
        <v>60</v>
      </c>
      <c r="C1280" s="17"/>
      <c r="D1280" s="18">
        <v>205203</v>
      </c>
      <c r="E1280" s="18">
        <v>205203</v>
      </c>
      <c r="F1280" s="34">
        <f t="shared" si="19"/>
        <v>0</v>
      </c>
      <c r="K1280" s="13"/>
      <c r="L1280" s="13"/>
    </row>
    <row r="1281" spans="1:12" x14ac:dyDescent="0.2">
      <c r="A1281" s="14" t="s">
        <v>405</v>
      </c>
      <c r="B1281" s="14" t="s">
        <v>406</v>
      </c>
      <c r="C1281" s="14"/>
      <c r="D1281" s="16">
        <v>1326253</v>
      </c>
      <c r="E1281" s="16">
        <f>SUM(E1282:E1283)</f>
        <v>1326253</v>
      </c>
      <c r="F1281" s="34">
        <f t="shared" si="19"/>
        <v>0</v>
      </c>
      <c r="K1281" s="13"/>
      <c r="L1281" s="13"/>
    </row>
    <row r="1282" spans="1:12" x14ac:dyDescent="0.2">
      <c r="A1282" s="17" t="s">
        <v>455</v>
      </c>
      <c r="B1282" s="17" t="s">
        <v>456</v>
      </c>
      <c r="C1282" s="17"/>
      <c r="D1282" s="18">
        <v>820810</v>
      </c>
      <c r="E1282" s="18">
        <v>820810</v>
      </c>
      <c r="F1282" s="34">
        <f t="shared" si="19"/>
        <v>0</v>
      </c>
      <c r="K1282" s="13"/>
      <c r="L1282" s="13"/>
    </row>
    <row r="1283" spans="1:12" x14ac:dyDescent="0.2">
      <c r="A1283" s="17" t="s">
        <v>407</v>
      </c>
      <c r="B1283" s="17" t="s">
        <v>408</v>
      </c>
      <c r="C1283" s="17"/>
      <c r="D1283" s="18">
        <v>505443</v>
      </c>
      <c r="E1283" s="18">
        <v>505443</v>
      </c>
      <c r="F1283" s="34">
        <f t="shared" si="19"/>
        <v>0</v>
      </c>
      <c r="K1283" s="13"/>
      <c r="L1283" s="13"/>
    </row>
    <row r="1284" spans="1:12" x14ac:dyDescent="0.2">
      <c r="A1284" s="14" t="s">
        <v>53</v>
      </c>
      <c r="B1284" s="14" t="s">
        <v>52</v>
      </c>
      <c r="C1284" s="14"/>
      <c r="D1284" s="16">
        <v>20921662</v>
      </c>
      <c r="E1284" s="16">
        <f>SUM(E1285:E1292)</f>
        <v>20921662</v>
      </c>
      <c r="F1284" s="34">
        <f t="shared" si="19"/>
        <v>0</v>
      </c>
      <c r="K1284" s="13"/>
      <c r="L1284" s="13"/>
    </row>
    <row r="1285" spans="1:12" x14ac:dyDescent="0.2">
      <c r="A1285" s="17" t="s">
        <v>51</v>
      </c>
      <c r="B1285" s="17" t="s">
        <v>50</v>
      </c>
      <c r="C1285" s="17"/>
      <c r="D1285" s="18">
        <v>2052027</v>
      </c>
      <c r="E1285" s="18">
        <v>2052027</v>
      </c>
      <c r="F1285" s="34">
        <f t="shared" ref="F1285:F1348" si="20">E1285-D1285</f>
        <v>0</v>
      </c>
      <c r="K1285" s="13"/>
      <c r="L1285" s="13"/>
    </row>
    <row r="1286" spans="1:12" x14ac:dyDescent="0.2">
      <c r="A1286" s="17" t="s">
        <v>49</v>
      </c>
      <c r="B1286" s="17" t="s">
        <v>48</v>
      </c>
      <c r="C1286" s="17"/>
      <c r="D1286" s="18">
        <v>12457859</v>
      </c>
      <c r="E1286" s="18">
        <v>12457859</v>
      </c>
      <c r="F1286" s="34">
        <f t="shared" si="20"/>
        <v>0</v>
      </c>
      <c r="K1286" s="13"/>
      <c r="L1286" s="13"/>
    </row>
    <row r="1287" spans="1:12" x14ac:dyDescent="0.2">
      <c r="A1287" s="17" t="s">
        <v>47</v>
      </c>
      <c r="B1287" s="17" t="s">
        <v>46</v>
      </c>
      <c r="C1287" s="17"/>
      <c r="D1287" s="18">
        <v>650523</v>
      </c>
      <c r="E1287" s="18">
        <v>650523</v>
      </c>
      <c r="F1287" s="34">
        <f t="shared" si="20"/>
        <v>0</v>
      </c>
      <c r="K1287" s="13"/>
      <c r="L1287" s="13"/>
    </row>
    <row r="1288" spans="1:12" x14ac:dyDescent="0.2">
      <c r="A1288" s="17" t="s">
        <v>45</v>
      </c>
      <c r="B1288" s="17" t="s">
        <v>44</v>
      </c>
      <c r="C1288" s="17"/>
      <c r="D1288" s="18">
        <v>1228959</v>
      </c>
      <c r="E1288" s="18">
        <v>1228959</v>
      </c>
      <c r="F1288" s="34">
        <f t="shared" si="20"/>
        <v>0</v>
      </c>
      <c r="K1288" s="13"/>
      <c r="L1288" s="13"/>
    </row>
    <row r="1289" spans="1:12" x14ac:dyDescent="0.2">
      <c r="A1289" s="17" t="s">
        <v>43</v>
      </c>
      <c r="B1289" s="17" t="s">
        <v>42</v>
      </c>
      <c r="C1289" s="17"/>
      <c r="D1289" s="18">
        <v>455687</v>
      </c>
      <c r="E1289" s="18">
        <v>455687</v>
      </c>
      <c r="F1289" s="34">
        <f t="shared" si="20"/>
        <v>0</v>
      </c>
      <c r="K1289" s="13"/>
      <c r="L1289" s="13"/>
    </row>
    <row r="1290" spans="1:12" x14ac:dyDescent="0.2">
      <c r="A1290" s="17" t="s">
        <v>155</v>
      </c>
      <c r="B1290" s="17" t="s">
        <v>156</v>
      </c>
      <c r="C1290" s="17"/>
      <c r="D1290" s="18">
        <v>61407</v>
      </c>
      <c r="E1290" s="18">
        <v>61407</v>
      </c>
      <c r="F1290" s="34">
        <f t="shared" si="20"/>
        <v>0</v>
      </c>
      <c r="K1290" s="13"/>
      <c r="L1290" s="13"/>
    </row>
    <row r="1291" spans="1:12" x14ac:dyDescent="0.2">
      <c r="A1291" s="17" t="s">
        <v>41</v>
      </c>
      <c r="B1291" s="17" t="s">
        <v>40</v>
      </c>
      <c r="C1291" s="17"/>
      <c r="D1291" s="18">
        <v>410405</v>
      </c>
      <c r="E1291" s="18">
        <v>410405</v>
      </c>
      <c r="F1291" s="34">
        <f t="shared" si="20"/>
        <v>0</v>
      </c>
      <c r="K1291" s="13"/>
      <c r="L1291" s="13"/>
    </row>
    <row r="1292" spans="1:12" x14ac:dyDescent="0.2">
      <c r="A1292" s="17" t="s">
        <v>409</v>
      </c>
      <c r="B1292" s="17" t="s">
        <v>410</v>
      </c>
      <c r="C1292" s="17"/>
      <c r="D1292" s="18">
        <v>3604795</v>
      </c>
      <c r="E1292" s="18">
        <v>3604795</v>
      </c>
      <c r="F1292" s="34">
        <f t="shared" si="20"/>
        <v>0</v>
      </c>
      <c r="K1292" s="13"/>
      <c r="L1292" s="13"/>
    </row>
    <row r="1293" spans="1:12" x14ac:dyDescent="0.2">
      <c r="A1293" s="14" t="s">
        <v>37</v>
      </c>
      <c r="B1293" s="14" t="s">
        <v>36</v>
      </c>
      <c r="C1293" s="14"/>
      <c r="D1293" s="16">
        <v>675351792</v>
      </c>
      <c r="E1293" s="16">
        <f>SUM(E1294,E1300,E1307)</f>
        <v>675351792</v>
      </c>
      <c r="F1293" s="34">
        <f t="shared" si="20"/>
        <v>0</v>
      </c>
      <c r="K1293" s="13"/>
      <c r="L1293" s="13"/>
    </row>
    <row r="1294" spans="1:12" x14ac:dyDescent="0.2">
      <c r="A1294" s="14" t="s">
        <v>35</v>
      </c>
      <c r="B1294" s="14" t="s">
        <v>34</v>
      </c>
      <c r="C1294" s="14"/>
      <c r="D1294" s="16">
        <v>280510000</v>
      </c>
      <c r="E1294" s="16">
        <f>E1295</f>
        <v>280510000</v>
      </c>
      <c r="F1294" s="34">
        <f t="shared" si="20"/>
        <v>0</v>
      </c>
      <c r="K1294" s="13"/>
      <c r="L1294" s="13"/>
    </row>
    <row r="1295" spans="1:12" x14ac:dyDescent="0.2">
      <c r="A1295" s="14" t="s">
        <v>33</v>
      </c>
      <c r="B1295" s="14" t="s">
        <v>32</v>
      </c>
      <c r="C1295" s="14"/>
      <c r="D1295" s="16">
        <v>280510000</v>
      </c>
      <c r="E1295" s="16">
        <f>SUM(E1296:E1299)</f>
        <v>280510000</v>
      </c>
      <c r="F1295" s="34">
        <f t="shared" si="20"/>
        <v>0</v>
      </c>
      <c r="K1295" s="13"/>
      <c r="L1295" s="13"/>
    </row>
    <row r="1296" spans="1:12" x14ac:dyDescent="0.2">
      <c r="A1296" s="17" t="s">
        <v>1018</v>
      </c>
      <c r="B1296" s="17" t="s">
        <v>1019</v>
      </c>
      <c r="C1296" s="17"/>
      <c r="D1296" s="18">
        <v>27550000</v>
      </c>
      <c r="E1296" s="35">
        <f>E1319</f>
        <v>27550000</v>
      </c>
      <c r="F1296" s="34">
        <f t="shared" si="20"/>
        <v>0</v>
      </c>
      <c r="K1296" s="13"/>
      <c r="L1296" s="13"/>
    </row>
    <row r="1297" spans="1:12" x14ac:dyDescent="0.2">
      <c r="A1297" s="17" t="s">
        <v>739</v>
      </c>
      <c r="B1297" s="17" t="s">
        <v>740</v>
      </c>
      <c r="C1297" s="17"/>
      <c r="D1297" s="18">
        <v>158360000</v>
      </c>
      <c r="E1297" s="35">
        <f>SUM(E1321:E1322)</f>
        <v>158360000</v>
      </c>
      <c r="F1297" s="34">
        <f t="shared" si="20"/>
        <v>0</v>
      </c>
      <c r="K1297" s="13"/>
      <c r="L1297" s="13"/>
    </row>
    <row r="1298" spans="1:12" x14ac:dyDescent="0.2">
      <c r="A1298" s="17" t="s">
        <v>978</v>
      </c>
      <c r="B1298" s="17" t="s">
        <v>979</v>
      </c>
      <c r="C1298" s="17"/>
      <c r="D1298" s="18">
        <v>63300000</v>
      </c>
      <c r="E1298" s="35">
        <f>E1327</f>
        <v>63300000</v>
      </c>
      <c r="F1298" s="34">
        <f t="shared" si="20"/>
        <v>0</v>
      </c>
      <c r="K1298" s="13"/>
      <c r="L1298" s="13"/>
    </row>
    <row r="1299" spans="1:12" x14ac:dyDescent="0.2">
      <c r="A1299" s="17" t="s">
        <v>415</v>
      </c>
      <c r="B1299" s="17" t="s">
        <v>416</v>
      </c>
      <c r="C1299" s="17"/>
      <c r="D1299" s="18">
        <v>31300000</v>
      </c>
      <c r="E1299" s="35">
        <f>E1328</f>
        <v>31300000</v>
      </c>
      <c r="F1299" s="34">
        <f t="shared" si="20"/>
        <v>0</v>
      </c>
      <c r="K1299" s="13"/>
      <c r="L1299" s="13"/>
    </row>
    <row r="1300" spans="1:12" x14ac:dyDescent="0.2">
      <c r="A1300" s="14" t="s">
        <v>157</v>
      </c>
      <c r="B1300" s="14" t="s">
        <v>158</v>
      </c>
      <c r="C1300" s="14"/>
      <c r="D1300" s="16">
        <v>350141792</v>
      </c>
      <c r="E1300" s="16">
        <f>E1301</f>
        <v>350141792</v>
      </c>
      <c r="F1300" s="34">
        <f t="shared" si="20"/>
        <v>0</v>
      </c>
      <c r="K1300" s="13"/>
      <c r="L1300" s="13"/>
    </row>
    <row r="1301" spans="1:12" x14ac:dyDescent="0.2">
      <c r="A1301" s="14" t="s">
        <v>159</v>
      </c>
      <c r="B1301" s="14" t="s">
        <v>160</v>
      </c>
      <c r="C1301" s="14"/>
      <c r="D1301" s="16">
        <v>350141792</v>
      </c>
      <c r="E1301" s="16">
        <f>SUM(E1302:E1306)</f>
        <v>350141792</v>
      </c>
      <c r="F1301" s="34">
        <f t="shared" si="20"/>
        <v>0</v>
      </c>
      <c r="K1301" s="13"/>
      <c r="L1301" s="13"/>
    </row>
    <row r="1302" spans="1:12" x14ac:dyDescent="0.2">
      <c r="A1302" s="17" t="s">
        <v>161</v>
      </c>
      <c r="B1302" s="17" t="s">
        <v>162</v>
      </c>
      <c r="C1302" s="17"/>
      <c r="D1302" s="18">
        <v>50600000</v>
      </c>
      <c r="E1302" s="35">
        <f>E1325</f>
        <v>50600000</v>
      </c>
      <c r="F1302" s="34">
        <f t="shared" si="20"/>
        <v>0</v>
      </c>
      <c r="K1302" s="13"/>
      <c r="L1302" s="13"/>
    </row>
    <row r="1303" spans="1:12" x14ac:dyDescent="0.2">
      <c r="A1303" s="17" t="s">
        <v>743</v>
      </c>
      <c r="B1303" s="17" t="s">
        <v>744</v>
      </c>
      <c r="C1303" s="17"/>
      <c r="D1303" s="18">
        <v>40000000</v>
      </c>
      <c r="E1303" s="35">
        <f>SUM(E1323:E1324)</f>
        <v>40000000</v>
      </c>
      <c r="F1303" s="34">
        <f t="shared" si="20"/>
        <v>0</v>
      </c>
      <c r="K1303" s="13"/>
      <c r="L1303" s="13"/>
    </row>
    <row r="1304" spans="1:12" x14ac:dyDescent="0.2">
      <c r="A1304" s="17" t="s">
        <v>163</v>
      </c>
      <c r="B1304" s="17" t="s">
        <v>164</v>
      </c>
      <c r="C1304" s="17"/>
      <c r="D1304" s="18">
        <v>118583792</v>
      </c>
      <c r="E1304" s="35">
        <f>E1329</f>
        <v>118583792</v>
      </c>
      <c r="F1304" s="34">
        <f t="shared" si="20"/>
        <v>0</v>
      </c>
      <c r="K1304" s="13"/>
      <c r="L1304" s="13"/>
    </row>
    <row r="1305" spans="1:12" x14ac:dyDescent="0.2">
      <c r="A1305" s="17" t="s">
        <v>417</v>
      </c>
      <c r="B1305" s="17" t="s">
        <v>418</v>
      </c>
      <c r="C1305" s="17"/>
      <c r="D1305" s="18">
        <v>49258000</v>
      </c>
      <c r="E1305" s="35">
        <f>E1318</f>
        <v>49258000</v>
      </c>
      <c r="F1305" s="34">
        <f t="shared" si="20"/>
        <v>0</v>
      </c>
      <c r="K1305" s="13"/>
      <c r="L1305" s="13"/>
    </row>
    <row r="1306" spans="1:12" x14ac:dyDescent="0.2">
      <c r="A1306" s="17" t="s">
        <v>919</v>
      </c>
      <c r="B1306" s="17" t="s">
        <v>920</v>
      </c>
      <c r="C1306" s="17"/>
      <c r="D1306" s="18">
        <v>91700000</v>
      </c>
      <c r="E1306" s="18">
        <f>SUM(E1320,E1326)</f>
        <v>91700000</v>
      </c>
      <c r="F1306" s="34">
        <f t="shared" si="20"/>
        <v>0</v>
      </c>
      <c r="K1306" s="13"/>
      <c r="L1306" s="13"/>
    </row>
    <row r="1307" spans="1:12" x14ac:dyDescent="0.2">
      <c r="A1307" s="14" t="s">
        <v>461</v>
      </c>
      <c r="B1307" s="14" t="s">
        <v>462</v>
      </c>
      <c r="C1307" s="14"/>
      <c r="D1307" s="16">
        <v>44700000</v>
      </c>
      <c r="E1307" s="16">
        <f>E1308</f>
        <v>44700000</v>
      </c>
      <c r="F1307" s="34">
        <f t="shared" si="20"/>
        <v>0</v>
      </c>
      <c r="K1307" s="13"/>
      <c r="L1307" s="13"/>
    </row>
    <row r="1308" spans="1:12" x14ac:dyDescent="0.2">
      <c r="A1308" s="14" t="s">
        <v>463</v>
      </c>
      <c r="B1308" s="14" t="s">
        <v>464</v>
      </c>
      <c r="C1308" s="14"/>
      <c r="D1308" s="16">
        <v>44700000</v>
      </c>
      <c r="E1308" s="16">
        <f>E1309</f>
        <v>44700000</v>
      </c>
      <c r="F1308" s="34">
        <f t="shared" si="20"/>
        <v>0</v>
      </c>
      <c r="K1308" s="13"/>
    </row>
    <row r="1309" spans="1:12" x14ac:dyDescent="0.2">
      <c r="A1309" s="17" t="s">
        <v>465</v>
      </c>
      <c r="B1309" s="17" t="s">
        <v>466</v>
      </c>
      <c r="C1309" s="17"/>
      <c r="D1309" s="18">
        <v>44700000</v>
      </c>
      <c r="E1309" s="35">
        <f>E1317</f>
        <v>44700000</v>
      </c>
      <c r="F1309" s="34">
        <f t="shared" si="20"/>
        <v>0</v>
      </c>
      <c r="K1309" s="13"/>
    </row>
    <row r="1310" spans="1:12" x14ac:dyDescent="0.2">
      <c r="A1310" s="13"/>
      <c r="B1310" s="14" t="s">
        <v>3</v>
      </c>
      <c r="C1310" s="14"/>
      <c r="D1310" s="16">
        <v>8555284573</v>
      </c>
      <c r="E1310" s="16">
        <f>E1232</f>
        <v>8555284573</v>
      </c>
      <c r="F1310" s="34">
        <f t="shared" si="20"/>
        <v>0</v>
      </c>
      <c r="K1310" s="13"/>
    </row>
    <row r="1311" spans="1:12" x14ac:dyDescent="0.2">
      <c r="A1311" s="13"/>
      <c r="B1311" s="14" t="s">
        <v>2</v>
      </c>
      <c r="C1311" s="14"/>
      <c r="D1311" s="16">
        <v>108389074</v>
      </c>
      <c r="E1311" s="16">
        <f>E1242</f>
        <v>108389074</v>
      </c>
      <c r="F1311" s="34">
        <f t="shared" si="20"/>
        <v>0</v>
      </c>
      <c r="K1311" s="13"/>
    </row>
    <row r="1312" spans="1:12" x14ac:dyDescent="0.2">
      <c r="A1312" s="13"/>
      <c r="B1312" s="14" t="s">
        <v>23</v>
      </c>
      <c r="C1312" s="14"/>
      <c r="D1312" s="16">
        <v>8663673647</v>
      </c>
      <c r="E1312" s="16">
        <f>SUM(E1310:E1311)</f>
        <v>8663673647</v>
      </c>
      <c r="F1312" s="34">
        <f t="shared" si="20"/>
        <v>0</v>
      </c>
      <c r="K1312" s="13"/>
      <c r="L1312" s="13"/>
    </row>
    <row r="1313" spans="1:12" x14ac:dyDescent="0.2">
      <c r="A1313" s="13"/>
      <c r="B1313" s="14" t="s">
        <v>1</v>
      </c>
      <c r="C1313" s="14"/>
      <c r="D1313" s="16">
        <v>675351792</v>
      </c>
      <c r="E1313" s="16">
        <f>E1293</f>
        <v>675351792</v>
      </c>
      <c r="F1313" s="34">
        <f t="shared" si="20"/>
        <v>0</v>
      </c>
      <c r="K1313" s="13"/>
      <c r="L1313" s="13"/>
    </row>
    <row r="1314" spans="1:12" x14ac:dyDescent="0.2">
      <c r="A1314" s="13"/>
      <c r="B1314" s="14" t="s">
        <v>0</v>
      </c>
      <c r="C1314" s="14"/>
      <c r="D1314" s="16">
        <v>9339025439</v>
      </c>
      <c r="E1314" s="16">
        <f>SUM(E1312:E1313)</f>
        <v>9339025439</v>
      </c>
      <c r="F1314" s="34">
        <f t="shared" si="20"/>
        <v>0</v>
      </c>
      <c r="K1314" s="13"/>
      <c r="L1314" s="13"/>
    </row>
    <row r="1315" spans="1:12" x14ac:dyDescent="0.2">
      <c r="A1315" s="14" t="s">
        <v>1012</v>
      </c>
      <c r="B1315" s="14" t="s">
        <v>1013</v>
      </c>
      <c r="C1315" s="14"/>
      <c r="F1315" s="34">
        <f t="shared" si="20"/>
        <v>0</v>
      </c>
      <c r="K1315" s="13"/>
      <c r="L1315" s="13"/>
    </row>
    <row r="1316" spans="1:12" x14ac:dyDescent="0.2">
      <c r="A1316" s="29" t="s">
        <v>5</v>
      </c>
      <c r="B1316" s="29" t="s">
        <v>22</v>
      </c>
      <c r="C1316" s="29" t="s">
        <v>21</v>
      </c>
      <c r="D1316" s="30" t="s">
        <v>20</v>
      </c>
      <c r="E1316" s="30" t="s">
        <v>20</v>
      </c>
      <c r="F1316" s="34" t="e">
        <f t="shared" si="20"/>
        <v>#VALUE!</v>
      </c>
      <c r="K1316" s="13"/>
      <c r="L1316" s="13"/>
    </row>
    <row r="1317" spans="1:12" x14ac:dyDescent="0.2">
      <c r="A1317" s="17" t="s">
        <v>1020</v>
      </c>
      <c r="B1317" s="17" t="s">
        <v>1021</v>
      </c>
      <c r="C1317" s="17" t="s">
        <v>19</v>
      </c>
      <c r="D1317" s="18">
        <v>44700000</v>
      </c>
      <c r="E1317" s="35">
        <v>44700000</v>
      </c>
      <c r="F1317" s="34">
        <f t="shared" si="20"/>
        <v>0</v>
      </c>
      <c r="K1317" s="13"/>
      <c r="L1317" s="13"/>
    </row>
    <row r="1318" spans="1:12" x14ac:dyDescent="0.2">
      <c r="A1318" s="17" t="s">
        <v>1022</v>
      </c>
      <c r="B1318" s="17" t="s">
        <v>1023</v>
      </c>
      <c r="C1318" s="17" t="s">
        <v>18</v>
      </c>
      <c r="D1318" s="18">
        <v>49258000</v>
      </c>
      <c r="E1318" s="35">
        <v>49258000</v>
      </c>
      <c r="F1318" s="34">
        <f t="shared" si="20"/>
        <v>0</v>
      </c>
      <c r="K1318" s="13"/>
      <c r="L1318" s="13"/>
    </row>
    <row r="1319" spans="1:12" ht="27" x14ac:dyDescent="0.2">
      <c r="A1319" s="17" t="s">
        <v>1024</v>
      </c>
      <c r="B1319" s="17" t="s">
        <v>1025</v>
      </c>
      <c r="C1319" s="17" t="s">
        <v>19</v>
      </c>
      <c r="D1319" s="18">
        <v>27550000</v>
      </c>
      <c r="E1319" s="35">
        <v>27550000</v>
      </c>
      <c r="F1319" s="34">
        <f t="shared" si="20"/>
        <v>0</v>
      </c>
      <c r="K1319" s="13"/>
      <c r="L1319" s="13"/>
    </row>
    <row r="1320" spans="1:12" x14ac:dyDescent="0.2">
      <c r="A1320" s="17" t="s">
        <v>1026</v>
      </c>
      <c r="B1320" s="17" t="s">
        <v>1027</v>
      </c>
      <c r="C1320" s="17" t="s">
        <v>19</v>
      </c>
      <c r="D1320" s="18">
        <v>42700000</v>
      </c>
      <c r="E1320" s="18">
        <v>42700000</v>
      </c>
      <c r="F1320" s="34">
        <f t="shared" si="20"/>
        <v>0</v>
      </c>
      <c r="K1320" s="13"/>
      <c r="L1320" s="13"/>
    </row>
    <row r="1321" spans="1:12" x14ac:dyDescent="0.2">
      <c r="A1321" s="17" t="s">
        <v>1028</v>
      </c>
      <c r="B1321" s="17" t="s">
        <v>1029</v>
      </c>
      <c r="C1321" s="17" t="s">
        <v>18</v>
      </c>
      <c r="D1321" s="18">
        <v>100000000</v>
      </c>
      <c r="E1321" s="35">
        <v>100000000</v>
      </c>
      <c r="F1321" s="34">
        <f t="shared" si="20"/>
        <v>0</v>
      </c>
      <c r="K1321" s="13"/>
      <c r="L1321" s="13"/>
    </row>
    <row r="1322" spans="1:12" x14ac:dyDescent="0.2">
      <c r="A1322" s="17" t="s">
        <v>1030</v>
      </c>
      <c r="B1322" s="17" t="s">
        <v>1031</v>
      </c>
      <c r="C1322" s="17" t="s">
        <v>18</v>
      </c>
      <c r="D1322" s="18">
        <v>58360000</v>
      </c>
      <c r="E1322" s="35">
        <v>58360000</v>
      </c>
      <c r="F1322" s="34">
        <f t="shared" si="20"/>
        <v>0</v>
      </c>
      <c r="K1322" s="13"/>
      <c r="L1322" s="13"/>
    </row>
    <row r="1323" spans="1:12" x14ac:dyDescent="0.2">
      <c r="A1323" s="17" t="s">
        <v>1032</v>
      </c>
      <c r="B1323" s="17" t="s">
        <v>1033</v>
      </c>
      <c r="C1323" s="17" t="s">
        <v>19</v>
      </c>
      <c r="D1323" s="18">
        <v>20000000</v>
      </c>
      <c r="E1323" s="35">
        <v>20000000</v>
      </c>
      <c r="F1323" s="34">
        <f t="shared" si="20"/>
        <v>0</v>
      </c>
      <c r="K1323" s="13"/>
      <c r="L1323" s="13"/>
    </row>
    <row r="1324" spans="1:12" x14ac:dyDescent="0.2">
      <c r="A1324" s="17" t="s">
        <v>1034</v>
      </c>
      <c r="B1324" s="17" t="s">
        <v>1035</v>
      </c>
      <c r="C1324" s="17" t="s">
        <v>19</v>
      </c>
      <c r="D1324" s="18">
        <v>20000000</v>
      </c>
      <c r="E1324" s="35">
        <v>20000000</v>
      </c>
      <c r="F1324" s="34">
        <f t="shared" si="20"/>
        <v>0</v>
      </c>
      <c r="K1324" s="13"/>
      <c r="L1324" s="13"/>
    </row>
    <row r="1325" spans="1:12" x14ac:dyDescent="0.2">
      <c r="A1325" s="17" t="s">
        <v>1036</v>
      </c>
      <c r="B1325" s="17" t="s">
        <v>1037</v>
      </c>
      <c r="C1325" s="17" t="s">
        <v>18</v>
      </c>
      <c r="D1325" s="18">
        <v>50600000</v>
      </c>
      <c r="E1325" s="35">
        <v>50600000</v>
      </c>
      <c r="F1325" s="34">
        <f t="shared" si="20"/>
        <v>0</v>
      </c>
      <c r="K1325" s="13"/>
      <c r="L1325" s="13"/>
    </row>
    <row r="1326" spans="1:12" ht="27" x14ac:dyDescent="0.2">
      <c r="A1326" s="17" t="s">
        <v>1038</v>
      </c>
      <c r="B1326" s="17" t="s">
        <v>1039</v>
      </c>
      <c r="C1326" s="17" t="s">
        <v>18</v>
      </c>
      <c r="D1326" s="18">
        <v>49000000</v>
      </c>
      <c r="E1326" s="18">
        <v>49000000</v>
      </c>
      <c r="F1326" s="34">
        <f t="shared" si="20"/>
        <v>0</v>
      </c>
      <c r="K1326" s="13"/>
      <c r="L1326" s="13"/>
    </row>
    <row r="1327" spans="1:12" ht="27" x14ac:dyDescent="0.2">
      <c r="A1327" s="17" t="s">
        <v>1040</v>
      </c>
      <c r="B1327" s="17" t="s">
        <v>1041</v>
      </c>
      <c r="C1327" s="17" t="s">
        <v>18</v>
      </c>
      <c r="D1327" s="18">
        <v>63300000</v>
      </c>
      <c r="E1327" s="35">
        <v>63300000</v>
      </c>
      <c r="F1327" s="34">
        <f t="shared" si="20"/>
        <v>0</v>
      </c>
      <c r="J1327" s="13"/>
      <c r="K1327" s="13"/>
    </row>
    <row r="1328" spans="1:12" x14ac:dyDescent="0.2">
      <c r="A1328" s="17" t="s">
        <v>1042</v>
      </c>
      <c r="B1328" s="17" t="s">
        <v>1043</v>
      </c>
      <c r="C1328" s="17" t="s">
        <v>18</v>
      </c>
      <c r="D1328" s="18">
        <v>31300000</v>
      </c>
      <c r="E1328" s="35">
        <v>31300000</v>
      </c>
      <c r="F1328" s="34">
        <f t="shared" si="20"/>
        <v>0</v>
      </c>
      <c r="K1328" s="13"/>
      <c r="L1328" s="13"/>
    </row>
    <row r="1329" spans="1:12" x14ac:dyDescent="0.2">
      <c r="A1329" s="17" t="s">
        <v>1044</v>
      </c>
      <c r="B1329" s="17" t="s">
        <v>1045</v>
      </c>
      <c r="C1329" s="17" t="s">
        <v>18</v>
      </c>
      <c r="D1329" s="18">
        <v>118583792</v>
      </c>
      <c r="E1329" s="35">
        <v>118583792</v>
      </c>
      <c r="F1329" s="34">
        <f t="shared" si="20"/>
        <v>0</v>
      </c>
      <c r="K1329" s="13"/>
      <c r="L1329" s="13"/>
    </row>
    <row r="1330" spans="1:12" x14ac:dyDescent="0.2">
      <c r="A1330" s="14" t="s">
        <v>1046</v>
      </c>
      <c r="B1330" s="14" t="s">
        <v>1047</v>
      </c>
      <c r="C1330" s="14"/>
      <c r="F1330" s="34">
        <f t="shared" si="20"/>
        <v>0</v>
      </c>
      <c r="K1330" s="13"/>
      <c r="L1330" s="13"/>
    </row>
    <row r="1331" spans="1:12" x14ac:dyDescent="0.2">
      <c r="A1331" s="29" t="s">
        <v>5</v>
      </c>
      <c r="B1331" s="29" t="s">
        <v>140</v>
      </c>
      <c r="C1331" s="29"/>
      <c r="D1331" s="30" t="s">
        <v>20</v>
      </c>
      <c r="E1331" s="30" t="s">
        <v>20</v>
      </c>
      <c r="F1331" s="34" t="e">
        <f t="shared" si="20"/>
        <v>#VALUE!</v>
      </c>
      <c r="K1331" s="13"/>
      <c r="L1331" s="13"/>
    </row>
    <row r="1332" spans="1:12" x14ac:dyDescent="0.2">
      <c r="A1332" s="14" t="s">
        <v>139</v>
      </c>
      <c r="B1332" s="14" t="s">
        <v>15</v>
      </c>
      <c r="C1332" s="14"/>
      <c r="D1332" s="16">
        <v>2907983418</v>
      </c>
      <c r="E1332" s="16">
        <f>SUM(E1333,E1343,E1386)</f>
        <v>2907983418</v>
      </c>
      <c r="F1332" s="34">
        <f t="shared" si="20"/>
        <v>0</v>
      </c>
      <c r="K1332" s="13"/>
      <c r="L1332" s="13"/>
    </row>
    <row r="1333" spans="1:12" x14ac:dyDescent="0.2">
      <c r="A1333" s="14" t="s">
        <v>138</v>
      </c>
      <c r="B1333" s="14" t="s">
        <v>137</v>
      </c>
      <c r="C1333" s="14"/>
      <c r="D1333" s="16">
        <v>2206450801</v>
      </c>
      <c r="E1333" s="16">
        <f>SUM(E1334,E1337)</f>
        <v>2206450801</v>
      </c>
      <c r="F1333" s="34">
        <f t="shared" si="20"/>
        <v>0</v>
      </c>
      <c r="K1333" s="13"/>
      <c r="L1333" s="13"/>
    </row>
    <row r="1334" spans="1:12" x14ac:dyDescent="0.2">
      <c r="A1334" s="14" t="s">
        <v>136</v>
      </c>
      <c r="B1334" s="14" t="s">
        <v>132</v>
      </c>
      <c r="C1334" s="14"/>
      <c r="D1334" s="16">
        <v>1821067816</v>
      </c>
      <c r="E1334" s="16">
        <f>E1335</f>
        <v>1821067816</v>
      </c>
      <c r="F1334" s="34">
        <f t="shared" si="20"/>
        <v>0</v>
      </c>
      <c r="K1334" s="13"/>
      <c r="L1334" s="13"/>
    </row>
    <row r="1335" spans="1:12" x14ac:dyDescent="0.2">
      <c r="A1335" s="14" t="s">
        <v>135</v>
      </c>
      <c r="B1335" s="14" t="s">
        <v>134</v>
      </c>
      <c r="C1335" s="14"/>
      <c r="D1335" s="16">
        <v>1821067816</v>
      </c>
      <c r="E1335" s="16">
        <f>E1336</f>
        <v>1821067816</v>
      </c>
      <c r="F1335" s="34">
        <f t="shared" si="20"/>
        <v>0</v>
      </c>
      <c r="K1335" s="13"/>
      <c r="L1335" s="13"/>
    </row>
    <row r="1336" spans="1:12" x14ac:dyDescent="0.2">
      <c r="A1336" s="17" t="s">
        <v>133</v>
      </c>
      <c r="B1336" s="17" t="s">
        <v>132</v>
      </c>
      <c r="C1336" s="17"/>
      <c r="D1336" s="18">
        <v>1821067816</v>
      </c>
      <c r="E1336" s="18">
        <v>1821067816</v>
      </c>
      <c r="F1336" s="34">
        <f t="shared" si="20"/>
        <v>0</v>
      </c>
      <c r="K1336" s="13"/>
      <c r="L1336" s="13"/>
    </row>
    <row r="1337" spans="1:12" x14ac:dyDescent="0.2">
      <c r="A1337" s="14" t="s">
        <v>131</v>
      </c>
      <c r="B1337" s="14" t="s">
        <v>130</v>
      </c>
      <c r="C1337" s="14"/>
      <c r="D1337" s="16">
        <v>385382985</v>
      </c>
      <c r="E1337" s="16">
        <f>SUM(E1338,E1340)</f>
        <v>385382985</v>
      </c>
      <c r="F1337" s="34">
        <f t="shared" si="20"/>
        <v>0</v>
      </c>
      <c r="K1337" s="13"/>
      <c r="L1337" s="13"/>
    </row>
    <row r="1338" spans="1:12" x14ac:dyDescent="0.2">
      <c r="A1338" s="14" t="s">
        <v>129</v>
      </c>
      <c r="B1338" s="14" t="s">
        <v>128</v>
      </c>
      <c r="C1338" s="14"/>
      <c r="D1338" s="16">
        <v>113883871</v>
      </c>
      <c r="E1338" s="16">
        <f>E1339</f>
        <v>113883871</v>
      </c>
      <c r="F1338" s="34">
        <f t="shared" si="20"/>
        <v>0</v>
      </c>
      <c r="K1338" s="13"/>
      <c r="L1338" s="13"/>
    </row>
    <row r="1339" spans="1:12" x14ac:dyDescent="0.2">
      <c r="A1339" s="17" t="s">
        <v>143</v>
      </c>
      <c r="B1339" s="17" t="s">
        <v>144</v>
      </c>
      <c r="C1339" s="17"/>
      <c r="D1339" s="18">
        <v>113883871</v>
      </c>
      <c r="E1339" s="18">
        <v>113883871</v>
      </c>
      <c r="F1339" s="34">
        <f t="shared" si="20"/>
        <v>0</v>
      </c>
      <c r="K1339" s="13"/>
      <c r="L1339" s="13"/>
    </row>
    <row r="1340" spans="1:12" x14ac:dyDescent="0.2">
      <c r="A1340" s="14" t="s">
        <v>125</v>
      </c>
      <c r="B1340" s="14" t="s">
        <v>124</v>
      </c>
      <c r="C1340" s="14"/>
      <c r="D1340" s="16">
        <v>271499114</v>
      </c>
      <c r="E1340" s="16">
        <f>SUM(E1341:E1342)</f>
        <v>271499114</v>
      </c>
      <c r="F1340" s="34">
        <f t="shared" si="20"/>
        <v>0</v>
      </c>
      <c r="K1340" s="13"/>
      <c r="L1340" s="13"/>
    </row>
    <row r="1341" spans="1:12" x14ac:dyDescent="0.2">
      <c r="A1341" s="17" t="s">
        <v>123</v>
      </c>
      <c r="B1341" s="17" t="s">
        <v>122</v>
      </c>
      <c r="C1341" s="17"/>
      <c r="D1341" s="18">
        <v>90499705</v>
      </c>
      <c r="E1341" s="18">
        <v>90499705</v>
      </c>
      <c r="F1341" s="34">
        <f t="shared" si="20"/>
        <v>0</v>
      </c>
      <c r="K1341" s="13"/>
      <c r="L1341" s="13"/>
    </row>
    <row r="1342" spans="1:12" x14ac:dyDescent="0.2">
      <c r="A1342" s="17" t="s">
        <v>121</v>
      </c>
      <c r="B1342" s="17" t="s">
        <v>120</v>
      </c>
      <c r="C1342" s="17"/>
      <c r="D1342" s="18">
        <v>180999409</v>
      </c>
      <c r="E1342" s="18">
        <v>180999409</v>
      </c>
      <c r="F1342" s="34">
        <f t="shared" si="20"/>
        <v>0</v>
      </c>
      <c r="K1342" s="13"/>
      <c r="L1342" s="13"/>
    </row>
    <row r="1343" spans="1:12" x14ac:dyDescent="0.2">
      <c r="A1343" s="14" t="s">
        <v>119</v>
      </c>
      <c r="B1343" s="14" t="s">
        <v>118</v>
      </c>
      <c r="C1343" s="14"/>
      <c r="D1343" s="16">
        <v>200000000</v>
      </c>
      <c r="E1343" s="16">
        <f>E1344</f>
        <v>200000000</v>
      </c>
      <c r="F1343" s="34">
        <f t="shared" si="20"/>
        <v>0</v>
      </c>
      <c r="K1343" s="13"/>
      <c r="L1343" s="13"/>
    </row>
    <row r="1344" spans="1:12" x14ac:dyDescent="0.2">
      <c r="A1344" s="14" t="s">
        <v>117</v>
      </c>
      <c r="B1344" s="14" t="s">
        <v>116</v>
      </c>
      <c r="C1344" s="14"/>
      <c r="D1344" s="16">
        <v>200000000</v>
      </c>
      <c r="E1344" s="16">
        <f>SUM(E1345,E1349,E1353,E1360,E1365,E1367,E1371,E1375,E1377,E1379)</f>
        <v>200000000</v>
      </c>
      <c r="F1344" s="34">
        <f t="shared" si="20"/>
        <v>0</v>
      </c>
      <c r="K1344" s="13"/>
      <c r="L1344" s="13"/>
    </row>
    <row r="1345" spans="1:12" x14ac:dyDescent="0.2">
      <c r="A1345" s="14" t="s">
        <v>115</v>
      </c>
      <c r="B1345" s="14" t="s">
        <v>114</v>
      </c>
      <c r="C1345" s="14"/>
      <c r="D1345" s="16">
        <v>25000000</v>
      </c>
      <c r="E1345" s="16">
        <f>SUM(E1346:E1348)</f>
        <v>25000000</v>
      </c>
      <c r="F1345" s="34">
        <f t="shared" si="20"/>
        <v>0</v>
      </c>
      <c r="K1345" s="13"/>
      <c r="L1345" s="13"/>
    </row>
    <row r="1346" spans="1:12" x14ac:dyDescent="0.2">
      <c r="A1346" s="17" t="s">
        <v>113</v>
      </c>
      <c r="B1346" s="17" t="s">
        <v>112</v>
      </c>
      <c r="C1346" s="17"/>
      <c r="D1346" s="18">
        <v>10000000</v>
      </c>
      <c r="E1346" s="18">
        <v>10000000</v>
      </c>
      <c r="F1346" s="34">
        <f t="shared" si="20"/>
        <v>0</v>
      </c>
      <c r="K1346" s="13"/>
      <c r="L1346" s="13"/>
    </row>
    <row r="1347" spans="1:12" x14ac:dyDescent="0.2">
      <c r="A1347" s="17" t="s">
        <v>447</v>
      </c>
      <c r="B1347" s="17" t="s">
        <v>448</v>
      </c>
      <c r="C1347" s="17"/>
      <c r="D1347" s="18">
        <v>5000000</v>
      </c>
      <c r="E1347" s="18">
        <v>5000000</v>
      </c>
      <c r="F1347" s="34">
        <f t="shared" si="20"/>
        <v>0</v>
      </c>
      <c r="K1347" s="13"/>
      <c r="L1347" s="13"/>
    </row>
    <row r="1348" spans="1:12" x14ac:dyDescent="0.2">
      <c r="A1348" s="17" t="s">
        <v>449</v>
      </c>
      <c r="B1348" s="17" t="s">
        <v>450</v>
      </c>
      <c r="C1348" s="17"/>
      <c r="D1348" s="18">
        <v>10000000</v>
      </c>
      <c r="E1348" s="18">
        <v>10000000</v>
      </c>
      <c r="F1348" s="34">
        <f t="shared" si="20"/>
        <v>0</v>
      </c>
      <c r="K1348" s="13"/>
      <c r="L1348" s="13"/>
    </row>
    <row r="1349" spans="1:12" x14ac:dyDescent="0.2">
      <c r="A1349" s="14" t="s">
        <v>109</v>
      </c>
      <c r="B1349" s="14" t="s">
        <v>108</v>
      </c>
      <c r="C1349" s="14"/>
      <c r="D1349" s="16">
        <v>25000000</v>
      </c>
      <c r="E1349" s="16">
        <f>SUM(E1350:E1352)</f>
        <v>25000000</v>
      </c>
      <c r="F1349" s="34">
        <f t="shared" ref="F1349:F1412" si="21">E1349-D1349</f>
        <v>0</v>
      </c>
      <c r="K1349" s="13"/>
      <c r="L1349" s="13"/>
    </row>
    <row r="1350" spans="1:12" x14ac:dyDescent="0.2">
      <c r="A1350" s="17" t="s">
        <v>107</v>
      </c>
      <c r="B1350" s="17" t="s">
        <v>106</v>
      </c>
      <c r="C1350" s="17"/>
      <c r="D1350" s="18">
        <v>10000000</v>
      </c>
      <c r="E1350" s="18">
        <v>10000000</v>
      </c>
      <c r="F1350" s="34">
        <f t="shared" si="21"/>
        <v>0</v>
      </c>
      <c r="K1350" s="13"/>
      <c r="L1350" s="13"/>
    </row>
    <row r="1351" spans="1:12" x14ac:dyDescent="0.2">
      <c r="A1351" s="17" t="s">
        <v>397</v>
      </c>
      <c r="B1351" s="17" t="s">
        <v>398</v>
      </c>
      <c r="C1351" s="17"/>
      <c r="D1351" s="18">
        <v>10000000</v>
      </c>
      <c r="E1351" s="18">
        <v>10000000</v>
      </c>
      <c r="F1351" s="34">
        <f t="shared" si="21"/>
        <v>0</v>
      </c>
      <c r="K1351" s="13"/>
      <c r="L1351" s="13"/>
    </row>
    <row r="1352" spans="1:12" x14ac:dyDescent="0.2">
      <c r="A1352" s="17" t="s">
        <v>103</v>
      </c>
      <c r="B1352" s="17" t="s">
        <v>102</v>
      </c>
      <c r="C1352" s="17"/>
      <c r="D1352" s="18">
        <v>5000000</v>
      </c>
      <c r="E1352" s="18">
        <v>5000000</v>
      </c>
      <c r="F1352" s="34">
        <f t="shared" si="21"/>
        <v>0</v>
      </c>
      <c r="K1352" s="13"/>
      <c r="L1352" s="13"/>
    </row>
    <row r="1353" spans="1:12" x14ac:dyDescent="0.2">
      <c r="A1353" s="14" t="s">
        <v>101</v>
      </c>
      <c r="B1353" s="14" t="s">
        <v>100</v>
      </c>
      <c r="C1353" s="14"/>
      <c r="D1353" s="16">
        <v>43000000</v>
      </c>
      <c r="E1353" s="16">
        <f>SUM(E1354:E1359)</f>
        <v>43000000</v>
      </c>
      <c r="F1353" s="34">
        <f t="shared" si="21"/>
        <v>0</v>
      </c>
      <c r="K1353" s="13"/>
      <c r="L1353" s="13"/>
    </row>
    <row r="1354" spans="1:12" x14ac:dyDescent="0.2">
      <c r="A1354" s="17" t="s">
        <v>99</v>
      </c>
      <c r="B1354" s="17" t="s">
        <v>98</v>
      </c>
      <c r="C1354" s="17"/>
      <c r="D1354" s="18">
        <v>10000000</v>
      </c>
      <c r="E1354" s="18">
        <v>10000000</v>
      </c>
      <c r="F1354" s="34">
        <f t="shared" si="21"/>
        <v>0</v>
      </c>
      <c r="K1354" s="13"/>
      <c r="L1354" s="13"/>
    </row>
    <row r="1355" spans="1:12" x14ac:dyDescent="0.2">
      <c r="A1355" s="17" t="s">
        <v>97</v>
      </c>
      <c r="B1355" s="17" t="s">
        <v>96</v>
      </c>
      <c r="C1355" s="17"/>
      <c r="D1355" s="18">
        <v>10000000</v>
      </c>
      <c r="E1355" s="18">
        <v>10000000</v>
      </c>
      <c r="F1355" s="34">
        <f t="shared" si="21"/>
        <v>0</v>
      </c>
      <c r="K1355" s="13"/>
      <c r="L1355" s="13"/>
    </row>
    <row r="1356" spans="1:12" x14ac:dyDescent="0.2">
      <c r="A1356" s="17" t="s">
        <v>145</v>
      </c>
      <c r="B1356" s="17" t="s">
        <v>146</v>
      </c>
      <c r="C1356" s="17"/>
      <c r="D1356" s="18">
        <v>2000000</v>
      </c>
      <c r="E1356" s="18">
        <v>2000000</v>
      </c>
      <c r="F1356" s="34">
        <f t="shared" si="21"/>
        <v>0</v>
      </c>
      <c r="K1356" s="13"/>
      <c r="L1356" s="13"/>
    </row>
    <row r="1357" spans="1:12" x14ac:dyDescent="0.2">
      <c r="A1357" s="17" t="s">
        <v>91</v>
      </c>
      <c r="B1357" s="17" t="s">
        <v>90</v>
      </c>
      <c r="C1357" s="17"/>
      <c r="D1357" s="18">
        <v>6000000</v>
      </c>
      <c r="E1357" s="18">
        <v>6000000</v>
      </c>
      <c r="F1357" s="34">
        <f t="shared" si="21"/>
        <v>0</v>
      </c>
      <c r="K1357" s="13"/>
      <c r="L1357" s="13"/>
    </row>
    <row r="1358" spans="1:12" x14ac:dyDescent="0.2">
      <c r="A1358" s="17" t="s">
        <v>147</v>
      </c>
      <c r="B1358" s="17" t="s">
        <v>148</v>
      </c>
      <c r="C1358" s="17"/>
      <c r="D1358" s="18">
        <v>10000000</v>
      </c>
      <c r="E1358" s="18">
        <v>10000000</v>
      </c>
      <c r="F1358" s="34">
        <f t="shared" si="21"/>
        <v>0</v>
      </c>
      <c r="K1358" s="13"/>
      <c r="L1358" s="13"/>
    </row>
    <row r="1359" spans="1:12" x14ac:dyDescent="0.2">
      <c r="A1359" s="17" t="s">
        <v>399</v>
      </c>
      <c r="B1359" s="17" t="s">
        <v>400</v>
      </c>
      <c r="C1359" s="17"/>
      <c r="D1359" s="18">
        <v>5000000</v>
      </c>
      <c r="E1359" s="18">
        <v>5000000</v>
      </c>
      <c r="F1359" s="34">
        <f t="shared" si="21"/>
        <v>0</v>
      </c>
      <c r="K1359" s="13"/>
      <c r="L1359" s="13"/>
    </row>
    <row r="1360" spans="1:12" x14ac:dyDescent="0.2">
      <c r="A1360" s="14" t="s">
        <v>89</v>
      </c>
      <c r="B1360" s="14" t="s">
        <v>88</v>
      </c>
      <c r="C1360" s="14"/>
      <c r="D1360" s="16">
        <v>20500000</v>
      </c>
      <c r="E1360" s="16">
        <f>SUM(E1361:E1364)</f>
        <v>20500000</v>
      </c>
      <c r="F1360" s="34">
        <f t="shared" si="21"/>
        <v>0</v>
      </c>
      <c r="K1360" s="13"/>
      <c r="L1360" s="13"/>
    </row>
    <row r="1361" spans="1:12" x14ac:dyDescent="0.2">
      <c r="A1361" s="17" t="s">
        <v>87</v>
      </c>
      <c r="B1361" s="17" t="s">
        <v>86</v>
      </c>
      <c r="C1361" s="17"/>
      <c r="D1361" s="18">
        <v>5000000</v>
      </c>
      <c r="E1361" s="18">
        <v>5000000</v>
      </c>
      <c r="F1361" s="34">
        <f t="shared" si="21"/>
        <v>0</v>
      </c>
      <c r="K1361" s="13"/>
      <c r="L1361" s="13"/>
    </row>
    <row r="1362" spans="1:12" x14ac:dyDescent="0.2">
      <c r="A1362" s="17" t="s">
        <v>85</v>
      </c>
      <c r="B1362" s="17" t="s">
        <v>84</v>
      </c>
      <c r="C1362" s="17"/>
      <c r="D1362" s="18">
        <v>5000000</v>
      </c>
      <c r="E1362" s="18">
        <v>5000000</v>
      </c>
      <c r="F1362" s="34">
        <f t="shared" si="21"/>
        <v>0</v>
      </c>
      <c r="K1362" s="13"/>
      <c r="L1362" s="13"/>
    </row>
    <row r="1363" spans="1:12" x14ac:dyDescent="0.2">
      <c r="A1363" s="17" t="s">
        <v>83</v>
      </c>
      <c r="B1363" s="17" t="s">
        <v>82</v>
      </c>
      <c r="C1363" s="17"/>
      <c r="D1363" s="18">
        <v>5500000</v>
      </c>
      <c r="E1363" s="18">
        <v>5500000</v>
      </c>
      <c r="F1363" s="34">
        <f t="shared" si="21"/>
        <v>0</v>
      </c>
      <c r="K1363" s="13"/>
      <c r="L1363" s="13"/>
    </row>
    <row r="1364" spans="1:12" x14ac:dyDescent="0.2">
      <c r="A1364" s="17" t="s">
        <v>1016</v>
      </c>
      <c r="B1364" s="17" t="s">
        <v>1017</v>
      </c>
      <c r="C1364" s="17"/>
      <c r="D1364" s="18">
        <v>5000000</v>
      </c>
      <c r="E1364" s="18">
        <v>5000000</v>
      </c>
      <c r="F1364" s="34">
        <f t="shared" si="21"/>
        <v>0</v>
      </c>
      <c r="K1364" s="13"/>
      <c r="L1364" s="13"/>
    </row>
    <row r="1365" spans="1:12" x14ac:dyDescent="0.2">
      <c r="A1365" s="14" t="s">
        <v>75</v>
      </c>
      <c r="B1365" s="14" t="s">
        <v>74</v>
      </c>
      <c r="C1365" s="14"/>
      <c r="D1365" s="16">
        <v>9000000</v>
      </c>
      <c r="E1365" s="16">
        <f>E1366</f>
        <v>9000000</v>
      </c>
      <c r="F1365" s="34">
        <f t="shared" si="21"/>
        <v>0</v>
      </c>
      <c r="K1365" s="13"/>
      <c r="L1365" s="13"/>
    </row>
    <row r="1366" spans="1:12" x14ac:dyDescent="0.2">
      <c r="A1366" s="17" t="s">
        <v>73</v>
      </c>
      <c r="B1366" s="17" t="s">
        <v>72</v>
      </c>
      <c r="C1366" s="17"/>
      <c r="D1366" s="18">
        <v>9000000</v>
      </c>
      <c r="E1366" s="18">
        <v>9000000</v>
      </c>
      <c r="F1366" s="34">
        <f t="shared" si="21"/>
        <v>0</v>
      </c>
      <c r="K1366" s="13"/>
      <c r="L1366" s="13"/>
    </row>
    <row r="1367" spans="1:12" x14ac:dyDescent="0.2">
      <c r="A1367" s="14" t="s">
        <v>71</v>
      </c>
      <c r="B1367" s="14" t="s">
        <v>70</v>
      </c>
      <c r="C1367" s="14"/>
      <c r="D1367" s="16">
        <v>27000000</v>
      </c>
      <c r="E1367" s="16">
        <f>SUM(E1368:E1370)</f>
        <v>27000000</v>
      </c>
      <c r="F1367" s="34">
        <f t="shared" si="21"/>
        <v>0</v>
      </c>
      <c r="K1367" s="13"/>
      <c r="L1367" s="13"/>
    </row>
    <row r="1368" spans="1:12" x14ac:dyDescent="0.2">
      <c r="A1368" s="17" t="s">
        <v>69</v>
      </c>
      <c r="B1368" s="17" t="s">
        <v>68</v>
      </c>
      <c r="C1368" s="17"/>
      <c r="D1368" s="18">
        <v>15000000</v>
      </c>
      <c r="E1368" s="18">
        <v>15000000</v>
      </c>
      <c r="F1368" s="34">
        <f t="shared" si="21"/>
        <v>0</v>
      </c>
      <c r="K1368" s="13"/>
      <c r="L1368" s="13"/>
    </row>
    <row r="1369" spans="1:12" x14ac:dyDescent="0.2">
      <c r="A1369" s="17" t="s">
        <v>67</v>
      </c>
      <c r="B1369" s="17" t="s">
        <v>66</v>
      </c>
      <c r="C1369" s="17"/>
      <c r="D1369" s="18">
        <v>7000000</v>
      </c>
      <c r="E1369" s="18">
        <v>7000000</v>
      </c>
      <c r="F1369" s="34">
        <f t="shared" si="21"/>
        <v>0</v>
      </c>
      <c r="K1369" s="13"/>
      <c r="L1369" s="13"/>
    </row>
    <row r="1370" spans="1:12" x14ac:dyDescent="0.2">
      <c r="A1370" s="17" t="s">
        <v>151</v>
      </c>
      <c r="B1370" s="17" t="s">
        <v>152</v>
      </c>
      <c r="C1370" s="17"/>
      <c r="D1370" s="18">
        <v>5000000</v>
      </c>
      <c r="E1370" s="18">
        <v>5000000</v>
      </c>
      <c r="F1370" s="34">
        <f t="shared" si="21"/>
        <v>0</v>
      </c>
      <c r="K1370" s="13"/>
      <c r="L1370" s="13"/>
    </row>
    <row r="1371" spans="1:12" x14ac:dyDescent="0.2">
      <c r="A1371" s="14" t="s">
        <v>65</v>
      </c>
      <c r="B1371" s="14" t="s">
        <v>64</v>
      </c>
      <c r="C1371" s="14"/>
      <c r="D1371" s="16">
        <v>10000000</v>
      </c>
      <c r="E1371" s="16">
        <f>SUM(E1372:E1374)</f>
        <v>10000000</v>
      </c>
      <c r="F1371" s="34">
        <f t="shared" si="21"/>
        <v>0</v>
      </c>
      <c r="K1371" s="13"/>
      <c r="L1371" s="13"/>
    </row>
    <row r="1372" spans="1:12" x14ac:dyDescent="0.2">
      <c r="A1372" s="17" t="s">
        <v>401</v>
      </c>
      <c r="B1372" s="17" t="s">
        <v>402</v>
      </c>
      <c r="C1372" s="17"/>
      <c r="D1372" s="18">
        <v>2000000</v>
      </c>
      <c r="E1372" s="18">
        <v>2000000</v>
      </c>
      <c r="F1372" s="34">
        <f t="shared" si="21"/>
        <v>0</v>
      </c>
      <c r="K1372" s="13"/>
      <c r="L1372" s="13"/>
    </row>
    <row r="1373" spans="1:12" x14ac:dyDescent="0.2">
      <c r="A1373" s="17" t="s">
        <v>63</v>
      </c>
      <c r="B1373" s="17" t="s">
        <v>62</v>
      </c>
      <c r="C1373" s="17"/>
      <c r="D1373" s="18">
        <v>3000000</v>
      </c>
      <c r="E1373" s="18">
        <v>3000000</v>
      </c>
      <c r="F1373" s="34">
        <f t="shared" si="21"/>
        <v>0</v>
      </c>
      <c r="K1373" s="13"/>
      <c r="L1373" s="13"/>
    </row>
    <row r="1374" spans="1:12" x14ac:dyDescent="0.2">
      <c r="A1374" s="17" t="s">
        <v>701</v>
      </c>
      <c r="B1374" s="17" t="s">
        <v>702</v>
      </c>
      <c r="C1374" s="17"/>
      <c r="D1374" s="18">
        <v>5000000</v>
      </c>
      <c r="E1374" s="18">
        <v>5000000</v>
      </c>
      <c r="F1374" s="34">
        <f t="shared" si="21"/>
        <v>0</v>
      </c>
      <c r="K1374" s="13"/>
      <c r="L1374" s="13"/>
    </row>
    <row r="1375" spans="1:12" x14ac:dyDescent="0.2">
      <c r="A1375" s="14" t="s">
        <v>59</v>
      </c>
      <c r="B1375" s="14" t="s">
        <v>58</v>
      </c>
      <c r="C1375" s="14"/>
      <c r="D1375" s="16">
        <v>10000000</v>
      </c>
      <c r="E1375" s="16">
        <f>E1376</f>
        <v>10000000</v>
      </c>
      <c r="F1375" s="34">
        <f t="shared" si="21"/>
        <v>0</v>
      </c>
      <c r="K1375" s="13"/>
      <c r="L1375" s="13"/>
    </row>
    <row r="1376" spans="1:12" x14ac:dyDescent="0.2">
      <c r="A1376" s="17" t="s">
        <v>57</v>
      </c>
      <c r="B1376" s="17" t="s">
        <v>56</v>
      </c>
      <c r="C1376" s="17"/>
      <c r="D1376" s="18">
        <v>10000000</v>
      </c>
      <c r="E1376" s="18">
        <v>10000000</v>
      </c>
      <c r="F1376" s="34">
        <f t="shared" si="21"/>
        <v>0</v>
      </c>
      <c r="K1376" s="13"/>
      <c r="L1376" s="13"/>
    </row>
    <row r="1377" spans="1:12" x14ac:dyDescent="0.2">
      <c r="A1377" s="14" t="s">
        <v>405</v>
      </c>
      <c r="B1377" s="14" t="s">
        <v>406</v>
      </c>
      <c r="C1377" s="14"/>
      <c r="D1377" s="16">
        <v>5000000</v>
      </c>
      <c r="E1377" s="16">
        <f>E1378</f>
        <v>5000000</v>
      </c>
      <c r="F1377" s="34">
        <f t="shared" si="21"/>
        <v>0</v>
      </c>
      <c r="K1377" s="13"/>
      <c r="L1377" s="13"/>
    </row>
    <row r="1378" spans="1:12" x14ac:dyDescent="0.2">
      <c r="A1378" s="17" t="s">
        <v>407</v>
      </c>
      <c r="B1378" s="17" t="s">
        <v>408</v>
      </c>
      <c r="C1378" s="17"/>
      <c r="D1378" s="18">
        <v>5000000</v>
      </c>
      <c r="E1378" s="18">
        <v>5000000</v>
      </c>
      <c r="F1378" s="34">
        <f t="shared" si="21"/>
        <v>0</v>
      </c>
      <c r="K1378" s="13"/>
      <c r="L1378" s="13"/>
    </row>
    <row r="1379" spans="1:12" x14ac:dyDescent="0.2">
      <c r="A1379" s="14" t="s">
        <v>53</v>
      </c>
      <c r="B1379" s="14" t="s">
        <v>52</v>
      </c>
      <c r="C1379" s="14"/>
      <c r="D1379" s="16">
        <v>25500000</v>
      </c>
      <c r="E1379" s="16">
        <f>SUM(E1380:E1385)</f>
        <v>25500000</v>
      </c>
      <c r="F1379" s="34">
        <f t="shared" si="21"/>
        <v>0</v>
      </c>
      <c r="K1379" s="13"/>
      <c r="L1379" s="13"/>
    </row>
    <row r="1380" spans="1:12" x14ac:dyDescent="0.2">
      <c r="A1380" s="17" t="s">
        <v>51</v>
      </c>
      <c r="B1380" s="17" t="s">
        <v>50</v>
      </c>
      <c r="C1380" s="17"/>
      <c r="D1380" s="18">
        <v>5000000</v>
      </c>
      <c r="E1380" s="18">
        <v>5000000</v>
      </c>
      <c r="F1380" s="34">
        <f t="shared" si="21"/>
        <v>0</v>
      </c>
      <c r="K1380" s="13"/>
      <c r="L1380" s="13"/>
    </row>
    <row r="1381" spans="1:12" x14ac:dyDescent="0.2">
      <c r="A1381" s="17" t="s">
        <v>49</v>
      </c>
      <c r="B1381" s="17" t="s">
        <v>48</v>
      </c>
      <c r="C1381" s="17"/>
      <c r="D1381" s="18">
        <v>5000000</v>
      </c>
      <c r="E1381" s="18">
        <v>5000000</v>
      </c>
      <c r="F1381" s="34">
        <f t="shared" si="21"/>
        <v>0</v>
      </c>
      <c r="K1381" s="13"/>
      <c r="L1381" s="13"/>
    </row>
    <row r="1382" spans="1:12" x14ac:dyDescent="0.2">
      <c r="A1382" s="17" t="s">
        <v>47</v>
      </c>
      <c r="B1382" s="17" t="s">
        <v>46</v>
      </c>
      <c r="C1382" s="17"/>
      <c r="D1382" s="18">
        <v>2500000</v>
      </c>
      <c r="E1382" s="18">
        <v>2500000</v>
      </c>
      <c r="F1382" s="34">
        <f t="shared" si="21"/>
        <v>0</v>
      </c>
      <c r="K1382" s="13"/>
      <c r="L1382" s="13"/>
    </row>
    <row r="1383" spans="1:12" x14ac:dyDescent="0.2">
      <c r="A1383" s="17" t="s">
        <v>45</v>
      </c>
      <c r="B1383" s="17" t="s">
        <v>44</v>
      </c>
      <c r="C1383" s="17"/>
      <c r="D1383" s="18">
        <v>500000</v>
      </c>
      <c r="E1383" s="18">
        <v>500000</v>
      </c>
      <c r="F1383" s="34">
        <f t="shared" si="21"/>
        <v>0</v>
      </c>
      <c r="K1383" s="13"/>
      <c r="L1383" s="13"/>
    </row>
    <row r="1384" spans="1:12" x14ac:dyDescent="0.2">
      <c r="A1384" s="17" t="s">
        <v>155</v>
      </c>
      <c r="B1384" s="17" t="s">
        <v>156</v>
      </c>
      <c r="C1384" s="17"/>
      <c r="D1384" s="18">
        <v>2500000</v>
      </c>
      <c r="E1384" s="18">
        <v>2500000</v>
      </c>
      <c r="F1384" s="34">
        <f t="shared" si="21"/>
        <v>0</v>
      </c>
      <c r="K1384" s="13"/>
      <c r="L1384" s="13"/>
    </row>
    <row r="1385" spans="1:12" x14ac:dyDescent="0.2">
      <c r="A1385" s="17" t="s">
        <v>409</v>
      </c>
      <c r="B1385" s="17" t="s">
        <v>410</v>
      </c>
      <c r="C1385" s="17"/>
      <c r="D1385" s="18">
        <v>10000000</v>
      </c>
      <c r="E1385" s="18">
        <v>10000000</v>
      </c>
      <c r="F1385" s="34">
        <f t="shared" si="21"/>
        <v>0</v>
      </c>
      <c r="K1385" s="13"/>
      <c r="L1385" s="13"/>
    </row>
    <row r="1386" spans="1:12" x14ac:dyDescent="0.2">
      <c r="A1386" s="14" t="s">
        <v>37</v>
      </c>
      <c r="B1386" s="14" t="s">
        <v>36</v>
      </c>
      <c r="C1386" s="14"/>
      <c r="D1386" s="16">
        <v>501532617</v>
      </c>
      <c r="E1386" s="16">
        <f>SUM(E1387,E1392)</f>
        <v>501532617</v>
      </c>
      <c r="F1386" s="34">
        <f t="shared" si="21"/>
        <v>0</v>
      </c>
      <c r="K1386" s="13"/>
      <c r="L1386" s="13"/>
    </row>
    <row r="1387" spans="1:12" x14ac:dyDescent="0.2">
      <c r="A1387" s="14" t="s">
        <v>35</v>
      </c>
      <c r="B1387" s="14" t="s">
        <v>34</v>
      </c>
      <c r="C1387" s="14"/>
      <c r="D1387" s="16">
        <v>101532617</v>
      </c>
      <c r="E1387" s="16">
        <f>E1388</f>
        <v>101532617</v>
      </c>
      <c r="F1387" s="34">
        <f t="shared" si="21"/>
        <v>0</v>
      </c>
      <c r="K1387" s="13"/>
      <c r="L1387" s="13"/>
    </row>
    <row r="1388" spans="1:12" x14ac:dyDescent="0.2">
      <c r="A1388" s="14" t="s">
        <v>33</v>
      </c>
      <c r="B1388" s="14" t="s">
        <v>32</v>
      </c>
      <c r="C1388" s="14"/>
      <c r="D1388" s="16">
        <v>101532617</v>
      </c>
      <c r="E1388" s="16">
        <f>SUM(E1389:E1391)</f>
        <v>101532617</v>
      </c>
      <c r="F1388" s="34">
        <f t="shared" si="21"/>
        <v>0</v>
      </c>
      <c r="K1388" s="13"/>
      <c r="L1388" s="13"/>
    </row>
    <row r="1389" spans="1:12" x14ac:dyDescent="0.2">
      <c r="A1389" s="17" t="s">
        <v>1048</v>
      </c>
      <c r="B1389" s="17" t="s">
        <v>1049</v>
      </c>
      <c r="C1389" s="17"/>
      <c r="D1389" s="18">
        <v>50000000</v>
      </c>
      <c r="E1389" s="18">
        <f>E1406</f>
        <v>50000000</v>
      </c>
      <c r="F1389" s="34">
        <f t="shared" si="21"/>
        <v>0</v>
      </c>
      <c r="K1389" s="13"/>
      <c r="L1389" s="13"/>
    </row>
    <row r="1390" spans="1:12" x14ac:dyDescent="0.2">
      <c r="A1390" s="17" t="s">
        <v>978</v>
      </c>
      <c r="B1390" s="17" t="s">
        <v>979</v>
      </c>
      <c r="C1390" s="17"/>
      <c r="D1390" s="18">
        <v>21532617</v>
      </c>
      <c r="E1390" s="18">
        <f>E1404</f>
        <v>21532617</v>
      </c>
      <c r="F1390" s="34">
        <f t="shared" si="21"/>
        <v>0</v>
      </c>
      <c r="K1390" s="13"/>
      <c r="L1390" s="13"/>
    </row>
    <row r="1391" spans="1:12" x14ac:dyDescent="0.2">
      <c r="A1391" s="17" t="s">
        <v>413</v>
      </c>
      <c r="B1391" s="17" t="s">
        <v>414</v>
      </c>
      <c r="C1391" s="17"/>
      <c r="D1391" s="18">
        <v>30000000</v>
      </c>
      <c r="E1391" s="18">
        <f>E1405</f>
        <v>30000000</v>
      </c>
      <c r="F1391" s="34">
        <f t="shared" si="21"/>
        <v>0</v>
      </c>
      <c r="K1391" s="13"/>
      <c r="L1391" s="13"/>
    </row>
    <row r="1392" spans="1:12" x14ac:dyDescent="0.2">
      <c r="A1392" s="14" t="s">
        <v>157</v>
      </c>
      <c r="B1392" s="14" t="s">
        <v>158</v>
      </c>
      <c r="C1392" s="14"/>
      <c r="D1392" s="16">
        <v>400000000</v>
      </c>
      <c r="E1392" s="16">
        <f>E1393</f>
        <v>400000000</v>
      </c>
      <c r="F1392" s="34">
        <f t="shared" si="21"/>
        <v>0</v>
      </c>
      <c r="K1392" s="13"/>
      <c r="L1392" s="13"/>
    </row>
    <row r="1393" spans="1:12" x14ac:dyDescent="0.2">
      <c r="A1393" s="14" t="s">
        <v>159</v>
      </c>
      <c r="B1393" s="14" t="s">
        <v>160</v>
      </c>
      <c r="C1393" s="14"/>
      <c r="D1393" s="16">
        <v>400000000</v>
      </c>
      <c r="E1393" s="16">
        <f>SUM(E1394:E1395)</f>
        <v>400000000</v>
      </c>
      <c r="F1393" s="34">
        <f t="shared" si="21"/>
        <v>0</v>
      </c>
      <c r="K1393" s="13"/>
      <c r="L1393" s="13"/>
    </row>
    <row r="1394" spans="1:12" x14ac:dyDescent="0.2">
      <c r="A1394" s="17" t="s">
        <v>745</v>
      </c>
      <c r="B1394" s="17" t="s">
        <v>746</v>
      </c>
      <c r="C1394" s="17"/>
      <c r="D1394" s="18">
        <v>170000000</v>
      </c>
      <c r="E1394" s="18">
        <f>SUM(E1403,E1407)</f>
        <v>170000000</v>
      </c>
      <c r="F1394" s="34">
        <f t="shared" si="21"/>
        <v>0</v>
      </c>
      <c r="K1394" s="13"/>
    </row>
    <row r="1395" spans="1:12" x14ac:dyDescent="0.2">
      <c r="A1395" s="17" t="s">
        <v>919</v>
      </c>
      <c r="B1395" s="17" t="s">
        <v>920</v>
      </c>
      <c r="C1395" s="17"/>
      <c r="D1395" s="18">
        <v>230000000</v>
      </c>
      <c r="E1395" s="18">
        <f>SUM(E1408:E1410)</f>
        <v>230000000</v>
      </c>
      <c r="F1395" s="34">
        <f t="shared" si="21"/>
        <v>0</v>
      </c>
      <c r="K1395" s="13"/>
    </row>
    <row r="1396" spans="1:12" x14ac:dyDescent="0.2">
      <c r="A1396" s="13"/>
      <c r="B1396" s="14" t="s">
        <v>3</v>
      </c>
      <c r="C1396" s="14"/>
      <c r="D1396" s="16">
        <v>2206450801</v>
      </c>
      <c r="E1396" s="16">
        <f>E1333</f>
        <v>2206450801</v>
      </c>
      <c r="F1396" s="34">
        <f t="shared" si="21"/>
        <v>0</v>
      </c>
      <c r="K1396" s="13"/>
    </row>
    <row r="1397" spans="1:12" x14ac:dyDescent="0.2">
      <c r="A1397" s="13"/>
      <c r="B1397" s="14" t="s">
        <v>2</v>
      </c>
      <c r="C1397" s="14"/>
      <c r="D1397" s="16">
        <v>200000000</v>
      </c>
      <c r="E1397" s="16">
        <f>E1343</f>
        <v>200000000</v>
      </c>
      <c r="F1397" s="34">
        <f t="shared" si="21"/>
        <v>0</v>
      </c>
      <c r="K1397" s="13"/>
    </row>
    <row r="1398" spans="1:12" x14ac:dyDescent="0.2">
      <c r="A1398" s="13"/>
      <c r="B1398" s="14" t="s">
        <v>23</v>
      </c>
      <c r="C1398" s="14"/>
      <c r="D1398" s="16">
        <v>2406450801</v>
      </c>
      <c r="E1398" s="16">
        <f>SUM(E1396:E1397)</f>
        <v>2406450801</v>
      </c>
      <c r="F1398" s="34">
        <f t="shared" si="21"/>
        <v>0</v>
      </c>
      <c r="K1398" s="13"/>
      <c r="L1398" s="13"/>
    </row>
    <row r="1399" spans="1:12" x14ac:dyDescent="0.2">
      <c r="A1399" s="13"/>
      <c r="B1399" s="14" t="s">
        <v>1</v>
      </c>
      <c r="C1399" s="14"/>
      <c r="D1399" s="16">
        <v>501532617</v>
      </c>
      <c r="E1399" s="16">
        <f>E1386</f>
        <v>501532617</v>
      </c>
      <c r="F1399" s="34">
        <f t="shared" si="21"/>
        <v>0</v>
      </c>
      <c r="K1399" s="13"/>
      <c r="L1399" s="13"/>
    </row>
    <row r="1400" spans="1:12" x14ac:dyDescent="0.2">
      <c r="A1400" s="13"/>
      <c r="B1400" s="14" t="s">
        <v>0</v>
      </c>
      <c r="C1400" s="14"/>
      <c r="D1400" s="16">
        <v>2907983418</v>
      </c>
      <c r="E1400" s="16">
        <f>SUM(E1398:E1399)</f>
        <v>2907983418</v>
      </c>
      <c r="F1400" s="34">
        <f t="shared" si="21"/>
        <v>0</v>
      </c>
      <c r="K1400" s="13"/>
      <c r="L1400" s="13"/>
    </row>
    <row r="1401" spans="1:12" x14ac:dyDescent="0.2">
      <c r="A1401" s="14" t="s">
        <v>1046</v>
      </c>
      <c r="B1401" s="14" t="s">
        <v>1047</v>
      </c>
      <c r="C1401" s="14"/>
      <c r="F1401" s="34">
        <f t="shared" si="21"/>
        <v>0</v>
      </c>
      <c r="K1401" s="13"/>
      <c r="L1401" s="13"/>
    </row>
    <row r="1402" spans="1:12" x14ac:dyDescent="0.2">
      <c r="A1402" s="29" t="s">
        <v>5</v>
      </c>
      <c r="B1402" s="29" t="s">
        <v>22</v>
      </c>
      <c r="C1402" s="29" t="s">
        <v>21</v>
      </c>
      <c r="D1402" s="30" t="s">
        <v>20</v>
      </c>
      <c r="E1402" s="30" t="s">
        <v>20</v>
      </c>
      <c r="F1402" s="34" t="e">
        <f t="shared" si="21"/>
        <v>#VALUE!</v>
      </c>
      <c r="K1402" s="13"/>
      <c r="L1402" s="13"/>
    </row>
    <row r="1403" spans="1:12" x14ac:dyDescent="0.2">
      <c r="A1403" s="17" t="s">
        <v>1050</v>
      </c>
      <c r="B1403" s="17" t="s">
        <v>1051</v>
      </c>
      <c r="C1403" s="17" t="s">
        <v>18</v>
      </c>
      <c r="D1403" s="18">
        <v>70000000</v>
      </c>
      <c r="E1403" s="18">
        <v>70000000</v>
      </c>
      <c r="F1403" s="34">
        <f t="shared" si="21"/>
        <v>0</v>
      </c>
      <c r="K1403" s="13"/>
      <c r="L1403" s="13"/>
    </row>
    <row r="1404" spans="1:12" x14ac:dyDescent="0.2">
      <c r="A1404" s="17" t="s">
        <v>1052</v>
      </c>
      <c r="B1404" s="17" t="s">
        <v>1053</v>
      </c>
      <c r="C1404" s="17" t="s">
        <v>18</v>
      </c>
      <c r="D1404" s="18">
        <v>21532617</v>
      </c>
      <c r="E1404" s="18">
        <v>21532617</v>
      </c>
      <c r="F1404" s="34">
        <f t="shared" si="21"/>
        <v>0</v>
      </c>
      <c r="K1404" s="13"/>
      <c r="L1404" s="13"/>
    </row>
    <row r="1405" spans="1:12" x14ac:dyDescent="0.2">
      <c r="A1405" s="17" t="s">
        <v>1054</v>
      </c>
      <c r="B1405" s="17" t="s">
        <v>414</v>
      </c>
      <c r="C1405" s="17" t="s">
        <v>18</v>
      </c>
      <c r="D1405" s="18">
        <v>30000000</v>
      </c>
      <c r="E1405" s="18">
        <v>30000000</v>
      </c>
      <c r="F1405" s="34">
        <f t="shared" si="21"/>
        <v>0</v>
      </c>
      <c r="K1405" s="13"/>
      <c r="L1405" s="13"/>
    </row>
    <row r="1406" spans="1:12" x14ac:dyDescent="0.2">
      <c r="A1406" s="17" t="s">
        <v>1055</v>
      </c>
      <c r="B1406" s="17" t="s">
        <v>1056</v>
      </c>
      <c r="C1406" s="17" t="s">
        <v>18</v>
      </c>
      <c r="D1406" s="18">
        <v>50000000</v>
      </c>
      <c r="E1406" s="18">
        <v>50000000</v>
      </c>
      <c r="F1406" s="34">
        <f t="shared" si="21"/>
        <v>0</v>
      </c>
      <c r="K1406" s="13"/>
      <c r="L1406" s="13"/>
    </row>
    <row r="1407" spans="1:12" x14ac:dyDescent="0.2">
      <c r="A1407" s="17" t="s">
        <v>1057</v>
      </c>
      <c r="B1407" s="17" t="s">
        <v>1058</v>
      </c>
      <c r="C1407" s="17" t="s">
        <v>18</v>
      </c>
      <c r="D1407" s="18">
        <v>100000000</v>
      </c>
      <c r="E1407" s="18">
        <v>100000000</v>
      </c>
      <c r="F1407" s="34">
        <f t="shared" si="21"/>
        <v>0</v>
      </c>
      <c r="K1407" s="13"/>
      <c r="L1407" s="13"/>
    </row>
    <row r="1408" spans="1:12" x14ac:dyDescent="0.2">
      <c r="A1408" s="17" t="s">
        <v>1059</v>
      </c>
      <c r="B1408" s="17" t="s">
        <v>1060</v>
      </c>
      <c r="C1408" s="17" t="s">
        <v>18</v>
      </c>
      <c r="D1408" s="18">
        <v>90000000</v>
      </c>
      <c r="E1408" s="18">
        <v>90000000</v>
      </c>
      <c r="F1408" s="34">
        <f t="shared" si="21"/>
        <v>0</v>
      </c>
      <c r="J1408" s="13"/>
      <c r="K1408" s="13"/>
    </row>
    <row r="1409" spans="1:12" x14ac:dyDescent="0.2">
      <c r="A1409" s="17" t="s">
        <v>1061</v>
      </c>
      <c r="B1409" s="17" t="s">
        <v>1062</v>
      </c>
      <c r="C1409" s="17" t="s">
        <v>18</v>
      </c>
      <c r="D1409" s="18">
        <v>70000000</v>
      </c>
      <c r="E1409" s="18">
        <v>70000000</v>
      </c>
      <c r="F1409" s="34">
        <f t="shared" si="21"/>
        <v>0</v>
      </c>
      <c r="K1409" s="13"/>
      <c r="L1409" s="13"/>
    </row>
    <row r="1410" spans="1:12" x14ac:dyDescent="0.2">
      <c r="A1410" s="17" t="s">
        <v>1063</v>
      </c>
      <c r="B1410" s="17" t="s">
        <v>1064</v>
      </c>
      <c r="C1410" s="17" t="s">
        <v>18</v>
      </c>
      <c r="D1410" s="18">
        <v>70000000</v>
      </c>
      <c r="E1410" s="18">
        <v>70000000</v>
      </c>
      <c r="F1410" s="34">
        <f t="shared" si="21"/>
        <v>0</v>
      </c>
      <c r="K1410" s="13"/>
      <c r="L1410" s="13"/>
    </row>
    <row r="1411" spans="1:12" ht="27" x14ac:dyDescent="0.2">
      <c r="A1411" s="105"/>
      <c r="B1411" s="102" t="s">
        <v>2167</v>
      </c>
      <c r="C1411" s="105" t="s">
        <v>18</v>
      </c>
      <c r="D1411" s="105"/>
      <c r="E1411" s="106">
        <v>249000000</v>
      </c>
      <c r="F1411" s="34">
        <f t="shared" si="21"/>
        <v>249000000</v>
      </c>
      <c r="K1411" s="13"/>
      <c r="L1411" s="13"/>
    </row>
    <row r="1412" spans="1:12" x14ac:dyDescent="0.2">
      <c r="A1412" s="103"/>
      <c r="B1412" s="107" t="s">
        <v>2184</v>
      </c>
      <c r="C1412" s="103" t="s">
        <v>18</v>
      </c>
      <c r="D1412" s="103"/>
      <c r="E1412" s="104">
        <v>30000000</v>
      </c>
      <c r="F1412" s="34">
        <f t="shared" si="21"/>
        <v>30000000</v>
      </c>
      <c r="K1412" s="13"/>
      <c r="L1412" s="13"/>
    </row>
    <row r="1413" spans="1:12" x14ac:dyDescent="0.2">
      <c r="A1413" s="14" t="s">
        <v>1065</v>
      </c>
      <c r="B1413" s="14" t="s">
        <v>1066</v>
      </c>
      <c r="C1413" s="14"/>
      <c r="F1413" s="34">
        <f t="shared" ref="F1413:F1476" si="22">E1413-D1413</f>
        <v>0</v>
      </c>
      <c r="K1413" s="13"/>
      <c r="L1413" s="13"/>
    </row>
    <row r="1414" spans="1:12" x14ac:dyDescent="0.2">
      <c r="A1414" s="29" t="s">
        <v>5</v>
      </c>
      <c r="B1414" s="29" t="s">
        <v>140</v>
      </c>
      <c r="C1414" s="29"/>
      <c r="D1414" s="30" t="s">
        <v>20</v>
      </c>
      <c r="E1414" s="30" t="s">
        <v>20</v>
      </c>
      <c r="F1414" s="34" t="e">
        <f t="shared" si="22"/>
        <v>#VALUE!</v>
      </c>
      <c r="K1414" s="13"/>
      <c r="L1414" s="13"/>
    </row>
    <row r="1415" spans="1:12" x14ac:dyDescent="0.2">
      <c r="A1415" s="14" t="s">
        <v>139</v>
      </c>
      <c r="B1415" s="14" t="s">
        <v>15</v>
      </c>
      <c r="C1415" s="14"/>
      <c r="D1415" s="16">
        <v>2294972874</v>
      </c>
      <c r="E1415" s="16">
        <f>SUM(E1416,E1426,E1461)</f>
        <v>2294972874</v>
      </c>
      <c r="F1415" s="34">
        <f t="shared" si="22"/>
        <v>0</v>
      </c>
      <c r="K1415" s="13"/>
      <c r="L1415" s="13"/>
    </row>
    <row r="1416" spans="1:12" x14ac:dyDescent="0.2">
      <c r="A1416" s="14" t="s">
        <v>138</v>
      </c>
      <c r="B1416" s="14" t="s">
        <v>137</v>
      </c>
      <c r="C1416" s="14"/>
      <c r="D1416" s="16">
        <v>1526356146</v>
      </c>
      <c r="E1416" s="16">
        <f>SUM(E1417,E1420)</f>
        <v>1526356146</v>
      </c>
      <c r="F1416" s="34">
        <f t="shared" si="22"/>
        <v>0</v>
      </c>
      <c r="K1416" s="13"/>
      <c r="L1416" s="13"/>
    </row>
    <row r="1417" spans="1:12" x14ac:dyDescent="0.2">
      <c r="A1417" s="14" t="s">
        <v>136</v>
      </c>
      <c r="B1417" s="14" t="s">
        <v>132</v>
      </c>
      <c r="C1417" s="14"/>
      <c r="D1417" s="16">
        <v>1328037131</v>
      </c>
      <c r="E1417" s="16">
        <f>E1418</f>
        <v>1328037131</v>
      </c>
      <c r="F1417" s="34">
        <f t="shared" si="22"/>
        <v>0</v>
      </c>
      <c r="K1417" s="13"/>
      <c r="L1417" s="13"/>
    </row>
    <row r="1418" spans="1:12" x14ac:dyDescent="0.2">
      <c r="A1418" s="14" t="s">
        <v>135</v>
      </c>
      <c r="B1418" s="14" t="s">
        <v>134</v>
      </c>
      <c r="C1418" s="14"/>
      <c r="D1418" s="16">
        <v>1328037131</v>
      </c>
      <c r="E1418" s="16">
        <f>E1419</f>
        <v>1328037131</v>
      </c>
      <c r="F1418" s="34">
        <f t="shared" si="22"/>
        <v>0</v>
      </c>
      <c r="K1418" s="13"/>
      <c r="L1418" s="13"/>
    </row>
    <row r="1419" spans="1:12" x14ac:dyDescent="0.2">
      <c r="A1419" s="17" t="s">
        <v>133</v>
      </c>
      <c r="B1419" s="17" t="s">
        <v>132</v>
      </c>
      <c r="C1419" s="17"/>
      <c r="D1419" s="18">
        <v>1328037131</v>
      </c>
      <c r="E1419" s="18">
        <v>1328037131</v>
      </c>
      <c r="F1419" s="34">
        <f t="shared" si="22"/>
        <v>0</v>
      </c>
      <c r="K1419" s="13"/>
      <c r="L1419" s="13"/>
    </row>
    <row r="1420" spans="1:12" x14ac:dyDescent="0.2">
      <c r="A1420" s="14" t="s">
        <v>131</v>
      </c>
      <c r="B1420" s="14" t="s">
        <v>130</v>
      </c>
      <c r="C1420" s="14"/>
      <c r="D1420" s="16">
        <v>198319015</v>
      </c>
      <c r="E1420" s="16">
        <f>SUM(E1421,E1423)</f>
        <v>198319015</v>
      </c>
      <c r="F1420" s="34">
        <f t="shared" si="22"/>
        <v>0</v>
      </c>
      <c r="K1420" s="13"/>
      <c r="L1420" s="13"/>
    </row>
    <row r="1421" spans="1:12" x14ac:dyDescent="0.2">
      <c r="A1421" s="14" t="s">
        <v>129</v>
      </c>
      <c r="B1421" s="14" t="s">
        <v>128</v>
      </c>
      <c r="C1421" s="14"/>
      <c r="D1421" s="16">
        <v>774504</v>
      </c>
      <c r="E1421" s="16">
        <f>E1422</f>
        <v>774504</v>
      </c>
      <c r="F1421" s="34">
        <f t="shared" si="22"/>
        <v>0</v>
      </c>
      <c r="K1421" s="13"/>
      <c r="L1421" s="13"/>
    </row>
    <row r="1422" spans="1:12" x14ac:dyDescent="0.2">
      <c r="A1422" s="17" t="s">
        <v>143</v>
      </c>
      <c r="B1422" s="17" t="s">
        <v>144</v>
      </c>
      <c r="C1422" s="17"/>
      <c r="D1422" s="18">
        <v>774504</v>
      </c>
      <c r="E1422" s="18">
        <v>774504</v>
      </c>
      <c r="F1422" s="34">
        <f t="shared" si="22"/>
        <v>0</v>
      </c>
      <c r="K1422" s="13"/>
      <c r="L1422" s="13"/>
    </row>
    <row r="1423" spans="1:12" x14ac:dyDescent="0.2">
      <c r="A1423" s="14" t="s">
        <v>125</v>
      </c>
      <c r="B1423" s="14" t="s">
        <v>124</v>
      </c>
      <c r="C1423" s="14"/>
      <c r="D1423" s="16">
        <v>197544511</v>
      </c>
      <c r="E1423" s="16">
        <f>SUM(E1424:E1425)</f>
        <v>197544511</v>
      </c>
      <c r="F1423" s="34">
        <f t="shared" si="22"/>
        <v>0</v>
      </c>
      <c r="K1423" s="13"/>
      <c r="L1423" s="13"/>
    </row>
    <row r="1424" spans="1:12" x14ac:dyDescent="0.2">
      <c r="A1424" s="17" t="s">
        <v>123</v>
      </c>
      <c r="B1424" s="17" t="s">
        <v>122</v>
      </c>
      <c r="C1424" s="17"/>
      <c r="D1424" s="18">
        <v>65848170</v>
      </c>
      <c r="E1424" s="18">
        <v>65848170</v>
      </c>
      <c r="F1424" s="34">
        <f t="shared" si="22"/>
        <v>0</v>
      </c>
      <c r="K1424" s="13"/>
      <c r="L1424" s="13"/>
    </row>
    <row r="1425" spans="1:12" x14ac:dyDescent="0.2">
      <c r="A1425" s="17" t="s">
        <v>121</v>
      </c>
      <c r="B1425" s="17" t="s">
        <v>120</v>
      </c>
      <c r="C1425" s="17"/>
      <c r="D1425" s="18">
        <v>131696341</v>
      </c>
      <c r="E1425" s="18">
        <v>131696341</v>
      </c>
      <c r="F1425" s="34">
        <f t="shared" si="22"/>
        <v>0</v>
      </c>
      <c r="K1425" s="13"/>
      <c r="L1425" s="13"/>
    </row>
    <row r="1426" spans="1:12" x14ac:dyDescent="0.2">
      <c r="A1426" s="14" t="s">
        <v>119</v>
      </c>
      <c r="B1426" s="14" t="s">
        <v>118</v>
      </c>
      <c r="C1426" s="14"/>
      <c r="D1426" s="16">
        <v>50445485</v>
      </c>
      <c r="E1426" s="16">
        <f>E1427</f>
        <v>50445485</v>
      </c>
      <c r="F1426" s="34">
        <f t="shared" si="22"/>
        <v>0</v>
      </c>
      <c r="K1426" s="13"/>
      <c r="L1426" s="13"/>
    </row>
    <row r="1427" spans="1:12" x14ac:dyDescent="0.2">
      <c r="A1427" s="14" t="s">
        <v>117</v>
      </c>
      <c r="B1427" s="14" t="s">
        <v>116</v>
      </c>
      <c r="C1427" s="14"/>
      <c r="D1427" s="16">
        <v>50445485</v>
      </c>
      <c r="E1427" s="16">
        <f>SUM(E1428,E1431,E1433,E1438,E1442,E1444,E1446,E1449,E1452,E1454)</f>
        <v>50445485</v>
      </c>
      <c r="F1427" s="34">
        <f t="shared" si="22"/>
        <v>0</v>
      </c>
      <c r="K1427" s="13"/>
      <c r="L1427" s="13"/>
    </row>
    <row r="1428" spans="1:12" x14ac:dyDescent="0.2">
      <c r="A1428" s="14" t="s">
        <v>115</v>
      </c>
      <c r="B1428" s="14" t="s">
        <v>114</v>
      </c>
      <c r="C1428" s="14"/>
      <c r="D1428" s="16">
        <v>13454124</v>
      </c>
      <c r="E1428" s="16">
        <f>SUM(E1429:E1430)</f>
        <v>13454124</v>
      </c>
      <c r="F1428" s="34">
        <f t="shared" si="22"/>
        <v>0</v>
      </c>
      <c r="K1428" s="13"/>
      <c r="L1428" s="13"/>
    </row>
    <row r="1429" spans="1:12" x14ac:dyDescent="0.2">
      <c r="A1429" s="17" t="s">
        <v>113</v>
      </c>
      <c r="B1429" s="17" t="s">
        <v>112</v>
      </c>
      <c r="C1429" s="17"/>
      <c r="D1429" s="18">
        <v>762179</v>
      </c>
      <c r="E1429" s="18">
        <v>762179</v>
      </c>
      <c r="F1429" s="34">
        <f t="shared" si="22"/>
        <v>0</v>
      </c>
      <c r="K1429" s="13"/>
      <c r="L1429" s="13"/>
    </row>
    <row r="1430" spans="1:12" x14ac:dyDescent="0.2">
      <c r="A1430" s="17" t="s">
        <v>111</v>
      </c>
      <c r="B1430" s="17" t="s">
        <v>110</v>
      </c>
      <c r="C1430" s="17"/>
      <c r="D1430" s="18">
        <v>12691945</v>
      </c>
      <c r="E1430" s="18">
        <v>12691945</v>
      </c>
      <c r="F1430" s="34">
        <f t="shared" si="22"/>
        <v>0</v>
      </c>
      <c r="K1430" s="13"/>
      <c r="L1430" s="13"/>
    </row>
    <row r="1431" spans="1:12" x14ac:dyDescent="0.2">
      <c r="A1431" s="14" t="s">
        <v>109</v>
      </c>
      <c r="B1431" s="14" t="s">
        <v>108</v>
      </c>
      <c r="C1431" s="14"/>
      <c r="D1431" s="16">
        <v>6427492</v>
      </c>
      <c r="E1431" s="16">
        <f>E1432</f>
        <v>6427492</v>
      </c>
      <c r="F1431" s="34">
        <f t="shared" si="22"/>
        <v>0</v>
      </c>
      <c r="K1431" s="13"/>
      <c r="L1431" s="13"/>
    </row>
    <row r="1432" spans="1:12" x14ac:dyDescent="0.2">
      <c r="A1432" s="17" t="s">
        <v>107</v>
      </c>
      <c r="B1432" s="17" t="s">
        <v>106</v>
      </c>
      <c r="C1432" s="17"/>
      <c r="D1432" s="18">
        <v>6427492</v>
      </c>
      <c r="E1432" s="18">
        <v>6427492</v>
      </c>
      <c r="F1432" s="34">
        <f t="shared" si="22"/>
        <v>0</v>
      </c>
      <c r="K1432" s="13"/>
      <c r="L1432" s="13"/>
    </row>
    <row r="1433" spans="1:12" x14ac:dyDescent="0.2">
      <c r="A1433" s="14" t="s">
        <v>101</v>
      </c>
      <c r="B1433" s="14" t="s">
        <v>100</v>
      </c>
      <c r="C1433" s="14"/>
      <c r="D1433" s="16">
        <v>5770337</v>
      </c>
      <c r="E1433" s="16">
        <f>SUM(E1434:E1437)</f>
        <v>5770337</v>
      </c>
      <c r="F1433" s="34">
        <f t="shared" si="22"/>
        <v>0</v>
      </c>
      <c r="K1433" s="13"/>
      <c r="L1433" s="13"/>
    </row>
    <row r="1434" spans="1:12" x14ac:dyDescent="0.2">
      <c r="A1434" s="17" t="s">
        <v>99</v>
      </c>
      <c r="B1434" s="17" t="s">
        <v>98</v>
      </c>
      <c r="C1434" s="17"/>
      <c r="D1434" s="18">
        <v>3561674</v>
      </c>
      <c r="E1434" s="18">
        <v>3561674</v>
      </c>
      <c r="F1434" s="34">
        <f t="shared" si="22"/>
        <v>0</v>
      </c>
      <c r="K1434" s="13"/>
      <c r="L1434" s="13"/>
    </row>
    <row r="1435" spans="1:12" x14ac:dyDescent="0.2">
      <c r="A1435" s="17" t="s">
        <v>95</v>
      </c>
      <c r="B1435" s="17" t="s">
        <v>94</v>
      </c>
      <c r="C1435" s="17"/>
      <c r="D1435" s="18">
        <v>273390</v>
      </c>
      <c r="E1435" s="18">
        <v>273390</v>
      </c>
      <c r="F1435" s="34">
        <f t="shared" si="22"/>
        <v>0</v>
      </c>
      <c r="K1435" s="13"/>
      <c r="L1435" s="13"/>
    </row>
    <row r="1436" spans="1:12" x14ac:dyDescent="0.2">
      <c r="A1436" s="17" t="s">
        <v>147</v>
      </c>
      <c r="B1436" s="17" t="s">
        <v>148</v>
      </c>
      <c r="C1436" s="17"/>
      <c r="D1436" s="18">
        <v>775435</v>
      </c>
      <c r="E1436" s="18">
        <v>775435</v>
      </c>
      <c r="F1436" s="34">
        <f t="shared" si="22"/>
        <v>0</v>
      </c>
      <c r="K1436" s="13"/>
      <c r="L1436" s="13"/>
    </row>
    <row r="1437" spans="1:12" x14ac:dyDescent="0.2">
      <c r="A1437" s="17" t="s">
        <v>149</v>
      </c>
      <c r="B1437" s="17" t="s">
        <v>150</v>
      </c>
      <c r="C1437" s="17"/>
      <c r="D1437" s="18">
        <v>1159838</v>
      </c>
      <c r="E1437" s="18">
        <v>1159838</v>
      </c>
      <c r="F1437" s="34">
        <f t="shared" si="22"/>
        <v>0</v>
      </c>
      <c r="K1437" s="13"/>
      <c r="L1437" s="13"/>
    </row>
    <row r="1438" spans="1:12" x14ac:dyDescent="0.2">
      <c r="A1438" s="14" t="s">
        <v>89</v>
      </c>
      <c r="B1438" s="14" t="s">
        <v>88</v>
      </c>
      <c r="C1438" s="14"/>
      <c r="D1438" s="16">
        <v>5166582</v>
      </c>
      <c r="E1438" s="16">
        <f>SUM(E1439:E1441)</f>
        <v>5166582</v>
      </c>
      <c r="F1438" s="34">
        <f t="shared" si="22"/>
        <v>0</v>
      </c>
      <c r="K1438" s="13"/>
      <c r="L1438" s="13"/>
    </row>
    <row r="1439" spans="1:12" x14ac:dyDescent="0.2">
      <c r="A1439" s="17" t="s">
        <v>87</v>
      </c>
      <c r="B1439" s="17" t="s">
        <v>86</v>
      </c>
      <c r="C1439" s="17"/>
      <c r="D1439" s="18">
        <v>2982441</v>
      </c>
      <c r="E1439" s="18">
        <v>2982441</v>
      </c>
      <c r="F1439" s="34">
        <f t="shared" si="22"/>
        <v>0</v>
      </c>
      <c r="K1439" s="13"/>
      <c r="L1439" s="13"/>
    </row>
    <row r="1440" spans="1:12" x14ac:dyDescent="0.2">
      <c r="A1440" s="17" t="s">
        <v>81</v>
      </c>
      <c r="B1440" s="17" t="s">
        <v>80</v>
      </c>
      <c r="C1440" s="17"/>
      <c r="D1440" s="18">
        <v>715786</v>
      </c>
      <c r="E1440" s="18">
        <v>715786</v>
      </c>
      <c r="F1440" s="34">
        <f t="shared" si="22"/>
        <v>0</v>
      </c>
      <c r="K1440" s="13"/>
      <c r="L1440" s="13"/>
    </row>
    <row r="1441" spans="1:12" x14ac:dyDescent="0.2">
      <c r="A1441" s="17" t="s">
        <v>79</v>
      </c>
      <c r="B1441" s="17" t="s">
        <v>78</v>
      </c>
      <c r="C1441" s="17"/>
      <c r="D1441" s="18">
        <v>1468355</v>
      </c>
      <c r="E1441" s="18">
        <v>1468355</v>
      </c>
      <c r="F1441" s="34">
        <f t="shared" si="22"/>
        <v>0</v>
      </c>
      <c r="K1441" s="13"/>
      <c r="L1441" s="13"/>
    </row>
    <row r="1442" spans="1:12" x14ac:dyDescent="0.2">
      <c r="A1442" s="14" t="s">
        <v>75</v>
      </c>
      <c r="B1442" s="14" t="s">
        <v>74</v>
      </c>
      <c r="C1442" s="14"/>
      <c r="D1442" s="16">
        <v>1656912</v>
      </c>
      <c r="E1442" s="16">
        <f>E1443</f>
        <v>1656912</v>
      </c>
      <c r="F1442" s="34">
        <f t="shared" si="22"/>
        <v>0</v>
      </c>
      <c r="K1442" s="13"/>
      <c r="L1442" s="13"/>
    </row>
    <row r="1443" spans="1:12" x14ac:dyDescent="0.2">
      <c r="A1443" s="17" t="s">
        <v>73</v>
      </c>
      <c r="B1443" s="17" t="s">
        <v>72</v>
      </c>
      <c r="C1443" s="17"/>
      <c r="D1443" s="18">
        <v>1656912</v>
      </c>
      <c r="E1443" s="18">
        <v>1656912</v>
      </c>
      <c r="F1443" s="34">
        <f t="shared" si="22"/>
        <v>0</v>
      </c>
      <c r="K1443" s="13"/>
      <c r="L1443" s="13"/>
    </row>
    <row r="1444" spans="1:12" x14ac:dyDescent="0.2">
      <c r="A1444" s="14" t="s">
        <v>71</v>
      </c>
      <c r="B1444" s="14" t="s">
        <v>70</v>
      </c>
      <c r="C1444" s="14"/>
      <c r="D1444" s="16">
        <v>994147</v>
      </c>
      <c r="E1444" s="16">
        <f>E1445</f>
        <v>994147</v>
      </c>
      <c r="F1444" s="34">
        <f t="shared" si="22"/>
        <v>0</v>
      </c>
      <c r="K1444" s="13"/>
      <c r="L1444" s="13"/>
    </row>
    <row r="1445" spans="1:12" x14ac:dyDescent="0.2">
      <c r="A1445" s="17" t="s">
        <v>69</v>
      </c>
      <c r="B1445" s="17" t="s">
        <v>68</v>
      </c>
      <c r="C1445" s="17"/>
      <c r="D1445" s="18">
        <v>994147</v>
      </c>
      <c r="E1445" s="18">
        <v>994147</v>
      </c>
      <c r="F1445" s="34">
        <f t="shared" si="22"/>
        <v>0</v>
      </c>
      <c r="K1445" s="13"/>
      <c r="L1445" s="13"/>
    </row>
    <row r="1446" spans="1:12" x14ac:dyDescent="0.2">
      <c r="A1446" s="14" t="s">
        <v>65</v>
      </c>
      <c r="B1446" s="14" t="s">
        <v>64</v>
      </c>
      <c r="C1446" s="14"/>
      <c r="D1446" s="16">
        <v>3313824</v>
      </c>
      <c r="E1446" s="16">
        <f>SUM(E1447:E1448)</f>
        <v>3313824</v>
      </c>
      <c r="F1446" s="34">
        <f t="shared" si="22"/>
        <v>0</v>
      </c>
      <c r="K1446" s="13"/>
      <c r="L1446" s="13"/>
    </row>
    <row r="1447" spans="1:12" x14ac:dyDescent="0.2">
      <c r="A1447" s="17" t="s">
        <v>401</v>
      </c>
      <c r="B1447" s="17" t="s">
        <v>402</v>
      </c>
      <c r="C1447" s="17"/>
      <c r="D1447" s="18">
        <v>1656912</v>
      </c>
      <c r="E1447" s="18">
        <v>1656912</v>
      </c>
      <c r="F1447" s="34">
        <f t="shared" si="22"/>
        <v>0</v>
      </c>
      <c r="K1447" s="13"/>
      <c r="L1447" s="13"/>
    </row>
    <row r="1448" spans="1:12" x14ac:dyDescent="0.2">
      <c r="A1448" s="17" t="s">
        <v>61</v>
      </c>
      <c r="B1448" s="17" t="s">
        <v>60</v>
      </c>
      <c r="C1448" s="17"/>
      <c r="D1448" s="18">
        <v>1656912</v>
      </c>
      <c r="E1448" s="18">
        <v>1656912</v>
      </c>
      <c r="F1448" s="34">
        <f t="shared" si="22"/>
        <v>0</v>
      </c>
      <c r="K1448" s="13"/>
      <c r="L1448" s="13"/>
    </row>
    <row r="1449" spans="1:12" x14ac:dyDescent="0.2">
      <c r="A1449" s="14" t="s">
        <v>59</v>
      </c>
      <c r="B1449" s="14" t="s">
        <v>58</v>
      </c>
      <c r="C1449" s="14"/>
      <c r="D1449" s="16">
        <v>4940083</v>
      </c>
      <c r="E1449" s="16">
        <f>SUM(E1450:E1451)</f>
        <v>4940083</v>
      </c>
      <c r="F1449" s="34">
        <f t="shared" si="22"/>
        <v>0</v>
      </c>
      <c r="K1449" s="13"/>
      <c r="L1449" s="13"/>
    </row>
    <row r="1450" spans="1:12" x14ac:dyDescent="0.2">
      <c r="A1450" s="17" t="s">
        <v>57</v>
      </c>
      <c r="B1450" s="17" t="s">
        <v>56</v>
      </c>
      <c r="C1450" s="17"/>
      <c r="D1450" s="18">
        <v>2289024</v>
      </c>
      <c r="E1450" s="18">
        <v>2289024</v>
      </c>
      <c r="F1450" s="34">
        <f t="shared" si="22"/>
        <v>0</v>
      </c>
      <c r="K1450" s="13"/>
      <c r="L1450" s="13"/>
    </row>
    <row r="1451" spans="1:12" x14ac:dyDescent="0.2">
      <c r="A1451" s="17" t="s">
        <v>55</v>
      </c>
      <c r="B1451" s="17" t="s">
        <v>54</v>
      </c>
      <c r="C1451" s="17"/>
      <c r="D1451" s="18">
        <v>2651059</v>
      </c>
      <c r="E1451" s="18">
        <v>2651059</v>
      </c>
      <c r="F1451" s="34">
        <f t="shared" si="22"/>
        <v>0</v>
      </c>
      <c r="K1451" s="13"/>
      <c r="L1451" s="13"/>
    </row>
    <row r="1452" spans="1:12" x14ac:dyDescent="0.2">
      <c r="A1452" s="14" t="s">
        <v>405</v>
      </c>
      <c r="B1452" s="14" t="s">
        <v>406</v>
      </c>
      <c r="C1452" s="14"/>
      <c r="D1452" s="16">
        <v>1325529</v>
      </c>
      <c r="E1452" s="16">
        <f>E1453</f>
        <v>1325529</v>
      </c>
      <c r="F1452" s="34">
        <f t="shared" si="22"/>
        <v>0</v>
      </c>
      <c r="K1452" s="13"/>
      <c r="L1452" s="13"/>
    </row>
    <row r="1453" spans="1:12" x14ac:dyDescent="0.2">
      <c r="A1453" s="17" t="s">
        <v>407</v>
      </c>
      <c r="B1453" s="17" t="s">
        <v>408</v>
      </c>
      <c r="C1453" s="17"/>
      <c r="D1453" s="18">
        <v>1325529</v>
      </c>
      <c r="E1453" s="18">
        <v>1325529</v>
      </c>
      <c r="F1453" s="34">
        <f t="shared" si="22"/>
        <v>0</v>
      </c>
      <c r="K1453" s="13"/>
      <c r="L1453" s="13"/>
    </row>
    <row r="1454" spans="1:12" x14ac:dyDescent="0.2">
      <c r="A1454" s="14" t="s">
        <v>53</v>
      </c>
      <c r="B1454" s="14" t="s">
        <v>52</v>
      </c>
      <c r="C1454" s="14"/>
      <c r="D1454" s="16">
        <v>7396455</v>
      </c>
      <c r="E1454" s="16">
        <f>SUM(E1455:E1460)</f>
        <v>7396455</v>
      </c>
      <c r="F1454" s="34">
        <f t="shared" si="22"/>
        <v>0</v>
      </c>
      <c r="K1454" s="13"/>
      <c r="L1454" s="13"/>
    </row>
    <row r="1455" spans="1:12" x14ac:dyDescent="0.2">
      <c r="A1455" s="17" t="s">
        <v>49</v>
      </c>
      <c r="B1455" s="17" t="s">
        <v>48</v>
      </c>
      <c r="C1455" s="17"/>
      <c r="D1455" s="18">
        <v>2336246</v>
      </c>
      <c r="E1455" s="18">
        <v>2336246</v>
      </c>
      <c r="F1455" s="34">
        <f t="shared" si="22"/>
        <v>0</v>
      </c>
      <c r="K1455" s="13"/>
      <c r="L1455" s="13"/>
    </row>
    <row r="1456" spans="1:12" x14ac:dyDescent="0.2">
      <c r="A1456" s="17" t="s">
        <v>153</v>
      </c>
      <c r="B1456" s="17" t="s">
        <v>154</v>
      </c>
      <c r="C1456" s="17"/>
      <c r="D1456" s="18">
        <v>994147</v>
      </c>
      <c r="E1456" s="18">
        <v>994147</v>
      </c>
      <c r="F1456" s="34">
        <f t="shared" si="22"/>
        <v>0</v>
      </c>
      <c r="K1456" s="13"/>
      <c r="L1456" s="13"/>
    </row>
    <row r="1457" spans="1:12" x14ac:dyDescent="0.2">
      <c r="A1457" s="17" t="s">
        <v>45</v>
      </c>
      <c r="B1457" s="17" t="s">
        <v>44</v>
      </c>
      <c r="C1457" s="17"/>
      <c r="D1457" s="18">
        <v>33138</v>
      </c>
      <c r="E1457" s="18">
        <v>33138</v>
      </c>
      <c r="F1457" s="34">
        <f t="shared" si="22"/>
        <v>0</v>
      </c>
      <c r="K1457" s="13"/>
      <c r="L1457" s="13"/>
    </row>
    <row r="1458" spans="1:12" x14ac:dyDescent="0.2">
      <c r="A1458" s="17" t="s">
        <v>43</v>
      </c>
      <c r="B1458" s="17" t="s">
        <v>42</v>
      </c>
      <c r="C1458" s="17"/>
      <c r="D1458" s="18">
        <v>1656912</v>
      </c>
      <c r="E1458" s="18">
        <v>1656912</v>
      </c>
      <c r="F1458" s="34">
        <f t="shared" si="22"/>
        <v>0</v>
      </c>
      <c r="K1458" s="13"/>
      <c r="L1458" s="13"/>
    </row>
    <row r="1459" spans="1:12" x14ac:dyDescent="0.2">
      <c r="A1459" s="17" t="s">
        <v>41</v>
      </c>
      <c r="B1459" s="17" t="s">
        <v>40</v>
      </c>
      <c r="C1459" s="17"/>
      <c r="D1459" s="18">
        <v>1302333</v>
      </c>
      <c r="E1459" s="18">
        <v>1302333</v>
      </c>
      <c r="F1459" s="34">
        <f t="shared" si="22"/>
        <v>0</v>
      </c>
      <c r="K1459" s="13"/>
      <c r="L1459" s="13"/>
    </row>
    <row r="1460" spans="1:12" x14ac:dyDescent="0.2">
      <c r="A1460" s="17" t="s">
        <v>39</v>
      </c>
      <c r="B1460" s="17" t="s">
        <v>38</v>
      </c>
      <c r="C1460" s="17"/>
      <c r="D1460" s="18">
        <v>1073679</v>
      </c>
      <c r="E1460" s="18">
        <v>1073679</v>
      </c>
      <c r="F1460" s="34">
        <f t="shared" si="22"/>
        <v>0</v>
      </c>
      <c r="K1460" s="13"/>
      <c r="L1460" s="13"/>
    </row>
    <row r="1461" spans="1:12" x14ac:dyDescent="0.2">
      <c r="A1461" s="14" t="s">
        <v>37</v>
      </c>
      <c r="B1461" s="14" t="s">
        <v>36</v>
      </c>
      <c r="C1461" s="14"/>
      <c r="D1461" s="16">
        <v>718171243</v>
      </c>
      <c r="E1461" s="16">
        <f>SUM(E1462,E1465,E1469,E1472)</f>
        <v>718171243</v>
      </c>
      <c r="F1461" s="34">
        <f t="shared" si="22"/>
        <v>0</v>
      </c>
      <c r="K1461" s="13"/>
      <c r="L1461" s="13"/>
    </row>
    <row r="1462" spans="1:12" x14ac:dyDescent="0.2">
      <c r="A1462" s="14" t="s">
        <v>35</v>
      </c>
      <c r="B1462" s="14" t="s">
        <v>34</v>
      </c>
      <c r="C1462" s="14"/>
      <c r="D1462" s="16">
        <v>14960000</v>
      </c>
      <c r="E1462" s="16">
        <f>E1463</f>
        <v>14960000</v>
      </c>
      <c r="F1462" s="34">
        <f t="shared" si="22"/>
        <v>0</v>
      </c>
      <c r="K1462" s="13"/>
      <c r="L1462" s="13"/>
    </row>
    <row r="1463" spans="1:12" x14ac:dyDescent="0.2">
      <c r="A1463" s="14" t="s">
        <v>33</v>
      </c>
      <c r="B1463" s="14" t="s">
        <v>32</v>
      </c>
      <c r="C1463" s="14"/>
      <c r="D1463" s="16">
        <v>14960000</v>
      </c>
      <c r="E1463" s="16">
        <f>E1464</f>
        <v>14960000</v>
      </c>
      <c r="F1463" s="34">
        <f t="shared" si="22"/>
        <v>0</v>
      </c>
      <c r="K1463" s="13"/>
      <c r="L1463" s="13"/>
    </row>
    <row r="1464" spans="1:12" x14ac:dyDescent="0.2">
      <c r="A1464" s="17" t="s">
        <v>1067</v>
      </c>
      <c r="B1464" s="17" t="s">
        <v>1068</v>
      </c>
      <c r="C1464" s="17"/>
      <c r="D1464" s="18">
        <v>14960000</v>
      </c>
      <c r="E1464" s="35">
        <f>E1504</f>
        <v>14960000</v>
      </c>
      <c r="F1464" s="34">
        <f t="shared" si="22"/>
        <v>0</v>
      </c>
      <c r="K1464" s="13"/>
      <c r="L1464" s="13"/>
    </row>
    <row r="1465" spans="1:12" x14ac:dyDescent="0.2">
      <c r="A1465" s="14" t="s">
        <v>157</v>
      </c>
      <c r="B1465" s="14" t="s">
        <v>158</v>
      </c>
      <c r="C1465" s="14"/>
      <c r="D1465" s="16">
        <v>174220855</v>
      </c>
      <c r="E1465" s="16">
        <v>174220855</v>
      </c>
      <c r="F1465" s="34">
        <f t="shared" si="22"/>
        <v>0</v>
      </c>
      <c r="K1465" s="13"/>
      <c r="L1465" s="13"/>
    </row>
    <row r="1466" spans="1:12" x14ac:dyDescent="0.2">
      <c r="A1466" s="14" t="s">
        <v>159</v>
      </c>
      <c r="B1466" s="14" t="s">
        <v>160</v>
      </c>
      <c r="C1466" s="14"/>
      <c r="D1466" s="16">
        <v>174220855</v>
      </c>
      <c r="E1466" s="16">
        <f>SUM(E1467:E1468)</f>
        <v>174220855</v>
      </c>
      <c r="F1466" s="34">
        <f t="shared" si="22"/>
        <v>0</v>
      </c>
      <c r="K1466" s="13"/>
      <c r="L1466" s="13"/>
    </row>
    <row r="1467" spans="1:12" x14ac:dyDescent="0.2">
      <c r="A1467" s="17" t="s">
        <v>535</v>
      </c>
      <c r="B1467" s="17" t="s">
        <v>536</v>
      </c>
      <c r="C1467" s="17"/>
      <c r="D1467" s="18">
        <v>14280317</v>
      </c>
      <c r="E1467" s="35">
        <f>E1483</f>
        <v>14280317</v>
      </c>
      <c r="F1467" s="34">
        <f t="shared" si="22"/>
        <v>0</v>
      </c>
      <c r="K1467" s="13"/>
      <c r="L1467" s="13"/>
    </row>
    <row r="1468" spans="1:12" x14ac:dyDescent="0.2">
      <c r="A1468" s="17" t="s">
        <v>919</v>
      </c>
      <c r="B1468" s="17" t="s">
        <v>920</v>
      </c>
      <c r="C1468" s="17"/>
      <c r="D1468" s="18">
        <v>159940538</v>
      </c>
      <c r="E1468" s="36">
        <f>SUM(E1485,E1487:E1488)</f>
        <v>159940538</v>
      </c>
      <c r="F1468" s="34">
        <f t="shared" si="22"/>
        <v>0</v>
      </c>
      <c r="K1468" s="13"/>
      <c r="L1468" s="13"/>
    </row>
    <row r="1469" spans="1:12" x14ac:dyDescent="0.2">
      <c r="A1469" s="14" t="s">
        <v>165</v>
      </c>
      <c r="B1469" s="14" t="s">
        <v>166</v>
      </c>
      <c r="C1469" s="14"/>
      <c r="D1469" s="16">
        <v>60375040</v>
      </c>
      <c r="E1469" s="16">
        <f>E1470</f>
        <v>60375040</v>
      </c>
      <c r="F1469" s="34">
        <f t="shared" si="22"/>
        <v>0</v>
      </c>
      <c r="K1469" s="13"/>
      <c r="L1469" s="13"/>
    </row>
    <row r="1470" spans="1:12" x14ac:dyDescent="0.2">
      <c r="A1470" s="14" t="s">
        <v>167</v>
      </c>
      <c r="B1470" s="14" t="s">
        <v>168</v>
      </c>
      <c r="C1470" s="14"/>
      <c r="D1470" s="16">
        <v>60375040</v>
      </c>
      <c r="E1470" s="16">
        <f>E1471</f>
        <v>60375040</v>
      </c>
      <c r="F1470" s="34">
        <f t="shared" si="22"/>
        <v>0</v>
      </c>
      <c r="K1470" s="13"/>
      <c r="L1470" s="13"/>
    </row>
    <row r="1471" spans="1:12" x14ac:dyDescent="0.2">
      <c r="A1471" s="17" t="s">
        <v>751</v>
      </c>
      <c r="B1471" s="17" t="s">
        <v>752</v>
      </c>
      <c r="C1471" s="17"/>
      <c r="D1471" s="18">
        <v>60375040</v>
      </c>
      <c r="E1471" s="35">
        <f>E1484</f>
        <v>60375040</v>
      </c>
      <c r="F1471" s="34">
        <f t="shared" si="22"/>
        <v>0</v>
      </c>
      <c r="K1471" s="13"/>
      <c r="L1471" s="13"/>
    </row>
    <row r="1472" spans="1:12" x14ac:dyDescent="0.2">
      <c r="A1472" s="14" t="s">
        <v>31</v>
      </c>
      <c r="B1472" s="14" t="s">
        <v>30</v>
      </c>
      <c r="C1472" s="14"/>
      <c r="D1472" s="16">
        <v>468615348</v>
      </c>
      <c r="E1472" s="16">
        <f>E1473</f>
        <v>468615348</v>
      </c>
      <c r="F1472" s="34">
        <f t="shared" si="22"/>
        <v>0</v>
      </c>
      <c r="K1472" s="13"/>
    </row>
    <row r="1473" spans="1:12" x14ac:dyDescent="0.2">
      <c r="A1473" s="14" t="s">
        <v>29</v>
      </c>
      <c r="B1473" s="14" t="s">
        <v>28</v>
      </c>
      <c r="C1473" s="14"/>
      <c r="D1473" s="16">
        <v>468615348</v>
      </c>
      <c r="E1473" s="16">
        <f>SUM(E1474:E1475)</f>
        <v>468615348</v>
      </c>
      <c r="F1473" s="34">
        <f t="shared" si="22"/>
        <v>0</v>
      </c>
      <c r="K1473" s="13"/>
    </row>
    <row r="1474" spans="1:12" x14ac:dyDescent="0.2">
      <c r="A1474" s="17" t="s">
        <v>27</v>
      </c>
      <c r="B1474" s="17" t="s">
        <v>26</v>
      </c>
      <c r="C1474" s="17"/>
      <c r="D1474" s="18">
        <v>458034388</v>
      </c>
      <c r="E1474" s="18">
        <f>SUM(E1486,E1489:E1498,E1500:E1503,E1505:E1511)</f>
        <v>458034388</v>
      </c>
      <c r="F1474" s="34">
        <f t="shared" si="22"/>
        <v>0</v>
      </c>
      <c r="K1474" s="13"/>
    </row>
    <row r="1475" spans="1:12" x14ac:dyDescent="0.2">
      <c r="A1475" s="17" t="s">
        <v>25</v>
      </c>
      <c r="B1475" s="17" t="s">
        <v>24</v>
      </c>
      <c r="C1475" s="17"/>
      <c r="D1475" s="18">
        <v>10580960</v>
      </c>
      <c r="E1475" s="35">
        <f>E1499</f>
        <v>10580960</v>
      </c>
      <c r="F1475" s="34">
        <f t="shared" si="22"/>
        <v>0</v>
      </c>
      <c r="K1475" s="13"/>
    </row>
    <row r="1476" spans="1:12" x14ac:dyDescent="0.2">
      <c r="A1476" s="13"/>
      <c r="B1476" s="14" t="s">
        <v>3</v>
      </c>
      <c r="C1476" s="14"/>
      <c r="D1476" s="16">
        <v>1526356146</v>
      </c>
      <c r="E1476" s="16">
        <f>E1416</f>
        <v>1526356146</v>
      </c>
      <c r="F1476" s="34">
        <f t="shared" si="22"/>
        <v>0</v>
      </c>
      <c r="K1476" s="13"/>
      <c r="L1476" s="13"/>
    </row>
    <row r="1477" spans="1:12" x14ac:dyDescent="0.2">
      <c r="A1477" s="13"/>
      <c r="B1477" s="14" t="s">
        <v>2</v>
      </c>
      <c r="C1477" s="14"/>
      <c r="D1477" s="16">
        <v>50445485</v>
      </c>
      <c r="E1477" s="16">
        <f>E1426</f>
        <v>50445485</v>
      </c>
      <c r="F1477" s="34">
        <f t="shared" ref="F1477:F1540" si="23">E1477-D1477</f>
        <v>0</v>
      </c>
      <c r="K1477" s="13"/>
      <c r="L1477" s="13"/>
    </row>
    <row r="1478" spans="1:12" x14ac:dyDescent="0.2">
      <c r="A1478" s="13"/>
      <c r="B1478" s="14" t="s">
        <v>23</v>
      </c>
      <c r="C1478" s="14"/>
      <c r="D1478" s="16">
        <v>1576801631</v>
      </c>
      <c r="E1478" s="16">
        <f>SUM(E1476:E1477)</f>
        <v>1576801631</v>
      </c>
      <c r="F1478" s="34">
        <f t="shared" si="23"/>
        <v>0</v>
      </c>
      <c r="K1478" s="13"/>
      <c r="L1478" s="13"/>
    </row>
    <row r="1479" spans="1:12" x14ac:dyDescent="0.2">
      <c r="A1479" s="13"/>
      <c r="B1479" s="14" t="s">
        <v>1</v>
      </c>
      <c r="C1479" s="14"/>
      <c r="D1479" s="16">
        <v>718171243</v>
      </c>
      <c r="E1479" s="16">
        <f>E1461</f>
        <v>718171243</v>
      </c>
      <c r="F1479" s="34">
        <f t="shared" si="23"/>
        <v>0</v>
      </c>
      <c r="K1479" s="13"/>
      <c r="L1479" s="13"/>
    </row>
    <row r="1480" spans="1:12" x14ac:dyDescent="0.2">
      <c r="A1480" s="13"/>
      <c r="B1480" s="14" t="s">
        <v>0</v>
      </c>
      <c r="C1480" s="14"/>
      <c r="D1480" s="16">
        <v>2294972874</v>
      </c>
      <c r="E1480" s="16">
        <f>SUM(E1478:E1479)</f>
        <v>2294972874</v>
      </c>
      <c r="F1480" s="34">
        <f t="shared" si="23"/>
        <v>0</v>
      </c>
      <c r="K1480" s="13"/>
      <c r="L1480" s="13"/>
    </row>
    <row r="1481" spans="1:12" x14ac:dyDescent="0.2">
      <c r="A1481" s="14" t="s">
        <v>1065</v>
      </c>
      <c r="B1481" s="14" t="s">
        <v>1066</v>
      </c>
      <c r="C1481" s="14"/>
      <c r="F1481" s="34">
        <f t="shared" si="23"/>
        <v>0</v>
      </c>
      <c r="K1481" s="13"/>
      <c r="L1481" s="13"/>
    </row>
    <row r="1482" spans="1:12" x14ac:dyDescent="0.2">
      <c r="A1482" s="29" t="s">
        <v>5</v>
      </c>
      <c r="B1482" s="29" t="s">
        <v>22</v>
      </c>
      <c r="C1482" s="29" t="s">
        <v>21</v>
      </c>
      <c r="D1482" s="30" t="s">
        <v>20</v>
      </c>
      <c r="E1482" s="30" t="s">
        <v>20</v>
      </c>
      <c r="F1482" s="34" t="e">
        <f t="shared" si="23"/>
        <v>#VALUE!</v>
      </c>
      <c r="K1482" s="13"/>
      <c r="L1482" s="13"/>
    </row>
    <row r="1483" spans="1:12" x14ac:dyDescent="0.2">
      <c r="A1483" s="17" t="s">
        <v>1069</v>
      </c>
      <c r="B1483" s="17" t="s">
        <v>1070</v>
      </c>
      <c r="C1483" s="17" t="s">
        <v>19</v>
      </c>
      <c r="D1483" s="18">
        <v>14280317</v>
      </c>
      <c r="E1483" s="35">
        <v>14280317</v>
      </c>
      <c r="F1483" s="34">
        <f t="shared" si="23"/>
        <v>0</v>
      </c>
      <c r="K1483" s="13"/>
      <c r="L1483" s="13"/>
    </row>
    <row r="1484" spans="1:12" x14ac:dyDescent="0.2">
      <c r="A1484" s="17" t="s">
        <v>1071</v>
      </c>
      <c r="B1484" s="17" t="s">
        <v>1072</v>
      </c>
      <c r="C1484" s="17" t="s">
        <v>19</v>
      </c>
      <c r="D1484" s="18">
        <v>60375040</v>
      </c>
      <c r="E1484" s="35">
        <v>60375040</v>
      </c>
      <c r="F1484" s="34">
        <f t="shared" si="23"/>
        <v>0</v>
      </c>
      <c r="K1484" s="13"/>
      <c r="L1484" s="13"/>
    </row>
    <row r="1485" spans="1:12" x14ac:dyDescent="0.2">
      <c r="A1485" s="17" t="s">
        <v>1073</v>
      </c>
      <c r="B1485" s="17" t="s">
        <v>1074</v>
      </c>
      <c r="C1485" s="17" t="s">
        <v>19</v>
      </c>
      <c r="D1485" s="18">
        <v>54155726</v>
      </c>
      <c r="E1485" s="36">
        <v>54155726</v>
      </c>
      <c r="F1485" s="34">
        <f t="shared" si="23"/>
        <v>0</v>
      </c>
      <c r="K1485" s="13"/>
      <c r="L1485" s="13"/>
    </row>
    <row r="1486" spans="1:12" x14ac:dyDescent="0.2">
      <c r="A1486" s="17" t="s">
        <v>1075</v>
      </c>
      <c r="B1486" s="17" t="s">
        <v>1076</v>
      </c>
      <c r="C1486" s="17" t="s">
        <v>19</v>
      </c>
      <c r="D1486" s="18">
        <v>60016765</v>
      </c>
      <c r="E1486" s="18">
        <v>60016765</v>
      </c>
      <c r="F1486" s="34">
        <f t="shared" si="23"/>
        <v>0</v>
      </c>
      <c r="K1486" s="13"/>
      <c r="L1486" s="13"/>
    </row>
    <row r="1487" spans="1:12" x14ac:dyDescent="0.2">
      <c r="A1487" s="17" t="s">
        <v>1077</v>
      </c>
      <c r="B1487" s="17" t="s">
        <v>1078</v>
      </c>
      <c r="C1487" s="17" t="s">
        <v>19</v>
      </c>
      <c r="D1487" s="18">
        <v>95033812</v>
      </c>
      <c r="E1487" s="36">
        <v>95033812</v>
      </c>
      <c r="F1487" s="34">
        <f t="shared" si="23"/>
        <v>0</v>
      </c>
      <c r="K1487" s="13"/>
      <c r="L1487" s="13"/>
    </row>
    <row r="1488" spans="1:12" x14ac:dyDescent="0.2">
      <c r="A1488" s="17" t="s">
        <v>1079</v>
      </c>
      <c r="B1488" s="17" t="s">
        <v>1080</v>
      </c>
      <c r="C1488" s="17" t="s">
        <v>19</v>
      </c>
      <c r="D1488" s="18">
        <v>10751000</v>
      </c>
      <c r="E1488" s="36">
        <v>10751000</v>
      </c>
      <c r="F1488" s="34">
        <f t="shared" si="23"/>
        <v>0</v>
      </c>
      <c r="K1488" s="13"/>
      <c r="L1488" s="13"/>
    </row>
    <row r="1489" spans="1:12" ht="27" x14ac:dyDescent="0.2">
      <c r="A1489" s="17" t="s">
        <v>1081</v>
      </c>
      <c r="B1489" s="17" t="s">
        <v>1082</v>
      </c>
      <c r="C1489" s="17" t="s">
        <v>19</v>
      </c>
      <c r="D1489" s="18">
        <v>59600322</v>
      </c>
      <c r="E1489" s="18">
        <v>59600322</v>
      </c>
      <c r="F1489" s="34">
        <f t="shared" si="23"/>
        <v>0</v>
      </c>
      <c r="K1489" s="13"/>
      <c r="L1489" s="13"/>
    </row>
    <row r="1490" spans="1:12" ht="27" x14ac:dyDescent="0.2">
      <c r="A1490" s="17" t="s">
        <v>1083</v>
      </c>
      <c r="B1490" s="17" t="s">
        <v>1084</v>
      </c>
      <c r="C1490" s="17" t="s">
        <v>19</v>
      </c>
      <c r="D1490" s="18">
        <v>10700650</v>
      </c>
      <c r="E1490" s="18">
        <v>10700650</v>
      </c>
      <c r="F1490" s="34">
        <f t="shared" si="23"/>
        <v>0</v>
      </c>
      <c r="K1490" s="13"/>
      <c r="L1490" s="13"/>
    </row>
    <row r="1491" spans="1:12" x14ac:dyDescent="0.2">
      <c r="A1491" s="17" t="s">
        <v>1085</v>
      </c>
      <c r="B1491" s="17" t="s">
        <v>1086</v>
      </c>
      <c r="C1491" s="17" t="s">
        <v>19</v>
      </c>
      <c r="D1491" s="18">
        <v>7000000</v>
      </c>
      <c r="E1491" s="18">
        <v>7000000</v>
      </c>
      <c r="F1491" s="34">
        <f t="shared" si="23"/>
        <v>0</v>
      </c>
      <c r="K1491" s="13"/>
      <c r="L1491" s="13"/>
    </row>
    <row r="1492" spans="1:12" ht="27" x14ac:dyDescent="0.2">
      <c r="A1492" s="17" t="s">
        <v>1087</v>
      </c>
      <c r="B1492" s="17" t="s">
        <v>1088</v>
      </c>
      <c r="C1492" s="17" t="s">
        <v>19</v>
      </c>
      <c r="D1492" s="18">
        <v>8960845</v>
      </c>
      <c r="E1492" s="18">
        <v>8960845</v>
      </c>
      <c r="F1492" s="34">
        <f t="shared" si="23"/>
        <v>0</v>
      </c>
      <c r="K1492" s="13"/>
      <c r="L1492" s="13"/>
    </row>
    <row r="1493" spans="1:12" ht="27" x14ac:dyDescent="0.2">
      <c r="A1493" s="17" t="s">
        <v>1089</v>
      </c>
      <c r="B1493" s="17" t="s">
        <v>1090</v>
      </c>
      <c r="C1493" s="17" t="s">
        <v>19</v>
      </c>
      <c r="D1493" s="18">
        <v>18000000</v>
      </c>
      <c r="E1493" s="18">
        <v>18000000</v>
      </c>
      <c r="F1493" s="34">
        <f t="shared" si="23"/>
        <v>0</v>
      </c>
      <c r="K1493" s="13"/>
      <c r="L1493" s="13"/>
    </row>
    <row r="1494" spans="1:12" ht="27" x14ac:dyDescent="0.2">
      <c r="A1494" s="17" t="s">
        <v>1091</v>
      </c>
      <c r="B1494" s="17" t="s">
        <v>1092</v>
      </c>
      <c r="C1494" s="17" t="s">
        <v>19</v>
      </c>
      <c r="D1494" s="18">
        <v>18000000</v>
      </c>
      <c r="E1494" s="18">
        <v>18000000</v>
      </c>
      <c r="F1494" s="34">
        <f t="shared" si="23"/>
        <v>0</v>
      </c>
      <c r="K1494" s="13"/>
      <c r="L1494" s="13"/>
    </row>
    <row r="1495" spans="1:12" x14ac:dyDescent="0.2">
      <c r="A1495" s="17" t="s">
        <v>1093</v>
      </c>
      <c r="B1495" s="17" t="s">
        <v>1094</v>
      </c>
      <c r="C1495" s="17" t="s">
        <v>19</v>
      </c>
      <c r="D1495" s="18">
        <v>5000000</v>
      </c>
      <c r="E1495" s="18">
        <v>5000000</v>
      </c>
      <c r="F1495" s="34">
        <f t="shared" si="23"/>
        <v>0</v>
      </c>
      <c r="K1495" s="13"/>
      <c r="L1495" s="13"/>
    </row>
    <row r="1496" spans="1:12" x14ac:dyDescent="0.2">
      <c r="A1496" s="17" t="s">
        <v>1095</v>
      </c>
      <c r="B1496" s="17" t="s">
        <v>1096</v>
      </c>
      <c r="C1496" s="17" t="s">
        <v>19</v>
      </c>
      <c r="D1496" s="18">
        <v>10000000</v>
      </c>
      <c r="E1496" s="18">
        <v>10000000</v>
      </c>
      <c r="F1496" s="34">
        <f t="shared" si="23"/>
        <v>0</v>
      </c>
      <c r="K1496" s="13"/>
      <c r="L1496" s="13"/>
    </row>
    <row r="1497" spans="1:12" ht="27" x14ac:dyDescent="0.2">
      <c r="A1497" s="17" t="s">
        <v>1097</v>
      </c>
      <c r="B1497" s="17" t="s">
        <v>1098</v>
      </c>
      <c r="C1497" s="17" t="s">
        <v>19</v>
      </c>
      <c r="D1497" s="18">
        <v>13016715</v>
      </c>
      <c r="E1497" s="18">
        <v>13016715</v>
      </c>
      <c r="F1497" s="34">
        <f t="shared" si="23"/>
        <v>0</v>
      </c>
      <c r="K1497" s="13"/>
      <c r="L1497" s="13"/>
    </row>
    <row r="1498" spans="1:12" x14ac:dyDescent="0.2">
      <c r="A1498" s="17" t="s">
        <v>1099</v>
      </c>
      <c r="B1498" s="17" t="s">
        <v>1100</v>
      </c>
      <c r="C1498" s="17" t="s">
        <v>19</v>
      </c>
      <c r="D1498" s="18">
        <v>14649489</v>
      </c>
      <c r="E1498" s="18">
        <v>14649489</v>
      </c>
      <c r="F1498" s="34">
        <f t="shared" si="23"/>
        <v>0</v>
      </c>
      <c r="K1498" s="13"/>
      <c r="L1498" s="13"/>
    </row>
    <row r="1499" spans="1:12" x14ac:dyDescent="0.2">
      <c r="A1499" s="17" t="s">
        <v>1101</v>
      </c>
      <c r="B1499" s="17" t="s">
        <v>1102</v>
      </c>
      <c r="C1499" s="17" t="s">
        <v>19</v>
      </c>
      <c r="D1499" s="18">
        <v>10580960</v>
      </c>
      <c r="E1499" s="35">
        <v>10580960</v>
      </c>
      <c r="F1499" s="34">
        <f t="shared" si="23"/>
        <v>0</v>
      </c>
      <c r="K1499" s="13"/>
      <c r="L1499" s="13"/>
    </row>
    <row r="1500" spans="1:12" ht="27" x14ac:dyDescent="0.2">
      <c r="A1500" s="17" t="s">
        <v>1103</v>
      </c>
      <c r="B1500" s="17" t="s">
        <v>1104</v>
      </c>
      <c r="C1500" s="17" t="s">
        <v>19</v>
      </c>
      <c r="D1500" s="18">
        <v>18000000</v>
      </c>
      <c r="E1500" s="18">
        <v>18000000</v>
      </c>
      <c r="F1500" s="34">
        <f t="shared" si="23"/>
        <v>0</v>
      </c>
      <c r="K1500" s="13"/>
      <c r="L1500" s="13"/>
    </row>
    <row r="1501" spans="1:12" ht="27" x14ac:dyDescent="0.2">
      <c r="A1501" s="17" t="s">
        <v>1105</v>
      </c>
      <c r="B1501" s="17" t="s">
        <v>1106</v>
      </c>
      <c r="C1501" s="17" t="s">
        <v>19</v>
      </c>
      <c r="D1501" s="18">
        <v>18000000</v>
      </c>
      <c r="E1501" s="18">
        <v>18000000</v>
      </c>
      <c r="F1501" s="34">
        <f t="shared" si="23"/>
        <v>0</v>
      </c>
      <c r="K1501" s="13"/>
      <c r="L1501" s="13"/>
    </row>
    <row r="1502" spans="1:12" ht="27" x14ac:dyDescent="0.2">
      <c r="A1502" s="17" t="s">
        <v>1107</v>
      </c>
      <c r="B1502" s="17" t="s">
        <v>1108</v>
      </c>
      <c r="C1502" s="17" t="s">
        <v>19</v>
      </c>
      <c r="D1502" s="18">
        <v>6045111</v>
      </c>
      <c r="E1502" s="18">
        <v>6045111</v>
      </c>
      <c r="F1502" s="34">
        <f t="shared" si="23"/>
        <v>0</v>
      </c>
      <c r="K1502" s="13"/>
      <c r="L1502" s="13"/>
    </row>
    <row r="1503" spans="1:12" ht="27" x14ac:dyDescent="0.2">
      <c r="A1503" s="17" t="s">
        <v>1109</v>
      </c>
      <c r="B1503" s="17" t="s">
        <v>1110</v>
      </c>
      <c r="C1503" s="17" t="s">
        <v>19</v>
      </c>
      <c r="D1503" s="18">
        <v>18000000</v>
      </c>
      <c r="E1503" s="18">
        <v>18000000</v>
      </c>
      <c r="F1503" s="34">
        <f t="shared" si="23"/>
        <v>0</v>
      </c>
      <c r="K1503" s="13"/>
      <c r="L1503" s="13"/>
    </row>
    <row r="1504" spans="1:12" x14ac:dyDescent="0.2">
      <c r="A1504" s="17" t="s">
        <v>1111</v>
      </c>
      <c r="B1504" s="17" t="s">
        <v>1112</v>
      </c>
      <c r="C1504" s="17" t="s">
        <v>19</v>
      </c>
      <c r="D1504" s="18">
        <v>14960000</v>
      </c>
      <c r="E1504" s="35">
        <v>14960000</v>
      </c>
      <c r="F1504" s="34">
        <f t="shared" si="23"/>
        <v>0</v>
      </c>
      <c r="K1504" s="13"/>
      <c r="L1504" s="13"/>
    </row>
    <row r="1505" spans="1:12" ht="27" x14ac:dyDescent="0.2">
      <c r="A1505" s="17" t="s">
        <v>1113</v>
      </c>
      <c r="B1505" s="17" t="s">
        <v>1114</v>
      </c>
      <c r="C1505" s="17" t="s">
        <v>19</v>
      </c>
      <c r="D1505" s="18">
        <v>7500000</v>
      </c>
      <c r="E1505" s="18">
        <v>7500000</v>
      </c>
      <c r="F1505" s="34">
        <f t="shared" si="23"/>
        <v>0</v>
      </c>
      <c r="K1505" s="13"/>
      <c r="L1505" s="13"/>
    </row>
    <row r="1506" spans="1:12" ht="27" x14ac:dyDescent="0.2">
      <c r="A1506" s="17" t="s">
        <v>1115</v>
      </c>
      <c r="B1506" s="17" t="s">
        <v>1116</v>
      </c>
      <c r="C1506" s="17" t="s">
        <v>19</v>
      </c>
      <c r="D1506" s="18">
        <v>5375030</v>
      </c>
      <c r="E1506" s="18">
        <v>5375030</v>
      </c>
      <c r="F1506" s="34">
        <f t="shared" si="23"/>
        <v>0</v>
      </c>
      <c r="K1506" s="13"/>
      <c r="L1506" s="13"/>
    </row>
    <row r="1507" spans="1:12" x14ac:dyDescent="0.2">
      <c r="A1507" s="17" t="s">
        <v>1117</v>
      </c>
      <c r="B1507" s="17" t="s">
        <v>1118</v>
      </c>
      <c r="C1507" s="17" t="s">
        <v>19</v>
      </c>
      <c r="D1507" s="18">
        <v>15000000</v>
      </c>
      <c r="E1507" s="18">
        <v>15000000</v>
      </c>
      <c r="F1507" s="34">
        <f t="shared" si="23"/>
        <v>0</v>
      </c>
      <c r="J1507" s="13"/>
      <c r="K1507" s="13"/>
    </row>
    <row r="1508" spans="1:12" x14ac:dyDescent="0.2">
      <c r="A1508" s="17" t="s">
        <v>1119</v>
      </c>
      <c r="B1508" s="17" t="s">
        <v>1120</v>
      </c>
      <c r="C1508" s="17" t="s">
        <v>19</v>
      </c>
      <c r="D1508" s="18">
        <v>20000000</v>
      </c>
      <c r="E1508" s="18">
        <v>20000000</v>
      </c>
      <c r="F1508" s="34">
        <f t="shared" si="23"/>
        <v>0</v>
      </c>
      <c r="K1508" s="13"/>
      <c r="L1508" s="13"/>
    </row>
    <row r="1509" spans="1:12" x14ac:dyDescent="0.2">
      <c r="A1509" s="17" t="s">
        <v>1121</v>
      </c>
      <c r="B1509" s="17" t="s">
        <v>1122</v>
      </c>
      <c r="C1509" s="17" t="s">
        <v>19</v>
      </c>
      <c r="D1509" s="18">
        <v>75000000</v>
      </c>
      <c r="E1509" s="18">
        <v>75000000</v>
      </c>
      <c r="F1509" s="34">
        <f t="shared" si="23"/>
        <v>0</v>
      </c>
      <c r="K1509" s="13"/>
      <c r="L1509" s="13"/>
    </row>
    <row r="1510" spans="1:12" x14ac:dyDescent="0.2">
      <c r="A1510" s="17" t="s">
        <v>1123</v>
      </c>
      <c r="B1510" s="17" t="s">
        <v>1124</v>
      </c>
      <c r="C1510" s="17" t="s">
        <v>18</v>
      </c>
      <c r="D1510" s="18">
        <v>20169461</v>
      </c>
      <c r="E1510" s="18">
        <v>20169461</v>
      </c>
      <c r="F1510" s="34">
        <f t="shared" si="23"/>
        <v>0</v>
      </c>
      <c r="K1510" s="13"/>
      <c r="L1510" s="13"/>
    </row>
    <row r="1511" spans="1:12" x14ac:dyDescent="0.2">
      <c r="A1511" s="17" t="s">
        <v>1125</v>
      </c>
      <c r="B1511" s="17" t="s">
        <v>1126</v>
      </c>
      <c r="C1511" s="17" t="s">
        <v>19</v>
      </c>
      <c r="D1511" s="18">
        <v>30000000</v>
      </c>
      <c r="E1511" s="18">
        <v>30000000</v>
      </c>
      <c r="F1511" s="34">
        <f t="shared" si="23"/>
        <v>0</v>
      </c>
      <c r="K1511" s="13"/>
      <c r="L1511" s="13"/>
    </row>
    <row r="1512" spans="1:12" x14ac:dyDescent="0.2">
      <c r="A1512" s="14" t="s">
        <v>1127</v>
      </c>
      <c r="B1512" s="14" t="s">
        <v>1128</v>
      </c>
      <c r="C1512" s="14"/>
      <c r="F1512" s="34">
        <f t="shared" si="23"/>
        <v>0</v>
      </c>
      <c r="K1512" s="13"/>
      <c r="L1512" s="13"/>
    </row>
    <row r="1513" spans="1:12" x14ac:dyDescent="0.2">
      <c r="A1513" s="29" t="s">
        <v>5</v>
      </c>
      <c r="B1513" s="29" t="s">
        <v>140</v>
      </c>
      <c r="C1513" s="29"/>
      <c r="D1513" s="30" t="s">
        <v>20</v>
      </c>
      <c r="E1513" s="30" t="s">
        <v>20</v>
      </c>
      <c r="F1513" s="34" t="e">
        <f t="shared" si="23"/>
        <v>#VALUE!</v>
      </c>
      <c r="K1513" s="13"/>
      <c r="L1513" s="13"/>
    </row>
    <row r="1514" spans="1:12" x14ac:dyDescent="0.2">
      <c r="A1514" s="14" t="s">
        <v>139</v>
      </c>
      <c r="B1514" s="14" t="s">
        <v>15</v>
      </c>
      <c r="C1514" s="14"/>
      <c r="D1514" s="16">
        <v>2057108384</v>
      </c>
      <c r="E1514" s="16">
        <f>SUM(E1515,E1525,E1564)</f>
        <v>2057108384</v>
      </c>
      <c r="F1514" s="34">
        <f t="shared" si="23"/>
        <v>0</v>
      </c>
      <c r="K1514" s="13"/>
      <c r="L1514" s="13"/>
    </row>
    <row r="1515" spans="1:12" x14ac:dyDescent="0.2">
      <c r="A1515" s="14" t="s">
        <v>138</v>
      </c>
      <c r="B1515" s="14" t="s">
        <v>137</v>
      </c>
      <c r="C1515" s="14"/>
      <c r="D1515" s="16">
        <v>1585799441</v>
      </c>
      <c r="E1515" s="16">
        <f>SUM(E1516,E1519)</f>
        <v>1585799441</v>
      </c>
      <c r="F1515" s="34">
        <f t="shared" si="23"/>
        <v>0</v>
      </c>
      <c r="K1515" s="13"/>
      <c r="L1515" s="13"/>
    </row>
    <row r="1516" spans="1:12" x14ac:dyDescent="0.2">
      <c r="A1516" s="14" t="s">
        <v>136</v>
      </c>
      <c r="B1516" s="14" t="s">
        <v>132</v>
      </c>
      <c r="C1516" s="14"/>
      <c r="D1516" s="16">
        <v>1372692116</v>
      </c>
      <c r="E1516" s="16">
        <f>E1517</f>
        <v>1372692116</v>
      </c>
      <c r="F1516" s="34">
        <f t="shared" si="23"/>
        <v>0</v>
      </c>
      <c r="K1516" s="13"/>
      <c r="L1516" s="13"/>
    </row>
    <row r="1517" spans="1:12" x14ac:dyDescent="0.2">
      <c r="A1517" s="14" t="s">
        <v>135</v>
      </c>
      <c r="B1517" s="14" t="s">
        <v>134</v>
      </c>
      <c r="C1517" s="14"/>
      <c r="D1517" s="16">
        <v>1372692116</v>
      </c>
      <c r="E1517" s="16">
        <f>E1518</f>
        <v>1372692116</v>
      </c>
      <c r="F1517" s="34">
        <f t="shared" si="23"/>
        <v>0</v>
      </c>
      <c r="K1517" s="13"/>
      <c r="L1517" s="13"/>
    </row>
    <row r="1518" spans="1:12" x14ac:dyDescent="0.2">
      <c r="A1518" s="17" t="s">
        <v>133</v>
      </c>
      <c r="B1518" s="17" t="s">
        <v>132</v>
      </c>
      <c r="C1518" s="17"/>
      <c r="D1518" s="18">
        <v>1372692116</v>
      </c>
      <c r="E1518" s="18">
        <v>1372692116</v>
      </c>
      <c r="F1518" s="34">
        <f t="shared" si="23"/>
        <v>0</v>
      </c>
      <c r="K1518" s="13"/>
      <c r="L1518" s="13"/>
    </row>
    <row r="1519" spans="1:12" x14ac:dyDescent="0.2">
      <c r="A1519" s="14" t="s">
        <v>131</v>
      </c>
      <c r="B1519" s="14" t="s">
        <v>130</v>
      </c>
      <c r="C1519" s="14"/>
      <c r="D1519" s="16">
        <v>213107325</v>
      </c>
      <c r="E1519" s="16">
        <f>SUM(E1520,E1522)</f>
        <v>213107325</v>
      </c>
      <c r="F1519" s="34">
        <f t="shared" si="23"/>
        <v>0</v>
      </c>
      <c r="K1519" s="13"/>
      <c r="L1519" s="13"/>
    </row>
    <row r="1520" spans="1:12" x14ac:dyDescent="0.2">
      <c r="A1520" s="14" t="s">
        <v>129</v>
      </c>
      <c r="B1520" s="14" t="s">
        <v>128</v>
      </c>
      <c r="C1520" s="14"/>
      <c r="D1520" s="16">
        <v>8864566</v>
      </c>
      <c r="E1520" s="16">
        <f>E1521</f>
        <v>8864566</v>
      </c>
      <c r="F1520" s="34">
        <f t="shared" si="23"/>
        <v>0</v>
      </c>
      <c r="K1520" s="13"/>
      <c r="L1520" s="13"/>
    </row>
    <row r="1521" spans="1:12" x14ac:dyDescent="0.2">
      <c r="A1521" s="17" t="s">
        <v>143</v>
      </c>
      <c r="B1521" s="17" t="s">
        <v>144</v>
      </c>
      <c r="C1521" s="17"/>
      <c r="D1521" s="18">
        <v>8864566</v>
      </c>
      <c r="E1521" s="18">
        <v>8864566</v>
      </c>
      <c r="F1521" s="34">
        <f t="shared" si="23"/>
        <v>0</v>
      </c>
      <c r="K1521" s="13"/>
      <c r="L1521" s="13"/>
    </row>
    <row r="1522" spans="1:12" x14ac:dyDescent="0.2">
      <c r="A1522" s="14" t="s">
        <v>125</v>
      </c>
      <c r="B1522" s="14" t="s">
        <v>124</v>
      </c>
      <c r="C1522" s="14"/>
      <c r="D1522" s="16">
        <v>204242759</v>
      </c>
      <c r="E1522" s="16">
        <f>SUM(E1523:E1524)</f>
        <v>204242759</v>
      </c>
      <c r="F1522" s="34">
        <f t="shared" si="23"/>
        <v>0</v>
      </c>
      <c r="K1522" s="13"/>
      <c r="L1522" s="13"/>
    </row>
    <row r="1523" spans="1:12" x14ac:dyDescent="0.2">
      <c r="A1523" s="17" t="s">
        <v>123</v>
      </c>
      <c r="B1523" s="17" t="s">
        <v>122</v>
      </c>
      <c r="C1523" s="17"/>
      <c r="D1523" s="18">
        <v>68080920</v>
      </c>
      <c r="E1523" s="18">
        <v>68080920</v>
      </c>
      <c r="F1523" s="34">
        <f t="shared" si="23"/>
        <v>0</v>
      </c>
      <c r="K1523" s="13"/>
      <c r="L1523" s="13"/>
    </row>
    <row r="1524" spans="1:12" x14ac:dyDescent="0.2">
      <c r="A1524" s="17" t="s">
        <v>121</v>
      </c>
      <c r="B1524" s="17" t="s">
        <v>120</v>
      </c>
      <c r="C1524" s="17"/>
      <c r="D1524" s="18">
        <v>136161839</v>
      </c>
      <c r="E1524" s="18">
        <v>136161839</v>
      </c>
      <c r="F1524" s="34">
        <f t="shared" si="23"/>
        <v>0</v>
      </c>
      <c r="K1524" s="13"/>
      <c r="L1524" s="13"/>
    </row>
    <row r="1525" spans="1:12" x14ac:dyDescent="0.2">
      <c r="A1525" s="14" t="s">
        <v>119</v>
      </c>
      <c r="B1525" s="14" t="s">
        <v>118</v>
      </c>
      <c r="C1525" s="14"/>
      <c r="D1525" s="16">
        <v>70933356</v>
      </c>
      <c r="E1525" s="16">
        <f>E1526</f>
        <v>70933356</v>
      </c>
      <c r="F1525" s="34">
        <f t="shared" si="23"/>
        <v>0</v>
      </c>
      <c r="K1525" s="13"/>
      <c r="L1525" s="13"/>
    </row>
    <row r="1526" spans="1:12" x14ac:dyDescent="0.2">
      <c r="A1526" s="14" t="s">
        <v>117</v>
      </c>
      <c r="B1526" s="14" t="s">
        <v>116</v>
      </c>
      <c r="C1526" s="14"/>
      <c r="D1526" s="16">
        <v>70933356</v>
      </c>
      <c r="E1526" s="16">
        <f>SUM(E1527,E1529,E1533,E1536,E1542,E1544,E1546,E1548,E1552,E1555)</f>
        <v>70933356</v>
      </c>
      <c r="F1526" s="34">
        <f t="shared" si="23"/>
        <v>0</v>
      </c>
      <c r="K1526" s="13"/>
      <c r="L1526" s="13"/>
    </row>
    <row r="1527" spans="1:12" x14ac:dyDescent="0.2">
      <c r="A1527" s="14" t="s">
        <v>115</v>
      </c>
      <c r="B1527" s="14" t="s">
        <v>114</v>
      </c>
      <c r="C1527" s="14"/>
      <c r="D1527" s="16">
        <v>4032354</v>
      </c>
      <c r="E1527" s="16">
        <f>E1528</f>
        <v>4032354</v>
      </c>
      <c r="F1527" s="34">
        <f t="shared" si="23"/>
        <v>0</v>
      </c>
      <c r="K1527" s="13"/>
      <c r="L1527" s="13"/>
    </row>
    <row r="1528" spans="1:12" x14ac:dyDescent="0.2">
      <c r="A1528" s="17" t="s">
        <v>111</v>
      </c>
      <c r="B1528" s="17" t="s">
        <v>110</v>
      </c>
      <c r="C1528" s="17"/>
      <c r="D1528" s="18">
        <v>4032354</v>
      </c>
      <c r="E1528" s="18">
        <v>4032354</v>
      </c>
      <c r="F1528" s="34">
        <f t="shared" si="23"/>
        <v>0</v>
      </c>
      <c r="K1528" s="13"/>
      <c r="L1528" s="13"/>
    </row>
    <row r="1529" spans="1:12" x14ac:dyDescent="0.2">
      <c r="A1529" s="14" t="s">
        <v>109</v>
      </c>
      <c r="B1529" s="14" t="s">
        <v>108</v>
      </c>
      <c r="C1529" s="14"/>
      <c r="D1529" s="16">
        <v>10358066</v>
      </c>
      <c r="E1529" s="16">
        <f>SUM(E1530:E1532)</f>
        <v>10358066</v>
      </c>
      <c r="F1529" s="34">
        <f t="shared" si="23"/>
        <v>0</v>
      </c>
      <c r="K1529" s="13"/>
      <c r="L1529" s="13"/>
    </row>
    <row r="1530" spans="1:12" x14ac:dyDescent="0.2">
      <c r="A1530" s="17" t="s">
        <v>107</v>
      </c>
      <c r="B1530" s="17" t="s">
        <v>106</v>
      </c>
      <c r="C1530" s="17"/>
      <c r="D1530" s="18">
        <v>531322</v>
      </c>
      <c r="E1530" s="18">
        <v>531322</v>
      </c>
      <c r="F1530" s="34">
        <f t="shared" si="23"/>
        <v>0</v>
      </c>
      <c r="K1530" s="13"/>
      <c r="L1530" s="13"/>
    </row>
    <row r="1531" spans="1:12" x14ac:dyDescent="0.2">
      <c r="A1531" s="17" t="s">
        <v>105</v>
      </c>
      <c r="B1531" s="17" t="s">
        <v>104</v>
      </c>
      <c r="C1531" s="17"/>
      <c r="D1531" s="18">
        <v>48000</v>
      </c>
      <c r="E1531" s="18">
        <v>48000</v>
      </c>
      <c r="F1531" s="34">
        <f t="shared" si="23"/>
        <v>0</v>
      </c>
      <c r="K1531" s="13"/>
      <c r="L1531" s="13"/>
    </row>
    <row r="1532" spans="1:12" x14ac:dyDescent="0.2">
      <c r="A1532" s="17" t="s">
        <v>397</v>
      </c>
      <c r="B1532" s="17" t="s">
        <v>398</v>
      </c>
      <c r="C1532" s="17"/>
      <c r="D1532" s="18">
        <v>9778744</v>
      </c>
      <c r="E1532" s="18">
        <v>9778744</v>
      </c>
      <c r="F1532" s="34">
        <f t="shared" si="23"/>
        <v>0</v>
      </c>
      <c r="K1532" s="13"/>
      <c r="L1532" s="13"/>
    </row>
    <row r="1533" spans="1:12" x14ac:dyDescent="0.2">
      <c r="A1533" s="14" t="s">
        <v>101</v>
      </c>
      <c r="B1533" s="14" t="s">
        <v>100</v>
      </c>
      <c r="C1533" s="14"/>
      <c r="D1533" s="16">
        <v>2202546</v>
      </c>
      <c r="E1533" s="16">
        <f>SUM(E1534:E1535)</f>
        <v>2202546</v>
      </c>
      <c r="F1533" s="34">
        <f t="shared" si="23"/>
        <v>0</v>
      </c>
      <c r="K1533" s="13"/>
      <c r="L1533" s="13"/>
    </row>
    <row r="1534" spans="1:12" x14ac:dyDescent="0.2">
      <c r="A1534" s="17" t="s">
        <v>99</v>
      </c>
      <c r="B1534" s="17" t="s">
        <v>98</v>
      </c>
      <c r="C1534" s="17"/>
      <c r="D1534" s="18">
        <v>2033119</v>
      </c>
      <c r="E1534" s="18">
        <v>2033119</v>
      </c>
      <c r="F1534" s="34">
        <f t="shared" si="23"/>
        <v>0</v>
      </c>
      <c r="K1534" s="13"/>
      <c r="L1534" s="13"/>
    </row>
    <row r="1535" spans="1:12" x14ac:dyDescent="0.2">
      <c r="A1535" s="17" t="s">
        <v>95</v>
      </c>
      <c r="B1535" s="17" t="s">
        <v>94</v>
      </c>
      <c r="C1535" s="17"/>
      <c r="D1535" s="18">
        <v>169427</v>
      </c>
      <c r="E1535" s="18">
        <v>169427</v>
      </c>
      <c r="F1535" s="34">
        <f t="shared" si="23"/>
        <v>0</v>
      </c>
      <c r="K1535" s="13"/>
      <c r="L1535" s="13"/>
    </row>
    <row r="1536" spans="1:12" x14ac:dyDescent="0.2">
      <c r="A1536" s="14" t="s">
        <v>89</v>
      </c>
      <c r="B1536" s="14" t="s">
        <v>88</v>
      </c>
      <c r="C1536" s="14"/>
      <c r="D1536" s="16">
        <v>7825002</v>
      </c>
      <c r="E1536" s="16">
        <f>SUM(E1537:E1541)</f>
        <v>7825002</v>
      </c>
      <c r="F1536" s="34">
        <f t="shared" si="23"/>
        <v>0</v>
      </c>
      <c r="K1536" s="13"/>
      <c r="L1536" s="13"/>
    </row>
    <row r="1537" spans="1:12" x14ac:dyDescent="0.2">
      <c r="A1537" s="17" t="s">
        <v>87</v>
      </c>
      <c r="B1537" s="17" t="s">
        <v>86</v>
      </c>
      <c r="C1537" s="17"/>
      <c r="D1537" s="18">
        <v>1185986</v>
      </c>
      <c r="E1537" s="18">
        <v>1185986</v>
      </c>
      <c r="F1537" s="34">
        <f t="shared" si="23"/>
        <v>0</v>
      </c>
      <c r="K1537" s="13"/>
      <c r="L1537" s="13"/>
    </row>
    <row r="1538" spans="1:12" x14ac:dyDescent="0.2">
      <c r="A1538" s="17" t="s">
        <v>85</v>
      </c>
      <c r="B1538" s="17" t="s">
        <v>84</v>
      </c>
      <c r="C1538" s="17"/>
      <c r="D1538" s="18">
        <v>847133</v>
      </c>
      <c r="E1538" s="18">
        <v>847133</v>
      </c>
      <c r="F1538" s="34">
        <f t="shared" si="23"/>
        <v>0</v>
      </c>
      <c r="K1538" s="13"/>
      <c r="L1538" s="13"/>
    </row>
    <row r="1539" spans="1:12" x14ac:dyDescent="0.2">
      <c r="A1539" s="17" t="s">
        <v>83</v>
      </c>
      <c r="B1539" s="17" t="s">
        <v>82</v>
      </c>
      <c r="C1539" s="17"/>
      <c r="D1539" s="18">
        <v>677707</v>
      </c>
      <c r="E1539" s="18">
        <v>677707</v>
      </c>
      <c r="F1539" s="34">
        <f t="shared" si="23"/>
        <v>0</v>
      </c>
      <c r="K1539" s="13"/>
      <c r="L1539" s="13"/>
    </row>
    <row r="1540" spans="1:12" x14ac:dyDescent="0.2">
      <c r="A1540" s="17" t="s">
        <v>81</v>
      </c>
      <c r="B1540" s="17" t="s">
        <v>80</v>
      </c>
      <c r="C1540" s="17"/>
      <c r="D1540" s="18">
        <v>200804</v>
      </c>
      <c r="E1540" s="18">
        <v>200804</v>
      </c>
      <c r="F1540" s="34">
        <f t="shared" si="23"/>
        <v>0</v>
      </c>
      <c r="K1540" s="13"/>
      <c r="L1540" s="13"/>
    </row>
    <row r="1541" spans="1:12" x14ac:dyDescent="0.2">
      <c r="A1541" s="17" t="s">
        <v>79</v>
      </c>
      <c r="B1541" s="17" t="s">
        <v>78</v>
      </c>
      <c r="C1541" s="17"/>
      <c r="D1541" s="18">
        <v>4913372</v>
      </c>
      <c r="E1541" s="18">
        <v>4913372</v>
      </c>
      <c r="F1541" s="34">
        <f t="shared" ref="F1541:F1604" si="24">E1541-D1541</f>
        <v>0</v>
      </c>
      <c r="K1541" s="13"/>
      <c r="L1541" s="13"/>
    </row>
    <row r="1542" spans="1:12" x14ac:dyDescent="0.2">
      <c r="A1542" s="14" t="s">
        <v>75</v>
      </c>
      <c r="B1542" s="14" t="s">
        <v>74</v>
      </c>
      <c r="C1542" s="14"/>
      <c r="D1542" s="16">
        <v>1931464</v>
      </c>
      <c r="E1542" s="16">
        <f>E1543</f>
        <v>1931464</v>
      </c>
      <c r="F1542" s="34">
        <f t="shared" si="24"/>
        <v>0</v>
      </c>
      <c r="K1542" s="13"/>
      <c r="L1542" s="13"/>
    </row>
    <row r="1543" spans="1:12" x14ac:dyDescent="0.2">
      <c r="A1543" s="17" t="s">
        <v>73</v>
      </c>
      <c r="B1543" s="17" t="s">
        <v>72</v>
      </c>
      <c r="C1543" s="17"/>
      <c r="D1543" s="18">
        <v>1931464</v>
      </c>
      <c r="E1543" s="18">
        <v>1931464</v>
      </c>
      <c r="F1543" s="34">
        <f t="shared" si="24"/>
        <v>0</v>
      </c>
      <c r="K1543" s="13"/>
      <c r="L1543" s="13"/>
    </row>
    <row r="1544" spans="1:12" x14ac:dyDescent="0.2">
      <c r="A1544" s="14" t="s">
        <v>71</v>
      </c>
      <c r="B1544" s="14" t="s">
        <v>70</v>
      </c>
      <c r="C1544" s="14"/>
      <c r="D1544" s="16">
        <v>17510681</v>
      </c>
      <c r="E1544" s="16">
        <f>E1545</f>
        <v>17510681</v>
      </c>
      <c r="F1544" s="34">
        <f t="shared" si="24"/>
        <v>0</v>
      </c>
      <c r="K1544" s="13"/>
      <c r="L1544" s="13"/>
    </row>
    <row r="1545" spans="1:12" x14ac:dyDescent="0.2">
      <c r="A1545" s="17" t="s">
        <v>69</v>
      </c>
      <c r="B1545" s="17" t="s">
        <v>68</v>
      </c>
      <c r="C1545" s="17"/>
      <c r="D1545" s="18">
        <v>17510681</v>
      </c>
      <c r="E1545" s="18">
        <v>17510681</v>
      </c>
      <c r="F1545" s="34">
        <f t="shared" si="24"/>
        <v>0</v>
      </c>
      <c r="K1545" s="13"/>
      <c r="L1545" s="13"/>
    </row>
    <row r="1546" spans="1:12" x14ac:dyDescent="0.2">
      <c r="A1546" s="14" t="s">
        <v>65</v>
      </c>
      <c r="B1546" s="14" t="s">
        <v>64</v>
      </c>
      <c r="C1546" s="14"/>
      <c r="D1546" s="16">
        <v>1863693</v>
      </c>
      <c r="E1546" s="16">
        <f>E1547</f>
        <v>1863693</v>
      </c>
      <c r="F1546" s="34">
        <f t="shared" si="24"/>
        <v>0</v>
      </c>
      <c r="K1546" s="13"/>
      <c r="L1546" s="13"/>
    </row>
    <row r="1547" spans="1:12" x14ac:dyDescent="0.2">
      <c r="A1547" s="17" t="s">
        <v>401</v>
      </c>
      <c r="B1547" s="17" t="s">
        <v>402</v>
      </c>
      <c r="C1547" s="17"/>
      <c r="D1547" s="18">
        <v>1863693</v>
      </c>
      <c r="E1547" s="18">
        <v>1863693</v>
      </c>
      <c r="F1547" s="34">
        <f t="shared" si="24"/>
        <v>0</v>
      </c>
      <c r="K1547" s="13"/>
      <c r="L1547" s="13"/>
    </row>
    <row r="1548" spans="1:12" x14ac:dyDescent="0.2">
      <c r="A1548" s="14" t="s">
        <v>59</v>
      </c>
      <c r="B1548" s="14" t="s">
        <v>58</v>
      </c>
      <c r="C1548" s="14"/>
      <c r="D1548" s="16">
        <v>4482574</v>
      </c>
      <c r="E1548" s="16">
        <f>SUM(E1549:E1551)</f>
        <v>4482574</v>
      </c>
      <c r="F1548" s="34">
        <f t="shared" si="24"/>
        <v>0</v>
      </c>
      <c r="K1548" s="13"/>
      <c r="L1548" s="13"/>
    </row>
    <row r="1549" spans="1:12" x14ac:dyDescent="0.2">
      <c r="A1549" s="17" t="s">
        <v>57</v>
      </c>
      <c r="B1549" s="17" t="s">
        <v>56</v>
      </c>
      <c r="C1549" s="17"/>
      <c r="D1549" s="18">
        <v>1338741</v>
      </c>
      <c r="E1549" s="18">
        <v>1338741</v>
      </c>
      <c r="F1549" s="34">
        <f t="shared" si="24"/>
        <v>0</v>
      </c>
      <c r="K1549" s="13"/>
      <c r="L1549" s="13"/>
    </row>
    <row r="1550" spans="1:12" x14ac:dyDescent="0.2">
      <c r="A1550" s="17" t="s">
        <v>453</v>
      </c>
      <c r="B1550" s="17" t="s">
        <v>454</v>
      </c>
      <c r="C1550" s="17"/>
      <c r="D1550" s="18">
        <v>937119</v>
      </c>
      <c r="E1550" s="18">
        <v>937119</v>
      </c>
      <c r="F1550" s="34">
        <f t="shared" si="24"/>
        <v>0</v>
      </c>
      <c r="K1550" s="13"/>
      <c r="L1550" s="13"/>
    </row>
    <row r="1551" spans="1:12" x14ac:dyDescent="0.2">
      <c r="A1551" s="17" t="s">
        <v>55</v>
      </c>
      <c r="B1551" s="17" t="s">
        <v>54</v>
      </c>
      <c r="C1551" s="17"/>
      <c r="D1551" s="18">
        <v>2206714</v>
      </c>
      <c r="E1551" s="18">
        <v>2206714</v>
      </c>
      <c r="F1551" s="34">
        <f t="shared" si="24"/>
        <v>0</v>
      </c>
      <c r="K1551" s="13"/>
      <c r="L1551" s="13"/>
    </row>
    <row r="1552" spans="1:12" x14ac:dyDescent="0.2">
      <c r="A1552" s="14" t="s">
        <v>405</v>
      </c>
      <c r="B1552" s="14" t="s">
        <v>406</v>
      </c>
      <c r="C1552" s="14"/>
      <c r="D1552" s="16">
        <v>1219872</v>
      </c>
      <c r="E1552" s="16">
        <f>SUM(E1553:E1554)</f>
        <v>1219872</v>
      </c>
      <c r="F1552" s="34">
        <f t="shared" si="24"/>
        <v>0</v>
      </c>
      <c r="K1552" s="13"/>
      <c r="L1552" s="13"/>
    </row>
    <row r="1553" spans="1:12" x14ac:dyDescent="0.2">
      <c r="A1553" s="17" t="s">
        <v>407</v>
      </c>
      <c r="B1553" s="17" t="s">
        <v>408</v>
      </c>
      <c r="C1553" s="17"/>
      <c r="D1553" s="18">
        <v>162650</v>
      </c>
      <c r="E1553" s="18">
        <v>162650</v>
      </c>
      <c r="F1553" s="34">
        <f t="shared" si="24"/>
        <v>0</v>
      </c>
      <c r="K1553" s="13"/>
      <c r="L1553" s="13"/>
    </row>
    <row r="1554" spans="1:12" x14ac:dyDescent="0.2">
      <c r="A1554" s="17" t="s">
        <v>1129</v>
      </c>
      <c r="B1554" s="17" t="s">
        <v>1130</v>
      </c>
      <c r="C1554" s="17"/>
      <c r="D1554" s="18">
        <v>1057222</v>
      </c>
      <c r="E1554" s="18">
        <v>1057222</v>
      </c>
      <c r="F1554" s="34">
        <f t="shared" si="24"/>
        <v>0</v>
      </c>
      <c r="K1554" s="13"/>
      <c r="L1554" s="13"/>
    </row>
    <row r="1555" spans="1:12" x14ac:dyDescent="0.2">
      <c r="A1555" s="14" t="s">
        <v>53</v>
      </c>
      <c r="B1555" s="14" t="s">
        <v>52</v>
      </c>
      <c r="C1555" s="14"/>
      <c r="D1555" s="16">
        <v>19507104</v>
      </c>
      <c r="E1555" s="16">
        <f>SUM(E1556:E1563)</f>
        <v>19507104</v>
      </c>
      <c r="F1555" s="34">
        <f t="shared" si="24"/>
        <v>0</v>
      </c>
      <c r="K1555" s="13"/>
      <c r="L1555" s="13"/>
    </row>
    <row r="1556" spans="1:12" x14ac:dyDescent="0.2">
      <c r="A1556" s="17" t="s">
        <v>49</v>
      </c>
      <c r="B1556" s="17" t="s">
        <v>48</v>
      </c>
      <c r="C1556" s="17"/>
      <c r="D1556" s="18">
        <v>1524840</v>
      </c>
      <c r="E1556" s="18">
        <v>1524840</v>
      </c>
      <c r="F1556" s="34">
        <f t="shared" si="24"/>
        <v>0</v>
      </c>
      <c r="K1556" s="13"/>
      <c r="L1556" s="13"/>
    </row>
    <row r="1557" spans="1:12" x14ac:dyDescent="0.2">
      <c r="A1557" s="17" t="s">
        <v>47</v>
      </c>
      <c r="B1557" s="17" t="s">
        <v>46</v>
      </c>
      <c r="C1557" s="17"/>
      <c r="D1557" s="18">
        <v>6448377</v>
      </c>
      <c r="E1557" s="18">
        <v>6448377</v>
      </c>
      <c r="F1557" s="34">
        <f t="shared" si="24"/>
        <v>0</v>
      </c>
      <c r="K1557" s="13"/>
      <c r="L1557" s="13"/>
    </row>
    <row r="1558" spans="1:12" x14ac:dyDescent="0.2">
      <c r="A1558" s="17" t="s">
        <v>153</v>
      </c>
      <c r="B1558" s="17" t="s">
        <v>154</v>
      </c>
      <c r="C1558" s="17"/>
      <c r="D1558" s="18">
        <v>735312</v>
      </c>
      <c r="E1558" s="18">
        <v>735312</v>
      </c>
      <c r="F1558" s="34">
        <f t="shared" si="24"/>
        <v>0</v>
      </c>
      <c r="K1558" s="13"/>
      <c r="L1558" s="13"/>
    </row>
    <row r="1559" spans="1:12" x14ac:dyDescent="0.2">
      <c r="A1559" s="17" t="s">
        <v>45</v>
      </c>
      <c r="B1559" s="17" t="s">
        <v>44</v>
      </c>
      <c r="C1559" s="17"/>
      <c r="D1559" s="18">
        <v>772585</v>
      </c>
      <c r="E1559" s="18">
        <v>772585</v>
      </c>
      <c r="F1559" s="34">
        <f t="shared" si="24"/>
        <v>0</v>
      </c>
      <c r="K1559" s="13"/>
      <c r="L1559" s="13"/>
    </row>
    <row r="1560" spans="1:12" x14ac:dyDescent="0.2">
      <c r="A1560" s="17" t="s">
        <v>155</v>
      </c>
      <c r="B1560" s="17" t="s">
        <v>156</v>
      </c>
      <c r="C1560" s="17"/>
      <c r="D1560" s="18">
        <v>870175</v>
      </c>
      <c r="E1560" s="18">
        <v>870175</v>
      </c>
      <c r="F1560" s="34">
        <f t="shared" si="24"/>
        <v>0</v>
      </c>
      <c r="K1560" s="13"/>
      <c r="L1560" s="13"/>
    </row>
    <row r="1561" spans="1:12" x14ac:dyDescent="0.2">
      <c r="A1561" s="17" t="s">
        <v>41</v>
      </c>
      <c r="B1561" s="17" t="s">
        <v>40</v>
      </c>
      <c r="C1561" s="17"/>
      <c r="D1561" s="18">
        <v>3097119</v>
      </c>
      <c r="E1561" s="18">
        <v>3097119</v>
      </c>
      <c r="F1561" s="34">
        <f t="shared" si="24"/>
        <v>0</v>
      </c>
      <c r="K1561" s="13"/>
      <c r="L1561" s="13"/>
    </row>
    <row r="1562" spans="1:12" x14ac:dyDescent="0.2">
      <c r="A1562" s="17" t="s">
        <v>409</v>
      </c>
      <c r="B1562" s="17" t="s">
        <v>410</v>
      </c>
      <c r="C1562" s="17"/>
      <c r="D1562" s="18">
        <v>2710826</v>
      </c>
      <c r="E1562" s="18">
        <v>2710826</v>
      </c>
      <c r="F1562" s="34">
        <f t="shared" si="24"/>
        <v>0</v>
      </c>
      <c r="K1562" s="13"/>
      <c r="L1562" s="13"/>
    </row>
    <row r="1563" spans="1:12" x14ac:dyDescent="0.2">
      <c r="A1563" s="17" t="s">
        <v>39</v>
      </c>
      <c r="B1563" s="17" t="s">
        <v>38</v>
      </c>
      <c r="C1563" s="17"/>
      <c r="D1563" s="18">
        <v>3347870</v>
      </c>
      <c r="E1563" s="18">
        <v>3347870</v>
      </c>
      <c r="F1563" s="34">
        <f t="shared" si="24"/>
        <v>0</v>
      </c>
      <c r="K1563" s="13"/>
      <c r="L1563" s="13"/>
    </row>
    <row r="1564" spans="1:12" x14ac:dyDescent="0.2">
      <c r="A1564" s="14" t="s">
        <v>37</v>
      </c>
      <c r="B1564" s="14" t="s">
        <v>36</v>
      </c>
      <c r="C1564" s="14"/>
      <c r="D1564" s="16">
        <v>400375587</v>
      </c>
      <c r="E1564" s="16">
        <f>SUM(E1565,E1571,E1574,E1577)</f>
        <v>400375587</v>
      </c>
      <c r="F1564" s="34">
        <f t="shared" si="24"/>
        <v>0</v>
      </c>
      <c r="K1564" s="13"/>
      <c r="L1564" s="13"/>
    </row>
    <row r="1565" spans="1:12" x14ac:dyDescent="0.2">
      <c r="A1565" s="14" t="s">
        <v>35</v>
      </c>
      <c r="B1565" s="14" t="s">
        <v>34</v>
      </c>
      <c r="C1565" s="14"/>
      <c r="D1565" s="16">
        <v>153858469</v>
      </c>
      <c r="E1565" s="16">
        <f>E1566</f>
        <v>153858469</v>
      </c>
      <c r="F1565" s="34">
        <f t="shared" si="24"/>
        <v>0</v>
      </c>
      <c r="K1565" s="13"/>
      <c r="L1565" s="13"/>
    </row>
    <row r="1566" spans="1:12" x14ac:dyDescent="0.2">
      <c r="A1566" s="14" t="s">
        <v>33</v>
      </c>
      <c r="B1566" s="14" t="s">
        <v>32</v>
      </c>
      <c r="C1566" s="14"/>
      <c r="D1566" s="16">
        <v>153858469</v>
      </c>
      <c r="E1566" s="16">
        <f>SUM(E1567:E1570)</f>
        <v>153858469</v>
      </c>
      <c r="F1566" s="34">
        <f t="shared" si="24"/>
        <v>0</v>
      </c>
      <c r="K1566" s="13"/>
      <c r="L1566" s="13"/>
    </row>
    <row r="1567" spans="1:12" x14ac:dyDescent="0.2">
      <c r="A1567" s="17" t="s">
        <v>739</v>
      </c>
      <c r="B1567" s="17" t="s">
        <v>740</v>
      </c>
      <c r="C1567" s="17"/>
      <c r="D1567" s="18">
        <v>35000000</v>
      </c>
      <c r="E1567" s="35">
        <f>E1595</f>
        <v>35000000</v>
      </c>
      <c r="F1567" s="34">
        <f t="shared" si="24"/>
        <v>0</v>
      </c>
      <c r="K1567" s="13"/>
      <c r="L1567" s="13"/>
    </row>
    <row r="1568" spans="1:12" x14ac:dyDescent="0.2">
      <c r="A1568" s="17" t="s">
        <v>411</v>
      </c>
      <c r="B1568" s="17" t="s">
        <v>412</v>
      </c>
      <c r="C1568" s="17"/>
      <c r="D1568" s="18">
        <v>8162069</v>
      </c>
      <c r="E1568" s="35">
        <f>E1596</f>
        <v>8162069</v>
      </c>
      <c r="F1568" s="34">
        <f t="shared" si="24"/>
        <v>0</v>
      </c>
      <c r="K1568" s="13"/>
      <c r="L1568" s="13"/>
    </row>
    <row r="1569" spans="1:12" x14ac:dyDescent="0.2">
      <c r="A1569" s="17" t="s">
        <v>978</v>
      </c>
      <c r="B1569" s="17" t="s">
        <v>979</v>
      </c>
      <c r="C1569" s="17"/>
      <c r="D1569" s="18">
        <v>40489299</v>
      </c>
      <c r="E1569" s="35">
        <f>E1589</f>
        <v>40489299</v>
      </c>
      <c r="F1569" s="34">
        <f t="shared" si="24"/>
        <v>0</v>
      </c>
      <c r="K1569" s="13"/>
      <c r="L1569" s="13"/>
    </row>
    <row r="1570" spans="1:12" x14ac:dyDescent="0.2">
      <c r="A1570" s="17" t="s">
        <v>415</v>
      </c>
      <c r="B1570" s="17" t="s">
        <v>416</v>
      </c>
      <c r="C1570" s="17"/>
      <c r="D1570" s="18">
        <v>70207101</v>
      </c>
      <c r="E1570" s="35">
        <f>E1597</f>
        <v>70207101</v>
      </c>
      <c r="F1570" s="34">
        <f t="shared" si="24"/>
        <v>0</v>
      </c>
      <c r="K1570" s="13"/>
      <c r="L1570" s="13"/>
    </row>
    <row r="1571" spans="1:12" x14ac:dyDescent="0.2">
      <c r="A1571" s="14" t="s">
        <v>157</v>
      </c>
      <c r="B1571" s="14" t="s">
        <v>158</v>
      </c>
      <c r="C1571" s="14"/>
      <c r="D1571" s="16">
        <v>80000000</v>
      </c>
      <c r="E1571" s="16">
        <f>E1572</f>
        <v>80000000</v>
      </c>
      <c r="F1571" s="34">
        <f t="shared" si="24"/>
        <v>0</v>
      </c>
      <c r="K1571" s="13"/>
      <c r="L1571" s="13"/>
    </row>
    <row r="1572" spans="1:12" x14ac:dyDescent="0.2">
      <c r="A1572" s="14" t="s">
        <v>159</v>
      </c>
      <c r="B1572" s="14" t="s">
        <v>160</v>
      </c>
      <c r="C1572" s="14"/>
      <c r="D1572" s="16">
        <v>80000000</v>
      </c>
      <c r="E1572" s="16">
        <f>E1573</f>
        <v>80000000</v>
      </c>
      <c r="F1572" s="34">
        <f t="shared" si="24"/>
        <v>0</v>
      </c>
      <c r="K1572" s="13"/>
      <c r="L1572" s="13"/>
    </row>
    <row r="1573" spans="1:12" x14ac:dyDescent="0.2">
      <c r="A1573" s="17" t="s">
        <v>163</v>
      </c>
      <c r="B1573" s="17" t="s">
        <v>164</v>
      </c>
      <c r="C1573" s="17"/>
      <c r="D1573" s="18">
        <v>80000000</v>
      </c>
      <c r="E1573" s="36">
        <f>SUM(E1591:E1592,E1594)</f>
        <v>80000000</v>
      </c>
      <c r="F1573" s="34">
        <f t="shared" si="24"/>
        <v>0</v>
      </c>
      <c r="K1573" s="13"/>
      <c r="L1573" s="13"/>
    </row>
    <row r="1574" spans="1:12" x14ac:dyDescent="0.2">
      <c r="A1574" s="14" t="s">
        <v>165</v>
      </c>
      <c r="B1574" s="14" t="s">
        <v>166</v>
      </c>
      <c r="C1574" s="14"/>
      <c r="D1574" s="16">
        <v>35050797</v>
      </c>
      <c r="E1574" s="16">
        <f>E1575</f>
        <v>35050797</v>
      </c>
      <c r="F1574" s="34">
        <f t="shared" si="24"/>
        <v>0</v>
      </c>
      <c r="K1574" s="13"/>
      <c r="L1574" s="13"/>
    </row>
    <row r="1575" spans="1:12" x14ac:dyDescent="0.2">
      <c r="A1575" s="14" t="s">
        <v>167</v>
      </c>
      <c r="B1575" s="14" t="s">
        <v>168</v>
      </c>
      <c r="C1575" s="14"/>
      <c r="D1575" s="16">
        <v>35050797</v>
      </c>
      <c r="E1575" s="16">
        <f>E1576</f>
        <v>35050797</v>
      </c>
      <c r="F1575" s="34">
        <f t="shared" si="24"/>
        <v>0</v>
      </c>
      <c r="K1575" s="13"/>
      <c r="L1575" s="13"/>
    </row>
    <row r="1576" spans="1:12" x14ac:dyDescent="0.2">
      <c r="A1576" s="17" t="s">
        <v>749</v>
      </c>
      <c r="B1576" s="17" t="s">
        <v>750</v>
      </c>
      <c r="C1576" s="17"/>
      <c r="D1576" s="18">
        <v>35050797</v>
      </c>
      <c r="E1576" s="35">
        <f>E1593</f>
        <v>35050797</v>
      </c>
      <c r="F1576" s="34">
        <f t="shared" si="24"/>
        <v>0</v>
      </c>
      <c r="K1576" s="13"/>
    </row>
    <row r="1577" spans="1:12" x14ac:dyDescent="0.2">
      <c r="A1577" s="14" t="s">
        <v>31</v>
      </c>
      <c r="B1577" s="14" t="s">
        <v>30</v>
      </c>
      <c r="C1577" s="14"/>
      <c r="D1577" s="16">
        <v>131466321</v>
      </c>
      <c r="E1577" s="16">
        <f>E1578</f>
        <v>131466321</v>
      </c>
      <c r="F1577" s="34">
        <f t="shared" si="24"/>
        <v>0</v>
      </c>
      <c r="K1577" s="13"/>
    </row>
    <row r="1578" spans="1:12" x14ac:dyDescent="0.2">
      <c r="A1578" s="14" t="s">
        <v>29</v>
      </c>
      <c r="B1578" s="14" t="s">
        <v>28</v>
      </c>
      <c r="C1578" s="14"/>
      <c r="D1578" s="16">
        <v>131466321</v>
      </c>
      <c r="E1578" s="16">
        <f>E1579</f>
        <v>131466321</v>
      </c>
      <c r="F1578" s="34">
        <f t="shared" si="24"/>
        <v>0</v>
      </c>
      <c r="K1578" s="13"/>
    </row>
    <row r="1579" spans="1:12" x14ac:dyDescent="0.2">
      <c r="A1579" s="17" t="s">
        <v>27</v>
      </c>
      <c r="B1579" s="17" t="s">
        <v>26</v>
      </c>
      <c r="C1579" s="17"/>
      <c r="D1579" s="18">
        <v>131466321</v>
      </c>
      <c r="E1579" s="18">
        <f>SUM(E1587:E1588,E1590)</f>
        <v>131466321</v>
      </c>
      <c r="F1579" s="34">
        <f t="shared" si="24"/>
        <v>0</v>
      </c>
      <c r="K1579" s="13"/>
    </row>
    <row r="1580" spans="1:12" x14ac:dyDescent="0.2">
      <c r="A1580" s="13"/>
      <c r="B1580" s="14" t="s">
        <v>3</v>
      </c>
      <c r="C1580" s="14"/>
      <c r="D1580" s="16">
        <v>1585799441</v>
      </c>
      <c r="E1580" s="16">
        <f>E1515</f>
        <v>1585799441</v>
      </c>
      <c r="F1580" s="34">
        <f t="shared" si="24"/>
        <v>0</v>
      </c>
      <c r="K1580" s="13"/>
      <c r="L1580" s="13"/>
    </row>
    <row r="1581" spans="1:12" x14ac:dyDescent="0.2">
      <c r="A1581" s="13"/>
      <c r="B1581" s="14" t="s">
        <v>2</v>
      </c>
      <c r="C1581" s="14"/>
      <c r="D1581" s="16">
        <v>70933356</v>
      </c>
      <c r="E1581" s="16">
        <f>E1525</f>
        <v>70933356</v>
      </c>
      <c r="F1581" s="34">
        <f t="shared" si="24"/>
        <v>0</v>
      </c>
      <c r="K1581" s="13"/>
      <c r="L1581" s="13"/>
    </row>
    <row r="1582" spans="1:12" x14ac:dyDescent="0.2">
      <c r="A1582" s="13"/>
      <c r="B1582" s="14" t="s">
        <v>23</v>
      </c>
      <c r="C1582" s="14"/>
      <c r="D1582" s="16">
        <v>1656732797</v>
      </c>
      <c r="E1582" s="16">
        <f>SUM(E1580:E1581)</f>
        <v>1656732797</v>
      </c>
      <c r="F1582" s="34">
        <f t="shared" si="24"/>
        <v>0</v>
      </c>
      <c r="K1582" s="13"/>
      <c r="L1582" s="13"/>
    </row>
    <row r="1583" spans="1:12" x14ac:dyDescent="0.2">
      <c r="A1583" s="13"/>
      <c r="B1583" s="14" t="s">
        <v>1</v>
      </c>
      <c r="C1583" s="14"/>
      <c r="D1583" s="16">
        <v>400375587</v>
      </c>
      <c r="E1583" s="16">
        <f>E1564</f>
        <v>400375587</v>
      </c>
      <c r="F1583" s="34">
        <f t="shared" si="24"/>
        <v>0</v>
      </c>
      <c r="K1583" s="13"/>
      <c r="L1583" s="13"/>
    </row>
    <row r="1584" spans="1:12" x14ac:dyDescent="0.2">
      <c r="A1584" s="13"/>
      <c r="B1584" s="14" t="s">
        <v>0</v>
      </c>
      <c r="C1584" s="14"/>
      <c r="D1584" s="16">
        <v>2057108384</v>
      </c>
      <c r="E1584" s="16">
        <f>SUM(E1582:E1583)</f>
        <v>2057108384</v>
      </c>
      <c r="F1584" s="34">
        <f t="shared" si="24"/>
        <v>0</v>
      </c>
      <c r="K1584" s="13"/>
      <c r="L1584" s="13"/>
    </row>
    <row r="1585" spans="1:12" x14ac:dyDescent="0.2">
      <c r="A1585" s="14" t="s">
        <v>1127</v>
      </c>
      <c r="B1585" s="14" t="s">
        <v>1128</v>
      </c>
      <c r="C1585" s="14"/>
      <c r="F1585" s="34">
        <f t="shared" si="24"/>
        <v>0</v>
      </c>
      <c r="K1585" s="13"/>
      <c r="L1585" s="13"/>
    </row>
    <row r="1586" spans="1:12" x14ac:dyDescent="0.2">
      <c r="A1586" s="29" t="s">
        <v>5</v>
      </c>
      <c r="B1586" s="29" t="s">
        <v>22</v>
      </c>
      <c r="C1586" s="29" t="s">
        <v>21</v>
      </c>
      <c r="D1586" s="30" t="s">
        <v>20</v>
      </c>
      <c r="E1586" s="30" t="s">
        <v>20</v>
      </c>
      <c r="F1586" s="34" t="e">
        <f t="shared" si="24"/>
        <v>#VALUE!</v>
      </c>
      <c r="K1586" s="13"/>
      <c r="L1586" s="13"/>
    </row>
    <row r="1587" spans="1:12" x14ac:dyDescent="0.2">
      <c r="A1587" s="17" t="s">
        <v>1131</v>
      </c>
      <c r="B1587" s="17" t="s">
        <v>1132</v>
      </c>
      <c r="C1587" s="17" t="s">
        <v>19</v>
      </c>
      <c r="D1587" s="18">
        <v>60577453</v>
      </c>
      <c r="E1587" s="18">
        <v>60577453</v>
      </c>
      <c r="F1587" s="34">
        <f t="shared" si="24"/>
        <v>0</v>
      </c>
      <c r="K1587" s="13"/>
      <c r="L1587" s="13"/>
    </row>
    <row r="1588" spans="1:12" x14ac:dyDescent="0.2">
      <c r="A1588" s="17" t="s">
        <v>1133</v>
      </c>
      <c r="B1588" s="17" t="s">
        <v>1134</v>
      </c>
      <c r="C1588" s="17" t="s">
        <v>19</v>
      </c>
      <c r="D1588" s="18">
        <v>20338479</v>
      </c>
      <c r="E1588" s="18">
        <v>20338479</v>
      </c>
      <c r="F1588" s="34">
        <f t="shared" si="24"/>
        <v>0</v>
      </c>
      <c r="K1588" s="13"/>
      <c r="L1588" s="13"/>
    </row>
    <row r="1589" spans="1:12" x14ac:dyDescent="0.2">
      <c r="A1589" s="17" t="s">
        <v>1135</v>
      </c>
      <c r="B1589" s="17" t="s">
        <v>1136</v>
      </c>
      <c r="C1589" s="17" t="s">
        <v>19</v>
      </c>
      <c r="D1589" s="18">
        <v>40489299</v>
      </c>
      <c r="E1589" s="35">
        <v>40489299</v>
      </c>
      <c r="F1589" s="34">
        <f t="shared" si="24"/>
        <v>0</v>
      </c>
      <c r="K1589" s="13"/>
      <c r="L1589" s="13"/>
    </row>
    <row r="1590" spans="1:12" x14ac:dyDescent="0.2">
      <c r="A1590" s="17" t="s">
        <v>1137</v>
      </c>
      <c r="B1590" s="17" t="s">
        <v>1138</v>
      </c>
      <c r="C1590" s="17" t="s">
        <v>19</v>
      </c>
      <c r="D1590" s="18">
        <v>50550389</v>
      </c>
      <c r="E1590" s="18">
        <v>50550389</v>
      </c>
      <c r="F1590" s="34">
        <f t="shared" si="24"/>
        <v>0</v>
      </c>
      <c r="K1590" s="13"/>
      <c r="L1590" s="13"/>
    </row>
    <row r="1591" spans="1:12" x14ac:dyDescent="0.2">
      <c r="A1591" s="17" t="s">
        <v>1139</v>
      </c>
      <c r="B1591" s="17" t="s">
        <v>1140</v>
      </c>
      <c r="C1591" s="17" t="s">
        <v>19</v>
      </c>
      <c r="D1591" s="18">
        <v>10000000</v>
      </c>
      <c r="E1591" s="36">
        <v>10000000</v>
      </c>
      <c r="F1591" s="34">
        <f t="shared" si="24"/>
        <v>0</v>
      </c>
      <c r="K1591" s="13"/>
      <c r="L1591" s="13"/>
    </row>
    <row r="1592" spans="1:12" x14ac:dyDescent="0.2">
      <c r="A1592" s="17" t="s">
        <v>1141</v>
      </c>
      <c r="B1592" s="17" t="s">
        <v>1142</v>
      </c>
      <c r="C1592" s="17" t="s">
        <v>19</v>
      </c>
      <c r="D1592" s="18">
        <v>40000000</v>
      </c>
      <c r="E1592" s="36">
        <v>40000000</v>
      </c>
      <c r="F1592" s="34">
        <f t="shared" si="24"/>
        <v>0</v>
      </c>
      <c r="K1592" s="13"/>
      <c r="L1592" s="13"/>
    </row>
    <row r="1593" spans="1:12" x14ac:dyDescent="0.2">
      <c r="A1593" s="17" t="s">
        <v>1143</v>
      </c>
      <c r="B1593" s="17" t="s">
        <v>1144</v>
      </c>
      <c r="C1593" s="17" t="s">
        <v>19</v>
      </c>
      <c r="D1593" s="18">
        <v>35050797</v>
      </c>
      <c r="E1593" s="35">
        <v>35050797</v>
      </c>
      <c r="F1593" s="34">
        <f t="shared" si="24"/>
        <v>0</v>
      </c>
      <c r="J1593" s="13"/>
      <c r="K1593" s="13"/>
    </row>
    <row r="1594" spans="1:12" x14ac:dyDescent="0.2">
      <c r="A1594" s="17" t="s">
        <v>1145</v>
      </c>
      <c r="B1594" s="17" t="s">
        <v>1146</v>
      </c>
      <c r="C1594" s="17" t="s">
        <v>19</v>
      </c>
      <c r="D1594" s="18">
        <v>30000000</v>
      </c>
      <c r="E1594" s="36">
        <v>30000000</v>
      </c>
      <c r="F1594" s="34">
        <f t="shared" si="24"/>
        <v>0</v>
      </c>
      <c r="K1594" s="13"/>
      <c r="L1594" s="13"/>
    </row>
    <row r="1595" spans="1:12" x14ac:dyDescent="0.2">
      <c r="A1595" s="17" t="s">
        <v>1147</v>
      </c>
      <c r="B1595" s="17" t="s">
        <v>1142</v>
      </c>
      <c r="C1595" s="17" t="s">
        <v>19</v>
      </c>
      <c r="D1595" s="18">
        <v>35000000</v>
      </c>
      <c r="E1595" s="35">
        <v>35000000</v>
      </c>
      <c r="F1595" s="34">
        <f t="shared" si="24"/>
        <v>0</v>
      </c>
      <c r="K1595" s="13"/>
      <c r="L1595" s="13"/>
    </row>
    <row r="1596" spans="1:12" x14ac:dyDescent="0.2">
      <c r="A1596" s="17" t="s">
        <v>1148</v>
      </c>
      <c r="B1596" s="17" t="s">
        <v>1149</v>
      </c>
      <c r="C1596" s="17" t="s">
        <v>19</v>
      </c>
      <c r="D1596" s="18">
        <v>8162069</v>
      </c>
      <c r="E1596" s="35">
        <v>8162069</v>
      </c>
      <c r="F1596" s="34">
        <f t="shared" si="24"/>
        <v>0</v>
      </c>
      <c r="K1596" s="13"/>
      <c r="L1596" s="13"/>
    </row>
    <row r="1597" spans="1:12" ht="27" x14ac:dyDescent="0.2">
      <c r="A1597" s="17" t="s">
        <v>1150</v>
      </c>
      <c r="B1597" s="17" t="s">
        <v>1151</v>
      </c>
      <c r="C1597" s="17" t="s">
        <v>19</v>
      </c>
      <c r="D1597" s="18">
        <v>70207101</v>
      </c>
      <c r="E1597" s="35">
        <v>70207101</v>
      </c>
      <c r="F1597" s="34">
        <f t="shared" si="24"/>
        <v>0</v>
      </c>
      <c r="K1597" s="13"/>
      <c r="L1597" s="13"/>
    </row>
    <row r="1598" spans="1:12" ht="27" x14ac:dyDescent="0.2">
      <c r="A1598" s="97"/>
      <c r="B1598" s="98" t="s">
        <v>2140</v>
      </c>
      <c r="C1598" s="97" t="s">
        <v>18</v>
      </c>
      <c r="D1598" s="97"/>
      <c r="E1598" s="84">
        <v>50000000</v>
      </c>
      <c r="F1598" s="34">
        <f t="shared" si="24"/>
        <v>50000000</v>
      </c>
      <c r="K1598" s="13"/>
      <c r="L1598" s="13"/>
    </row>
    <row r="1599" spans="1:12" ht="27" x14ac:dyDescent="0.2">
      <c r="A1599" s="97"/>
      <c r="B1599" s="98" t="s">
        <v>2142</v>
      </c>
      <c r="C1599" s="97" t="s">
        <v>18</v>
      </c>
      <c r="D1599" s="97"/>
      <c r="E1599" s="99">
        <v>15000000</v>
      </c>
      <c r="F1599" s="34">
        <f t="shared" si="24"/>
        <v>15000000</v>
      </c>
      <c r="K1599" s="13"/>
      <c r="L1599" s="13"/>
    </row>
    <row r="1600" spans="1:12" x14ac:dyDescent="0.2">
      <c r="A1600" s="14" t="s">
        <v>1152</v>
      </c>
      <c r="B1600" s="14" t="s">
        <v>1153</v>
      </c>
      <c r="C1600" s="14"/>
      <c r="F1600" s="34">
        <f t="shared" si="24"/>
        <v>0</v>
      </c>
      <c r="K1600" s="13"/>
      <c r="L1600" s="13"/>
    </row>
    <row r="1601" spans="1:12" x14ac:dyDescent="0.2">
      <c r="A1601" s="29" t="s">
        <v>5</v>
      </c>
      <c r="B1601" s="29" t="s">
        <v>140</v>
      </c>
      <c r="C1601" s="29"/>
      <c r="D1601" s="30" t="s">
        <v>20</v>
      </c>
      <c r="E1601" s="30" t="s">
        <v>20</v>
      </c>
      <c r="F1601" s="34" t="e">
        <f t="shared" si="24"/>
        <v>#VALUE!</v>
      </c>
      <c r="K1601" s="13"/>
      <c r="L1601" s="13"/>
    </row>
    <row r="1602" spans="1:12" x14ac:dyDescent="0.2">
      <c r="A1602" s="14" t="s">
        <v>139</v>
      </c>
      <c r="B1602" s="14" t="s">
        <v>15</v>
      </c>
      <c r="C1602" s="14"/>
      <c r="D1602" s="16">
        <v>2145739827</v>
      </c>
      <c r="E1602" s="16">
        <f>SUM(E1603,E1613,E1637)</f>
        <v>2145739827</v>
      </c>
      <c r="F1602" s="34">
        <f t="shared" si="24"/>
        <v>0</v>
      </c>
      <c r="K1602" s="13"/>
      <c r="L1602" s="13"/>
    </row>
    <row r="1603" spans="1:12" x14ac:dyDescent="0.2">
      <c r="A1603" s="14" t="s">
        <v>138</v>
      </c>
      <c r="B1603" s="14" t="s">
        <v>137</v>
      </c>
      <c r="C1603" s="14"/>
      <c r="D1603" s="16">
        <v>1711915165</v>
      </c>
      <c r="E1603" s="16">
        <f>SUM(E1604,E1607)</f>
        <v>1711915165</v>
      </c>
      <c r="F1603" s="34">
        <f t="shared" si="24"/>
        <v>0</v>
      </c>
      <c r="K1603" s="13"/>
      <c r="L1603" s="13"/>
    </row>
    <row r="1604" spans="1:12" x14ac:dyDescent="0.2">
      <c r="A1604" s="14" t="s">
        <v>136</v>
      </c>
      <c r="B1604" s="14" t="s">
        <v>132</v>
      </c>
      <c r="C1604" s="14"/>
      <c r="D1604" s="16">
        <v>1488465361</v>
      </c>
      <c r="E1604" s="16">
        <f>E1605</f>
        <v>1488465361</v>
      </c>
      <c r="F1604" s="34">
        <f t="shared" si="24"/>
        <v>0</v>
      </c>
      <c r="K1604" s="13"/>
      <c r="L1604" s="13"/>
    </row>
    <row r="1605" spans="1:12" x14ac:dyDescent="0.2">
      <c r="A1605" s="14" t="s">
        <v>135</v>
      </c>
      <c r="B1605" s="14" t="s">
        <v>134</v>
      </c>
      <c r="C1605" s="14"/>
      <c r="D1605" s="16">
        <v>1488465361</v>
      </c>
      <c r="E1605" s="16">
        <f>E1606</f>
        <v>1488465361</v>
      </c>
      <c r="F1605" s="34">
        <f t="shared" ref="F1605:F1668" si="25">E1605-D1605</f>
        <v>0</v>
      </c>
      <c r="K1605" s="13"/>
      <c r="L1605" s="13"/>
    </row>
    <row r="1606" spans="1:12" x14ac:dyDescent="0.2">
      <c r="A1606" s="17" t="s">
        <v>133</v>
      </c>
      <c r="B1606" s="17" t="s">
        <v>132</v>
      </c>
      <c r="C1606" s="17"/>
      <c r="D1606" s="18">
        <v>1488465361</v>
      </c>
      <c r="E1606" s="18">
        <v>1488465361</v>
      </c>
      <c r="F1606" s="34">
        <f t="shared" si="25"/>
        <v>0</v>
      </c>
      <c r="K1606" s="13"/>
      <c r="L1606" s="13"/>
    </row>
    <row r="1607" spans="1:12" x14ac:dyDescent="0.2">
      <c r="A1607" s="14" t="s">
        <v>131</v>
      </c>
      <c r="B1607" s="14" t="s">
        <v>130</v>
      </c>
      <c r="C1607" s="14"/>
      <c r="D1607" s="16">
        <v>223449804</v>
      </c>
      <c r="E1607" s="16">
        <f>SUM(E1608,E1610)</f>
        <v>223449804</v>
      </c>
      <c r="F1607" s="34">
        <f t="shared" si="25"/>
        <v>0</v>
      </c>
      <c r="K1607" s="13"/>
      <c r="L1607" s="13"/>
    </row>
    <row r="1608" spans="1:12" x14ac:dyDescent="0.2">
      <c r="A1608" s="14" t="s">
        <v>129</v>
      </c>
      <c r="B1608" s="14" t="s">
        <v>128</v>
      </c>
      <c r="C1608" s="14"/>
      <c r="D1608" s="16">
        <v>180000</v>
      </c>
      <c r="E1608" s="16">
        <f>E1609</f>
        <v>180000</v>
      </c>
      <c r="F1608" s="34">
        <f t="shared" si="25"/>
        <v>0</v>
      </c>
      <c r="K1608" s="13"/>
      <c r="L1608" s="13"/>
    </row>
    <row r="1609" spans="1:12" x14ac:dyDescent="0.2">
      <c r="A1609" s="17" t="s">
        <v>143</v>
      </c>
      <c r="B1609" s="17" t="s">
        <v>144</v>
      </c>
      <c r="C1609" s="17"/>
      <c r="D1609" s="18">
        <v>180000</v>
      </c>
      <c r="E1609" s="18">
        <v>180000</v>
      </c>
      <c r="F1609" s="34">
        <f t="shared" si="25"/>
        <v>0</v>
      </c>
      <c r="K1609" s="13"/>
      <c r="L1609" s="13"/>
    </row>
    <row r="1610" spans="1:12" x14ac:dyDescent="0.2">
      <c r="A1610" s="14" t="s">
        <v>125</v>
      </c>
      <c r="B1610" s="14" t="s">
        <v>124</v>
      </c>
      <c r="C1610" s="14"/>
      <c r="D1610" s="16">
        <v>223269804</v>
      </c>
      <c r="E1610" s="16">
        <f>SUM(E1611:E1612)</f>
        <v>223269804</v>
      </c>
      <c r="F1610" s="34">
        <f t="shared" si="25"/>
        <v>0</v>
      </c>
      <c r="K1610" s="13"/>
      <c r="L1610" s="13"/>
    </row>
    <row r="1611" spans="1:12" x14ac:dyDescent="0.2">
      <c r="A1611" s="17" t="s">
        <v>123</v>
      </c>
      <c r="B1611" s="17" t="s">
        <v>122</v>
      </c>
      <c r="C1611" s="17"/>
      <c r="D1611" s="18">
        <v>74423268</v>
      </c>
      <c r="E1611" s="18">
        <v>74423268</v>
      </c>
      <c r="F1611" s="34">
        <f t="shared" si="25"/>
        <v>0</v>
      </c>
      <c r="K1611" s="13"/>
      <c r="L1611" s="13"/>
    </row>
    <row r="1612" spans="1:12" x14ac:dyDescent="0.2">
      <c r="A1612" s="17" t="s">
        <v>121</v>
      </c>
      <c r="B1612" s="17" t="s">
        <v>120</v>
      </c>
      <c r="C1612" s="17"/>
      <c r="D1612" s="18">
        <v>148846536</v>
      </c>
      <c r="E1612" s="18">
        <v>148846536</v>
      </c>
      <c r="F1612" s="34">
        <f t="shared" si="25"/>
        <v>0</v>
      </c>
      <c r="K1612" s="13"/>
      <c r="L1612" s="13"/>
    </row>
    <row r="1613" spans="1:12" x14ac:dyDescent="0.2">
      <c r="A1613" s="14" t="s">
        <v>119</v>
      </c>
      <c r="B1613" s="14" t="s">
        <v>118</v>
      </c>
      <c r="C1613" s="14"/>
      <c r="D1613" s="16">
        <v>50800000</v>
      </c>
      <c r="E1613" s="16">
        <f>E1614</f>
        <v>50800000</v>
      </c>
      <c r="F1613" s="34">
        <f t="shared" si="25"/>
        <v>0</v>
      </c>
      <c r="K1613" s="13"/>
      <c r="L1613" s="13"/>
    </row>
    <row r="1614" spans="1:12" x14ac:dyDescent="0.2">
      <c r="A1614" s="14" t="s">
        <v>117</v>
      </c>
      <c r="B1614" s="14" t="s">
        <v>116</v>
      </c>
      <c r="C1614" s="14"/>
      <c r="D1614" s="16">
        <v>50800000</v>
      </c>
      <c r="E1614" s="16">
        <f>SUM(E1615,E1618,E1620,E1623,E1627,E1630,E1633)</f>
        <v>50800000</v>
      </c>
      <c r="F1614" s="34">
        <f t="shared" si="25"/>
        <v>0</v>
      </c>
      <c r="K1614" s="13"/>
      <c r="L1614" s="13"/>
    </row>
    <row r="1615" spans="1:12" x14ac:dyDescent="0.2">
      <c r="A1615" s="14" t="s">
        <v>115</v>
      </c>
      <c r="B1615" s="14" t="s">
        <v>114</v>
      </c>
      <c r="C1615" s="14"/>
      <c r="D1615" s="16">
        <v>5179793</v>
      </c>
      <c r="E1615" s="16">
        <f>SUM(E1616:E1617)</f>
        <v>5179793</v>
      </c>
      <c r="F1615" s="34">
        <f t="shared" si="25"/>
        <v>0</v>
      </c>
      <c r="K1615" s="13"/>
      <c r="L1615" s="13"/>
    </row>
    <row r="1616" spans="1:12" x14ac:dyDescent="0.2">
      <c r="A1616" s="17" t="s">
        <v>113</v>
      </c>
      <c r="B1616" s="17" t="s">
        <v>112</v>
      </c>
      <c r="C1616" s="17"/>
      <c r="D1616" s="18">
        <v>3758621</v>
      </c>
      <c r="E1616" s="18">
        <v>3758621</v>
      </c>
      <c r="F1616" s="34">
        <f t="shared" si="25"/>
        <v>0</v>
      </c>
      <c r="K1616" s="13"/>
      <c r="L1616" s="13"/>
    </row>
    <row r="1617" spans="1:12" x14ac:dyDescent="0.2">
      <c r="A1617" s="17" t="s">
        <v>111</v>
      </c>
      <c r="B1617" s="17" t="s">
        <v>110</v>
      </c>
      <c r="C1617" s="17"/>
      <c r="D1617" s="18">
        <v>1421172</v>
      </c>
      <c r="E1617" s="18">
        <v>1421172</v>
      </c>
      <c r="F1617" s="34">
        <f t="shared" si="25"/>
        <v>0</v>
      </c>
      <c r="K1617" s="13"/>
      <c r="L1617" s="13"/>
    </row>
    <row r="1618" spans="1:12" x14ac:dyDescent="0.2">
      <c r="A1618" s="14" t="s">
        <v>109</v>
      </c>
      <c r="B1618" s="14" t="s">
        <v>108</v>
      </c>
      <c r="C1618" s="14"/>
      <c r="D1618" s="16">
        <v>810586</v>
      </c>
      <c r="E1618" s="16">
        <f>E1619</f>
        <v>810586</v>
      </c>
      <c r="F1618" s="34">
        <f t="shared" si="25"/>
        <v>0</v>
      </c>
      <c r="K1618" s="13"/>
      <c r="L1618" s="13"/>
    </row>
    <row r="1619" spans="1:12" x14ac:dyDescent="0.2">
      <c r="A1619" s="17" t="s">
        <v>107</v>
      </c>
      <c r="B1619" s="17" t="s">
        <v>106</v>
      </c>
      <c r="C1619" s="17"/>
      <c r="D1619" s="18">
        <v>810586</v>
      </c>
      <c r="E1619" s="18">
        <v>810586</v>
      </c>
      <c r="F1619" s="34">
        <f t="shared" si="25"/>
        <v>0</v>
      </c>
      <c r="K1619" s="13"/>
      <c r="L1619" s="13"/>
    </row>
    <row r="1620" spans="1:12" x14ac:dyDescent="0.2">
      <c r="A1620" s="14" t="s">
        <v>101</v>
      </c>
      <c r="B1620" s="14" t="s">
        <v>100</v>
      </c>
      <c r="C1620" s="14"/>
      <c r="D1620" s="16">
        <v>1810586</v>
      </c>
      <c r="E1620" s="16">
        <f>SUM(E1621:E1622)</f>
        <v>1810586</v>
      </c>
      <c r="F1620" s="34">
        <f t="shared" si="25"/>
        <v>0</v>
      </c>
      <c r="K1620" s="13"/>
      <c r="L1620" s="13"/>
    </row>
    <row r="1621" spans="1:12" x14ac:dyDescent="0.2">
      <c r="A1621" s="17" t="s">
        <v>99</v>
      </c>
      <c r="B1621" s="17" t="s">
        <v>98</v>
      </c>
      <c r="C1621" s="17"/>
      <c r="D1621" s="18">
        <v>1100000</v>
      </c>
      <c r="E1621" s="18">
        <v>1100000</v>
      </c>
      <c r="F1621" s="34">
        <f t="shared" si="25"/>
        <v>0</v>
      </c>
      <c r="K1621" s="13"/>
      <c r="L1621" s="13"/>
    </row>
    <row r="1622" spans="1:12" x14ac:dyDescent="0.2">
      <c r="A1622" s="17" t="s">
        <v>147</v>
      </c>
      <c r="B1622" s="17" t="s">
        <v>148</v>
      </c>
      <c r="C1622" s="17"/>
      <c r="D1622" s="18">
        <v>710586</v>
      </c>
      <c r="E1622" s="18">
        <v>710586</v>
      </c>
      <c r="F1622" s="34">
        <f t="shared" si="25"/>
        <v>0</v>
      </c>
      <c r="K1622" s="13"/>
      <c r="L1622" s="13"/>
    </row>
    <row r="1623" spans="1:12" x14ac:dyDescent="0.2">
      <c r="A1623" s="14" t="s">
        <v>89</v>
      </c>
      <c r="B1623" s="14" t="s">
        <v>88</v>
      </c>
      <c r="C1623" s="14"/>
      <c r="D1623" s="16">
        <v>13299379</v>
      </c>
      <c r="E1623" s="16">
        <f>SUM(E1624:E1626)</f>
        <v>13299379</v>
      </c>
      <c r="F1623" s="34">
        <f t="shared" si="25"/>
        <v>0</v>
      </c>
      <c r="K1623" s="13"/>
      <c r="L1623" s="13"/>
    </row>
    <row r="1624" spans="1:12" x14ac:dyDescent="0.2">
      <c r="A1624" s="17" t="s">
        <v>87</v>
      </c>
      <c r="B1624" s="17" t="s">
        <v>86</v>
      </c>
      <c r="C1624" s="17"/>
      <c r="D1624" s="18">
        <v>8539707</v>
      </c>
      <c r="E1624" s="18">
        <v>8539707</v>
      </c>
      <c r="F1624" s="34">
        <f t="shared" si="25"/>
        <v>0</v>
      </c>
      <c r="K1624" s="13"/>
      <c r="L1624" s="13"/>
    </row>
    <row r="1625" spans="1:12" x14ac:dyDescent="0.2">
      <c r="A1625" s="17" t="s">
        <v>85</v>
      </c>
      <c r="B1625" s="17" t="s">
        <v>84</v>
      </c>
      <c r="C1625" s="17"/>
      <c r="D1625" s="18">
        <v>3497586</v>
      </c>
      <c r="E1625" s="18">
        <v>3497586</v>
      </c>
      <c r="F1625" s="34">
        <f t="shared" si="25"/>
        <v>0</v>
      </c>
      <c r="K1625" s="13"/>
      <c r="L1625" s="13"/>
    </row>
    <row r="1626" spans="1:12" x14ac:dyDescent="0.2">
      <c r="A1626" s="17" t="s">
        <v>79</v>
      </c>
      <c r="B1626" s="17" t="s">
        <v>78</v>
      </c>
      <c r="C1626" s="17"/>
      <c r="D1626" s="18">
        <v>1262086</v>
      </c>
      <c r="E1626" s="18">
        <v>1262086</v>
      </c>
      <c r="F1626" s="34">
        <f t="shared" si="25"/>
        <v>0</v>
      </c>
      <c r="K1626" s="13"/>
      <c r="L1626" s="13"/>
    </row>
    <row r="1627" spans="1:12" x14ac:dyDescent="0.2">
      <c r="A1627" s="14" t="s">
        <v>71</v>
      </c>
      <c r="B1627" s="14" t="s">
        <v>70</v>
      </c>
      <c r="C1627" s="14"/>
      <c r="D1627" s="16">
        <v>9559759</v>
      </c>
      <c r="E1627" s="16">
        <f>SUM(E1628:E1629)</f>
        <v>9559759</v>
      </c>
      <c r="F1627" s="34">
        <f t="shared" si="25"/>
        <v>0</v>
      </c>
      <c r="K1627" s="13"/>
      <c r="L1627" s="13"/>
    </row>
    <row r="1628" spans="1:12" x14ac:dyDescent="0.2">
      <c r="A1628" s="17" t="s">
        <v>69</v>
      </c>
      <c r="B1628" s="17" t="s">
        <v>68</v>
      </c>
      <c r="C1628" s="17"/>
      <c r="D1628" s="18">
        <v>7775069</v>
      </c>
      <c r="E1628" s="18">
        <v>7775069</v>
      </c>
      <c r="F1628" s="34">
        <f t="shared" si="25"/>
        <v>0</v>
      </c>
      <c r="K1628" s="13"/>
      <c r="L1628" s="13"/>
    </row>
    <row r="1629" spans="1:12" x14ac:dyDescent="0.2">
      <c r="A1629" s="17" t="s">
        <v>67</v>
      </c>
      <c r="B1629" s="17" t="s">
        <v>66</v>
      </c>
      <c r="C1629" s="17"/>
      <c r="D1629" s="18">
        <v>1784690</v>
      </c>
      <c r="E1629" s="18">
        <v>1784690</v>
      </c>
      <c r="F1629" s="34">
        <f t="shared" si="25"/>
        <v>0</v>
      </c>
      <c r="K1629" s="13"/>
      <c r="L1629" s="13"/>
    </row>
    <row r="1630" spans="1:12" x14ac:dyDescent="0.2">
      <c r="A1630" s="14" t="s">
        <v>59</v>
      </c>
      <c r="B1630" s="14" t="s">
        <v>58</v>
      </c>
      <c r="C1630" s="14"/>
      <c r="D1630" s="16">
        <v>4144862</v>
      </c>
      <c r="E1630" s="16">
        <f>SUM(E1631:E1632)</f>
        <v>4144862</v>
      </c>
      <c r="F1630" s="34">
        <f t="shared" si="25"/>
        <v>0</v>
      </c>
      <c r="K1630" s="13"/>
      <c r="L1630" s="13"/>
    </row>
    <row r="1631" spans="1:12" x14ac:dyDescent="0.2">
      <c r="A1631" s="17" t="s">
        <v>57</v>
      </c>
      <c r="B1631" s="17" t="s">
        <v>56</v>
      </c>
      <c r="C1631" s="17"/>
      <c r="D1631" s="18">
        <v>1321172</v>
      </c>
      <c r="E1631" s="18">
        <v>1321172</v>
      </c>
      <c r="F1631" s="34">
        <f t="shared" si="25"/>
        <v>0</v>
      </c>
      <c r="K1631" s="13"/>
      <c r="L1631" s="13"/>
    </row>
    <row r="1632" spans="1:12" x14ac:dyDescent="0.2">
      <c r="A1632" s="17" t="s">
        <v>55</v>
      </c>
      <c r="B1632" s="17" t="s">
        <v>54</v>
      </c>
      <c r="C1632" s="17"/>
      <c r="D1632" s="18">
        <v>2823690</v>
      </c>
      <c r="E1632" s="18">
        <v>2823690</v>
      </c>
      <c r="F1632" s="34">
        <f t="shared" si="25"/>
        <v>0</v>
      </c>
      <c r="K1632" s="13"/>
      <c r="L1632" s="13"/>
    </row>
    <row r="1633" spans="1:12" x14ac:dyDescent="0.2">
      <c r="A1633" s="14" t="s">
        <v>53</v>
      </c>
      <c r="B1633" s="14" t="s">
        <v>52</v>
      </c>
      <c r="C1633" s="14"/>
      <c r="D1633" s="16">
        <v>15995035</v>
      </c>
      <c r="E1633" s="16">
        <f>SUM(E1634:E1636)</f>
        <v>15995035</v>
      </c>
      <c r="F1633" s="34">
        <f t="shared" si="25"/>
        <v>0</v>
      </c>
      <c r="K1633" s="13"/>
      <c r="L1633" s="13"/>
    </row>
    <row r="1634" spans="1:12" x14ac:dyDescent="0.2">
      <c r="A1634" s="17" t="s">
        <v>49</v>
      </c>
      <c r="B1634" s="17" t="s">
        <v>48</v>
      </c>
      <c r="C1634" s="17"/>
      <c r="D1634" s="18">
        <v>10000000</v>
      </c>
      <c r="E1634" s="18">
        <v>10000000</v>
      </c>
      <c r="F1634" s="34">
        <f t="shared" si="25"/>
        <v>0</v>
      </c>
      <c r="K1634" s="13"/>
      <c r="L1634" s="13"/>
    </row>
    <row r="1635" spans="1:12" x14ac:dyDescent="0.2">
      <c r="A1635" s="17" t="s">
        <v>43</v>
      </c>
      <c r="B1635" s="17" t="s">
        <v>42</v>
      </c>
      <c r="C1635" s="17"/>
      <c r="D1635" s="18">
        <v>1642345</v>
      </c>
      <c r="E1635" s="18">
        <v>1642345</v>
      </c>
      <c r="F1635" s="34">
        <f t="shared" si="25"/>
        <v>0</v>
      </c>
      <c r="K1635" s="13"/>
      <c r="L1635" s="13"/>
    </row>
    <row r="1636" spans="1:12" x14ac:dyDescent="0.2">
      <c r="A1636" s="17" t="s">
        <v>457</v>
      </c>
      <c r="B1636" s="17" t="s">
        <v>458</v>
      </c>
      <c r="C1636" s="17"/>
      <c r="D1636" s="18">
        <v>4352690</v>
      </c>
      <c r="E1636" s="18">
        <v>4352690</v>
      </c>
      <c r="F1636" s="34">
        <f t="shared" si="25"/>
        <v>0</v>
      </c>
      <c r="K1636" s="13"/>
      <c r="L1636" s="13"/>
    </row>
    <row r="1637" spans="1:12" x14ac:dyDescent="0.2">
      <c r="A1637" s="14" t="s">
        <v>37</v>
      </c>
      <c r="B1637" s="14" t="s">
        <v>36</v>
      </c>
      <c r="C1637" s="14"/>
      <c r="D1637" s="16">
        <v>383024662</v>
      </c>
      <c r="E1637" s="16">
        <f>SUM(E1638,E1643,E1647)</f>
        <v>383024662</v>
      </c>
      <c r="F1637" s="34">
        <f t="shared" si="25"/>
        <v>0</v>
      </c>
      <c r="K1637" s="13"/>
      <c r="L1637" s="13"/>
    </row>
    <row r="1638" spans="1:12" x14ac:dyDescent="0.2">
      <c r="A1638" s="14" t="s">
        <v>157</v>
      </c>
      <c r="B1638" s="14" t="s">
        <v>158</v>
      </c>
      <c r="C1638" s="14"/>
      <c r="D1638" s="16">
        <v>130000000</v>
      </c>
      <c r="E1638" s="16">
        <f>E1639</f>
        <v>130000000</v>
      </c>
      <c r="F1638" s="34">
        <f t="shared" si="25"/>
        <v>0</v>
      </c>
      <c r="K1638" s="13"/>
      <c r="L1638" s="13"/>
    </row>
    <row r="1639" spans="1:12" x14ac:dyDescent="0.2">
      <c r="A1639" s="14" t="s">
        <v>159</v>
      </c>
      <c r="B1639" s="14" t="s">
        <v>160</v>
      </c>
      <c r="C1639" s="14"/>
      <c r="D1639" s="16">
        <v>130000000</v>
      </c>
      <c r="E1639" s="16">
        <f>SUM(E1640:E1642)</f>
        <v>130000000</v>
      </c>
      <c r="F1639" s="34">
        <f t="shared" si="25"/>
        <v>0</v>
      </c>
      <c r="K1639" s="13"/>
      <c r="L1639" s="13"/>
    </row>
    <row r="1640" spans="1:12" x14ac:dyDescent="0.2">
      <c r="A1640" s="17" t="s">
        <v>161</v>
      </c>
      <c r="B1640" s="17" t="s">
        <v>162</v>
      </c>
      <c r="C1640" s="17"/>
      <c r="D1640" s="18">
        <v>20000000</v>
      </c>
      <c r="E1640" s="35">
        <f>E1662</f>
        <v>20000000</v>
      </c>
      <c r="F1640" s="34">
        <f t="shared" si="25"/>
        <v>0</v>
      </c>
      <c r="K1640" s="13"/>
      <c r="L1640" s="13"/>
    </row>
    <row r="1641" spans="1:12" x14ac:dyDescent="0.2">
      <c r="A1641" s="17" t="s">
        <v>535</v>
      </c>
      <c r="B1641" s="17" t="s">
        <v>536</v>
      </c>
      <c r="C1641" s="17"/>
      <c r="D1641" s="18">
        <v>35000000</v>
      </c>
      <c r="E1641" s="35">
        <f>E1657</f>
        <v>35000000</v>
      </c>
      <c r="F1641" s="34">
        <f t="shared" si="25"/>
        <v>0</v>
      </c>
      <c r="K1641" s="13"/>
      <c r="L1641" s="13"/>
    </row>
    <row r="1642" spans="1:12" x14ac:dyDescent="0.2">
      <c r="A1642" s="17" t="s">
        <v>417</v>
      </c>
      <c r="B1642" s="17" t="s">
        <v>418</v>
      </c>
      <c r="C1642" s="17"/>
      <c r="D1642" s="18">
        <v>75000000</v>
      </c>
      <c r="E1642" s="35">
        <f>SUM(E1658:E1659)</f>
        <v>75000000</v>
      </c>
      <c r="F1642" s="34">
        <f t="shared" si="25"/>
        <v>0</v>
      </c>
      <c r="K1642" s="13"/>
      <c r="L1642" s="13"/>
    </row>
    <row r="1643" spans="1:12" x14ac:dyDescent="0.2">
      <c r="A1643" s="14" t="s">
        <v>165</v>
      </c>
      <c r="B1643" s="14" t="s">
        <v>166</v>
      </c>
      <c r="C1643" s="14"/>
      <c r="D1643" s="16">
        <v>18024662</v>
      </c>
      <c r="E1643" s="16">
        <f>E1644</f>
        <v>18024662</v>
      </c>
      <c r="F1643" s="34">
        <f t="shared" si="25"/>
        <v>0</v>
      </c>
      <c r="K1643" s="13"/>
      <c r="L1643" s="13"/>
    </row>
    <row r="1644" spans="1:12" x14ac:dyDescent="0.2">
      <c r="A1644" s="14" t="s">
        <v>167</v>
      </c>
      <c r="B1644" s="14" t="s">
        <v>168</v>
      </c>
      <c r="C1644" s="14"/>
      <c r="D1644" s="16">
        <v>18024662</v>
      </c>
      <c r="E1644" s="16">
        <f>SUM(E1645:E1646)</f>
        <v>18024662</v>
      </c>
      <c r="F1644" s="34">
        <f t="shared" si="25"/>
        <v>0</v>
      </c>
      <c r="K1644" s="13"/>
    </row>
    <row r="1645" spans="1:12" x14ac:dyDescent="0.2">
      <c r="A1645" s="17" t="s">
        <v>705</v>
      </c>
      <c r="B1645" s="17" t="s">
        <v>706</v>
      </c>
      <c r="C1645" s="17"/>
      <c r="D1645" s="18">
        <v>8024662</v>
      </c>
      <c r="E1645" s="35">
        <f>E1661</f>
        <v>8024662</v>
      </c>
      <c r="F1645" s="34">
        <f t="shared" si="25"/>
        <v>0</v>
      </c>
      <c r="K1645" s="13"/>
    </row>
    <row r="1646" spans="1:12" x14ac:dyDescent="0.2">
      <c r="A1646" s="17" t="s">
        <v>169</v>
      </c>
      <c r="B1646" s="17" t="s">
        <v>170</v>
      </c>
      <c r="C1646" s="17"/>
      <c r="D1646" s="18">
        <v>10000000</v>
      </c>
      <c r="E1646" s="35">
        <f>E1660</f>
        <v>10000000</v>
      </c>
      <c r="F1646" s="34">
        <f t="shared" si="25"/>
        <v>0</v>
      </c>
      <c r="K1646" s="13"/>
    </row>
    <row r="1647" spans="1:12" x14ac:dyDescent="0.2">
      <c r="A1647" s="14" t="s">
        <v>31</v>
      </c>
      <c r="B1647" s="14" t="s">
        <v>30</v>
      </c>
      <c r="C1647" s="14"/>
      <c r="D1647" s="16">
        <v>235000000</v>
      </c>
      <c r="E1647" s="16">
        <f>E1648</f>
        <v>235000000</v>
      </c>
      <c r="F1647" s="34">
        <f t="shared" si="25"/>
        <v>0</v>
      </c>
      <c r="K1647" s="13"/>
    </row>
    <row r="1648" spans="1:12" x14ac:dyDescent="0.2">
      <c r="A1648" s="14" t="s">
        <v>29</v>
      </c>
      <c r="B1648" s="14" t="s">
        <v>28</v>
      </c>
      <c r="C1648" s="14"/>
      <c r="D1648" s="16">
        <v>235000000</v>
      </c>
      <c r="E1648" s="16">
        <f>E1649</f>
        <v>235000000</v>
      </c>
      <c r="F1648" s="34">
        <f t="shared" si="25"/>
        <v>0</v>
      </c>
      <c r="K1648" s="13"/>
      <c r="L1648" s="13"/>
    </row>
    <row r="1649" spans="1:12" x14ac:dyDescent="0.2">
      <c r="A1649" s="17" t="s">
        <v>27</v>
      </c>
      <c r="B1649" s="17" t="s">
        <v>26</v>
      </c>
      <c r="C1649" s="17"/>
      <c r="D1649" s="18">
        <v>235000000</v>
      </c>
      <c r="E1649" s="18">
        <f>SUM(E1663:E1671)</f>
        <v>235000000</v>
      </c>
      <c r="F1649" s="34">
        <f t="shared" si="25"/>
        <v>0</v>
      </c>
      <c r="K1649" s="13"/>
      <c r="L1649" s="13"/>
    </row>
    <row r="1650" spans="1:12" x14ac:dyDescent="0.2">
      <c r="A1650" s="13"/>
      <c r="B1650" s="14" t="s">
        <v>3</v>
      </c>
      <c r="C1650" s="14"/>
      <c r="D1650" s="16">
        <v>1711915165</v>
      </c>
      <c r="E1650" s="16">
        <f>E1603</f>
        <v>1711915165</v>
      </c>
      <c r="F1650" s="34">
        <f t="shared" si="25"/>
        <v>0</v>
      </c>
      <c r="K1650" s="13"/>
      <c r="L1650" s="13"/>
    </row>
    <row r="1651" spans="1:12" x14ac:dyDescent="0.2">
      <c r="A1651" s="13"/>
      <c r="B1651" s="14" t="s">
        <v>2</v>
      </c>
      <c r="C1651" s="14"/>
      <c r="D1651" s="16">
        <v>50800000</v>
      </c>
      <c r="E1651" s="16">
        <f>E1613</f>
        <v>50800000</v>
      </c>
      <c r="F1651" s="34">
        <f t="shared" si="25"/>
        <v>0</v>
      </c>
      <c r="K1651" s="13"/>
      <c r="L1651" s="13"/>
    </row>
    <row r="1652" spans="1:12" x14ac:dyDescent="0.2">
      <c r="A1652" s="13"/>
      <c r="B1652" s="14" t="s">
        <v>23</v>
      </c>
      <c r="C1652" s="14"/>
      <c r="D1652" s="16">
        <v>1762715165</v>
      </c>
      <c r="E1652" s="16">
        <f>SUM(E1650:E1651)</f>
        <v>1762715165</v>
      </c>
      <c r="F1652" s="34">
        <f t="shared" si="25"/>
        <v>0</v>
      </c>
      <c r="K1652" s="13"/>
      <c r="L1652" s="13"/>
    </row>
    <row r="1653" spans="1:12" x14ac:dyDescent="0.2">
      <c r="A1653" s="13"/>
      <c r="B1653" s="14" t="s">
        <v>1</v>
      </c>
      <c r="C1653" s="14"/>
      <c r="D1653" s="16">
        <v>383024662</v>
      </c>
      <c r="E1653" s="16">
        <f>E1637</f>
        <v>383024662</v>
      </c>
      <c r="F1653" s="34">
        <f t="shared" si="25"/>
        <v>0</v>
      </c>
      <c r="K1653" s="13"/>
      <c r="L1653" s="13"/>
    </row>
    <row r="1654" spans="1:12" x14ac:dyDescent="0.2">
      <c r="A1654" s="13"/>
      <c r="B1654" s="14" t="s">
        <v>0</v>
      </c>
      <c r="C1654" s="14"/>
      <c r="D1654" s="16">
        <v>2145739827</v>
      </c>
      <c r="E1654" s="16">
        <f>SUM(E1652:E1653)</f>
        <v>2145739827</v>
      </c>
      <c r="F1654" s="34">
        <f t="shared" si="25"/>
        <v>0</v>
      </c>
      <c r="K1654" s="13"/>
      <c r="L1654" s="13"/>
    </row>
    <row r="1655" spans="1:12" x14ac:dyDescent="0.2">
      <c r="A1655" s="14" t="s">
        <v>1152</v>
      </c>
      <c r="B1655" s="14" t="s">
        <v>1153</v>
      </c>
      <c r="C1655" s="14"/>
      <c r="F1655" s="34">
        <f t="shared" si="25"/>
        <v>0</v>
      </c>
      <c r="K1655" s="13"/>
      <c r="L1655" s="13"/>
    </row>
    <row r="1656" spans="1:12" x14ac:dyDescent="0.2">
      <c r="A1656" s="29" t="s">
        <v>5</v>
      </c>
      <c r="B1656" s="29" t="s">
        <v>22</v>
      </c>
      <c r="C1656" s="29" t="s">
        <v>21</v>
      </c>
      <c r="D1656" s="30" t="s">
        <v>20</v>
      </c>
      <c r="E1656" s="30" t="s">
        <v>20</v>
      </c>
      <c r="F1656" s="34" t="e">
        <f t="shared" si="25"/>
        <v>#VALUE!</v>
      </c>
      <c r="K1656" s="13"/>
      <c r="L1656" s="13"/>
    </row>
    <row r="1657" spans="1:12" ht="27" x14ac:dyDescent="0.2">
      <c r="A1657" s="17" t="s">
        <v>1154</v>
      </c>
      <c r="B1657" s="17" t="s">
        <v>1155</v>
      </c>
      <c r="C1657" s="17" t="s">
        <v>19</v>
      </c>
      <c r="D1657" s="18">
        <v>35000000</v>
      </c>
      <c r="E1657" s="35">
        <v>35000000</v>
      </c>
      <c r="F1657" s="34">
        <f t="shared" si="25"/>
        <v>0</v>
      </c>
      <c r="K1657" s="13"/>
      <c r="L1657" s="13"/>
    </row>
    <row r="1658" spans="1:12" ht="27" x14ac:dyDescent="0.2">
      <c r="A1658" s="17" t="s">
        <v>1156</v>
      </c>
      <c r="B1658" s="17" t="s">
        <v>1157</v>
      </c>
      <c r="C1658" s="17" t="s">
        <v>19</v>
      </c>
      <c r="D1658" s="18">
        <v>50000000</v>
      </c>
      <c r="E1658" s="35">
        <v>50000000</v>
      </c>
      <c r="F1658" s="34">
        <f t="shared" si="25"/>
        <v>0</v>
      </c>
      <c r="K1658" s="13"/>
      <c r="L1658" s="13"/>
    </row>
    <row r="1659" spans="1:12" ht="27" x14ac:dyDescent="0.2">
      <c r="A1659" s="17" t="s">
        <v>1158</v>
      </c>
      <c r="B1659" s="17" t="s">
        <v>1159</v>
      </c>
      <c r="C1659" s="17" t="s">
        <v>18</v>
      </c>
      <c r="D1659" s="18">
        <v>25000000</v>
      </c>
      <c r="E1659" s="35">
        <v>25000000</v>
      </c>
      <c r="F1659" s="34">
        <f t="shared" si="25"/>
        <v>0</v>
      </c>
      <c r="K1659" s="13"/>
      <c r="L1659" s="13"/>
    </row>
    <row r="1660" spans="1:12" ht="27" x14ac:dyDescent="0.2">
      <c r="A1660" s="17" t="s">
        <v>1160</v>
      </c>
      <c r="B1660" s="17" t="s">
        <v>1161</v>
      </c>
      <c r="C1660" s="17" t="s">
        <v>19</v>
      </c>
      <c r="D1660" s="18">
        <v>10000000</v>
      </c>
      <c r="E1660" s="35">
        <v>10000000</v>
      </c>
      <c r="F1660" s="34">
        <f t="shared" si="25"/>
        <v>0</v>
      </c>
      <c r="K1660" s="13"/>
      <c r="L1660" s="13"/>
    </row>
    <row r="1661" spans="1:12" x14ac:dyDescent="0.2">
      <c r="A1661" s="17" t="s">
        <v>1162</v>
      </c>
      <c r="B1661" s="17" t="s">
        <v>1163</v>
      </c>
      <c r="C1661" s="17" t="s">
        <v>19</v>
      </c>
      <c r="D1661" s="18">
        <v>8024662</v>
      </c>
      <c r="E1661" s="35">
        <v>8024662</v>
      </c>
      <c r="F1661" s="34">
        <f t="shared" si="25"/>
        <v>0</v>
      </c>
      <c r="K1661" s="13"/>
      <c r="L1661" s="13"/>
    </row>
    <row r="1662" spans="1:12" x14ac:dyDescent="0.2">
      <c r="A1662" s="17" t="s">
        <v>1164</v>
      </c>
      <c r="B1662" s="17" t="s">
        <v>1165</v>
      </c>
      <c r="C1662" s="17" t="s">
        <v>19</v>
      </c>
      <c r="D1662" s="18">
        <v>20000000</v>
      </c>
      <c r="E1662" s="35">
        <v>20000000</v>
      </c>
      <c r="F1662" s="34">
        <f t="shared" si="25"/>
        <v>0</v>
      </c>
      <c r="K1662" s="13"/>
      <c r="L1662" s="13"/>
    </row>
    <row r="1663" spans="1:12" ht="27" x14ac:dyDescent="0.2">
      <c r="A1663" s="17" t="s">
        <v>1166</v>
      </c>
      <c r="B1663" s="17" t="s">
        <v>1167</v>
      </c>
      <c r="C1663" s="17" t="s">
        <v>19</v>
      </c>
      <c r="D1663" s="18">
        <v>7000000</v>
      </c>
      <c r="E1663" s="18">
        <v>7000000</v>
      </c>
      <c r="F1663" s="34">
        <f t="shared" si="25"/>
        <v>0</v>
      </c>
      <c r="K1663" s="13"/>
      <c r="L1663" s="13"/>
    </row>
    <row r="1664" spans="1:12" ht="40.5" x14ac:dyDescent="0.2">
      <c r="A1664" s="17" t="s">
        <v>1168</v>
      </c>
      <c r="B1664" s="17" t="s">
        <v>1169</v>
      </c>
      <c r="C1664" s="17" t="s">
        <v>19</v>
      </c>
      <c r="D1664" s="18">
        <v>35000000</v>
      </c>
      <c r="E1664" s="18">
        <v>35000000</v>
      </c>
      <c r="F1664" s="34">
        <f t="shared" si="25"/>
        <v>0</v>
      </c>
      <c r="K1664" s="13"/>
      <c r="L1664" s="13"/>
    </row>
    <row r="1665" spans="1:12" ht="27" x14ac:dyDescent="0.2">
      <c r="A1665" s="17" t="s">
        <v>1170</v>
      </c>
      <c r="B1665" s="17" t="s">
        <v>1171</v>
      </c>
      <c r="C1665" s="17" t="s">
        <v>19</v>
      </c>
      <c r="D1665" s="18">
        <v>80000000</v>
      </c>
      <c r="E1665" s="18">
        <v>80000000</v>
      </c>
      <c r="F1665" s="34">
        <f t="shared" si="25"/>
        <v>0</v>
      </c>
      <c r="J1665" s="13"/>
      <c r="K1665" s="13"/>
    </row>
    <row r="1666" spans="1:12" ht="40.5" x14ac:dyDescent="0.2">
      <c r="A1666" s="17" t="s">
        <v>1172</v>
      </c>
      <c r="B1666" s="17" t="s">
        <v>1173</v>
      </c>
      <c r="C1666" s="17" t="s">
        <v>19</v>
      </c>
      <c r="D1666" s="18">
        <v>26000000</v>
      </c>
      <c r="E1666" s="18">
        <v>26000000</v>
      </c>
      <c r="F1666" s="34">
        <f t="shared" si="25"/>
        <v>0</v>
      </c>
      <c r="K1666" s="13"/>
      <c r="L1666" s="13"/>
    </row>
    <row r="1667" spans="1:12" ht="27" x14ac:dyDescent="0.2">
      <c r="A1667" s="17" t="s">
        <v>1174</v>
      </c>
      <c r="B1667" s="17" t="s">
        <v>1175</v>
      </c>
      <c r="C1667" s="17" t="s">
        <v>19</v>
      </c>
      <c r="D1667" s="18">
        <v>12500000</v>
      </c>
      <c r="E1667" s="18">
        <v>12500000</v>
      </c>
      <c r="F1667" s="34">
        <f t="shared" si="25"/>
        <v>0</v>
      </c>
      <c r="K1667" s="13"/>
      <c r="L1667" s="13"/>
    </row>
    <row r="1668" spans="1:12" ht="40.5" x14ac:dyDescent="0.2">
      <c r="A1668" s="17" t="s">
        <v>1176</v>
      </c>
      <c r="B1668" s="17" t="s">
        <v>1177</v>
      </c>
      <c r="C1668" s="17" t="s">
        <v>19</v>
      </c>
      <c r="D1668" s="18">
        <v>35000000</v>
      </c>
      <c r="E1668" s="18">
        <v>35000000</v>
      </c>
      <c r="F1668" s="34">
        <f t="shared" si="25"/>
        <v>0</v>
      </c>
      <c r="K1668" s="13"/>
      <c r="L1668" s="13"/>
    </row>
    <row r="1669" spans="1:12" ht="27" x14ac:dyDescent="0.2">
      <c r="A1669" s="17" t="s">
        <v>1178</v>
      </c>
      <c r="B1669" s="17" t="s">
        <v>1179</v>
      </c>
      <c r="C1669" s="17" t="s">
        <v>19</v>
      </c>
      <c r="D1669" s="18">
        <v>21000000</v>
      </c>
      <c r="E1669" s="18">
        <v>21000000</v>
      </c>
      <c r="F1669" s="34">
        <f t="shared" ref="F1669:F1732" si="26">E1669-D1669</f>
        <v>0</v>
      </c>
      <c r="K1669" s="13"/>
      <c r="L1669" s="13"/>
    </row>
    <row r="1670" spans="1:12" x14ac:dyDescent="0.2">
      <c r="A1670" s="17" t="s">
        <v>1180</v>
      </c>
      <c r="B1670" s="17" t="s">
        <v>1181</v>
      </c>
      <c r="C1670" s="17" t="s">
        <v>19</v>
      </c>
      <c r="D1670" s="18">
        <v>13500000</v>
      </c>
      <c r="E1670" s="18">
        <v>13500000</v>
      </c>
      <c r="F1670" s="34">
        <f t="shared" si="26"/>
        <v>0</v>
      </c>
      <c r="K1670" s="13"/>
      <c r="L1670" s="13"/>
    </row>
    <row r="1671" spans="1:12" x14ac:dyDescent="0.2">
      <c r="A1671" s="17" t="s">
        <v>1182</v>
      </c>
      <c r="B1671" s="17" t="s">
        <v>1183</v>
      </c>
      <c r="C1671" s="17" t="s">
        <v>18</v>
      </c>
      <c r="D1671" s="18">
        <v>5000000</v>
      </c>
      <c r="E1671" s="18">
        <v>5000000</v>
      </c>
      <c r="F1671" s="34">
        <f t="shared" si="26"/>
        <v>0</v>
      </c>
      <c r="K1671" s="13"/>
      <c r="L1671" s="13"/>
    </row>
    <row r="1672" spans="1:12" x14ac:dyDescent="0.2">
      <c r="A1672" s="14" t="s">
        <v>1184</v>
      </c>
      <c r="B1672" s="14" t="s">
        <v>1185</v>
      </c>
      <c r="C1672" s="14"/>
      <c r="F1672" s="34">
        <f t="shared" si="26"/>
        <v>0</v>
      </c>
      <c r="K1672" s="13"/>
      <c r="L1672" s="13"/>
    </row>
    <row r="1673" spans="1:12" x14ac:dyDescent="0.2">
      <c r="A1673" s="29" t="s">
        <v>5</v>
      </c>
      <c r="B1673" s="29" t="s">
        <v>140</v>
      </c>
      <c r="C1673" s="29"/>
      <c r="D1673" s="30" t="s">
        <v>20</v>
      </c>
      <c r="E1673" s="30" t="s">
        <v>20</v>
      </c>
      <c r="F1673" s="34" t="e">
        <f t="shared" si="26"/>
        <v>#VALUE!</v>
      </c>
      <c r="K1673" s="13"/>
      <c r="L1673" s="13"/>
    </row>
    <row r="1674" spans="1:12" x14ac:dyDescent="0.2">
      <c r="A1674" s="14" t="s">
        <v>139</v>
      </c>
      <c r="B1674" s="14" t="s">
        <v>15</v>
      </c>
      <c r="C1674" s="14"/>
      <c r="D1674" s="16">
        <v>1552289254</v>
      </c>
      <c r="E1674" s="16">
        <f>SUM(E1675,E1685,E1711)</f>
        <v>1552289254</v>
      </c>
      <c r="F1674" s="34">
        <f t="shared" si="26"/>
        <v>0</v>
      </c>
      <c r="K1674" s="13"/>
      <c r="L1674" s="13"/>
    </row>
    <row r="1675" spans="1:12" x14ac:dyDescent="0.2">
      <c r="A1675" s="14" t="s">
        <v>138</v>
      </c>
      <c r="B1675" s="14" t="s">
        <v>137</v>
      </c>
      <c r="C1675" s="14"/>
      <c r="D1675" s="16">
        <v>822174517</v>
      </c>
      <c r="E1675" s="16">
        <f>SUM(E1676,E1679)</f>
        <v>822174517</v>
      </c>
      <c r="F1675" s="34">
        <f t="shared" si="26"/>
        <v>0</v>
      </c>
      <c r="K1675" s="13"/>
      <c r="L1675" s="13"/>
    </row>
    <row r="1676" spans="1:12" x14ac:dyDescent="0.2">
      <c r="A1676" s="14" t="s">
        <v>136</v>
      </c>
      <c r="B1676" s="14" t="s">
        <v>132</v>
      </c>
      <c r="C1676" s="14"/>
      <c r="D1676" s="16">
        <v>716378761</v>
      </c>
      <c r="E1676" s="16">
        <f>E1677</f>
        <v>716378761</v>
      </c>
      <c r="F1676" s="34">
        <f t="shared" si="26"/>
        <v>0</v>
      </c>
      <c r="K1676" s="13"/>
      <c r="L1676" s="13"/>
    </row>
    <row r="1677" spans="1:12" x14ac:dyDescent="0.2">
      <c r="A1677" s="14" t="s">
        <v>135</v>
      </c>
      <c r="B1677" s="14" t="s">
        <v>134</v>
      </c>
      <c r="C1677" s="14"/>
      <c r="D1677" s="16">
        <v>716378761</v>
      </c>
      <c r="E1677" s="16">
        <f>E1678</f>
        <v>716378761</v>
      </c>
      <c r="F1677" s="34">
        <f t="shared" si="26"/>
        <v>0</v>
      </c>
      <c r="K1677" s="13"/>
      <c r="L1677" s="13"/>
    </row>
    <row r="1678" spans="1:12" x14ac:dyDescent="0.2">
      <c r="A1678" s="17" t="s">
        <v>133</v>
      </c>
      <c r="B1678" s="17" t="s">
        <v>132</v>
      </c>
      <c r="C1678" s="17"/>
      <c r="D1678" s="18">
        <v>716378761</v>
      </c>
      <c r="E1678" s="18">
        <v>716378761</v>
      </c>
      <c r="F1678" s="34">
        <f t="shared" si="26"/>
        <v>0</v>
      </c>
      <c r="K1678" s="13"/>
      <c r="L1678" s="13"/>
    </row>
    <row r="1679" spans="1:12" x14ac:dyDescent="0.2">
      <c r="A1679" s="14" t="s">
        <v>131</v>
      </c>
      <c r="B1679" s="14" t="s">
        <v>130</v>
      </c>
      <c r="C1679" s="14"/>
      <c r="D1679" s="16">
        <v>105795756</v>
      </c>
      <c r="E1679" s="16">
        <f>SUM(E1680,E1682)</f>
        <v>105795756</v>
      </c>
      <c r="F1679" s="34">
        <f t="shared" si="26"/>
        <v>0</v>
      </c>
      <c r="K1679" s="13"/>
      <c r="L1679" s="13"/>
    </row>
    <row r="1680" spans="1:12" x14ac:dyDescent="0.2">
      <c r="A1680" s="14" t="s">
        <v>129</v>
      </c>
      <c r="B1680" s="14" t="s">
        <v>128</v>
      </c>
      <c r="C1680" s="14"/>
      <c r="D1680" s="16">
        <v>0</v>
      </c>
      <c r="E1680" s="16">
        <f>E1681</f>
        <v>0</v>
      </c>
      <c r="F1680" s="34">
        <f t="shared" si="26"/>
        <v>0</v>
      </c>
      <c r="K1680" s="13"/>
      <c r="L1680" s="13"/>
    </row>
    <row r="1681" spans="1:12" x14ac:dyDescent="0.2">
      <c r="A1681" s="17" t="s">
        <v>143</v>
      </c>
      <c r="B1681" s="17" t="s">
        <v>144</v>
      </c>
      <c r="C1681" s="17"/>
      <c r="D1681" s="18">
        <v>0</v>
      </c>
      <c r="E1681" s="18">
        <v>0</v>
      </c>
      <c r="F1681" s="34">
        <f t="shared" si="26"/>
        <v>0</v>
      </c>
      <c r="K1681" s="13"/>
      <c r="L1681" s="13"/>
    </row>
    <row r="1682" spans="1:12" x14ac:dyDescent="0.2">
      <c r="A1682" s="14" t="s">
        <v>125</v>
      </c>
      <c r="B1682" s="14" t="s">
        <v>124</v>
      </c>
      <c r="C1682" s="14"/>
      <c r="D1682" s="16">
        <v>105795756</v>
      </c>
      <c r="E1682" s="16">
        <f>SUM(E1683:E1684)</f>
        <v>105795756</v>
      </c>
      <c r="F1682" s="34">
        <f t="shared" si="26"/>
        <v>0</v>
      </c>
      <c r="K1682" s="13"/>
      <c r="L1682" s="13"/>
    </row>
    <row r="1683" spans="1:12" x14ac:dyDescent="0.2">
      <c r="A1683" s="17" t="s">
        <v>123</v>
      </c>
      <c r="B1683" s="17" t="s">
        <v>122</v>
      </c>
      <c r="C1683" s="17"/>
      <c r="D1683" s="18">
        <v>35265252</v>
      </c>
      <c r="E1683" s="18">
        <v>35265252</v>
      </c>
      <c r="F1683" s="34">
        <f t="shared" si="26"/>
        <v>0</v>
      </c>
      <c r="K1683" s="13"/>
      <c r="L1683" s="13"/>
    </row>
    <row r="1684" spans="1:12" x14ac:dyDescent="0.2">
      <c r="A1684" s="17" t="s">
        <v>121</v>
      </c>
      <c r="B1684" s="17" t="s">
        <v>120</v>
      </c>
      <c r="C1684" s="17"/>
      <c r="D1684" s="18">
        <v>70530504</v>
      </c>
      <c r="E1684" s="18">
        <v>70530504</v>
      </c>
      <c r="F1684" s="34">
        <f t="shared" si="26"/>
        <v>0</v>
      </c>
      <c r="K1684" s="13"/>
      <c r="L1684" s="13"/>
    </row>
    <row r="1685" spans="1:12" x14ac:dyDescent="0.2">
      <c r="A1685" s="14" t="s">
        <v>119</v>
      </c>
      <c r="B1685" s="14" t="s">
        <v>118</v>
      </c>
      <c r="C1685" s="14"/>
      <c r="D1685" s="16">
        <v>59601677</v>
      </c>
      <c r="E1685" s="16">
        <f>E1686</f>
        <v>59601677</v>
      </c>
      <c r="F1685" s="34">
        <f t="shared" si="26"/>
        <v>0</v>
      </c>
      <c r="K1685" s="13"/>
      <c r="L1685" s="13"/>
    </row>
    <row r="1686" spans="1:12" x14ac:dyDescent="0.2">
      <c r="A1686" s="14" t="s">
        <v>117</v>
      </c>
      <c r="B1686" s="14" t="s">
        <v>116</v>
      </c>
      <c r="C1686" s="14"/>
      <c r="D1686" s="16">
        <v>59601677</v>
      </c>
      <c r="E1686" s="16">
        <f>SUM(E1687,E1690,E1693,E1696,E1700,E1702,E1704,E1706,E1709)</f>
        <v>59601677</v>
      </c>
      <c r="F1686" s="34">
        <f t="shared" si="26"/>
        <v>0</v>
      </c>
      <c r="K1686" s="13"/>
      <c r="L1686" s="13"/>
    </row>
    <row r="1687" spans="1:12" x14ac:dyDescent="0.2">
      <c r="A1687" s="14" t="s">
        <v>115</v>
      </c>
      <c r="B1687" s="14" t="s">
        <v>114</v>
      </c>
      <c r="C1687" s="14"/>
      <c r="D1687" s="16">
        <v>14509143</v>
      </c>
      <c r="E1687" s="16">
        <f>SUM(E1688:E1689)</f>
        <v>14509143</v>
      </c>
      <c r="F1687" s="34">
        <f t="shared" si="26"/>
        <v>0</v>
      </c>
      <c r="K1687" s="13"/>
      <c r="L1687" s="13"/>
    </row>
    <row r="1688" spans="1:12" x14ac:dyDescent="0.2">
      <c r="A1688" s="17" t="s">
        <v>113</v>
      </c>
      <c r="B1688" s="17" t="s">
        <v>112</v>
      </c>
      <c r="C1688" s="17"/>
      <c r="D1688" s="18">
        <v>5897541</v>
      </c>
      <c r="E1688" s="18">
        <v>5897541</v>
      </c>
      <c r="F1688" s="34">
        <f t="shared" si="26"/>
        <v>0</v>
      </c>
      <c r="K1688" s="13"/>
      <c r="L1688" s="13"/>
    </row>
    <row r="1689" spans="1:12" x14ac:dyDescent="0.2">
      <c r="A1689" s="17" t="s">
        <v>111</v>
      </c>
      <c r="B1689" s="17" t="s">
        <v>110</v>
      </c>
      <c r="C1689" s="17"/>
      <c r="D1689" s="18">
        <v>8611602</v>
      </c>
      <c r="E1689" s="18">
        <v>8611602</v>
      </c>
      <c r="F1689" s="34">
        <f t="shared" si="26"/>
        <v>0</v>
      </c>
      <c r="K1689" s="13"/>
      <c r="L1689" s="13"/>
    </row>
    <row r="1690" spans="1:12" x14ac:dyDescent="0.2">
      <c r="A1690" s="14" t="s">
        <v>109</v>
      </c>
      <c r="B1690" s="14" t="s">
        <v>108</v>
      </c>
      <c r="C1690" s="14"/>
      <c r="D1690" s="16">
        <v>12030923</v>
      </c>
      <c r="E1690" s="16">
        <f>SUM(E1691:E1692)</f>
        <v>12030923</v>
      </c>
      <c r="F1690" s="34">
        <f t="shared" si="26"/>
        <v>0</v>
      </c>
      <c r="K1690" s="13"/>
      <c r="L1690" s="13"/>
    </row>
    <row r="1691" spans="1:12" x14ac:dyDescent="0.2">
      <c r="A1691" s="17" t="s">
        <v>107</v>
      </c>
      <c r="B1691" s="17" t="s">
        <v>106</v>
      </c>
      <c r="C1691" s="17"/>
      <c r="D1691" s="18">
        <v>8453863</v>
      </c>
      <c r="E1691" s="18">
        <v>8453863</v>
      </c>
      <c r="F1691" s="34">
        <f t="shared" si="26"/>
        <v>0</v>
      </c>
      <c r="K1691" s="13"/>
      <c r="L1691" s="13"/>
    </row>
    <row r="1692" spans="1:12" x14ac:dyDescent="0.2">
      <c r="A1692" s="17" t="s">
        <v>1014</v>
      </c>
      <c r="B1692" s="17" t="s">
        <v>1015</v>
      </c>
      <c r="C1692" s="17"/>
      <c r="D1692" s="18">
        <v>3577060</v>
      </c>
      <c r="E1692" s="18">
        <v>3577060</v>
      </c>
      <c r="F1692" s="34">
        <f t="shared" si="26"/>
        <v>0</v>
      </c>
      <c r="K1692" s="13"/>
      <c r="L1692" s="13"/>
    </row>
    <row r="1693" spans="1:12" x14ac:dyDescent="0.2">
      <c r="A1693" s="14" t="s">
        <v>101</v>
      </c>
      <c r="B1693" s="14" t="s">
        <v>100</v>
      </c>
      <c r="C1693" s="14"/>
      <c r="D1693" s="16">
        <v>1383206</v>
      </c>
      <c r="E1693" s="16">
        <f>SUM(E1694:E1695)</f>
        <v>1383206</v>
      </c>
      <c r="F1693" s="34">
        <f t="shared" si="26"/>
        <v>0</v>
      </c>
      <c r="K1693" s="13"/>
      <c r="L1693" s="13"/>
    </row>
    <row r="1694" spans="1:12" x14ac:dyDescent="0.2">
      <c r="A1694" s="17" t="s">
        <v>99</v>
      </c>
      <c r="B1694" s="17" t="s">
        <v>98</v>
      </c>
      <c r="C1694" s="17"/>
      <c r="D1694" s="18">
        <v>840870</v>
      </c>
      <c r="E1694" s="18">
        <v>840870</v>
      </c>
      <c r="F1694" s="34">
        <f t="shared" si="26"/>
        <v>0</v>
      </c>
      <c r="K1694" s="13"/>
      <c r="L1694" s="13"/>
    </row>
    <row r="1695" spans="1:12" x14ac:dyDescent="0.2">
      <c r="A1695" s="17" t="s">
        <v>93</v>
      </c>
      <c r="B1695" s="17" t="s">
        <v>92</v>
      </c>
      <c r="C1695" s="17"/>
      <c r="D1695" s="18">
        <v>542336</v>
      </c>
      <c r="E1695" s="18">
        <v>542336</v>
      </c>
      <c r="F1695" s="34">
        <f t="shared" si="26"/>
        <v>0</v>
      </c>
      <c r="K1695" s="13"/>
      <c r="L1695" s="13"/>
    </row>
    <row r="1696" spans="1:12" x14ac:dyDescent="0.2">
      <c r="A1696" s="14" t="s">
        <v>89</v>
      </c>
      <c r="B1696" s="14" t="s">
        <v>88</v>
      </c>
      <c r="C1696" s="14"/>
      <c r="D1696" s="16">
        <v>10559065</v>
      </c>
      <c r="E1696" s="16">
        <f>SUM(E1697:E1699)</f>
        <v>10559065</v>
      </c>
      <c r="F1696" s="34">
        <f t="shared" si="26"/>
        <v>0</v>
      </c>
      <c r="K1696" s="13"/>
      <c r="L1696" s="13"/>
    </row>
    <row r="1697" spans="1:12" x14ac:dyDescent="0.2">
      <c r="A1697" s="17" t="s">
        <v>87</v>
      </c>
      <c r="B1697" s="17" t="s">
        <v>86</v>
      </c>
      <c r="C1697" s="17"/>
      <c r="D1697" s="18">
        <v>3084674</v>
      </c>
      <c r="E1697" s="18">
        <v>3084674</v>
      </c>
      <c r="F1697" s="34">
        <f t="shared" si="26"/>
        <v>0</v>
      </c>
      <c r="K1697" s="13"/>
      <c r="L1697" s="13"/>
    </row>
    <row r="1698" spans="1:12" x14ac:dyDescent="0.2">
      <c r="A1698" s="17" t="s">
        <v>83</v>
      </c>
      <c r="B1698" s="17" t="s">
        <v>82</v>
      </c>
      <c r="C1698" s="17"/>
      <c r="D1698" s="18">
        <v>1999438</v>
      </c>
      <c r="E1698" s="18">
        <v>1999438</v>
      </c>
      <c r="F1698" s="34">
        <f t="shared" si="26"/>
        <v>0</v>
      </c>
      <c r="K1698" s="13"/>
      <c r="L1698" s="13"/>
    </row>
    <row r="1699" spans="1:12" x14ac:dyDescent="0.2">
      <c r="A1699" s="17" t="s">
        <v>77</v>
      </c>
      <c r="B1699" s="17" t="s">
        <v>76</v>
      </c>
      <c r="C1699" s="17"/>
      <c r="D1699" s="18">
        <v>5474953</v>
      </c>
      <c r="E1699" s="18">
        <v>5474953</v>
      </c>
      <c r="F1699" s="34">
        <f t="shared" si="26"/>
        <v>0</v>
      </c>
      <c r="K1699" s="13"/>
      <c r="L1699" s="13"/>
    </row>
    <row r="1700" spans="1:12" x14ac:dyDescent="0.2">
      <c r="A1700" s="14" t="s">
        <v>75</v>
      </c>
      <c r="B1700" s="14" t="s">
        <v>74</v>
      </c>
      <c r="C1700" s="14"/>
      <c r="D1700" s="16">
        <v>723116</v>
      </c>
      <c r="E1700" s="16">
        <f>E1701</f>
        <v>723116</v>
      </c>
      <c r="F1700" s="34">
        <f t="shared" si="26"/>
        <v>0</v>
      </c>
      <c r="K1700" s="13"/>
      <c r="L1700" s="13"/>
    </row>
    <row r="1701" spans="1:12" x14ac:dyDescent="0.2">
      <c r="A1701" s="17" t="s">
        <v>73</v>
      </c>
      <c r="B1701" s="17" t="s">
        <v>72</v>
      </c>
      <c r="C1701" s="17"/>
      <c r="D1701" s="18">
        <v>723116</v>
      </c>
      <c r="E1701" s="18">
        <v>723116</v>
      </c>
      <c r="F1701" s="34">
        <f t="shared" si="26"/>
        <v>0</v>
      </c>
      <c r="K1701" s="13"/>
      <c r="L1701" s="13"/>
    </row>
    <row r="1702" spans="1:12" x14ac:dyDescent="0.2">
      <c r="A1702" s="14" t="s">
        <v>71</v>
      </c>
      <c r="B1702" s="14" t="s">
        <v>70</v>
      </c>
      <c r="C1702" s="14"/>
      <c r="D1702" s="16">
        <v>5661384</v>
      </c>
      <c r="E1702" s="16">
        <f>E1703</f>
        <v>5661384</v>
      </c>
      <c r="F1702" s="34">
        <f t="shared" si="26"/>
        <v>0</v>
      </c>
      <c r="K1702" s="13"/>
      <c r="L1702" s="13"/>
    </row>
    <row r="1703" spans="1:12" x14ac:dyDescent="0.2">
      <c r="A1703" s="17" t="s">
        <v>69</v>
      </c>
      <c r="B1703" s="17" t="s">
        <v>68</v>
      </c>
      <c r="C1703" s="17"/>
      <c r="D1703" s="18">
        <v>5661384</v>
      </c>
      <c r="E1703" s="18">
        <v>5661384</v>
      </c>
      <c r="F1703" s="34">
        <f t="shared" si="26"/>
        <v>0</v>
      </c>
      <c r="K1703" s="13"/>
      <c r="L1703" s="13"/>
    </row>
    <row r="1704" spans="1:12" x14ac:dyDescent="0.2">
      <c r="A1704" s="14" t="s">
        <v>65</v>
      </c>
      <c r="B1704" s="14" t="s">
        <v>64</v>
      </c>
      <c r="C1704" s="14"/>
      <c r="D1704" s="16">
        <v>964154</v>
      </c>
      <c r="E1704" s="16">
        <f>E1705</f>
        <v>964154</v>
      </c>
      <c r="F1704" s="34">
        <f t="shared" si="26"/>
        <v>0</v>
      </c>
      <c r="K1704" s="13"/>
      <c r="L1704" s="13"/>
    </row>
    <row r="1705" spans="1:12" x14ac:dyDescent="0.2">
      <c r="A1705" s="17" t="s">
        <v>401</v>
      </c>
      <c r="B1705" s="17" t="s">
        <v>402</v>
      </c>
      <c r="C1705" s="17"/>
      <c r="D1705" s="18">
        <v>964154</v>
      </c>
      <c r="E1705" s="18">
        <v>964154</v>
      </c>
      <c r="F1705" s="34">
        <f t="shared" si="26"/>
        <v>0</v>
      </c>
      <c r="K1705" s="13"/>
      <c r="L1705" s="13"/>
    </row>
    <row r="1706" spans="1:12" x14ac:dyDescent="0.2">
      <c r="A1706" s="14" t="s">
        <v>59</v>
      </c>
      <c r="B1706" s="14" t="s">
        <v>58</v>
      </c>
      <c r="C1706" s="14"/>
      <c r="D1706" s="16">
        <v>12182194</v>
      </c>
      <c r="E1706" s="16">
        <f>SUM(E1707:E1708)</f>
        <v>12182194</v>
      </c>
      <c r="F1706" s="34">
        <f t="shared" si="26"/>
        <v>0</v>
      </c>
      <c r="K1706" s="13"/>
      <c r="L1706" s="13"/>
    </row>
    <row r="1707" spans="1:12" x14ac:dyDescent="0.2">
      <c r="A1707" s="17" t="s">
        <v>57</v>
      </c>
      <c r="B1707" s="17" t="s">
        <v>56</v>
      </c>
      <c r="C1707" s="17"/>
      <c r="D1707" s="18">
        <v>5966131</v>
      </c>
      <c r="E1707" s="18">
        <v>5966131</v>
      </c>
      <c r="F1707" s="34">
        <f t="shared" si="26"/>
        <v>0</v>
      </c>
      <c r="K1707" s="13"/>
      <c r="L1707" s="13"/>
    </row>
    <row r="1708" spans="1:12" x14ac:dyDescent="0.2">
      <c r="A1708" s="17" t="s">
        <v>55</v>
      </c>
      <c r="B1708" s="17" t="s">
        <v>54</v>
      </c>
      <c r="C1708" s="17"/>
      <c r="D1708" s="18">
        <v>6216063</v>
      </c>
      <c r="E1708" s="18">
        <v>6216063</v>
      </c>
      <c r="F1708" s="34">
        <f t="shared" si="26"/>
        <v>0</v>
      </c>
      <c r="K1708" s="13"/>
      <c r="L1708" s="13"/>
    </row>
    <row r="1709" spans="1:12" x14ac:dyDescent="0.2">
      <c r="A1709" s="14" t="s">
        <v>405</v>
      </c>
      <c r="B1709" s="14" t="s">
        <v>406</v>
      </c>
      <c r="C1709" s="14"/>
      <c r="D1709" s="16">
        <v>1588492</v>
      </c>
      <c r="E1709" s="16">
        <f>E1710</f>
        <v>1588492</v>
      </c>
      <c r="F1709" s="34">
        <f t="shared" si="26"/>
        <v>0</v>
      </c>
      <c r="K1709" s="13"/>
      <c r="L1709" s="13"/>
    </row>
    <row r="1710" spans="1:12" x14ac:dyDescent="0.2">
      <c r="A1710" s="17" t="s">
        <v>407</v>
      </c>
      <c r="B1710" s="17" t="s">
        <v>408</v>
      </c>
      <c r="C1710" s="17"/>
      <c r="D1710" s="18">
        <v>1588492</v>
      </c>
      <c r="E1710" s="18">
        <v>1588492</v>
      </c>
      <c r="F1710" s="34">
        <f t="shared" si="26"/>
        <v>0</v>
      </c>
      <c r="K1710" s="13"/>
      <c r="L1710" s="13"/>
    </row>
    <row r="1711" spans="1:12" x14ac:dyDescent="0.2">
      <c r="A1711" s="14" t="s">
        <v>37</v>
      </c>
      <c r="B1711" s="14" t="s">
        <v>36</v>
      </c>
      <c r="C1711" s="14"/>
      <c r="D1711" s="16">
        <v>670513060</v>
      </c>
      <c r="E1711" s="16">
        <f>SUM(E1712,E1715,E1720,E1725)</f>
        <v>670513060</v>
      </c>
      <c r="F1711" s="34">
        <f t="shared" si="26"/>
        <v>0</v>
      </c>
      <c r="K1711" s="13"/>
      <c r="L1711" s="13"/>
    </row>
    <row r="1712" spans="1:12" x14ac:dyDescent="0.2">
      <c r="A1712" s="14" t="s">
        <v>35</v>
      </c>
      <c r="B1712" s="14" t="s">
        <v>34</v>
      </c>
      <c r="C1712" s="14"/>
      <c r="D1712" s="16">
        <v>11413060</v>
      </c>
      <c r="E1712" s="16">
        <f>E1713</f>
        <v>11413060</v>
      </c>
      <c r="F1712" s="34">
        <f t="shared" si="26"/>
        <v>0</v>
      </c>
      <c r="K1712" s="13"/>
      <c r="L1712" s="13"/>
    </row>
    <row r="1713" spans="1:12" x14ac:dyDescent="0.2">
      <c r="A1713" s="14" t="s">
        <v>33</v>
      </c>
      <c r="B1713" s="14" t="s">
        <v>32</v>
      </c>
      <c r="C1713" s="14"/>
      <c r="D1713" s="16">
        <v>11413060</v>
      </c>
      <c r="E1713" s="16">
        <f>E1714</f>
        <v>11413060</v>
      </c>
      <c r="F1713" s="34">
        <f t="shared" si="26"/>
        <v>0</v>
      </c>
      <c r="K1713" s="13"/>
      <c r="L1713" s="13"/>
    </row>
    <row r="1714" spans="1:12" x14ac:dyDescent="0.2">
      <c r="A1714" s="17" t="s">
        <v>415</v>
      </c>
      <c r="B1714" s="17" t="s">
        <v>416</v>
      </c>
      <c r="C1714" s="17"/>
      <c r="D1714" s="18">
        <v>11413060</v>
      </c>
      <c r="E1714" s="38">
        <f>SUM(E1743,E1757)</f>
        <v>11413060</v>
      </c>
      <c r="F1714" s="34">
        <f t="shared" si="26"/>
        <v>0</v>
      </c>
      <c r="K1714" s="13"/>
      <c r="L1714" s="13"/>
    </row>
    <row r="1715" spans="1:12" x14ac:dyDescent="0.2">
      <c r="A1715" s="14" t="s">
        <v>157</v>
      </c>
      <c r="B1715" s="14" t="s">
        <v>158</v>
      </c>
      <c r="C1715" s="14"/>
      <c r="D1715" s="16">
        <v>154353255</v>
      </c>
      <c r="E1715" s="16">
        <f>E1716</f>
        <v>154353255</v>
      </c>
      <c r="F1715" s="34">
        <f t="shared" si="26"/>
        <v>0</v>
      </c>
      <c r="K1715" s="13"/>
      <c r="L1715" s="13"/>
    </row>
    <row r="1716" spans="1:12" x14ac:dyDescent="0.2">
      <c r="A1716" s="14" t="s">
        <v>159</v>
      </c>
      <c r="B1716" s="14" t="s">
        <v>160</v>
      </c>
      <c r="C1716" s="14"/>
      <c r="D1716" s="16">
        <v>154353255</v>
      </c>
      <c r="E1716" s="16">
        <f>SUM(E1717:E1719)</f>
        <v>154353255</v>
      </c>
      <c r="F1716" s="34">
        <f t="shared" si="26"/>
        <v>0</v>
      </c>
      <c r="K1716" s="13"/>
      <c r="L1716" s="13"/>
    </row>
    <row r="1717" spans="1:12" x14ac:dyDescent="0.2">
      <c r="A1717" s="17" t="s">
        <v>743</v>
      </c>
      <c r="B1717" s="17" t="s">
        <v>744</v>
      </c>
      <c r="C1717" s="17"/>
      <c r="D1717" s="18">
        <v>31000000</v>
      </c>
      <c r="E1717" s="35">
        <f>E1750</f>
        <v>31000000</v>
      </c>
      <c r="F1717" s="34">
        <f t="shared" si="26"/>
        <v>0</v>
      </c>
      <c r="K1717" s="13"/>
      <c r="L1717" s="13"/>
    </row>
    <row r="1718" spans="1:12" x14ac:dyDescent="0.2">
      <c r="A1718" s="17" t="s">
        <v>163</v>
      </c>
      <c r="B1718" s="17" t="s">
        <v>164</v>
      </c>
      <c r="C1718" s="17"/>
      <c r="D1718" s="18">
        <v>94254100</v>
      </c>
      <c r="E1718" s="36">
        <f>SUM(E1745,E1747:E1749)</f>
        <v>94254100</v>
      </c>
      <c r="F1718" s="34">
        <f t="shared" si="26"/>
        <v>0</v>
      </c>
      <c r="K1718" s="13"/>
      <c r="L1718" s="13"/>
    </row>
    <row r="1719" spans="1:12" x14ac:dyDescent="0.2">
      <c r="A1719" s="17" t="s">
        <v>919</v>
      </c>
      <c r="B1719" s="17" t="s">
        <v>920</v>
      </c>
      <c r="C1719" s="17"/>
      <c r="D1719" s="18">
        <v>29099155</v>
      </c>
      <c r="E1719" s="35">
        <f>E1736</f>
        <v>29099155</v>
      </c>
      <c r="F1719" s="34">
        <f t="shared" si="26"/>
        <v>0</v>
      </c>
      <c r="K1719" s="13"/>
      <c r="L1719" s="13"/>
    </row>
    <row r="1720" spans="1:12" x14ac:dyDescent="0.2">
      <c r="A1720" s="14" t="s">
        <v>165</v>
      </c>
      <c r="B1720" s="14" t="s">
        <v>166</v>
      </c>
      <c r="C1720" s="14"/>
      <c r="D1720" s="16">
        <v>252683709</v>
      </c>
      <c r="E1720" s="16">
        <f>E1721</f>
        <v>252683709</v>
      </c>
      <c r="F1720" s="34">
        <f t="shared" si="26"/>
        <v>0</v>
      </c>
      <c r="K1720" s="13"/>
      <c r="L1720" s="13"/>
    </row>
    <row r="1721" spans="1:12" x14ac:dyDescent="0.2">
      <c r="A1721" s="14" t="s">
        <v>167</v>
      </c>
      <c r="B1721" s="14" t="s">
        <v>168</v>
      </c>
      <c r="C1721" s="14"/>
      <c r="D1721" s="16">
        <v>252683709</v>
      </c>
      <c r="E1721" s="16">
        <f>SUM(E1722:E1724)</f>
        <v>252683709</v>
      </c>
      <c r="F1721" s="34">
        <f t="shared" si="26"/>
        <v>0</v>
      </c>
      <c r="K1721" s="13"/>
      <c r="L1721" s="13"/>
    </row>
    <row r="1722" spans="1:12" x14ac:dyDescent="0.2">
      <c r="A1722" s="17" t="s">
        <v>705</v>
      </c>
      <c r="B1722" s="17" t="s">
        <v>706</v>
      </c>
      <c r="C1722" s="17"/>
      <c r="D1722" s="18">
        <v>71256892</v>
      </c>
      <c r="E1722" s="40">
        <f>SUM(E1738:E1739,E1753)</f>
        <v>71256892</v>
      </c>
      <c r="F1722" s="34">
        <f t="shared" si="26"/>
        <v>0</v>
      </c>
      <c r="K1722" s="13"/>
      <c r="L1722" s="13"/>
    </row>
    <row r="1723" spans="1:12" x14ac:dyDescent="0.2">
      <c r="A1723" s="17" t="s">
        <v>751</v>
      </c>
      <c r="B1723" s="17" t="s">
        <v>752</v>
      </c>
      <c r="C1723" s="17"/>
      <c r="D1723" s="18">
        <v>55828870</v>
      </c>
      <c r="E1723" s="37">
        <f>SUM(E1737,E1751)</f>
        <v>55828870</v>
      </c>
      <c r="F1723" s="34">
        <f t="shared" si="26"/>
        <v>0</v>
      </c>
      <c r="K1723" s="13"/>
    </row>
    <row r="1724" spans="1:12" x14ac:dyDescent="0.2">
      <c r="A1724" s="17" t="s">
        <v>169</v>
      </c>
      <c r="B1724" s="17" t="s">
        <v>170</v>
      </c>
      <c r="C1724" s="17"/>
      <c r="D1724" s="18">
        <v>125597947</v>
      </c>
      <c r="E1724" s="43">
        <f>SUM(E1740,E1742,E1744,E1746,E1752,E1756)</f>
        <v>125597947</v>
      </c>
      <c r="F1724" s="34">
        <f t="shared" si="26"/>
        <v>0</v>
      </c>
      <c r="K1724" s="13"/>
    </row>
    <row r="1725" spans="1:12" x14ac:dyDescent="0.2">
      <c r="A1725" s="14" t="s">
        <v>31</v>
      </c>
      <c r="B1725" s="14" t="s">
        <v>30</v>
      </c>
      <c r="C1725" s="14"/>
      <c r="D1725" s="16">
        <v>252063036</v>
      </c>
      <c r="E1725" s="16">
        <f>E1726</f>
        <v>252063036</v>
      </c>
      <c r="F1725" s="34">
        <f t="shared" si="26"/>
        <v>0</v>
      </c>
      <c r="K1725" s="13"/>
    </row>
    <row r="1726" spans="1:12" x14ac:dyDescent="0.2">
      <c r="A1726" s="14" t="s">
        <v>29</v>
      </c>
      <c r="B1726" s="14" t="s">
        <v>28</v>
      </c>
      <c r="C1726" s="14"/>
      <c r="D1726" s="16">
        <v>252063036</v>
      </c>
      <c r="E1726" s="16">
        <f>SUM(E1727:E1728)</f>
        <v>252063036</v>
      </c>
      <c r="F1726" s="34">
        <f t="shared" si="26"/>
        <v>0</v>
      </c>
      <c r="K1726" s="13"/>
    </row>
    <row r="1727" spans="1:12" x14ac:dyDescent="0.2">
      <c r="A1727" s="17" t="s">
        <v>27</v>
      </c>
      <c r="B1727" s="17" t="s">
        <v>26</v>
      </c>
      <c r="C1727" s="17"/>
      <c r="D1727" s="18">
        <v>232063036</v>
      </c>
      <c r="E1727" s="18">
        <f>SUM(E1754:E1755,E1758:E1767)</f>
        <v>232063036</v>
      </c>
      <c r="F1727" s="34">
        <f t="shared" si="26"/>
        <v>0</v>
      </c>
      <c r="K1727" s="13"/>
      <c r="L1727" s="13"/>
    </row>
    <row r="1728" spans="1:12" x14ac:dyDescent="0.2">
      <c r="A1728" s="17" t="s">
        <v>25</v>
      </c>
      <c r="B1728" s="17" t="s">
        <v>24</v>
      </c>
      <c r="C1728" s="17"/>
      <c r="D1728" s="18">
        <v>20000000</v>
      </c>
      <c r="E1728" s="35">
        <f>E1741</f>
        <v>20000000</v>
      </c>
      <c r="F1728" s="34">
        <f t="shared" si="26"/>
        <v>0</v>
      </c>
      <c r="K1728" s="13"/>
      <c r="L1728" s="13"/>
    </row>
    <row r="1729" spans="1:12" x14ac:dyDescent="0.2">
      <c r="A1729" s="13"/>
      <c r="B1729" s="14" t="s">
        <v>3</v>
      </c>
      <c r="C1729" s="14"/>
      <c r="D1729" s="16">
        <v>822174517</v>
      </c>
      <c r="E1729" s="16">
        <f>E1675</f>
        <v>822174517</v>
      </c>
      <c r="F1729" s="34">
        <f t="shared" si="26"/>
        <v>0</v>
      </c>
      <c r="K1729" s="13"/>
      <c r="L1729" s="13"/>
    </row>
    <row r="1730" spans="1:12" x14ac:dyDescent="0.2">
      <c r="A1730" s="13"/>
      <c r="B1730" s="14" t="s">
        <v>2</v>
      </c>
      <c r="C1730" s="14"/>
      <c r="D1730" s="16">
        <v>59601677</v>
      </c>
      <c r="E1730" s="16">
        <f>E1685</f>
        <v>59601677</v>
      </c>
      <c r="F1730" s="34">
        <f t="shared" si="26"/>
        <v>0</v>
      </c>
      <c r="K1730" s="13"/>
      <c r="L1730" s="13"/>
    </row>
    <row r="1731" spans="1:12" x14ac:dyDescent="0.2">
      <c r="A1731" s="13"/>
      <c r="B1731" s="14" t="s">
        <v>23</v>
      </c>
      <c r="C1731" s="14"/>
      <c r="D1731" s="16">
        <v>881776194</v>
      </c>
      <c r="E1731" s="16">
        <f>SUM(E1729:E1730)</f>
        <v>881776194</v>
      </c>
      <c r="F1731" s="34">
        <f t="shared" si="26"/>
        <v>0</v>
      </c>
      <c r="K1731" s="13"/>
      <c r="L1731" s="13"/>
    </row>
    <row r="1732" spans="1:12" x14ac:dyDescent="0.2">
      <c r="A1732" s="13"/>
      <c r="B1732" s="14" t="s">
        <v>1</v>
      </c>
      <c r="C1732" s="14"/>
      <c r="D1732" s="16">
        <v>670513060</v>
      </c>
      <c r="E1732" s="16">
        <f>E1711</f>
        <v>670513060</v>
      </c>
      <c r="F1732" s="34">
        <f t="shared" si="26"/>
        <v>0</v>
      </c>
      <c r="K1732" s="13"/>
      <c r="L1732" s="13"/>
    </row>
    <row r="1733" spans="1:12" x14ac:dyDescent="0.2">
      <c r="A1733" s="13"/>
      <c r="B1733" s="14" t="s">
        <v>0</v>
      </c>
      <c r="C1733" s="14"/>
      <c r="D1733" s="16">
        <v>1552289254</v>
      </c>
      <c r="E1733" s="16">
        <f>SUM(E1731:E1732)</f>
        <v>1552289254</v>
      </c>
      <c r="F1733" s="34">
        <f t="shared" ref="F1733:F1796" si="27">E1733-D1733</f>
        <v>0</v>
      </c>
      <c r="K1733" s="13"/>
      <c r="L1733" s="13"/>
    </row>
    <row r="1734" spans="1:12" x14ac:dyDescent="0.2">
      <c r="A1734" s="14" t="s">
        <v>1184</v>
      </c>
      <c r="B1734" s="14" t="s">
        <v>1185</v>
      </c>
      <c r="C1734" s="14"/>
      <c r="F1734" s="34">
        <f t="shared" si="27"/>
        <v>0</v>
      </c>
      <c r="K1734" s="13"/>
      <c r="L1734" s="13"/>
    </row>
    <row r="1735" spans="1:12" x14ac:dyDescent="0.2">
      <c r="A1735" s="29" t="s">
        <v>5</v>
      </c>
      <c r="B1735" s="29" t="s">
        <v>22</v>
      </c>
      <c r="C1735" s="29" t="s">
        <v>21</v>
      </c>
      <c r="D1735" s="30" t="s">
        <v>20</v>
      </c>
      <c r="E1735" s="30" t="s">
        <v>20</v>
      </c>
      <c r="F1735" s="34" t="e">
        <f t="shared" si="27"/>
        <v>#VALUE!</v>
      </c>
      <c r="K1735" s="13"/>
      <c r="L1735" s="13"/>
    </row>
    <row r="1736" spans="1:12" ht="27" x14ac:dyDescent="0.2">
      <c r="A1736" s="17" t="s">
        <v>1186</v>
      </c>
      <c r="B1736" s="17" t="s">
        <v>1187</v>
      </c>
      <c r="C1736" s="17" t="s">
        <v>18</v>
      </c>
      <c r="D1736" s="18">
        <v>29099155</v>
      </c>
      <c r="E1736" s="35">
        <v>29099155</v>
      </c>
      <c r="F1736" s="34">
        <f t="shared" si="27"/>
        <v>0</v>
      </c>
      <c r="K1736" s="13"/>
      <c r="L1736" s="13"/>
    </row>
    <row r="1737" spans="1:12" x14ac:dyDescent="0.2">
      <c r="A1737" s="17" t="s">
        <v>1188</v>
      </c>
      <c r="B1737" s="17" t="s">
        <v>1189</v>
      </c>
      <c r="C1737" s="17" t="s">
        <v>18</v>
      </c>
      <c r="D1737" s="18">
        <v>45244120</v>
      </c>
      <c r="E1737" s="37">
        <v>45244120</v>
      </c>
      <c r="F1737" s="34">
        <f t="shared" si="27"/>
        <v>0</v>
      </c>
      <c r="K1737" s="13"/>
      <c r="L1737" s="13"/>
    </row>
    <row r="1738" spans="1:12" x14ac:dyDescent="0.2">
      <c r="A1738" s="17" t="s">
        <v>1190</v>
      </c>
      <c r="B1738" s="17" t="s">
        <v>1191</v>
      </c>
      <c r="C1738" s="17" t="s">
        <v>19</v>
      </c>
      <c r="D1738" s="18">
        <v>16500000</v>
      </c>
      <c r="E1738" s="40">
        <v>16500000</v>
      </c>
      <c r="F1738" s="34">
        <f t="shared" si="27"/>
        <v>0</v>
      </c>
      <c r="K1738" s="13"/>
      <c r="L1738" s="13"/>
    </row>
    <row r="1739" spans="1:12" x14ac:dyDescent="0.2">
      <c r="A1739" s="17" t="s">
        <v>1192</v>
      </c>
      <c r="B1739" s="17" t="s">
        <v>1193</v>
      </c>
      <c r="C1739" s="17" t="s">
        <v>19</v>
      </c>
      <c r="D1739" s="18">
        <v>29500000</v>
      </c>
      <c r="E1739" s="40">
        <v>29500000</v>
      </c>
      <c r="F1739" s="34">
        <f t="shared" si="27"/>
        <v>0</v>
      </c>
      <c r="K1739" s="13"/>
      <c r="L1739" s="13"/>
    </row>
    <row r="1740" spans="1:12" x14ac:dyDescent="0.2">
      <c r="A1740" s="17" t="s">
        <v>1194</v>
      </c>
      <c r="B1740" s="17" t="s">
        <v>1195</v>
      </c>
      <c r="C1740" s="17" t="s">
        <v>19</v>
      </c>
      <c r="D1740" s="18">
        <v>11000000</v>
      </c>
      <c r="E1740" s="43">
        <v>11000000</v>
      </c>
      <c r="F1740" s="34">
        <f t="shared" si="27"/>
        <v>0</v>
      </c>
      <c r="K1740" s="13"/>
      <c r="L1740" s="13"/>
    </row>
    <row r="1741" spans="1:12" x14ac:dyDescent="0.2">
      <c r="A1741" s="17" t="s">
        <v>1196</v>
      </c>
      <c r="B1741" s="17" t="s">
        <v>24</v>
      </c>
      <c r="C1741" s="17" t="s">
        <v>19</v>
      </c>
      <c r="D1741" s="18">
        <v>20000000</v>
      </c>
      <c r="E1741" s="35">
        <v>20000000</v>
      </c>
      <c r="F1741" s="34">
        <f t="shared" si="27"/>
        <v>0</v>
      </c>
      <c r="K1741" s="13"/>
      <c r="L1741" s="13"/>
    </row>
    <row r="1742" spans="1:12" x14ac:dyDescent="0.2">
      <c r="A1742" s="17" t="s">
        <v>1197</v>
      </c>
      <c r="B1742" s="17" t="s">
        <v>1198</v>
      </c>
      <c r="C1742" s="17" t="s">
        <v>19</v>
      </c>
      <c r="D1742" s="18">
        <v>32000211</v>
      </c>
      <c r="E1742" s="43">
        <v>32000211</v>
      </c>
      <c r="F1742" s="34">
        <f t="shared" si="27"/>
        <v>0</v>
      </c>
      <c r="K1742" s="13"/>
      <c r="L1742" s="13"/>
    </row>
    <row r="1743" spans="1:12" x14ac:dyDescent="0.2">
      <c r="A1743" s="17" t="s">
        <v>1199</v>
      </c>
      <c r="B1743" s="17" t="s">
        <v>1200</v>
      </c>
      <c r="C1743" s="17" t="s">
        <v>19</v>
      </c>
      <c r="D1743" s="18">
        <v>4900000</v>
      </c>
      <c r="E1743" s="38">
        <v>4900000</v>
      </c>
      <c r="F1743" s="34">
        <f t="shared" si="27"/>
        <v>0</v>
      </c>
      <c r="K1743" s="13"/>
      <c r="L1743" s="13"/>
    </row>
    <row r="1744" spans="1:12" x14ac:dyDescent="0.2">
      <c r="A1744" s="17" t="s">
        <v>1201</v>
      </c>
      <c r="B1744" s="17" t="s">
        <v>1202</v>
      </c>
      <c r="C1744" s="17" t="s">
        <v>19</v>
      </c>
      <c r="D1744" s="18">
        <v>9945400</v>
      </c>
      <c r="E1744" s="43">
        <v>9945400</v>
      </c>
      <c r="F1744" s="34">
        <f t="shared" si="27"/>
        <v>0</v>
      </c>
      <c r="K1744" s="13"/>
      <c r="L1744" s="13"/>
    </row>
    <row r="1745" spans="1:12" x14ac:dyDescent="0.2">
      <c r="A1745" s="17" t="s">
        <v>1203</v>
      </c>
      <c r="B1745" s="17" t="s">
        <v>1204</v>
      </c>
      <c r="C1745" s="17" t="s">
        <v>19</v>
      </c>
      <c r="D1745" s="18">
        <v>42789200</v>
      </c>
      <c r="E1745" s="36">
        <v>42789200</v>
      </c>
      <c r="F1745" s="34">
        <f t="shared" si="27"/>
        <v>0</v>
      </c>
      <c r="K1745" s="13"/>
      <c r="L1745" s="13"/>
    </row>
    <row r="1746" spans="1:12" x14ac:dyDescent="0.2">
      <c r="A1746" s="17" t="s">
        <v>1205</v>
      </c>
      <c r="B1746" s="17" t="s">
        <v>1206</v>
      </c>
      <c r="C1746" s="17" t="s">
        <v>19</v>
      </c>
      <c r="D1746" s="18">
        <v>41795689</v>
      </c>
      <c r="E1746" s="43">
        <v>41795689</v>
      </c>
      <c r="F1746" s="34">
        <f t="shared" si="27"/>
        <v>0</v>
      </c>
      <c r="K1746" s="13"/>
      <c r="L1746" s="13"/>
    </row>
    <row r="1747" spans="1:12" x14ac:dyDescent="0.2">
      <c r="A1747" s="17" t="s">
        <v>1207</v>
      </c>
      <c r="B1747" s="17" t="s">
        <v>1208</v>
      </c>
      <c r="C1747" s="17" t="s">
        <v>18</v>
      </c>
      <c r="D1747" s="18">
        <v>22456250</v>
      </c>
      <c r="E1747" s="36">
        <v>22456250</v>
      </c>
      <c r="F1747" s="34">
        <f t="shared" si="27"/>
        <v>0</v>
      </c>
      <c r="K1747" s="13"/>
      <c r="L1747" s="13"/>
    </row>
    <row r="1748" spans="1:12" x14ac:dyDescent="0.2">
      <c r="A1748" s="17" t="s">
        <v>1209</v>
      </c>
      <c r="B1748" s="17" t="s">
        <v>1210</v>
      </c>
      <c r="C1748" s="17" t="s">
        <v>18</v>
      </c>
      <c r="D1748" s="18">
        <v>21458650</v>
      </c>
      <c r="E1748" s="36">
        <v>21458650</v>
      </c>
      <c r="F1748" s="34">
        <f t="shared" si="27"/>
        <v>0</v>
      </c>
      <c r="K1748" s="13"/>
      <c r="L1748" s="13"/>
    </row>
    <row r="1749" spans="1:12" ht="27" x14ac:dyDescent="0.2">
      <c r="A1749" s="17" t="s">
        <v>1211</v>
      </c>
      <c r="B1749" s="17" t="s">
        <v>1212</v>
      </c>
      <c r="C1749" s="17" t="s">
        <v>18</v>
      </c>
      <c r="D1749" s="18">
        <v>7550000</v>
      </c>
      <c r="E1749" s="36">
        <v>7550000</v>
      </c>
      <c r="F1749" s="34">
        <f t="shared" si="27"/>
        <v>0</v>
      </c>
      <c r="K1749" s="13"/>
      <c r="L1749" s="13"/>
    </row>
    <row r="1750" spans="1:12" x14ac:dyDescent="0.2">
      <c r="A1750" s="17" t="s">
        <v>1213</v>
      </c>
      <c r="B1750" s="17" t="s">
        <v>1214</v>
      </c>
      <c r="C1750" s="17" t="s">
        <v>18</v>
      </c>
      <c r="D1750" s="18">
        <v>31000000</v>
      </c>
      <c r="E1750" s="35">
        <v>31000000</v>
      </c>
      <c r="F1750" s="34">
        <f t="shared" si="27"/>
        <v>0</v>
      </c>
      <c r="K1750" s="13"/>
      <c r="L1750" s="13"/>
    </row>
    <row r="1751" spans="1:12" x14ac:dyDescent="0.2">
      <c r="A1751" s="17" t="s">
        <v>1215</v>
      </c>
      <c r="B1751" s="17" t="s">
        <v>1216</v>
      </c>
      <c r="C1751" s="17" t="s">
        <v>18</v>
      </c>
      <c r="D1751" s="18">
        <v>10584750</v>
      </c>
      <c r="E1751" s="37">
        <v>10584750</v>
      </c>
      <c r="F1751" s="34">
        <f t="shared" si="27"/>
        <v>0</v>
      </c>
      <c r="K1751" s="13"/>
      <c r="L1751" s="13"/>
    </row>
    <row r="1752" spans="1:12" x14ac:dyDescent="0.2">
      <c r="A1752" s="17" t="s">
        <v>1217</v>
      </c>
      <c r="B1752" s="17" t="s">
        <v>1218</v>
      </c>
      <c r="C1752" s="17" t="s">
        <v>18</v>
      </c>
      <c r="D1752" s="18">
        <v>16089847</v>
      </c>
      <c r="E1752" s="43">
        <v>16089847</v>
      </c>
      <c r="F1752" s="34">
        <f t="shared" si="27"/>
        <v>0</v>
      </c>
      <c r="K1752" s="13"/>
      <c r="L1752" s="13"/>
    </row>
    <row r="1753" spans="1:12" x14ac:dyDescent="0.2">
      <c r="A1753" s="17" t="s">
        <v>1219</v>
      </c>
      <c r="B1753" s="17" t="s">
        <v>1220</v>
      </c>
      <c r="C1753" s="17" t="s">
        <v>18</v>
      </c>
      <c r="D1753" s="18">
        <v>25256892</v>
      </c>
      <c r="E1753" s="40">
        <v>25256892</v>
      </c>
      <c r="F1753" s="34">
        <f t="shared" si="27"/>
        <v>0</v>
      </c>
      <c r="K1753" s="13"/>
      <c r="L1753" s="13"/>
    </row>
    <row r="1754" spans="1:12" x14ac:dyDescent="0.2">
      <c r="A1754" s="17" t="s">
        <v>1221</v>
      </c>
      <c r="B1754" s="17" t="s">
        <v>1222</v>
      </c>
      <c r="C1754" s="17" t="s">
        <v>19</v>
      </c>
      <c r="D1754" s="18">
        <v>4265390</v>
      </c>
      <c r="E1754" s="18">
        <v>4265390</v>
      </c>
      <c r="F1754" s="34">
        <f t="shared" si="27"/>
        <v>0</v>
      </c>
      <c r="K1754" s="13"/>
      <c r="L1754" s="13"/>
    </row>
    <row r="1755" spans="1:12" ht="27" x14ac:dyDescent="0.2">
      <c r="A1755" s="17" t="s">
        <v>1223</v>
      </c>
      <c r="B1755" s="17" t="s">
        <v>1224</v>
      </c>
      <c r="C1755" s="17" t="s">
        <v>19</v>
      </c>
      <c r="D1755" s="18">
        <v>14900455</v>
      </c>
      <c r="E1755" s="18">
        <v>14900455</v>
      </c>
      <c r="F1755" s="34">
        <f t="shared" si="27"/>
        <v>0</v>
      </c>
      <c r="K1755" s="13"/>
      <c r="L1755" s="13"/>
    </row>
    <row r="1756" spans="1:12" x14ac:dyDescent="0.2">
      <c r="A1756" s="17" t="s">
        <v>1225</v>
      </c>
      <c r="B1756" s="17" t="s">
        <v>1226</v>
      </c>
      <c r="C1756" s="17" t="s">
        <v>19</v>
      </c>
      <c r="D1756" s="18">
        <v>14766800</v>
      </c>
      <c r="E1756" s="43">
        <v>14766800</v>
      </c>
      <c r="F1756" s="34">
        <f t="shared" si="27"/>
        <v>0</v>
      </c>
      <c r="K1756" s="13"/>
      <c r="L1756" s="13"/>
    </row>
    <row r="1757" spans="1:12" x14ac:dyDescent="0.2">
      <c r="A1757" s="17" t="s">
        <v>1227</v>
      </c>
      <c r="B1757" s="17" t="s">
        <v>1228</v>
      </c>
      <c r="C1757" s="17" t="s">
        <v>19</v>
      </c>
      <c r="D1757" s="18">
        <v>6513060</v>
      </c>
      <c r="E1757" s="38">
        <v>6513060</v>
      </c>
      <c r="F1757" s="34">
        <f t="shared" si="27"/>
        <v>0</v>
      </c>
      <c r="K1757" s="13"/>
      <c r="L1757" s="13"/>
    </row>
    <row r="1758" spans="1:12" ht="27" x14ac:dyDescent="0.2">
      <c r="A1758" s="17" t="s">
        <v>1229</v>
      </c>
      <c r="B1758" s="17" t="s">
        <v>1230</v>
      </c>
      <c r="C1758" s="17" t="s">
        <v>19</v>
      </c>
      <c r="D1758" s="18">
        <v>10267000</v>
      </c>
      <c r="E1758" s="18">
        <v>10267000</v>
      </c>
      <c r="F1758" s="34">
        <f t="shared" si="27"/>
        <v>0</v>
      </c>
      <c r="K1758" s="13"/>
      <c r="L1758" s="13"/>
    </row>
    <row r="1759" spans="1:12" ht="40.5" x14ac:dyDescent="0.2">
      <c r="A1759" s="17" t="s">
        <v>1231</v>
      </c>
      <c r="B1759" s="17" t="s">
        <v>1232</v>
      </c>
      <c r="C1759" s="17" t="s">
        <v>19</v>
      </c>
      <c r="D1759" s="18">
        <v>11567242</v>
      </c>
      <c r="E1759" s="18">
        <v>11567242</v>
      </c>
      <c r="F1759" s="34">
        <f t="shared" si="27"/>
        <v>0</v>
      </c>
      <c r="K1759" s="13"/>
      <c r="L1759" s="13"/>
    </row>
    <row r="1760" spans="1:12" ht="27" x14ac:dyDescent="0.2">
      <c r="A1760" s="17" t="s">
        <v>1233</v>
      </c>
      <c r="B1760" s="17" t="s">
        <v>1234</v>
      </c>
      <c r="C1760" s="17" t="s">
        <v>19</v>
      </c>
      <c r="D1760" s="18">
        <v>16600000</v>
      </c>
      <c r="E1760" s="18">
        <v>16600000</v>
      </c>
      <c r="F1760" s="34">
        <f t="shared" si="27"/>
        <v>0</v>
      </c>
      <c r="K1760" s="13"/>
      <c r="L1760" s="13"/>
    </row>
    <row r="1761" spans="1:12" ht="27" x14ac:dyDescent="0.2">
      <c r="A1761" s="17" t="s">
        <v>1235</v>
      </c>
      <c r="B1761" s="17" t="s">
        <v>1236</v>
      </c>
      <c r="C1761" s="17" t="s">
        <v>19</v>
      </c>
      <c r="D1761" s="18">
        <v>49234260</v>
      </c>
      <c r="E1761" s="18">
        <v>49234260</v>
      </c>
      <c r="F1761" s="34">
        <f t="shared" si="27"/>
        <v>0</v>
      </c>
      <c r="J1761" s="13"/>
      <c r="K1761" s="13"/>
    </row>
    <row r="1762" spans="1:12" ht="40.5" x14ac:dyDescent="0.2">
      <c r="A1762" s="17" t="s">
        <v>1237</v>
      </c>
      <c r="B1762" s="17" t="s">
        <v>1238</v>
      </c>
      <c r="C1762" s="17" t="s">
        <v>19</v>
      </c>
      <c r="D1762" s="18">
        <v>10788222</v>
      </c>
      <c r="E1762" s="18">
        <v>10788222</v>
      </c>
      <c r="F1762" s="34">
        <f t="shared" si="27"/>
        <v>0</v>
      </c>
      <c r="K1762" s="13"/>
      <c r="L1762" s="13"/>
    </row>
    <row r="1763" spans="1:12" ht="40.5" x14ac:dyDescent="0.2">
      <c r="A1763" s="17" t="s">
        <v>1239</v>
      </c>
      <c r="B1763" s="17" t="s">
        <v>1240</v>
      </c>
      <c r="C1763" s="17" t="s">
        <v>19</v>
      </c>
      <c r="D1763" s="18">
        <v>11900055</v>
      </c>
      <c r="E1763" s="18">
        <v>11900055</v>
      </c>
      <c r="F1763" s="34">
        <f t="shared" si="27"/>
        <v>0</v>
      </c>
      <c r="K1763" s="13"/>
      <c r="L1763" s="13"/>
    </row>
    <row r="1764" spans="1:12" ht="27" x14ac:dyDescent="0.2">
      <c r="A1764" s="17" t="s">
        <v>1241</v>
      </c>
      <c r="B1764" s="17" t="s">
        <v>1242</v>
      </c>
      <c r="C1764" s="17" t="s">
        <v>19</v>
      </c>
      <c r="D1764" s="18">
        <v>14900888</v>
      </c>
      <c r="E1764" s="18">
        <v>14900888</v>
      </c>
      <c r="F1764" s="34">
        <f t="shared" si="27"/>
        <v>0</v>
      </c>
      <c r="K1764" s="13"/>
      <c r="L1764" s="13"/>
    </row>
    <row r="1765" spans="1:12" ht="27" x14ac:dyDescent="0.2">
      <c r="A1765" s="17" t="s">
        <v>1243</v>
      </c>
      <c r="B1765" s="17" t="s">
        <v>1244</v>
      </c>
      <c r="C1765" s="17" t="s">
        <v>19</v>
      </c>
      <c r="D1765" s="18">
        <v>12344800</v>
      </c>
      <c r="E1765" s="18">
        <v>12344800</v>
      </c>
      <c r="F1765" s="34">
        <f t="shared" si="27"/>
        <v>0</v>
      </c>
      <c r="K1765" s="13"/>
      <c r="L1765" s="13"/>
    </row>
    <row r="1766" spans="1:12" ht="27" x14ac:dyDescent="0.2">
      <c r="A1766" s="17" t="s">
        <v>1245</v>
      </c>
      <c r="B1766" s="17" t="s">
        <v>1246</v>
      </c>
      <c r="C1766" s="17" t="s">
        <v>19</v>
      </c>
      <c r="D1766" s="18">
        <v>25000000</v>
      </c>
      <c r="E1766" s="18">
        <v>25000000</v>
      </c>
      <c r="F1766" s="34">
        <f t="shared" si="27"/>
        <v>0</v>
      </c>
      <c r="K1766" s="13"/>
      <c r="L1766" s="13"/>
    </row>
    <row r="1767" spans="1:12" x14ac:dyDescent="0.2">
      <c r="A1767" s="17" t="s">
        <v>1247</v>
      </c>
      <c r="B1767" s="17" t="s">
        <v>1248</v>
      </c>
      <c r="C1767" s="17" t="s">
        <v>18</v>
      </c>
      <c r="D1767" s="18">
        <v>50294724</v>
      </c>
      <c r="E1767" s="18">
        <v>50294724</v>
      </c>
      <c r="F1767" s="34">
        <f t="shared" si="27"/>
        <v>0</v>
      </c>
      <c r="K1767" s="13"/>
      <c r="L1767" s="13"/>
    </row>
    <row r="1768" spans="1:12" x14ac:dyDescent="0.2">
      <c r="A1768" s="14" t="s">
        <v>1249</v>
      </c>
      <c r="B1768" s="14" t="s">
        <v>1250</v>
      </c>
      <c r="C1768" s="14"/>
      <c r="F1768" s="34">
        <f t="shared" si="27"/>
        <v>0</v>
      </c>
      <c r="K1768" s="13"/>
      <c r="L1768" s="13"/>
    </row>
    <row r="1769" spans="1:12" x14ac:dyDescent="0.2">
      <c r="A1769" s="29" t="s">
        <v>5</v>
      </c>
      <c r="B1769" s="29" t="s">
        <v>140</v>
      </c>
      <c r="C1769" s="29"/>
      <c r="D1769" s="30" t="s">
        <v>20</v>
      </c>
      <c r="E1769" s="30" t="s">
        <v>20</v>
      </c>
      <c r="F1769" s="34" t="e">
        <f t="shared" si="27"/>
        <v>#VALUE!</v>
      </c>
      <c r="K1769" s="13"/>
      <c r="L1769" s="13"/>
    </row>
    <row r="1770" spans="1:12" x14ac:dyDescent="0.2">
      <c r="A1770" s="14" t="s">
        <v>139</v>
      </c>
      <c r="B1770" s="14" t="s">
        <v>15</v>
      </c>
      <c r="C1770" s="14"/>
      <c r="D1770" s="16">
        <v>1628506997</v>
      </c>
      <c r="E1770" s="16">
        <f>SUM(E1771,E1781,E1818)</f>
        <v>1628506997</v>
      </c>
      <c r="F1770" s="34">
        <f t="shared" si="27"/>
        <v>0</v>
      </c>
      <c r="K1770" s="13"/>
      <c r="L1770" s="13"/>
    </row>
    <row r="1771" spans="1:12" x14ac:dyDescent="0.2">
      <c r="A1771" s="14" t="s">
        <v>138</v>
      </c>
      <c r="B1771" s="14" t="s">
        <v>137</v>
      </c>
      <c r="C1771" s="14"/>
      <c r="D1771" s="16">
        <v>1142515399</v>
      </c>
      <c r="E1771" s="16">
        <f>SUM(E1772,E1775)</f>
        <v>1142515399</v>
      </c>
      <c r="F1771" s="34">
        <f t="shared" si="27"/>
        <v>0</v>
      </c>
      <c r="K1771" s="13"/>
      <c r="L1771" s="13"/>
    </row>
    <row r="1772" spans="1:12" x14ac:dyDescent="0.2">
      <c r="A1772" s="14" t="s">
        <v>136</v>
      </c>
      <c r="B1772" s="14" t="s">
        <v>132</v>
      </c>
      <c r="C1772" s="14"/>
      <c r="D1772" s="16">
        <v>985896633</v>
      </c>
      <c r="E1772" s="16">
        <f>E1773</f>
        <v>985896633</v>
      </c>
      <c r="F1772" s="34">
        <f t="shared" si="27"/>
        <v>0</v>
      </c>
      <c r="K1772" s="13"/>
      <c r="L1772" s="13"/>
    </row>
    <row r="1773" spans="1:12" x14ac:dyDescent="0.2">
      <c r="A1773" s="14" t="s">
        <v>135</v>
      </c>
      <c r="B1773" s="14" t="s">
        <v>134</v>
      </c>
      <c r="C1773" s="14"/>
      <c r="D1773" s="16">
        <v>985896633</v>
      </c>
      <c r="E1773" s="16">
        <f>E1774</f>
        <v>985896633</v>
      </c>
      <c r="F1773" s="34">
        <f t="shared" si="27"/>
        <v>0</v>
      </c>
      <c r="K1773" s="13"/>
      <c r="L1773" s="13"/>
    </row>
    <row r="1774" spans="1:12" x14ac:dyDescent="0.2">
      <c r="A1774" s="17" t="s">
        <v>133</v>
      </c>
      <c r="B1774" s="17" t="s">
        <v>132</v>
      </c>
      <c r="C1774" s="17"/>
      <c r="D1774" s="18">
        <v>985896633</v>
      </c>
      <c r="E1774" s="18">
        <v>985896633</v>
      </c>
      <c r="F1774" s="34">
        <f t="shared" si="27"/>
        <v>0</v>
      </c>
      <c r="K1774" s="13"/>
      <c r="L1774" s="13"/>
    </row>
    <row r="1775" spans="1:12" x14ac:dyDescent="0.2">
      <c r="A1775" s="14" t="s">
        <v>131</v>
      </c>
      <c r="B1775" s="14" t="s">
        <v>130</v>
      </c>
      <c r="C1775" s="14"/>
      <c r="D1775" s="16">
        <v>156618766</v>
      </c>
      <c r="E1775" s="16">
        <f>SUM(E1776,E1778)</f>
        <v>156618766</v>
      </c>
      <c r="F1775" s="34">
        <f t="shared" si="27"/>
        <v>0</v>
      </c>
      <c r="K1775" s="13"/>
      <c r="L1775" s="13"/>
    </row>
    <row r="1776" spans="1:12" x14ac:dyDescent="0.2">
      <c r="A1776" s="14" t="s">
        <v>129</v>
      </c>
      <c r="B1776" s="14" t="s">
        <v>128</v>
      </c>
      <c r="C1776" s="14"/>
      <c r="D1776" s="16">
        <v>10395330</v>
      </c>
      <c r="E1776" s="16">
        <f>E1777</f>
        <v>10395330</v>
      </c>
      <c r="F1776" s="34">
        <f t="shared" si="27"/>
        <v>0</v>
      </c>
      <c r="K1776" s="13"/>
      <c r="L1776" s="13"/>
    </row>
    <row r="1777" spans="1:12" x14ac:dyDescent="0.2">
      <c r="A1777" s="17" t="s">
        <v>143</v>
      </c>
      <c r="B1777" s="17" t="s">
        <v>144</v>
      </c>
      <c r="C1777" s="17"/>
      <c r="D1777" s="18">
        <v>10395330</v>
      </c>
      <c r="E1777" s="18">
        <v>10395330</v>
      </c>
      <c r="F1777" s="34">
        <f t="shared" si="27"/>
        <v>0</v>
      </c>
      <c r="K1777" s="13"/>
      <c r="L1777" s="13"/>
    </row>
    <row r="1778" spans="1:12" x14ac:dyDescent="0.2">
      <c r="A1778" s="14" t="s">
        <v>125</v>
      </c>
      <c r="B1778" s="14" t="s">
        <v>124</v>
      </c>
      <c r="C1778" s="14"/>
      <c r="D1778" s="16">
        <v>146223436</v>
      </c>
      <c r="E1778" s="16">
        <f>SUM(E1779:E1780)</f>
        <v>146223436</v>
      </c>
      <c r="F1778" s="34">
        <f t="shared" si="27"/>
        <v>0</v>
      </c>
      <c r="K1778" s="13"/>
      <c r="L1778" s="13"/>
    </row>
    <row r="1779" spans="1:12" x14ac:dyDescent="0.2">
      <c r="A1779" s="17" t="s">
        <v>123</v>
      </c>
      <c r="B1779" s="17" t="s">
        <v>122</v>
      </c>
      <c r="C1779" s="17"/>
      <c r="D1779" s="18">
        <v>48741145</v>
      </c>
      <c r="E1779" s="18">
        <v>48741145</v>
      </c>
      <c r="F1779" s="34">
        <f t="shared" si="27"/>
        <v>0</v>
      </c>
      <c r="K1779" s="13"/>
      <c r="L1779" s="13"/>
    </row>
    <row r="1780" spans="1:12" x14ac:dyDescent="0.2">
      <c r="A1780" s="17" t="s">
        <v>121</v>
      </c>
      <c r="B1780" s="17" t="s">
        <v>120</v>
      </c>
      <c r="C1780" s="17"/>
      <c r="D1780" s="18">
        <v>97482291</v>
      </c>
      <c r="E1780" s="18">
        <v>97482291</v>
      </c>
      <c r="F1780" s="34">
        <f t="shared" si="27"/>
        <v>0</v>
      </c>
      <c r="K1780" s="13"/>
      <c r="L1780" s="13"/>
    </row>
    <row r="1781" spans="1:12" x14ac:dyDescent="0.2">
      <c r="A1781" s="14" t="s">
        <v>119</v>
      </c>
      <c r="B1781" s="14" t="s">
        <v>118</v>
      </c>
      <c r="C1781" s="14"/>
      <c r="D1781" s="16">
        <v>54137408</v>
      </c>
      <c r="E1781" s="16">
        <f>E1782</f>
        <v>54137408</v>
      </c>
      <c r="F1781" s="34">
        <f t="shared" si="27"/>
        <v>0</v>
      </c>
      <c r="K1781" s="13"/>
      <c r="L1781" s="13"/>
    </row>
    <row r="1782" spans="1:12" x14ac:dyDescent="0.2">
      <c r="A1782" s="14" t="s">
        <v>117</v>
      </c>
      <c r="B1782" s="14" t="s">
        <v>116</v>
      </c>
      <c r="C1782" s="14"/>
      <c r="D1782" s="16">
        <v>54137408</v>
      </c>
      <c r="E1782" s="16">
        <f>SUM(E1783,E1785,E1789,E1793,E1798,E1800,E1803,E1806,E1808,E1810)</f>
        <v>54137408</v>
      </c>
      <c r="F1782" s="34">
        <f t="shared" si="27"/>
        <v>0</v>
      </c>
      <c r="K1782" s="13"/>
      <c r="L1782" s="13"/>
    </row>
    <row r="1783" spans="1:12" x14ac:dyDescent="0.2">
      <c r="A1783" s="14" t="s">
        <v>115</v>
      </c>
      <c r="B1783" s="14" t="s">
        <v>114</v>
      </c>
      <c r="C1783" s="14"/>
      <c r="D1783" s="16">
        <v>7270135</v>
      </c>
      <c r="E1783" s="16">
        <f>E1784</f>
        <v>7270135</v>
      </c>
      <c r="F1783" s="34">
        <f t="shared" si="27"/>
        <v>0</v>
      </c>
      <c r="K1783" s="13"/>
      <c r="L1783" s="13"/>
    </row>
    <row r="1784" spans="1:12" x14ac:dyDescent="0.2">
      <c r="A1784" s="17" t="s">
        <v>111</v>
      </c>
      <c r="B1784" s="17" t="s">
        <v>110</v>
      </c>
      <c r="C1784" s="17"/>
      <c r="D1784" s="18">
        <v>7270135</v>
      </c>
      <c r="E1784" s="18">
        <v>7270135</v>
      </c>
      <c r="F1784" s="34">
        <f t="shared" si="27"/>
        <v>0</v>
      </c>
      <c r="K1784" s="13"/>
      <c r="L1784" s="13"/>
    </row>
    <row r="1785" spans="1:12" x14ac:dyDescent="0.2">
      <c r="A1785" s="14" t="s">
        <v>109</v>
      </c>
      <c r="B1785" s="14" t="s">
        <v>108</v>
      </c>
      <c r="C1785" s="14"/>
      <c r="D1785" s="16">
        <v>7625000</v>
      </c>
      <c r="E1785" s="16">
        <f>SUM(E1786:E1788)</f>
        <v>7625000</v>
      </c>
      <c r="F1785" s="34">
        <f t="shared" si="27"/>
        <v>0</v>
      </c>
      <c r="K1785" s="13"/>
      <c r="L1785" s="13"/>
    </row>
    <row r="1786" spans="1:12" x14ac:dyDescent="0.2">
      <c r="A1786" s="17" t="s">
        <v>107</v>
      </c>
      <c r="B1786" s="17" t="s">
        <v>106</v>
      </c>
      <c r="C1786" s="17"/>
      <c r="D1786" s="18">
        <v>3525000</v>
      </c>
      <c r="E1786" s="18">
        <v>3525000</v>
      </c>
      <c r="F1786" s="34">
        <f t="shared" si="27"/>
        <v>0</v>
      </c>
      <c r="K1786" s="13"/>
      <c r="L1786" s="13"/>
    </row>
    <row r="1787" spans="1:12" x14ac:dyDescent="0.2">
      <c r="A1787" s="17" t="s">
        <v>397</v>
      </c>
      <c r="B1787" s="17" t="s">
        <v>398</v>
      </c>
      <c r="C1787" s="17"/>
      <c r="D1787" s="18">
        <v>3600000</v>
      </c>
      <c r="E1787" s="18">
        <v>3600000</v>
      </c>
      <c r="F1787" s="34">
        <f t="shared" si="27"/>
        <v>0</v>
      </c>
      <c r="K1787" s="13"/>
      <c r="L1787" s="13"/>
    </row>
    <row r="1788" spans="1:12" x14ac:dyDescent="0.2">
      <c r="A1788" s="17" t="s">
        <v>533</v>
      </c>
      <c r="B1788" s="17" t="s">
        <v>534</v>
      </c>
      <c r="C1788" s="17"/>
      <c r="D1788" s="18">
        <v>500000</v>
      </c>
      <c r="E1788" s="18">
        <v>500000</v>
      </c>
      <c r="F1788" s="34">
        <f t="shared" si="27"/>
        <v>0</v>
      </c>
      <c r="K1788" s="13"/>
      <c r="L1788" s="13"/>
    </row>
    <row r="1789" spans="1:12" x14ac:dyDescent="0.2">
      <c r="A1789" s="14" t="s">
        <v>101</v>
      </c>
      <c r="B1789" s="14" t="s">
        <v>100</v>
      </c>
      <c r="C1789" s="14"/>
      <c r="D1789" s="16">
        <v>3340000</v>
      </c>
      <c r="E1789" s="16">
        <f>SUM(E1790:E1792)</f>
        <v>3340000</v>
      </c>
      <c r="F1789" s="34">
        <f t="shared" si="27"/>
        <v>0</v>
      </c>
      <c r="K1789" s="13"/>
      <c r="L1789" s="13"/>
    </row>
    <row r="1790" spans="1:12" x14ac:dyDescent="0.2">
      <c r="A1790" s="17" t="s">
        <v>99</v>
      </c>
      <c r="B1790" s="17" t="s">
        <v>98</v>
      </c>
      <c r="C1790" s="17"/>
      <c r="D1790" s="18">
        <v>850000</v>
      </c>
      <c r="E1790" s="18">
        <v>850000</v>
      </c>
      <c r="F1790" s="34">
        <f t="shared" si="27"/>
        <v>0</v>
      </c>
      <c r="K1790" s="13"/>
      <c r="L1790" s="13"/>
    </row>
    <row r="1791" spans="1:12" x14ac:dyDescent="0.2">
      <c r="A1791" s="17" t="s">
        <v>95</v>
      </c>
      <c r="B1791" s="17" t="s">
        <v>94</v>
      </c>
      <c r="C1791" s="17"/>
      <c r="D1791" s="18">
        <v>1490000</v>
      </c>
      <c r="E1791" s="18">
        <v>1490000</v>
      </c>
      <c r="F1791" s="34">
        <f t="shared" si="27"/>
        <v>0</v>
      </c>
      <c r="K1791" s="13"/>
      <c r="L1791" s="13"/>
    </row>
    <row r="1792" spans="1:12" x14ac:dyDescent="0.2">
      <c r="A1792" s="17" t="s">
        <v>93</v>
      </c>
      <c r="B1792" s="17" t="s">
        <v>92</v>
      </c>
      <c r="C1792" s="17"/>
      <c r="D1792" s="18">
        <v>1000000</v>
      </c>
      <c r="E1792" s="18">
        <v>1000000</v>
      </c>
      <c r="F1792" s="34">
        <f t="shared" si="27"/>
        <v>0</v>
      </c>
      <c r="K1792" s="13"/>
      <c r="L1792" s="13"/>
    </row>
    <row r="1793" spans="1:12" x14ac:dyDescent="0.2">
      <c r="A1793" s="14" t="s">
        <v>89</v>
      </c>
      <c r="B1793" s="14" t="s">
        <v>88</v>
      </c>
      <c r="C1793" s="14"/>
      <c r="D1793" s="16">
        <v>7888934</v>
      </c>
      <c r="E1793" s="16">
        <f>SUM(E1794:E1797)</f>
        <v>7888934</v>
      </c>
      <c r="F1793" s="34">
        <f t="shared" si="27"/>
        <v>0</v>
      </c>
      <c r="K1793" s="13"/>
      <c r="L1793" s="13"/>
    </row>
    <row r="1794" spans="1:12" x14ac:dyDescent="0.2">
      <c r="A1794" s="17" t="s">
        <v>87</v>
      </c>
      <c r="B1794" s="17" t="s">
        <v>86</v>
      </c>
      <c r="C1794" s="17"/>
      <c r="D1794" s="18">
        <v>2880000</v>
      </c>
      <c r="E1794" s="18">
        <v>2880000</v>
      </c>
      <c r="F1794" s="34">
        <f t="shared" si="27"/>
        <v>0</v>
      </c>
      <c r="K1794" s="13"/>
      <c r="L1794" s="13"/>
    </row>
    <row r="1795" spans="1:12" x14ac:dyDescent="0.2">
      <c r="A1795" s="17" t="s">
        <v>85</v>
      </c>
      <c r="B1795" s="17" t="s">
        <v>84</v>
      </c>
      <c r="C1795" s="17"/>
      <c r="D1795" s="18">
        <v>1068000</v>
      </c>
      <c r="E1795" s="18">
        <v>1068000</v>
      </c>
      <c r="F1795" s="34">
        <f t="shared" si="27"/>
        <v>0</v>
      </c>
      <c r="K1795" s="13"/>
      <c r="L1795" s="13"/>
    </row>
    <row r="1796" spans="1:12" x14ac:dyDescent="0.2">
      <c r="A1796" s="17" t="s">
        <v>79</v>
      </c>
      <c r="B1796" s="17" t="s">
        <v>78</v>
      </c>
      <c r="C1796" s="17"/>
      <c r="D1796" s="18">
        <v>2340934</v>
      </c>
      <c r="E1796" s="18">
        <v>2340934</v>
      </c>
      <c r="F1796" s="34">
        <f t="shared" si="27"/>
        <v>0</v>
      </c>
      <c r="K1796" s="13"/>
      <c r="L1796" s="13"/>
    </row>
    <row r="1797" spans="1:12" x14ac:dyDescent="0.2">
      <c r="A1797" s="17" t="s">
        <v>77</v>
      </c>
      <c r="B1797" s="17" t="s">
        <v>76</v>
      </c>
      <c r="C1797" s="17"/>
      <c r="D1797" s="18">
        <v>1600000</v>
      </c>
      <c r="E1797" s="18">
        <v>1600000</v>
      </c>
      <c r="F1797" s="34">
        <f t="shared" ref="F1797:F1855" si="28">E1797-D1797</f>
        <v>0</v>
      </c>
      <c r="K1797" s="13"/>
      <c r="L1797" s="13"/>
    </row>
    <row r="1798" spans="1:12" x14ac:dyDescent="0.2">
      <c r="A1798" s="14" t="s">
        <v>75</v>
      </c>
      <c r="B1798" s="14" t="s">
        <v>74</v>
      </c>
      <c r="C1798" s="14"/>
      <c r="D1798" s="16">
        <v>4258900</v>
      </c>
      <c r="E1798" s="16">
        <f>E1799</f>
        <v>4258900</v>
      </c>
      <c r="F1798" s="34">
        <f t="shared" si="28"/>
        <v>0</v>
      </c>
      <c r="K1798" s="13"/>
      <c r="L1798" s="13"/>
    </row>
    <row r="1799" spans="1:12" x14ac:dyDescent="0.2">
      <c r="A1799" s="17" t="s">
        <v>73</v>
      </c>
      <c r="B1799" s="17" t="s">
        <v>72</v>
      </c>
      <c r="C1799" s="17"/>
      <c r="D1799" s="18">
        <v>4258900</v>
      </c>
      <c r="E1799" s="18">
        <v>4258900</v>
      </c>
      <c r="F1799" s="34">
        <f t="shared" si="28"/>
        <v>0</v>
      </c>
      <c r="K1799" s="13"/>
      <c r="L1799" s="13"/>
    </row>
    <row r="1800" spans="1:12" x14ac:dyDescent="0.2">
      <c r="A1800" s="14" t="s">
        <v>71</v>
      </c>
      <c r="B1800" s="14" t="s">
        <v>70</v>
      </c>
      <c r="C1800" s="14"/>
      <c r="D1800" s="16">
        <v>1260000</v>
      </c>
      <c r="E1800" s="16">
        <f>SUM(E1801:E1802)</f>
        <v>1260000</v>
      </c>
      <c r="F1800" s="34">
        <f t="shared" si="28"/>
        <v>0</v>
      </c>
      <c r="K1800" s="13"/>
      <c r="L1800" s="13"/>
    </row>
    <row r="1801" spans="1:12" x14ac:dyDescent="0.2">
      <c r="A1801" s="17" t="s">
        <v>67</v>
      </c>
      <c r="B1801" s="17" t="s">
        <v>66</v>
      </c>
      <c r="C1801" s="17"/>
      <c r="D1801" s="18">
        <v>300000</v>
      </c>
      <c r="E1801" s="18">
        <v>300000</v>
      </c>
      <c r="F1801" s="34">
        <f t="shared" si="28"/>
        <v>0</v>
      </c>
      <c r="K1801" s="13"/>
      <c r="L1801" s="13"/>
    </row>
    <row r="1802" spans="1:12" x14ac:dyDescent="0.2">
      <c r="A1802" s="17" t="s">
        <v>151</v>
      </c>
      <c r="B1802" s="17" t="s">
        <v>152</v>
      </c>
      <c r="C1802" s="17"/>
      <c r="D1802" s="18">
        <v>960000</v>
      </c>
      <c r="E1802" s="18">
        <v>960000</v>
      </c>
      <c r="F1802" s="34">
        <f t="shared" si="28"/>
        <v>0</v>
      </c>
      <c r="K1802" s="13"/>
      <c r="L1802" s="13"/>
    </row>
    <row r="1803" spans="1:12" x14ac:dyDescent="0.2">
      <c r="A1803" s="14" t="s">
        <v>65</v>
      </c>
      <c r="B1803" s="14" t="s">
        <v>64</v>
      </c>
      <c r="C1803" s="14"/>
      <c r="D1803" s="16">
        <v>1558750</v>
      </c>
      <c r="E1803" s="16">
        <f>SUM(E1804:E1805)</f>
        <v>1558750</v>
      </c>
      <c r="F1803" s="34">
        <f t="shared" si="28"/>
        <v>0</v>
      </c>
      <c r="K1803" s="13"/>
      <c r="L1803" s="13"/>
    </row>
    <row r="1804" spans="1:12" x14ac:dyDescent="0.2">
      <c r="A1804" s="17" t="s">
        <v>401</v>
      </c>
      <c r="B1804" s="17" t="s">
        <v>402</v>
      </c>
      <c r="C1804" s="17"/>
      <c r="D1804" s="18">
        <v>558500</v>
      </c>
      <c r="E1804" s="18">
        <v>558500</v>
      </c>
      <c r="F1804" s="34">
        <f t="shared" si="28"/>
        <v>0</v>
      </c>
      <c r="K1804" s="13"/>
      <c r="L1804" s="13"/>
    </row>
    <row r="1805" spans="1:12" x14ac:dyDescent="0.2">
      <c r="A1805" s="17" t="s">
        <v>915</v>
      </c>
      <c r="B1805" s="17" t="s">
        <v>916</v>
      </c>
      <c r="C1805" s="17"/>
      <c r="D1805" s="18">
        <v>1000250</v>
      </c>
      <c r="E1805" s="18">
        <v>1000250</v>
      </c>
      <c r="F1805" s="34">
        <f t="shared" si="28"/>
        <v>0</v>
      </c>
      <c r="K1805" s="13"/>
      <c r="L1805" s="13"/>
    </row>
    <row r="1806" spans="1:12" x14ac:dyDescent="0.2">
      <c r="A1806" s="14" t="s">
        <v>59</v>
      </c>
      <c r="B1806" s="14" t="s">
        <v>58</v>
      </c>
      <c r="C1806" s="14"/>
      <c r="D1806" s="16">
        <v>2341510</v>
      </c>
      <c r="E1806" s="16">
        <f>E1807</f>
        <v>2341510</v>
      </c>
      <c r="F1806" s="34">
        <f t="shared" si="28"/>
        <v>0</v>
      </c>
      <c r="K1806" s="13"/>
      <c r="L1806" s="13"/>
    </row>
    <row r="1807" spans="1:12" x14ac:dyDescent="0.2">
      <c r="A1807" s="17" t="s">
        <v>57</v>
      </c>
      <c r="B1807" s="17" t="s">
        <v>56</v>
      </c>
      <c r="C1807" s="17"/>
      <c r="D1807" s="18">
        <v>2341510</v>
      </c>
      <c r="E1807" s="18">
        <v>2341510</v>
      </c>
      <c r="F1807" s="34">
        <f t="shared" si="28"/>
        <v>0</v>
      </c>
      <c r="K1807" s="13"/>
      <c r="L1807" s="13"/>
    </row>
    <row r="1808" spans="1:12" x14ac:dyDescent="0.2">
      <c r="A1808" s="14" t="s">
        <v>405</v>
      </c>
      <c r="B1808" s="14" t="s">
        <v>406</v>
      </c>
      <c r="C1808" s="14"/>
      <c r="D1808" s="16">
        <v>1000000</v>
      </c>
      <c r="E1808" s="16">
        <f>E1809</f>
        <v>1000000</v>
      </c>
      <c r="F1808" s="34">
        <f t="shared" si="28"/>
        <v>0</v>
      </c>
      <c r="K1808" s="13"/>
      <c r="L1808" s="13"/>
    </row>
    <row r="1809" spans="1:12" x14ac:dyDescent="0.2">
      <c r="A1809" s="17" t="s">
        <v>407</v>
      </c>
      <c r="B1809" s="17" t="s">
        <v>408</v>
      </c>
      <c r="C1809" s="17"/>
      <c r="D1809" s="18">
        <v>1000000</v>
      </c>
      <c r="E1809" s="18">
        <v>1000000</v>
      </c>
      <c r="F1809" s="34">
        <f t="shared" si="28"/>
        <v>0</v>
      </c>
      <c r="K1809" s="13"/>
      <c r="L1809" s="13"/>
    </row>
    <row r="1810" spans="1:12" x14ac:dyDescent="0.2">
      <c r="A1810" s="14" t="s">
        <v>53</v>
      </c>
      <c r="B1810" s="14" t="s">
        <v>52</v>
      </c>
      <c r="C1810" s="14"/>
      <c r="D1810" s="16">
        <v>17594179</v>
      </c>
      <c r="E1810" s="16">
        <f>SUM(E1811:E1817)</f>
        <v>17594179</v>
      </c>
      <c r="F1810" s="34">
        <f t="shared" si="28"/>
        <v>0</v>
      </c>
      <c r="K1810" s="13"/>
      <c r="L1810" s="13"/>
    </row>
    <row r="1811" spans="1:12" x14ac:dyDescent="0.2">
      <c r="A1811" s="17" t="s">
        <v>51</v>
      </c>
      <c r="B1811" s="17" t="s">
        <v>50</v>
      </c>
      <c r="C1811" s="17"/>
      <c r="D1811" s="18">
        <v>2556208</v>
      </c>
      <c r="E1811" s="18">
        <v>2556208</v>
      </c>
      <c r="F1811" s="34">
        <f t="shared" si="28"/>
        <v>0</v>
      </c>
      <c r="K1811" s="13"/>
      <c r="L1811" s="13"/>
    </row>
    <row r="1812" spans="1:12" x14ac:dyDescent="0.2">
      <c r="A1812" s="17" t="s">
        <v>49</v>
      </c>
      <c r="B1812" s="17" t="s">
        <v>48</v>
      </c>
      <c r="C1812" s="17"/>
      <c r="D1812" s="18">
        <v>8031500</v>
      </c>
      <c r="E1812" s="18">
        <v>8031500</v>
      </c>
      <c r="F1812" s="34">
        <f t="shared" si="28"/>
        <v>0</v>
      </c>
      <c r="K1812" s="13"/>
      <c r="L1812" s="13"/>
    </row>
    <row r="1813" spans="1:12" x14ac:dyDescent="0.2">
      <c r="A1813" s="17" t="s">
        <v>45</v>
      </c>
      <c r="B1813" s="17" t="s">
        <v>44</v>
      </c>
      <c r="C1813" s="17"/>
      <c r="D1813" s="18">
        <v>675800</v>
      </c>
      <c r="E1813" s="18">
        <v>675800</v>
      </c>
      <c r="F1813" s="34">
        <f t="shared" si="28"/>
        <v>0</v>
      </c>
      <c r="K1813" s="13"/>
      <c r="L1813" s="13"/>
    </row>
    <row r="1814" spans="1:12" x14ac:dyDescent="0.2">
      <c r="A1814" s="17" t="s">
        <v>43</v>
      </c>
      <c r="B1814" s="17" t="s">
        <v>42</v>
      </c>
      <c r="C1814" s="17"/>
      <c r="D1814" s="18">
        <v>2030671</v>
      </c>
      <c r="E1814" s="18">
        <v>2030671</v>
      </c>
      <c r="F1814" s="34">
        <f t="shared" si="28"/>
        <v>0</v>
      </c>
      <c r="K1814" s="13"/>
      <c r="L1814" s="13"/>
    </row>
    <row r="1815" spans="1:12" x14ac:dyDescent="0.2">
      <c r="A1815" s="17" t="s">
        <v>1251</v>
      </c>
      <c r="B1815" s="17" t="s">
        <v>1252</v>
      </c>
      <c r="C1815" s="17"/>
      <c r="D1815" s="18">
        <v>2800000</v>
      </c>
      <c r="E1815" s="18">
        <v>2800000</v>
      </c>
      <c r="F1815" s="34">
        <f t="shared" si="28"/>
        <v>0</v>
      </c>
      <c r="K1815" s="13"/>
      <c r="L1815" s="13"/>
    </row>
    <row r="1816" spans="1:12" x14ac:dyDescent="0.2">
      <c r="A1816" s="17" t="s">
        <v>1253</v>
      </c>
      <c r="B1816" s="17" t="s">
        <v>1254</v>
      </c>
      <c r="C1816" s="17"/>
      <c r="D1816" s="18">
        <v>500000</v>
      </c>
      <c r="E1816" s="18">
        <v>500000</v>
      </c>
      <c r="F1816" s="34">
        <f t="shared" si="28"/>
        <v>0</v>
      </c>
      <c r="K1816" s="13"/>
      <c r="L1816" s="13"/>
    </row>
    <row r="1817" spans="1:12" x14ac:dyDescent="0.2">
      <c r="A1817" s="17" t="s">
        <v>39</v>
      </c>
      <c r="B1817" s="17" t="s">
        <v>38</v>
      </c>
      <c r="C1817" s="17"/>
      <c r="D1817" s="18">
        <v>1000000</v>
      </c>
      <c r="E1817" s="18">
        <v>1000000</v>
      </c>
      <c r="F1817" s="34">
        <f t="shared" si="28"/>
        <v>0</v>
      </c>
      <c r="K1817" s="13"/>
      <c r="L1817" s="13"/>
    </row>
    <row r="1818" spans="1:12" x14ac:dyDescent="0.2">
      <c r="A1818" s="14" t="s">
        <v>37</v>
      </c>
      <c r="B1818" s="14" t="s">
        <v>36</v>
      </c>
      <c r="C1818" s="14"/>
      <c r="D1818" s="16">
        <v>431854190</v>
      </c>
      <c r="E1818" s="16">
        <f>SUM(E1819,E1822,E1825,E1829)</f>
        <v>431854190</v>
      </c>
      <c r="F1818" s="34">
        <f t="shared" si="28"/>
        <v>0</v>
      </c>
      <c r="K1818" s="13"/>
      <c r="L1818" s="13"/>
    </row>
    <row r="1819" spans="1:12" x14ac:dyDescent="0.2">
      <c r="A1819" s="14" t="s">
        <v>35</v>
      </c>
      <c r="B1819" s="14" t="s">
        <v>34</v>
      </c>
      <c r="C1819" s="14"/>
      <c r="D1819" s="16">
        <v>20285712</v>
      </c>
      <c r="E1819" s="16">
        <f>E1820</f>
        <v>20285712</v>
      </c>
      <c r="F1819" s="34">
        <f t="shared" si="28"/>
        <v>0</v>
      </c>
      <c r="K1819" s="13"/>
      <c r="L1819" s="13"/>
    </row>
    <row r="1820" spans="1:12" x14ac:dyDescent="0.2">
      <c r="A1820" s="14" t="s">
        <v>33</v>
      </c>
      <c r="B1820" s="14" t="s">
        <v>32</v>
      </c>
      <c r="C1820" s="14"/>
      <c r="D1820" s="16">
        <v>20285712</v>
      </c>
      <c r="E1820" s="16">
        <f>E1821</f>
        <v>20285712</v>
      </c>
      <c r="F1820" s="34">
        <f t="shared" si="28"/>
        <v>0</v>
      </c>
      <c r="K1820" s="13"/>
      <c r="L1820" s="13"/>
    </row>
    <row r="1821" spans="1:12" x14ac:dyDescent="0.2">
      <c r="A1821" s="17" t="s">
        <v>411</v>
      </c>
      <c r="B1821" s="17" t="s">
        <v>412</v>
      </c>
      <c r="C1821" s="17"/>
      <c r="D1821" s="18">
        <v>20285712</v>
      </c>
      <c r="E1821" s="35">
        <f>E1847</f>
        <v>20285712</v>
      </c>
      <c r="F1821" s="34">
        <f t="shared" si="28"/>
        <v>0</v>
      </c>
      <c r="K1821" s="13"/>
      <c r="L1821" s="13"/>
    </row>
    <row r="1822" spans="1:12" x14ac:dyDescent="0.2">
      <c r="A1822" s="14" t="s">
        <v>157</v>
      </c>
      <c r="B1822" s="14" t="s">
        <v>158</v>
      </c>
      <c r="C1822" s="14"/>
      <c r="D1822" s="16">
        <v>13301007</v>
      </c>
      <c r="E1822" s="16">
        <f>E1823</f>
        <v>13301007</v>
      </c>
      <c r="F1822" s="34">
        <f t="shared" si="28"/>
        <v>0</v>
      </c>
      <c r="K1822" s="13"/>
      <c r="L1822" s="13"/>
    </row>
    <row r="1823" spans="1:12" x14ac:dyDescent="0.2">
      <c r="A1823" s="14" t="s">
        <v>159</v>
      </c>
      <c r="B1823" s="14" t="s">
        <v>160</v>
      </c>
      <c r="C1823" s="14"/>
      <c r="D1823" s="16">
        <v>13301007</v>
      </c>
      <c r="E1823" s="16">
        <f>E1824</f>
        <v>13301007</v>
      </c>
      <c r="F1823" s="34">
        <f t="shared" si="28"/>
        <v>0</v>
      </c>
      <c r="K1823" s="13"/>
      <c r="L1823" s="13"/>
    </row>
    <row r="1824" spans="1:12" x14ac:dyDescent="0.2">
      <c r="A1824" s="17" t="s">
        <v>919</v>
      </c>
      <c r="B1824" s="17" t="s">
        <v>920</v>
      </c>
      <c r="C1824" s="17"/>
      <c r="D1824" s="18">
        <v>13301007</v>
      </c>
      <c r="E1824" s="35">
        <f>E1848</f>
        <v>13301007</v>
      </c>
      <c r="F1824" s="34">
        <f t="shared" si="28"/>
        <v>0</v>
      </c>
      <c r="K1824" s="13"/>
      <c r="L1824" s="13"/>
    </row>
    <row r="1825" spans="1:12" x14ac:dyDescent="0.2">
      <c r="A1825" s="14" t="s">
        <v>165</v>
      </c>
      <c r="B1825" s="14" t="s">
        <v>166</v>
      </c>
      <c r="C1825" s="14"/>
      <c r="D1825" s="16">
        <v>118941954</v>
      </c>
      <c r="E1825" s="16">
        <f>E1826</f>
        <v>118941954</v>
      </c>
      <c r="F1825" s="34">
        <f t="shared" si="28"/>
        <v>0</v>
      </c>
      <c r="K1825" s="13"/>
      <c r="L1825" s="13"/>
    </row>
    <row r="1826" spans="1:12" x14ac:dyDescent="0.2">
      <c r="A1826" s="14" t="s">
        <v>167</v>
      </c>
      <c r="B1826" s="14" t="s">
        <v>168</v>
      </c>
      <c r="C1826" s="14"/>
      <c r="D1826" s="16">
        <v>118941954</v>
      </c>
      <c r="E1826" s="16">
        <f>SUM(E1827:E1828)</f>
        <v>118941954</v>
      </c>
      <c r="F1826" s="34">
        <f t="shared" si="28"/>
        <v>0</v>
      </c>
      <c r="K1826" s="13"/>
    </row>
    <row r="1827" spans="1:12" x14ac:dyDescent="0.2">
      <c r="A1827" s="17" t="s">
        <v>749</v>
      </c>
      <c r="B1827" s="17" t="s">
        <v>750</v>
      </c>
      <c r="C1827" s="17"/>
      <c r="D1827" s="18">
        <v>51639500</v>
      </c>
      <c r="E1827" s="38">
        <f>SUM(E1849,E1854)</f>
        <v>51639500</v>
      </c>
      <c r="F1827" s="34">
        <f t="shared" si="28"/>
        <v>0</v>
      </c>
      <c r="K1827" s="13"/>
    </row>
    <row r="1828" spans="1:12" x14ac:dyDescent="0.2">
      <c r="A1828" s="17" t="s">
        <v>169</v>
      </c>
      <c r="B1828" s="17" t="s">
        <v>170</v>
      </c>
      <c r="C1828" s="17"/>
      <c r="D1828" s="18">
        <v>67302454</v>
      </c>
      <c r="E1828" s="35">
        <f>E1850</f>
        <v>67302454</v>
      </c>
      <c r="F1828" s="34">
        <f t="shared" si="28"/>
        <v>0</v>
      </c>
      <c r="K1828" s="13"/>
    </row>
    <row r="1829" spans="1:12" x14ac:dyDescent="0.2">
      <c r="A1829" s="14" t="s">
        <v>31</v>
      </c>
      <c r="B1829" s="14" t="s">
        <v>30</v>
      </c>
      <c r="C1829" s="14"/>
      <c r="D1829" s="16">
        <v>279325517</v>
      </c>
      <c r="E1829" s="16">
        <v>279325517</v>
      </c>
      <c r="F1829" s="34">
        <f t="shared" si="28"/>
        <v>0</v>
      </c>
      <c r="K1829" s="13"/>
    </row>
    <row r="1830" spans="1:12" x14ac:dyDescent="0.2">
      <c r="A1830" s="14" t="s">
        <v>29</v>
      </c>
      <c r="B1830" s="14" t="s">
        <v>28</v>
      </c>
      <c r="C1830" s="14"/>
      <c r="D1830" s="16">
        <v>279325517</v>
      </c>
      <c r="E1830" s="16">
        <v>279325517</v>
      </c>
      <c r="F1830" s="34">
        <f t="shared" si="28"/>
        <v>0</v>
      </c>
      <c r="K1830" s="13"/>
      <c r="L1830" s="13"/>
    </row>
    <row r="1831" spans="1:12" x14ac:dyDescent="0.2">
      <c r="A1831" s="17" t="s">
        <v>27</v>
      </c>
      <c r="B1831" s="17" t="s">
        <v>26</v>
      </c>
      <c r="C1831" s="17"/>
      <c r="D1831" s="18">
        <v>279325517</v>
      </c>
      <c r="E1831" s="18">
        <f>SUM(E1839:E1846,E1851:E1853)</f>
        <v>279325517</v>
      </c>
      <c r="F1831" s="34">
        <f t="shared" si="28"/>
        <v>0</v>
      </c>
      <c r="K1831" s="13"/>
      <c r="L1831" s="13"/>
    </row>
    <row r="1832" spans="1:12" x14ac:dyDescent="0.2">
      <c r="A1832" s="13"/>
      <c r="B1832" s="14" t="s">
        <v>3</v>
      </c>
      <c r="C1832" s="14"/>
      <c r="D1832" s="16">
        <v>1142515399</v>
      </c>
      <c r="E1832" s="16">
        <v>1142515399</v>
      </c>
      <c r="F1832" s="34">
        <f t="shared" si="28"/>
        <v>0</v>
      </c>
      <c r="K1832" s="13"/>
      <c r="L1832" s="13"/>
    </row>
    <row r="1833" spans="1:12" x14ac:dyDescent="0.2">
      <c r="A1833" s="13"/>
      <c r="B1833" s="14" t="s">
        <v>2</v>
      </c>
      <c r="C1833" s="14"/>
      <c r="D1833" s="16">
        <v>54137408</v>
      </c>
      <c r="E1833" s="16">
        <v>54137408</v>
      </c>
      <c r="F1833" s="34">
        <f t="shared" si="28"/>
        <v>0</v>
      </c>
      <c r="K1833" s="13"/>
      <c r="L1833" s="13"/>
    </row>
    <row r="1834" spans="1:12" x14ac:dyDescent="0.2">
      <c r="A1834" s="13"/>
      <c r="B1834" s="14" t="s">
        <v>23</v>
      </c>
      <c r="C1834" s="14"/>
      <c r="D1834" s="16">
        <v>1196652807</v>
      </c>
      <c r="E1834" s="16">
        <v>1196652807</v>
      </c>
      <c r="F1834" s="34">
        <f t="shared" si="28"/>
        <v>0</v>
      </c>
      <c r="K1834" s="13"/>
      <c r="L1834" s="13"/>
    </row>
    <row r="1835" spans="1:12" x14ac:dyDescent="0.2">
      <c r="A1835" s="13"/>
      <c r="B1835" s="14" t="s">
        <v>1</v>
      </c>
      <c r="C1835" s="14"/>
      <c r="D1835" s="16">
        <v>431854190</v>
      </c>
      <c r="E1835" s="16">
        <v>431854190</v>
      </c>
      <c r="F1835" s="34">
        <f t="shared" si="28"/>
        <v>0</v>
      </c>
      <c r="K1835" s="13"/>
      <c r="L1835" s="13"/>
    </row>
    <row r="1836" spans="1:12" x14ac:dyDescent="0.2">
      <c r="A1836" s="13"/>
      <c r="B1836" s="14" t="s">
        <v>0</v>
      </c>
      <c r="C1836" s="14"/>
      <c r="D1836" s="16">
        <v>1628506997</v>
      </c>
      <c r="E1836" s="16">
        <v>1628506997</v>
      </c>
      <c r="F1836" s="34">
        <f t="shared" si="28"/>
        <v>0</v>
      </c>
      <c r="K1836" s="13"/>
      <c r="L1836" s="13"/>
    </row>
    <row r="1837" spans="1:12" x14ac:dyDescent="0.2">
      <c r="A1837" s="14" t="s">
        <v>1249</v>
      </c>
      <c r="B1837" s="14" t="s">
        <v>1250</v>
      </c>
      <c r="C1837" s="14"/>
      <c r="F1837" s="34">
        <f t="shared" si="28"/>
        <v>0</v>
      </c>
      <c r="K1837" s="13"/>
      <c r="L1837" s="13"/>
    </row>
    <row r="1838" spans="1:12" x14ac:dyDescent="0.2">
      <c r="A1838" s="29" t="s">
        <v>5</v>
      </c>
      <c r="B1838" s="29" t="s">
        <v>22</v>
      </c>
      <c r="C1838" s="29" t="s">
        <v>21</v>
      </c>
      <c r="D1838" s="30" t="s">
        <v>20</v>
      </c>
      <c r="E1838" s="30" t="s">
        <v>20</v>
      </c>
      <c r="F1838" s="34" t="e">
        <f t="shared" si="28"/>
        <v>#VALUE!</v>
      </c>
      <c r="K1838" s="13"/>
      <c r="L1838" s="13"/>
    </row>
    <row r="1839" spans="1:12" x14ac:dyDescent="0.2">
      <c r="A1839" s="17" t="s">
        <v>1255</v>
      </c>
      <c r="B1839" s="17" t="s">
        <v>1256</v>
      </c>
      <c r="C1839" s="17" t="s">
        <v>19</v>
      </c>
      <c r="D1839" s="18">
        <v>55401232</v>
      </c>
      <c r="E1839" s="18">
        <v>55401232</v>
      </c>
      <c r="F1839" s="34">
        <f t="shared" si="28"/>
        <v>0</v>
      </c>
      <c r="K1839" s="13"/>
      <c r="L1839" s="13"/>
    </row>
    <row r="1840" spans="1:12" ht="27" x14ac:dyDescent="0.2">
      <c r="A1840" s="17" t="s">
        <v>1257</v>
      </c>
      <c r="B1840" s="17" t="s">
        <v>1258</v>
      </c>
      <c r="C1840" s="17" t="s">
        <v>19</v>
      </c>
      <c r="D1840" s="18">
        <v>56468644</v>
      </c>
      <c r="E1840" s="18">
        <v>56468644</v>
      </c>
      <c r="F1840" s="34">
        <f t="shared" si="28"/>
        <v>0</v>
      </c>
      <c r="K1840" s="13"/>
      <c r="L1840" s="13"/>
    </row>
    <row r="1841" spans="1:12" x14ac:dyDescent="0.2">
      <c r="A1841" s="17" t="s">
        <v>1259</v>
      </c>
      <c r="B1841" s="17" t="s">
        <v>1260</v>
      </c>
      <c r="C1841" s="17" t="s">
        <v>19</v>
      </c>
      <c r="D1841" s="18">
        <v>15598779</v>
      </c>
      <c r="E1841" s="18">
        <v>15598779</v>
      </c>
      <c r="F1841" s="34">
        <f t="shared" si="28"/>
        <v>0</v>
      </c>
      <c r="K1841" s="13"/>
      <c r="L1841" s="13"/>
    </row>
    <row r="1842" spans="1:12" ht="27" x14ac:dyDescent="0.2">
      <c r="A1842" s="17" t="s">
        <v>1261</v>
      </c>
      <c r="B1842" s="17" t="s">
        <v>1262</v>
      </c>
      <c r="C1842" s="17" t="s">
        <v>19</v>
      </c>
      <c r="D1842" s="18">
        <v>10937000</v>
      </c>
      <c r="E1842" s="18">
        <v>10937000</v>
      </c>
      <c r="F1842" s="34">
        <f t="shared" si="28"/>
        <v>0</v>
      </c>
      <c r="K1842" s="13"/>
      <c r="L1842" s="13"/>
    </row>
    <row r="1843" spans="1:12" ht="27" x14ac:dyDescent="0.2">
      <c r="A1843" s="17" t="s">
        <v>1263</v>
      </c>
      <c r="B1843" s="17" t="s">
        <v>1264</v>
      </c>
      <c r="C1843" s="17" t="s">
        <v>19</v>
      </c>
      <c r="D1843" s="18">
        <v>40795900</v>
      </c>
      <c r="E1843" s="18">
        <v>40795900</v>
      </c>
      <c r="F1843" s="34">
        <f t="shared" si="28"/>
        <v>0</v>
      </c>
      <c r="K1843" s="13"/>
      <c r="L1843" s="13"/>
    </row>
    <row r="1844" spans="1:12" ht="27" x14ac:dyDescent="0.2">
      <c r="A1844" s="17" t="s">
        <v>1265</v>
      </c>
      <c r="B1844" s="17" t="s">
        <v>1266</v>
      </c>
      <c r="C1844" s="17" t="s">
        <v>19</v>
      </c>
      <c r="D1844" s="18">
        <v>12617108</v>
      </c>
      <c r="E1844" s="18">
        <v>12617108</v>
      </c>
      <c r="F1844" s="34">
        <f t="shared" si="28"/>
        <v>0</v>
      </c>
      <c r="K1844" s="13"/>
      <c r="L1844" s="13"/>
    </row>
    <row r="1845" spans="1:12" ht="27" x14ac:dyDescent="0.2">
      <c r="A1845" s="17" t="s">
        <v>1267</v>
      </c>
      <c r="B1845" s="17" t="s">
        <v>1268</v>
      </c>
      <c r="C1845" s="17" t="s">
        <v>19</v>
      </c>
      <c r="D1845" s="18">
        <v>22500000</v>
      </c>
      <c r="E1845" s="18">
        <v>22500000</v>
      </c>
      <c r="F1845" s="34">
        <f t="shared" si="28"/>
        <v>0</v>
      </c>
      <c r="K1845" s="13"/>
      <c r="L1845" s="13"/>
    </row>
    <row r="1846" spans="1:12" ht="27" x14ac:dyDescent="0.2">
      <c r="A1846" s="17" t="s">
        <v>1269</v>
      </c>
      <c r="B1846" s="17" t="s">
        <v>1270</v>
      </c>
      <c r="C1846" s="17" t="s">
        <v>19</v>
      </c>
      <c r="D1846" s="18">
        <v>10510000</v>
      </c>
      <c r="E1846" s="18">
        <v>10510000</v>
      </c>
      <c r="F1846" s="34">
        <f t="shared" si="28"/>
        <v>0</v>
      </c>
      <c r="K1846" s="13"/>
      <c r="L1846" s="13"/>
    </row>
    <row r="1847" spans="1:12" ht="27" x14ac:dyDescent="0.2">
      <c r="A1847" s="17" t="s">
        <v>1271</v>
      </c>
      <c r="B1847" s="17" t="s">
        <v>1272</v>
      </c>
      <c r="C1847" s="17" t="s">
        <v>19</v>
      </c>
      <c r="D1847" s="18">
        <v>20285712</v>
      </c>
      <c r="E1847" s="35">
        <v>20285712</v>
      </c>
      <c r="F1847" s="34">
        <f t="shared" si="28"/>
        <v>0</v>
      </c>
      <c r="K1847" s="13"/>
      <c r="L1847" s="13"/>
    </row>
    <row r="1848" spans="1:12" x14ac:dyDescent="0.2">
      <c r="A1848" s="17" t="s">
        <v>1273</v>
      </c>
      <c r="B1848" s="17" t="s">
        <v>1274</v>
      </c>
      <c r="C1848" s="17" t="s">
        <v>19</v>
      </c>
      <c r="D1848" s="18">
        <v>13301007</v>
      </c>
      <c r="E1848" s="35">
        <v>13301007</v>
      </c>
      <c r="F1848" s="34">
        <f t="shared" si="28"/>
        <v>0</v>
      </c>
      <c r="J1848" s="13"/>
      <c r="K1848" s="13"/>
    </row>
    <row r="1849" spans="1:12" x14ac:dyDescent="0.2">
      <c r="A1849" s="17" t="s">
        <v>1275</v>
      </c>
      <c r="B1849" s="17" t="s">
        <v>1276</v>
      </c>
      <c r="C1849" s="17" t="s">
        <v>19</v>
      </c>
      <c r="D1849" s="18">
        <v>25639500</v>
      </c>
      <c r="E1849" s="38">
        <v>25639500</v>
      </c>
      <c r="F1849" s="34">
        <f t="shared" si="28"/>
        <v>0</v>
      </c>
      <c r="K1849" s="13"/>
      <c r="L1849" s="13"/>
    </row>
    <row r="1850" spans="1:12" ht="27" x14ac:dyDescent="0.2">
      <c r="A1850" s="17" t="s">
        <v>1277</v>
      </c>
      <c r="B1850" s="17" t="s">
        <v>1278</v>
      </c>
      <c r="C1850" s="17" t="s">
        <v>19</v>
      </c>
      <c r="D1850" s="18">
        <v>67302454</v>
      </c>
      <c r="E1850" s="35">
        <v>67302454</v>
      </c>
      <c r="F1850" s="34">
        <f t="shared" si="28"/>
        <v>0</v>
      </c>
      <c r="K1850" s="13"/>
      <c r="L1850" s="13"/>
    </row>
    <row r="1851" spans="1:12" ht="40.5" x14ac:dyDescent="0.2">
      <c r="A1851" s="17" t="s">
        <v>1279</v>
      </c>
      <c r="B1851" s="17" t="s">
        <v>1280</v>
      </c>
      <c r="C1851" s="17" t="s">
        <v>19</v>
      </c>
      <c r="D1851" s="18">
        <v>20001000</v>
      </c>
      <c r="E1851" s="18">
        <v>20001000</v>
      </c>
      <c r="F1851" s="34">
        <f t="shared" si="28"/>
        <v>0</v>
      </c>
      <c r="K1851" s="13"/>
      <c r="L1851" s="13"/>
    </row>
    <row r="1852" spans="1:12" ht="27" x14ac:dyDescent="0.2">
      <c r="A1852" s="17" t="s">
        <v>1281</v>
      </c>
      <c r="B1852" s="17" t="s">
        <v>1282</v>
      </c>
      <c r="C1852" s="17" t="s">
        <v>19</v>
      </c>
      <c r="D1852" s="18">
        <v>18515000</v>
      </c>
      <c r="E1852" s="18">
        <v>18515000</v>
      </c>
      <c r="F1852" s="34">
        <f t="shared" si="28"/>
        <v>0</v>
      </c>
      <c r="K1852" s="13"/>
      <c r="L1852" s="13"/>
    </row>
    <row r="1853" spans="1:12" ht="27" x14ac:dyDescent="0.2">
      <c r="A1853" s="17" t="s">
        <v>1283</v>
      </c>
      <c r="B1853" s="17" t="s">
        <v>1284</v>
      </c>
      <c r="C1853" s="17" t="s">
        <v>19</v>
      </c>
      <c r="D1853" s="18">
        <v>15980854</v>
      </c>
      <c r="E1853" s="18">
        <v>15980854</v>
      </c>
      <c r="F1853" s="34">
        <f t="shared" si="28"/>
        <v>0</v>
      </c>
      <c r="K1853" s="13"/>
      <c r="L1853" s="13"/>
    </row>
    <row r="1854" spans="1:12" ht="27" x14ac:dyDescent="0.2">
      <c r="A1854" s="17" t="s">
        <v>1285</v>
      </c>
      <c r="B1854" s="17" t="s">
        <v>1286</v>
      </c>
      <c r="C1854" s="17" t="s">
        <v>19</v>
      </c>
      <c r="D1854" s="18">
        <v>26000000</v>
      </c>
      <c r="E1854" s="38">
        <v>26000000</v>
      </c>
      <c r="F1854" s="34">
        <f t="shared" si="28"/>
        <v>0</v>
      </c>
      <c r="K1854" s="13"/>
      <c r="L1854" s="13"/>
    </row>
    <row r="1855" spans="1:12" ht="27" x14ac:dyDescent="0.2">
      <c r="A1855" s="102"/>
      <c r="B1855" s="96" t="s">
        <v>2192</v>
      </c>
      <c r="C1855" s="103" t="s">
        <v>18</v>
      </c>
      <c r="D1855" s="103"/>
      <c r="E1855" s="104">
        <v>10000000</v>
      </c>
      <c r="F1855" s="34">
        <f t="shared" si="28"/>
        <v>10000000</v>
      </c>
      <c r="K1855" s="13"/>
      <c r="L1855" s="13"/>
    </row>
    <row r="1856" spans="1:12" x14ac:dyDescent="0.2">
      <c r="A1856" s="14" t="s">
        <v>1289</v>
      </c>
      <c r="B1856" s="14" t="s">
        <v>1290</v>
      </c>
      <c r="C1856" s="14"/>
      <c r="F1856" s="34" t="e">
        <f>E1857-D1857</f>
        <v>#VALUE!</v>
      </c>
      <c r="K1856" s="13"/>
      <c r="L1856" s="13"/>
    </row>
    <row r="1857" spans="1:12" x14ac:dyDescent="0.2">
      <c r="A1857" s="29" t="s">
        <v>5</v>
      </c>
      <c r="B1857" s="29" t="s">
        <v>140</v>
      </c>
      <c r="C1857" s="29"/>
      <c r="D1857" s="30" t="s">
        <v>20</v>
      </c>
      <c r="E1857" s="30" t="s">
        <v>20</v>
      </c>
      <c r="F1857" s="34">
        <f>E1858-D1858</f>
        <v>0</v>
      </c>
      <c r="K1857" s="13"/>
      <c r="L1857" s="13"/>
    </row>
    <row r="1858" spans="1:12" x14ac:dyDescent="0.2">
      <c r="A1858" s="14" t="s">
        <v>139</v>
      </c>
      <c r="B1858" s="14" t="s">
        <v>15</v>
      </c>
      <c r="C1858" s="14"/>
      <c r="D1858" s="16">
        <v>2175544407</v>
      </c>
      <c r="E1858" s="16">
        <f>SUM(E1859,E1869,E1892)</f>
        <v>2175544407</v>
      </c>
      <c r="F1858" s="34">
        <f>E1859-D1859</f>
        <v>0</v>
      </c>
      <c r="K1858" s="13"/>
      <c r="L1858" s="13"/>
    </row>
    <row r="1859" spans="1:12" x14ac:dyDescent="0.2">
      <c r="A1859" s="14" t="s">
        <v>138</v>
      </c>
      <c r="B1859" s="14" t="s">
        <v>137</v>
      </c>
      <c r="C1859" s="14"/>
      <c r="D1859" s="16">
        <v>1519995536</v>
      </c>
      <c r="E1859" s="16">
        <f>SUM(E1860,E1863)</f>
        <v>1519995536</v>
      </c>
      <c r="F1859" s="34">
        <f>E1860-D1860</f>
        <v>0</v>
      </c>
      <c r="K1859" s="13"/>
      <c r="L1859" s="13"/>
    </row>
    <row r="1860" spans="1:12" x14ac:dyDescent="0.2">
      <c r="A1860" s="14" t="s">
        <v>136</v>
      </c>
      <c r="B1860" s="14" t="s">
        <v>132</v>
      </c>
      <c r="C1860" s="14"/>
      <c r="D1860" s="16">
        <v>1197197344</v>
      </c>
      <c r="E1860" s="16">
        <f>E1861</f>
        <v>1197197344</v>
      </c>
      <c r="F1860" s="34">
        <f>E1861-D1861</f>
        <v>0</v>
      </c>
      <c r="K1860" s="13"/>
      <c r="L1860" s="13"/>
    </row>
    <row r="1861" spans="1:12" x14ac:dyDescent="0.2">
      <c r="A1861" s="14" t="s">
        <v>135</v>
      </c>
      <c r="B1861" s="14" t="s">
        <v>134</v>
      </c>
      <c r="C1861" s="14"/>
      <c r="D1861" s="16">
        <v>1197197344</v>
      </c>
      <c r="E1861" s="16">
        <f>E1862</f>
        <v>1197197344</v>
      </c>
      <c r="F1861" s="34">
        <f t="shared" ref="F1861:F1924" si="29">E1862-D1862</f>
        <v>0</v>
      </c>
      <c r="K1861" s="13"/>
      <c r="L1861" s="13"/>
    </row>
    <row r="1862" spans="1:12" x14ac:dyDescent="0.2">
      <c r="A1862" s="17" t="s">
        <v>133</v>
      </c>
      <c r="B1862" s="17" t="s">
        <v>132</v>
      </c>
      <c r="C1862" s="17"/>
      <c r="D1862" s="18">
        <v>1197197344</v>
      </c>
      <c r="E1862" s="18">
        <v>1197197344</v>
      </c>
      <c r="F1862" s="34">
        <f t="shared" si="29"/>
        <v>0</v>
      </c>
      <c r="K1862" s="13"/>
      <c r="L1862" s="13"/>
    </row>
    <row r="1863" spans="1:12" x14ac:dyDescent="0.2">
      <c r="A1863" s="14" t="s">
        <v>131</v>
      </c>
      <c r="B1863" s="14" t="s">
        <v>130</v>
      </c>
      <c r="C1863" s="14"/>
      <c r="D1863" s="16">
        <v>322798192</v>
      </c>
      <c r="E1863" s="16">
        <f>SUM(E1864,E1866)</f>
        <v>322798192</v>
      </c>
      <c r="F1863" s="34">
        <f t="shared" si="29"/>
        <v>0</v>
      </c>
      <c r="K1863" s="13"/>
      <c r="L1863" s="13"/>
    </row>
    <row r="1864" spans="1:12" x14ac:dyDescent="0.2">
      <c r="A1864" s="14" t="s">
        <v>129</v>
      </c>
      <c r="B1864" s="14" t="s">
        <v>128</v>
      </c>
      <c r="C1864" s="14"/>
      <c r="D1864" s="16">
        <v>144879649</v>
      </c>
      <c r="E1864" s="16">
        <f>E1865</f>
        <v>144879649</v>
      </c>
      <c r="F1864" s="34">
        <f t="shared" si="29"/>
        <v>0</v>
      </c>
      <c r="K1864" s="13"/>
      <c r="L1864" s="13"/>
    </row>
    <row r="1865" spans="1:12" x14ac:dyDescent="0.2">
      <c r="A1865" s="17" t="s">
        <v>143</v>
      </c>
      <c r="B1865" s="17" t="s">
        <v>144</v>
      </c>
      <c r="C1865" s="17"/>
      <c r="D1865" s="18">
        <v>144879649</v>
      </c>
      <c r="E1865" s="18">
        <v>144879649</v>
      </c>
      <c r="F1865" s="34">
        <f t="shared" si="29"/>
        <v>0</v>
      </c>
      <c r="K1865" s="13"/>
      <c r="L1865" s="13"/>
    </row>
    <row r="1866" spans="1:12" x14ac:dyDescent="0.2">
      <c r="A1866" s="14" t="s">
        <v>125</v>
      </c>
      <c r="B1866" s="14" t="s">
        <v>124</v>
      </c>
      <c r="C1866" s="14"/>
      <c r="D1866" s="16">
        <v>177918543</v>
      </c>
      <c r="E1866" s="16">
        <f>SUM(E1867:E1868)</f>
        <v>177918543</v>
      </c>
      <c r="F1866" s="34">
        <f t="shared" si="29"/>
        <v>0</v>
      </c>
      <c r="K1866" s="13"/>
      <c r="L1866" s="13"/>
    </row>
    <row r="1867" spans="1:12" x14ac:dyDescent="0.2">
      <c r="A1867" s="17" t="s">
        <v>123</v>
      </c>
      <c r="B1867" s="17" t="s">
        <v>122</v>
      </c>
      <c r="C1867" s="17"/>
      <c r="D1867" s="18">
        <v>59306181</v>
      </c>
      <c r="E1867" s="18">
        <v>59306181</v>
      </c>
      <c r="F1867" s="34">
        <f t="shared" si="29"/>
        <v>0</v>
      </c>
      <c r="K1867" s="13"/>
      <c r="L1867" s="13"/>
    </row>
    <row r="1868" spans="1:12" x14ac:dyDescent="0.2">
      <c r="A1868" s="17" t="s">
        <v>121</v>
      </c>
      <c r="B1868" s="17" t="s">
        <v>120</v>
      </c>
      <c r="C1868" s="17"/>
      <c r="D1868" s="18">
        <v>118612362</v>
      </c>
      <c r="E1868" s="18">
        <v>118612362</v>
      </c>
      <c r="F1868" s="34">
        <f t="shared" si="29"/>
        <v>0</v>
      </c>
      <c r="K1868" s="13"/>
      <c r="L1868" s="13"/>
    </row>
    <row r="1869" spans="1:12" x14ac:dyDescent="0.2">
      <c r="A1869" s="14" t="s">
        <v>119</v>
      </c>
      <c r="B1869" s="14" t="s">
        <v>118</v>
      </c>
      <c r="C1869" s="14"/>
      <c r="D1869" s="16">
        <v>58026732</v>
      </c>
      <c r="E1869" s="16">
        <f>E1870</f>
        <v>58026732</v>
      </c>
      <c r="F1869" s="34">
        <f t="shared" si="29"/>
        <v>0</v>
      </c>
      <c r="K1869" s="13"/>
      <c r="L1869" s="13"/>
    </row>
    <row r="1870" spans="1:12" x14ac:dyDescent="0.2">
      <c r="A1870" s="14" t="s">
        <v>117</v>
      </c>
      <c r="B1870" s="14" t="s">
        <v>116</v>
      </c>
      <c r="C1870" s="14"/>
      <c r="D1870" s="16">
        <v>58026732</v>
      </c>
      <c r="E1870" s="16">
        <f>SUM(E1871,E1874,E1876,E1881,E1886,E1888,E1890)</f>
        <v>58026732</v>
      </c>
      <c r="F1870" s="34">
        <f t="shared" si="29"/>
        <v>0</v>
      </c>
      <c r="K1870" s="13"/>
      <c r="L1870" s="13"/>
    </row>
    <row r="1871" spans="1:12" x14ac:dyDescent="0.2">
      <c r="A1871" s="14" t="s">
        <v>115</v>
      </c>
      <c r="B1871" s="14" t="s">
        <v>114</v>
      </c>
      <c r="C1871" s="14"/>
      <c r="D1871" s="16">
        <v>7905419</v>
      </c>
      <c r="E1871" s="16">
        <f>SUM(E1872:E1873)</f>
        <v>7905419</v>
      </c>
      <c r="F1871" s="34">
        <f t="shared" si="29"/>
        <v>0</v>
      </c>
      <c r="K1871" s="13"/>
      <c r="L1871" s="13"/>
    </row>
    <row r="1872" spans="1:12" x14ac:dyDescent="0.2">
      <c r="A1872" s="17" t="s">
        <v>113</v>
      </c>
      <c r="B1872" s="17" t="s">
        <v>112</v>
      </c>
      <c r="C1872" s="17"/>
      <c r="D1872" s="18">
        <v>3008321</v>
      </c>
      <c r="E1872" s="18">
        <v>3008321</v>
      </c>
      <c r="F1872" s="34">
        <f t="shared" si="29"/>
        <v>0</v>
      </c>
      <c r="K1872" s="13"/>
      <c r="L1872" s="13"/>
    </row>
    <row r="1873" spans="1:12" x14ac:dyDescent="0.2">
      <c r="A1873" s="17" t="s">
        <v>111</v>
      </c>
      <c r="B1873" s="17" t="s">
        <v>110</v>
      </c>
      <c r="C1873" s="17"/>
      <c r="D1873" s="18">
        <v>4897098</v>
      </c>
      <c r="E1873" s="18">
        <v>4897098</v>
      </c>
      <c r="F1873" s="34">
        <f t="shared" si="29"/>
        <v>0</v>
      </c>
      <c r="K1873" s="13"/>
      <c r="L1873" s="13"/>
    </row>
    <row r="1874" spans="1:12" x14ac:dyDescent="0.2">
      <c r="A1874" s="14" t="s">
        <v>109</v>
      </c>
      <c r="B1874" s="14" t="s">
        <v>108</v>
      </c>
      <c r="C1874" s="14"/>
      <c r="D1874" s="16">
        <v>5875056</v>
      </c>
      <c r="E1874" s="16">
        <f>E1875</f>
        <v>5875056</v>
      </c>
      <c r="F1874" s="34">
        <f t="shared" si="29"/>
        <v>0</v>
      </c>
      <c r="K1874" s="13"/>
      <c r="L1874" s="13"/>
    </row>
    <row r="1875" spans="1:12" x14ac:dyDescent="0.2">
      <c r="A1875" s="17" t="s">
        <v>107</v>
      </c>
      <c r="B1875" s="17" t="s">
        <v>106</v>
      </c>
      <c r="C1875" s="17"/>
      <c r="D1875" s="18">
        <v>5875056</v>
      </c>
      <c r="E1875" s="18">
        <v>5875056</v>
      </c>
      <c r="F1875" s="34">
        <f t="shared" si="29"/>
        <v>0</v>
      </c>
      <c r="K1875" s="13"/>
      <c r="L1875" s="13"/>
    </row>
    <row r="1876" spans="1:12" x14ac:dyDescent="0.2">
      <c r="A1876" s="14" t="s">
        <v>101</v>
      </c>
      <c r="B1876" s="14" t="s">
        <v>100</v>
      </c>
      <c r="C1876" s="14"/>
      <c r="D1876" s="16">
        <v>18925167</v>
      </c>
      <c r="E1876" s="16">
        <f>SUM(E1877:E1880)</f>
        <v>18925167</v>
      </c>
      <c r="F1876" s="34">
        <f t="shared" si="29"/>
        <v>0</v>
      </c>
      <c r="K1876" s="13"/>
      <c r="L1876" s="13"/>
    </row>
    <row r="1877" spans="1:12" x14ac:dyDescent="0.2">
      <c r="A1877" s="17" t="s">
        <v>99</v>
      </c>
      <c r="B1877" s="17" t="s">
        <v>98</v>
      </c>
      <c r="C1877" s="17"/>
      <c r="D1877" s="18">
        <v>12897098</v>
      </c>
      <c r="E1877" s="18">
        <v>12897098</v>
      </c>
      <c r="F1877" s="34">
        <f t="shared" si="29"/>
        <v>0</v>
      </c>
      <c r="K1877" s="13"/>
      <c r="L1877" s="13"/>
    </row>
    <row r="1878" spans="1:12" x14ac:dyDescent="0.2">
      <c r="A1878" s="17" t="s">
        <v>95</v>
      </c>
      <c r="B1878" s="17" t="s">
        <v>94</v>
      </c>
      <c r="C1878" s="17"/>
      <c r="D1878" s="18">
        <v>300000</v>
      </c>
      <c r="E1878" s="18">
        <v>300000</v>
      </c>
      <c r="F1878" s="34">
        <f t="shared" si="29"/>
        <v>0</v>
      </c>
      <c r="K1878" s="13"/>
      <c r="L1878" s="13"/>
    </row>
    <row r="1879" spans="1:12" x14ac:dyDescent="0.2">
      <c r="A1879" s="17" t="s">
        <v>147</v>
      </c>
      <c r="B1879" s="17" t="s">
        <v>148</v>
      </c>
      <c r="C1879" s="17"/>
      <c r="D1879" s="18">
        <v>4608524</v>
      </c>
      <c r="E1879" s="18">
        <v>4608524</v>
      </c>
      <c r="F1879" s="34">
        <f t="shared" si="29"/>
        <v>0</v>
      </c>
      <c r="K1879" s="13"/>
      <c r="L1879" s="13"/>
    </row>
    <row r="1880" spans="1:12" x14ac:dyDescent="0.2">
      <c r="A1880" s="17" t="s">
        <v>399</v>
      </c>
      <c r="B1880" s="17" t="s">
        <v>400</v>
      </c>
      <c r="C1880" s="17"/>
      <c r="D1880" s="18">
        <v>1119545</v>
      </c>
      <c r="E1880" s="18">
        <v>1119545</v>
      </c>
      <c r="F1880" s="34">
        <f t="shared" si="29"/>
        <v>0</v>
      </c>
      <c r="K1880" s="13"/>
      <c r="L1880" s="13"/>
    </row>
    <row r="1881" spans="1:12" x14ac:dyDescent="0.2">
      <c r="A1881" s="14" t="s">
        <v>89</v>
      </c>
      <c r="B1881" s="14" t="s">
        <v>88</v>
      </c>
      <c r="C1881" s="14"/>
      <c r="D1881" s="16">
        <v>12230099</v>
      </c>
      <c r="E1881" s="16">
        <f>SUM(E1882:E1885)</f>
        <v>12230099</v>
      </c>
      <c r="F1881" s="34">
        <f t="shared" si="29"/>
        <v>0</v>
      </c>
      <c r="K1881" s="13"/>
      <c r="L1881" s="13"/>
    </row>
    <row r="1882" spans="1:12" x14ac:dyDescent="0.2">
      <c r="A1882" s="17" t="s">
        <v>87</v>
      </c>
      <c r="B1882" s="17" t="s">
        <v>86</v>
      </c>
      <c r="C1882" s="17"/>
      <c r="D1882" s="18">
        <v>884853</v>
      </c>
      <c r="E1882" s="18">
        <v>884853</v>
      </c>
      <c r="F1882" s="34">
        <f t="shared" si="29"/>
        <v>0</v>
      </c>
      <c r="K1882" s="13"/>
      <c r="L1882" s="13"/>
    </row>
    <row r="1883" spans="1:12" x14ac:dyDescent="0.2">
      <c r="A1883" s="17" t="s">
        <v>83</v>
      </c>
      <c r="B1883" s="17" t="s">
        <v>82</v>
      </c>
      <c r="C1883" s="17"/>
      <c r="D1883" s="18">
        <v>1049668</v>
      </c>
      <c r="E1883" s="18">
        <v>1049668</v>
      </c>
      <c r="F1883" s="34">
        <f t="shared" si="29"/>
        <v>0</v>
      </c>
      <c r="K1883" s="13"/>
      <c r="L1883" s="13"/>
    </row>
    <row r="1884" spans="1:12" x14ac:dyDescent="0.2">
      <c r="A1884" s="17" t="s">
        <v>81</v>
      </c>
      <c r="B1884" s="17" t="s">
        <v>80</v>
      </c>
      <c r="C1884" s="17"/>
      <c r="D1884" s="18">
        <v>2718666</v>
      </c>
      <c r="E1884" s="18">
        <v>2718666</v>
      </c>
      <c r="F1884" s="34">
        <f t="shared" si="29"/>
        <v>0</v>
      </c>
      <c r="K1884" s="13"/>
      <c r="L1884" s="13"/>
    </row>
    <row r="1885" spans="1:12" x14ac:dyDescent="0.2">
      <c r="A1885" s="17" t="s">
        <v>79</v>
      </c>
      <c r="B1885" s="17" t="s">
        <v>78</v>
      </c>
      <c r="C1885" s="17"/>
      <c r="D1885" s="18">
        <v>7576912</v>
      </c>
      <c r="E1885" s="18">
        <v>7576912</v>
      </c>
      <c r="F1885" s="34">
        <f t="shared" si="29"/>
        <v>0</v>
      </c>
      <c r="K1885" s="13"/>
      <c r="L1885" s="13"/>
    </row>
    <row r="1886" spans="1:12" x14ac:dyDescent="0.2">
      <c r="A1886" s="14" t="s">
        <v>71</v>
      </c>
      <c r="B1886" s="14" t="s">
        <v>70</v>
      </c>
      <c r="C1886" s="14"/>
      <c r="D1886" s="16">
        <v>5930769</v>
      </c>
      <c r="E1886" s="16">
        <f>E1887</f>
        <v>5930769</v>
      </c>
      <c r="F1886" s="34">
        <f t="shared" si="29"/>
        <v>0</v>
      </c>
      <c r="K1886" s="13"/>
      <c r="L1886" s="13"/>
    </row>
    <row r="1887" spans="1:12" x14ac:dyDescent="0.2">
      <c r="A1887" s="17" t="s">
        <v>69</v>
      </c>
      <c r="B1887" s="17" t="s">
        <v>68</v>
      </c>
      <c r="C1887" s="17"/>
      <c r="D1887" s="18">
        <v>5930769</v>
      </c>
      <c r="E1887" s="18">
        <v>5930769</v>
      </c>
      <c r="F1887" s="34">
        <f t="shared" si="29"/>
        <v>0</v>
      </c>
      <c r="K1887" s="13"/>
      <c r="L1887" s="13"/>
    </row>
    <row r="1888" spans="1:12" x14ac:dyDescent="0.2">
      <c r="A1888" s="14" t="s">
        <v>59</v>
      </c>
      <c r="B1888" s="14" t="s">
        <v>58</v>
      </c>
      <c r="C1888" s="14"/>
      <c r="D1888" s="16">
        <v>6551698</v>
      </c>
      <c r="E1888" s="16">
        <f>E1889</f>
        <v>6551698</v>
      </c>
      <c r="F1888" s="34">
        <f t="shared" si="29"/>
        <v>0</v>
      </c>
      <c r="K1888" s="13"/>
      <c r="L1888" s="13"/>
    </row>
    <row r="1889" spans="1:12" x14ac:dyDescent="0.2">
      <c r="A1889" s="17" t="s">
        <v>55</v>
      </c>
      <c r="B1889" s="17" t="s">
        <v>54</v>
      </c>
      <c r="C1889" s="17"/>
      <c r="D1889" s="18">
        <v>6551698</v>
      </c>
      <c r="E1889" s="18">
        <v>6551698</v>
      </c>
      <c r="F1889" s="34">
        <f t="shared" si="29"/>
        <v>0</v>
      </c>
      <c r="K1889" s="13"/>
      <c r="L1889" s="13"/>
    </row>
    <row r="1890" spans="1:12" x14ac:dyDescent="0.2">
      <c r="A1890" s="14" t="s">
        <v>53</v>
      </c>
      <c r="B1890" s="14" t="s">
        <v>52</v>
      </c>
      <c r="C1890" s="14"/>
      <c r="D1890" s="16">
        <v>608524</v>
      </c>
      <c r="E1890" s="16">
        <f>E1891</f>
        <v>608524</v>
      </c>
      <c r="F1890" s="34">
        <f t="shared" si="29"/>
        <v>0</v>
      </c>
      <c r="K1890" s="13"/>
      <c r="L1890" s="13"/>
    </row>
    <row r="1891" spans="1:12" x14ac:dyDescent="0.2">
      <c r="A1891" s="17" t="s">
        <v>49</v>
      </c>
      <c r="B1891" s="17" t="s">
        <v>48</v>
      </c>
      <c r="C1891" s="17"/>
      <c r="D1891" s="18">
        <v>608524</v>
      </c>
      <c r="E1891" s="18">
        <v>608524</v>
      </c>
      <c r="F1891" s="34">
        <f t="shared" si="29"/>
        <v>0</v>
      </c>
      <c r="K1891" s="13"/>
      <c r="L1891" s="13"/>
    </row>
    <row r="1892" spans="1:12" x14ac:dyDescent="0.2">
      <c r="A1892" s="14" t="s">
        <v>37</v>
      </c>
      <c r="B1892" s="14" t="s">
        <v>36</v>
      </c>
      <c r="C1892" s="14"/>
      <c r="D1892" s="16">
        <v>597522139</v>
      </c>
      <c r="E1892" s="16">
        <f>SUM(E1893,E1897,E1903,E1906)</f>
        <v>597522139</v>
      </c>
      <c r="F1892" s="34">
        <f t="shared" si="29"/>
        <v>0</v>
      </c>
      <c r="K1892" s="13"/>
      <c r="L1892" s="13"/>
    </row>
    <row r="1893" spans="1:12" x14ac:dyDescent="0.2">
      <c r="A1893" s="14" t="s">
        <v>35</v>
      </c>
      <c r="B1893" s="14" t="s">
        <v>34</v>
      </c>
      <c r="C1893" s="14"/>
      <c r="D1893" s="16">
        <v>115991794</v>
      </c>
      <c r="E1893" s="16">
        <f>E1894</f>
        <v>115991794</v>
      </c>
      <c r="F1893" s="34">
        <f t="shared" si="29"/>
        <v>0</v>
      </c>
      <c r="K1893" s="13"/>
      <c r="L1893" s="13"/>
    </row>
    <row r="1894" spans="1:12" x14ac:dyDescent="0.2">
      <c r="A1894" s="14" t="s">
        <v>33</v>
      </c>
      <c r="B1894" s="14" t="s">
        <v>32</v>
      </c>
      <c r="C1894" s="14"/>
      <c r="D1894" s="16">
        <v>115991794</v>
      </c>
      <c r="E1894" s="16">
        <f>SUM(E1895:E1896)</f>
        <v>115991794</v>
      </c>
      <c r="F1894" s="34">
        <f t="shared" si="29"/>
        <v>0</v>
      </c>
      <c r="K1894" s="13"/>
      <c r="L1894" s="13"/>
    </row>
    <row r="1895" spans="1:12" x14ac:dyDescent="0.2">
      <c r="A1895" s="17" t="s">
        <v>739</v>
      </c>
      <c r="B1895" s="17" t="s">
        <v>740</v>
      </c>
      <c r="C1895" s="17"/>
      <c r="D1895" s="18">
        <v>60110000</v>
      </c>
      <c r="E1895" s="35">
        <f>E1928</f>
        <v>60110000</v>
      </c>
      <c r="F1895" s="34">
        <f t="shared" si="29"/>
        <v>0</v>
      </c>
      <c r="K1895" s="13"/>
      <c r="L1895" s="13"/>
    </row>
    <row r="1896" spans="1:12" x14ac:dyDescent="0.2">
      <c r="A1896" s="17" t="s">
        <v>978</v>
      </c>
      <c r="B1896" s="17" t="s">
        <v>979</v>
      </c>
      <c r="C1896" s="17"/>
      <c r="D1896" s="18">
        <v>55881794</v>
      </c>
      <c r="E1896" s="38">
        <f>SUM(E1929:E1930,E1932)</f>
        <v>55881794</v>
      </c>
      <c r="F1896" s="34">
        <f t="shared" si="29"/>
        <v>0</v>
      </c>
      <c r="K1896" s="13"/>
      <c r="L1896" s="13"/>
    </row>
    <row r="1897" spans="1:12" x14ac:dyDescent="0.2">
      <c r="A1897" s="14" t="s">
        <v>157</v>
      </c>
      <c r="B1897" s="14" t="s">
        <v>158</v>
      </c>
      <c r="C1897" s="14"/>
      <c r="D1897" s="16">
        <v>350098387</v>
      </c>
      <c r="E1897" s="16">
        <f>E1898</f>
        <v>350098387</v>
      </c>
      <c r="F1897" s="34">
        <f t="shared" si="29"/>
        <v>0</v>
      </c>
      <c r="K1897" s="13"/>
      <c r="L1897" s="13"/>
    </row>
    <row r="1898" spans="1:12" x14ac:dyDescent="0.2">
      <c r="A1898" s="14" t="s">
        <v>159</v>
      </c>
      <c r="B1898" s="14" t="s">
        <v>160</v>
      </c>
      <c r="C1898" s="14"/>
      <c r="D1898" s="16">
        <v>350098387</v>
      </c>
      <c r="E1898" s="16">
        <f>SUM(E1899:E1902)</f>
        <v>350098387</v>
      </c>
      <c r="F1898" s="34">
        <f t="shared" si="29"/>
        <v>0</v>
      </c>
      <c r="K1898" s="13"/>
      <c r="L1898" s="13"/>
    </row>
    <row r="1899" spans="1:12" x14ac:dyDescent="0.2">
      <c r="A1899" s="17" t="s">
        <v>161</v>
      </c>
      <c r="B1899" s="17" t="s">
        <v>162</v>
      </c>
      <c r="C1899" s="17"/>
      <c r="D1899" s="18">
        <v>223241540</v>
      </c>
      <c r="E1899" s="18">
        <f>SUM(E1919,E1922:E1926)</f>
        <v>223241540</v>
      </c>
      <c r="F1899" s="34">
        <f t="shared" si="29"/>
        <v>0</v>
      </c>
      <c r="K1899" s="13"/>
      <c r="L1899" s="13"/>
    </row>
    <row r="1900" spans="1:12" x14ac:dyDescent="0.2">
      <c r="A1900" s="17" t="s">
        <v>743</v>
      </c>
      <c r="B1900" s="17" t="s">
        <v>744</v>
      </c>
      <c r="C1900" s="17"/>
      <c r="D1900" s="18">
        <v>13377208</v>
      </c>
      <c r="E1900" s="35">
        <f>E1916</f>
        <v>13377208</v>
      </c>
      <c r="F1900" s="34">
        <f t="shared" si="29"/>
        <v>0</v>
      </c>
      <c r="K1900" s="13"/>
      <c r="L1900" s="13"/>
    </row>
    <row r="1901" spans="1:12" x14ac:dyDescent="0.2">
      <c r="A1901" s="17" t="s">
        <v>745</v>
      </c>
      <c r="B1901" s="17" t="s">
        <v>746</v>
      </c>
      <c r="C1901" s="17"/>
      <c r="D1901" s="18">
        <v>62550011</v>
      </c>
      <c r="E1901" s="35">
        <f>E1921</f>
        <v>62550011</v>
      </c>
      <c r="F1901" s="34">
        <f t="shared" si="29"/>
        <v>0</v>
      </c>
      <c r="K1901" s="13"/>
      <c r="L1901" s="13"/>
    </row>
    <row r="1902" spans="1:12" x14ac:dyDescent="0.2">
      <c r="A1902" s="17" t="s">
        <v>919</v>
      </c>
      <c r="B1902" s="17" t="s">
        <v>920</v>
      </c>
      <c r="C1902" s="17"/>
      <c r="D1902" s="18">
        <v>50929628</v>
      </c>
      <c r="E1902" s="38">
        <f>SUM(E1917,E1920)</f>
        <v>50929628</v>
      </c>
      <c r="F1902" s="34">
        <f t="shared" si="29"/>
        <v>0</v>
      </c>
      <c r="K1902" s="13"/>
    </row>
    <row r="1903" spans="1:12" x14ac:dyDescent="0.2">
      <c r="A1903" s="14" t="s">
        <v>165</v>
      </c>
      <c r="B1903" s="14" t="s">
        <v>166</v>
      </c>
      <c r="C1903" s="14"/>
      <c r="D1903" s="16">
        <v>23876348</v>
      </c>
      <c r="E1903" s="16">
        <f>E1904</f>
        <v>23876348</v>
      </c>
      <c r="F1903" s="34">
        <f t="shared" si="29"/>
        <v>0</v>
      </c>
      <c r="K1903" s="13"/>
    </row>
    <row r="1904" spans="1:12" x14ac:dyDescent="0.2">
      <c r="A1904" s="14" t="s">
        <v>167</v>
      </c>
      <c r="B1904" s="14" t="s">
        <v>168</v>
      </c>
      <c r="C1904" s="14"/>
      <c r="D1904" s="16">
        <v>23876348</v>
      </c>
      <c r="E1904" s="16">
        <f>E1905</f>
        <v>23876348</v>
      </c>
      <c r="F1904" s="34">
        <f t="shared" si="29"/>
        <v>0</v>
      </c>
      <c r="K1904" s="13"/>
    </row>
    <row r="1905" spans="1:12" x14ac:dyDescent="0.2">
      <c r="A1905" s="17" t="s">
        <v>751</v>
      </c>
      <c r="B1905" s="17" t="s">
        <v>752</v>
      </c>
      <c r="C1905" s="17"/>
      <c r="D1905" s="18">
        <v>23876348</v>
      </c>
      <c r="E1905" s="35">
        <f>E1918</f>
        <v>23876348</v>
      </c>
      <c r="F1905" s="34">
        <f t="shared" si="29"/>
        <v>0</v>
      </c>
      <c r="K1905" s="13"/>
    </row>
    <row r="1906" spans="1:12" x14ac:dyDescent="0.2">
      <c r="A1906" s="14" t="s">
        <v>31</v>
      </c>
      <c r="B1906" s="14" t="s">
        <v>30</v>
      </c>
      <c r="C1906" s="14"/>
      <c r="D1906" s="16">
        <v>107555610</v>
      </c>
      <c r="E1906" s="16">
        <f>E1907</f>
        <v>107555610</v>
      </c>
      <c r="F1906" s="34">
        <f t="shared" si="29"/>
        <v>0</v>
      </c>
      <c r="K1906" s="13"/>
      <c r="L1906" s="13"/>
    </row>
    <row r="1907" spans="1:12" x14ac:dyDescent="0.2">
      <c r="A1907" s="14" t="s">
        <v>29</v>
      </c>
      <c r="B1907" s="14" t="s">
        <v>28</v>
      </c>
      <c r="C1907" s="14"/>
      <c r="D1907" s="16">
        <v>107555610</v>
      </c>
      <c r="E1907" s="16">
        <f>E1908</f>
        <v>107555610</v>
      </c>
      <c r="F1907" s="34">
        <f t="shared" si="29"/>
        <v>0</v>
      </c>
      <c r="K1907" s="13"/>
      <c r="L1907" s="13"/>
    </row>
    <row r="1908" spans="1:12" x14ac:dyDescent="0.2">
      <c r="A1908" s="17" t="s">
        <v>27</v>
      </c>
      <c r="B1908" s="17" t="s">
        <v>26</v>
      </c>
      <c r="C1908" s="17"/>
      <c r="D1908" s="18">
        <v>107555610</v>
      </c>
      <c r="E1908" s="18">
        <f>SUM(E1927,E1931,E1933:E1934)</f>
        <v>107555610</v>
      </c>
      <c r="F1908" s="34">
        <f t="shared" si="29"/>
        <v>0</v>
      </c>
      <c r="K1908" s="13"/>
      <c r="L1908" s="13"/>
    </row>
    <row r="1909" spans="1:12" x14ac:dyDescent="0.2">
      <c r="A1909" s="13"/>
      <c r="B1909" s="14" t="s">
        <v>3</v>
      </c>
      <c r="C1909" s="14"/>
      <c r="D1909" s="16">
        <v>1519995536</v>
      </c>
      <c r="E1909" s="16">
        <f>E1859</f>
        <v>1519995536</v>
      </c>
      <c r="F1909" s="34">
        <f t="shared" si="29"/>
        <v>0</v>
      </c>
      <c r="K1909" s="13"/>
      <c r="L1909" s="13"/>
    </row>
    <row r="1910" spans="1:12" x14ac:dyDescent="0.2">
      <c r="A1910" s="13"/>
      <c r="B1910" s="14" t="s">
        <v>2</v>
      </c>
      <c r="C1910" s="14"/>
      <c r="D1910" s="16">
        <v>58026732</v>
      </c>
      <c r="E1910" s="16">
        <f>E1869</f>
        <v>58026732</v>
      </c>
      <c r="F1910" s="34">
        <f t="shared" si="29"/>
        <v>0</v>
      </c>
      <c r="K1910" s="13"/>
      <c r="L1910" s="13"/>
    </row>
    <row r="1911" spans="1:12" x14ac:dyDescent="0.2">
      <c r="A1911" s="13"/>
      <c r="B1911" s="14" t="s">
        <v>23</v>
      </c>
      <c r="C1911" s="14"/>
      <c r="D1911" s="16">
        <v>1578022268</v>
      </c>
      <c r="E1911" s="16">
        <f>SUM(E1909:E1910)</f>
        <v>1578022268</v>
      </c>
      <c r="F1911" s="34">
        <f t="shared" si="29"/>
        <v>0</v>
      </c>
      <c r="K1911" s="13"/>
      <c r="L1911" s="13"/>
    </row>
    <row r="1912" spans="1:12" x14ac:dyDescent="0.2">
      <c r="A1912" s="13"/>
      <c r="B1912" s="14" t="s">
        <v>1</v>
      </c>
      <c r="C1912" s="14"/>
      <c r="D1912" s="16">
        <v>597522139</v>
      </c>
      <c r="E1912" s="16">
        <f>E1892</f>
        <v>597522139</v>
      </c>
      <c r="F1912" s="34">
        <f t="shared" si="29"/>
        <v>0</v>
      </c>
      <c r="K1912" s="13"/>
      <c r="L1912" s="13"/>
    </row>
    <row r="1913" spans="1:12" x14ac:dyDescent="0.2">
      <c r="A1913" s="13"/>
      <c r="B1913" s="14" t="s">
        <v>0</v>
      </c>
      <c r="C1913" s="14"/>
      <c r="D1913" s="16">
        <v>2175544407</v>
      </c>
      <c r="E1913" s="16">
        <f>SUM(E1911:E1912)</f>
        <v>2175544407</v>
      </c>
      <c r="F1913" s="34">
        <f t="shared" si="29"/>
        <v>0</v>
      </c>
      <c r="K1913" s="13"/>
      <c r="L1913" s="13"/>
    </row>
    <row r="1914" spans="1:12" x14ac:dyDescent="0.2">
      <c r="A1914" s="14" t="s">
        <v>1289</v>
      </c>
      <c r="B1914" s="14" t="s">
        <v>1290</v>
      </c>
      <c r="C1914" s="14"/>
      <c r="F1914" s="34" t="e">
        <f t="shared" si="29"/>
        <v>#VALUE!</v>
      </c>
      <c r="K1914" s="13"/>
      <c r="L1914" s="13"/>
    </row>
    <row r="1915" spans="1:12" x14ac:dyDescent="0.2">
      <c r="A1915" s="29" t="s">
        <v>5</v>
      </c>
      <c r="B1915" s="29" t="s">
        <v>22</v>
      </c>
      <c r="C1915" s="29" t="s">
        <v>21</v>
      </c>
      <c r="D1915" s="30" t="s">
        <v>20</v>
      </c>
      <c r="E1915" s="30" t="s">
        <v>20</v>
      </c>
      <c r="F1915" s="34">
        <f t="shared" si="29"/>
        <v>0</v>
      </c>
      <c r="K1915" s="13"/>
      <c r="L1915" s="13"/>
    </row>
    <row r="1916" spans="1:12" ht="27" x14ac:dyDescent="0.2">
      <c r="A1916" s="17" t="s">
        <v>1291</v>
      </c>
      <c r="B1916" s="17" t="s">
        <v>1292</v>
      </c>
      <c r="C1916" s="17" t="s">
        <v>19</v>
      </c>
      <c r="D1916" s="18">
        <v>13377208</v>
      </c>
      <c r="E1916" s="35">
        <v>13377208</v>
      </c>
      <c r="F1916" s="34">
        <f t="shared" si="29"/>
        <v>0</v>
      </c>
      <c r="K1916" s="13"/>
      <c r="L1916" s="13"/>
    </row>
    <row r="1917" spans="1:12" x14ac:dyDescent="0.2">
      <c r="A1917" s="17" t="s">
        <v>1293</v>
      </c>
      <c r="B1917" s="17" t="s">
        <v>1294</v>
      </c>
      <c r="C1917" s="17" t="s">
        <v>19</v>
      </c>
      <c r="D1917" s="18">
        <v>10092318</v>
      </c>
      <c r="E1917" s="36">
        <v>10092318</v>
      </c>
      <c r="F1917" s="34">
        <f t="shared" si="29"/>
        <v>0</v>
      </c>
      <c r="K1917" s="13"/>
      <c r="L1917" s="13"/>
    </row>
    <row r="1918" spans="1:12" x14ac:dyDescent="0.2">
      <c r="A1918" s="17" t="s">
        <v>1295</v>
      </c>
      <c r="B1918" s="17" t="s">
        <v>1296</v>
      </c>
      <c r="C1918" s="17" t="s">
        <v>19</v>
      </c>
      <c r="D1918" s="18">
        <v>23876348</v>
      </c>
      <c r="E1918" s="35">
        <v>23876348</v>
      </c>
      <c r="F1918" s="34">
        <f t="shared" si="29"/>
        <v>0</v>
      </c>
      <c r="K1918" s="13"/>
      <c r="L1918" s="13"/>
    </row>
    <row r="1919" spans="1:12" ht="27" x14ac:dyDescent="0.2">
      <c r="A1919" s="17" t="s">
        <v>1297</v>
      </c>
      <c r="B1919" s="17" t="s">
        <v>1298</v>
      </c>
      <c r="C1919" s="17" t="s">
        <v>19</v>
      </c>
      <c r="D1919" s="18">
        <v>38586901</v>
      </c>
      <c r="E1919" s="18">
        <v>38586901</v>
      </c>
      <c r="F1919" s="34">
        <f t="shared" si="29"/>
        <v>0</v>
      </c>
      <c r="K1919" s="13"/>
      <c r="L1919" s="13"/>
    </row>
    <row r="1920" spans="1:12" ht="27" x14ac:dyDescent="0.2">
      <c r="A1920" s="17" t="s">
        <v>1299</v>
      </c>
      <c r="B1920" s="17" t="s">
        <v>1300</v>
      </c>
      <c r="C1920" s="17" t="s">
        <v>19</v>
      </c>
      <c r="D1920" s="18">
        <v>40837310</v>
      </c>
      <c r="E1920" s="36">
        <v>40837310</v>
      </c>
      <c r="F1920" s="34">
        <f t="shared" si="29"/>
        <v>0</v>
      </c>
      <c r="K1920" s="13"/>
      <c r="L1920" s="13"/>
    </row>
    <row r="1921" spans="1:12" x14ac:dyDescent="0.2">
      <c r="A1921" s="17" t="s">
        <v>1301</v>
      </c>
      <c r="B1921" s="17" t="s">
        <v>1302</v>
      </c>
      <c r="C1921" s="17" t="s">
        <v>19</v>
      </c>
      <c r="D1921" s="18">
        <v>62550011</v>
      </c>
      <c r="E1921" s="35">
        <v>62550011</v>
      </c>
      <c r="F1921" s="34">
        <f t="shared" si="29"/>
        <v>0</v>
      </c>
      <c r="K1921" s="13"/>
      <c r="L1921" s="13"/>
    </row>
    <row r="1922" spans="1:12" x14ac:dyDescent="0.2">
      <c r="A1922" s="17" t="s">
        <v>1303</v>
      </c>
      <c r="B1922" s="17" t="s">
        <v>1304</v>
      </c>
      <c r="C1922" s="17" t="s">
        <v>19</v>
      </c>
      <c r="D1922" s="18">
        <v>55625000</v>
      </c>
      <c r="E1922" s="18">
        <v>55625000</v>
      </c>
      <c r="F1922" s="34">
        <f t="shared" si="29"/>
        <v>0</v>
      </c>
      <c r="K1922" s="13"/>
      <c r="L1922" s="13"/>
    </row>
    <row r="1923" spans="1:12" ht="27" x14ac:dyDescent="0.2">
      <c r="A1923" s="17" t="s">
        <v>1305</v>
      </c>
      <c r="B1923" s="17" t="s">
        <v>1306</v>
      </c>
      <c r="C1923" s="17" t="s">
        <v>18</v>
      </c>
      <c r="D1923" s="18">
        <v>37633148</v>
      </c>
      <c r="E1923" s="18">
        <v>37633148</v>
      </c>
      <c r="F1923" s="34">
        <f t="shared" si="29"/>
        <v>0</v>
      </c>
      <c r="K1923" s="13"/>
      <c r="L1923" s="13"/>
    </row>
    <row r="1924" spans="1:12" x14ac:dyDescent="0.2">
      <c r="A1924" s="17" t="s">
        <v>1307</v>
      </c>
      <c r="B1924" s="17" t="s">
        <v>1308</v>
      </c>
      <c r="C1924" s="17" t="s">
        <v>18</v>
      </c>
      <c r="D1924" s="18">
        <v>21165673</v>
      </c>
      <c r="E1924" s="18">
        <v>21165673</v>
      </c>
      <c r="F1924" s="34">
        <f t="shared" si="29"/>
        <v>0</v>
      </c>
      <c r="K1924" s="13"/>
      <c r="L1924" s="13"/>
    </row>
    <row r="1925" spans="1:12" x14ac:dyDescent="0.2">
      <c r="A1925" s="17" t="s">
        <v>1309</v>
      </c>
      <c r="B1925" s="17" t="s">
        <v>1310</v>
      </c>
      <c r="C1925" s="17" t="s">
        <v>18</v>
      </c>
      <c r="D1925" s="18">
        <v>26321567</v>
      </c>
      <c r="E1925" s="18">
        <v>26321567</v>
      </c>
      <c r="F1925" s="34">
        <f t="shared" ref="F1925:F1988" si="30">E1926-D1926</f>
        <v>0</v>
      </c>
      <c r="K1925" s="13"/>
      <c r="L1925" s="13"/>
    </row>
    <row r="1926" spans="1:12" ht="27" x14ac:dyDescent="0.2">
      <c r="A1926" s="17" t="s">
        <v>1311</v>
      </c>
      <c r="B1926" s="17" t="s">
        <v>1312</v>
      </c>
      <c r="C1926" s="17" t="s">
        <v>18</v>
      </c>
      <c r="D1926" s="18">
        <v>43909251</v>
      </c>
      <c r="E1926" s="18">
        <v>43909251</v>
      </c>
      <c r="F1926" s="34">
        <f t="shared" si="30"/>
        <v>0</v>
      </c>
      <c r="K1926" s="13"/>
      <c r="L1926" s="13"/>
    </row>
    <row r="1927" spans="1:12" ht="27" x14ac:dyDescent="0.2">
      <c r="A1927" s="17" t="s">
        <v>1313</v>
      </c>
      <c r="B1927" s="17" t="s">
        <v>1314</v>
      </c>
      <c r="C1927" s="17" t="s">
        <v>19</v>
      </c>
      <c r="D1927" s="18">
        <v>35705610</v>
      </c>
      <c r="E1927" s="37">
        <v>35705610</v>
      </c>
      <c r="F1927" s="34">
        <f t="shared" si="30"/>
        <v>0</v>
      </c>
      <c r="J1927" s="13"/>
      <c r="K1927" s="13"/>
    </row>
    <row r="1928" spans="1:12" ht="27" x14ac:dyDescent="0.2">
      <c r="A1928" s="17" t="s">
        <v>1315</v>
      </c>
      <c r="B1928" s="17" t="s">
        <v>1316</v>
      </c>
      <c r="C1928" s="17" t="s">
        <v>19</v>
      </c>
      <c r="D1928" s="18">
        <v>60110000</v>
      </c>
      <c r="E1928" s="35">
        <v>60110000</v>
      </c>
      <c r="F1928" s="34">
        <f t="shared" si="30"/>
        <v>0</v>
      </c>
      <c r="K1928" s="13"/>
      <c r="L1928" s="13"/>
    </row>
    <row r="1929" spans="1:12" ht="27" x14ac:dyDescent="0.2">
      <c r="A1929" s="17" t="s">
        <v>1317</v>
      </c>
      <c r="B1929" s="17" t="s">
        <v>1318</v>
      </c>
      <c r="C1929" s="17" t="s">
        <v>19</v>
      </c>
      <c r="D1929" s="18">
        <v>32661464</v>
      </c>
      <c r="E1929" s="38">
        <v>32661464</v>
      </c>
      <c r="F1929" s="34">
        <f t="shared" si="30"/>
        <v>0</v>
      </c>
      <c r="K1929" s="13"/>
      <c r="L1929" s="13"/>
    </row>
    <row r="1930" spans="1:12" ht="27" x14ac:dyDescent="0.2">
      <c r="A1930" s="17" t="s">
        <v>1319</v>
      </c>
      <c r="B1930" s="17" t="s">
        <v>1320</v>
      </c>
      <c r="C1930" s="17" t="s">
        <v>19</v>
      </c>
      <c r="D1930" s="18">
        <v>11110000</v>
      </c>
      <c r="E1930" s="38">
        <v>11110000</v>
      </c>
      <c r="F1930" s="34">
        <f t="shared" si="30"/>
        <v>0</v>
      </c>
      <c r="K1930" s="13"/>
      <c r="L1930" s="13"/>
    </row>
    <row r="1931" spans="1:12" x14ac:dyDescent="0.2">
      <c r="A1931" s="17" t="s">
        <v>1321</v>
      </c>
      <c r="B1931" s="17" t="s">
        <v>1322</v>
      </c>
      <c r="C1931" s="17" t="s">
        <v>19</v>
      </c>
      <c r="D1931" s="18">
        <v>7810000</v>
      </c>
      <c r="E1931" s="37">
        <v>7810000</v>
      </c>
      <c r="F1931" s="34">
        <f t="shared" si="30"/>
        <v>0</v>
      </c>
      <c r="K1931" s="13"/>
      <c r="L1931" s="13"/>
    </row>
    <row r="1932" spans="1:12" ht="27" x14ac:dyDescent="0.2">
      <c r="A1932" s="17" t="s">
        <v>1323</v>
      </c>
      <c r="B1932" s="17" t="s">
        <v>1324</v>
      </c>
      <c r="C1932" s="17" t="s">
        <v>19</v>
      </c>
      <c r="D1932" s="18">
        <v>12110330</v>
      </c>
      <c r="E1932" s="38">
        <v>12110330</v>
      </c>
      <c r="F1932" s="34">
        <f t="shared" si="30"/>
        <v>0</v>
      </c>
      <c r="K1932" s="13"/>
      <c r="L1932" s="13"/>
    </row>
    <row r="1933" spans="1:12" ht="27" x14ac:dyDescent="0.2">
      <c r="A1933" s="17" t="s">
        <v>1325</v>
      </c>
      <c r="B1933" s="17" t="s">
        <v>1326</v>
      </c>
      <c r="C1933" s="17" t="s">
        <v>19</v>
      </c>
      <c r="D1933" s="18">
        <v>32620000</v>
      </c>
      <c r="E1933" s="37">
        <v>32620000</v>
      </c>
      <c r="F1933" s="34">
        <f t="shared" si="30"/>
        <v>0</v>
      </c>
      <c r="K1933" s="13"/>
      <c r="L1933" s="13"/>
    </row>
    <row r="1934" spans="1:12" ht="40.5" x14ac:dyDescent="0.2">
      <c r="A1934" s="17" t="s">
        <v>1327</v>
      </c>
      <c r="B1934" s="17" t="s">
        <v>1328</v>
      </c>
      <c r="C1934" s="17" t="s">
        <v>19</v>
      </c>
      <c r="D1934" s="18">
        <v>31420000</v>
      </c>
      <c r="E1934" s="37">
        <v>31420000</v>
      </c>
      <c r="F1934" s="34">
        <f t="shared" si="30"/>
        <v>0</v>
      </c>
      <c r="K1934" s="13"/>
      <c r="L1934" s="13"/>
    </row>
    <row r="1935" spans="1:12" x14ac:dyDescent="0.2">
      <c r="A1935" s="14" t="s">
        <v>1329</v>
      </c>
      <c r="B1935" s="14" t="s">
        <v>1330</v>
      </c>
      <c r="C1935" s="14"/>
      <c r="F1935" s="34" t="e">
        <f t="shared" si="30"/>
        <v>#VALUE!</v>
      </c>
      <c r="K1935" s="13"/>
      <c r="L1935" s="13"/>
    </row>
    <row r="1936" spans="1:12" x14ac:dyDescent="0.2">
      <c r="A1936" s="29" t="s">
        <v>5</v>
      </c>
      <c r="B1936" s="29" t="s">
        <v>140</v>
      </c>
      <c r="C1936" s="29"/>
      <c r="D1936" s="30" t="s">
        <v>20</v>
      </c>
      <c r="E1936" s="30" t="s">
        <v>20</v>
      </c>
      <c r="F1936" s="34">
        <f t="shared" si="30"/>
        <v>0</v>
      </c>
      <c r="K1936" s="13"/>
      <c r="L1936" s="13"/>
    </row>
    <row r="1937" spans="1:12" x14ac:dyDescent="0.2">
      <c r="A1937" s="14" t="s">
        <v>139</v>
      </c>
      <c r="B1937" s="14" t="s">
        <v>15</v>
      </c>
      <c r="C1937" s="14"/>
      <c r="D1937" s="16">
        <v>1191498391</v>
      </c>
      <c r="E1937" s="16">
        <f>SUM(E1938,E1948,E1965)</f>
        <v>1191498391</v>
      </c>
      <c r="F1937" s="34">
        <f t="shared" si="30"/>
        <v>0</v>
      </c>
      <c r="K1937" s="13"/>
      <c r="L1937" s="13"/>
    </row>
    <row r="1938" spans="1:12" x14ac:dyDescent="0.2">
      <c r="A1938" s="14" t="s">
        <v>138</v>
      </c>
      <c r="B1938" s="14" t="s">
        <v>137</v>
      </c>
      <c r="C1938" s="14"/>
      <c r="D1938" s="16">
        <v>698446142</v>
      </c>
      <c r="E1938" s="16">
        <f>SUM(E1939,E1942)</f>
        <v>698446142</v>
      </c>
      <c r="F1938" s="34">
        <f t="shared" si="30"/>
        <v>0</v>
      </c>
      <c r="K1938" s="13"/>
      <c r="L1938" s="13"/>
    </row>
    <row r="1939" spans="1:12" x14ac:dyDescent="0.2">
      <c r="A1939" s="14" t="s">
        <v>136</v>
      </c>
      <c r="B1939" s="14" t="s">
        <v>132</v>
      </c>
      <c r="C1939" s="14"/>
      <c r="D1939" s="16">
        <v>604670639</v>
      </c>
      <c r="E1939" s="16">
        <f>E1940</f>
        <v>604670639</v>
      </c>
      <c r="F1939" s="34">
        <f t="shared" si="30"/>
        <v>0</v>
      </c>
      <c r="K1939" s="13"/>
      <c r="L1939" s="13"/>
    </row>
    <row r="1940" spans="1:12" x14ac:dyDescent="0.2">
      <c r="A1940" s="14" t="s">
        <v>135</v>
      </c>
      <c r="B1940" s="14" t="s">
        <v>134</v>
      </c>
      <c r="C1940" s="14"/>
      <c r="D1940" s="16">
        <v>604670639</v>
      </c>
      <c r="E1940" s="16">
        <f>E1941</f>
        <v>604670639</v>
      </c>
      <c r="F1940" s="34">
        <f t="shared" si="30"/>
        <v>0</v>
      </c>
      <c r="K1940" s="13"/>
      <c r="L1940" s="13"/>
    </row>
    <row r="1941" spans="1:12" x14ac:dyDescent="0.2">
      <c r="A1941" s="17" t="s">
        <v>133</v>
      </c>
      <c r="B1941" s="17" t="s">
        <v>132</v>
      </c>
      <c r="C1941" s="17"/>
      <c r="D1941" s="18">
        <v>604670639</v>
      </c>
      <c r="E1941" s="18">
        <v>604670639</v>
      </c>
      <c r="F1941" s="34">
        <f t="shared" si="30"/>
        <v>0</v>
      </c>
      <c r="K1941" s="13"/>
      <c r="L1941" s="13"/>
    </row>
    <row r="1942" spans="1:12" x14ac:dyDescent="0.2">
      <c r="A1942" s="14" t="s">
        <v>131</v>
      </c>
      <c r="B1942" s="14" t="s">
        <v>130</v>
      </c>
      <c r="C1942" s="14"/>
      <c r="D1942" s="16">
        <v>93775503</v>
      </c>
      <c r="E1942" s="16">
        <f>SUM(E1943,E1945)</f>
        <v>93775503</v>
      </c>
      <c r="F1942" s="34">
        <f t="shared" si="30"/>
        <v>0</v>
      </c>
      <c r="K1942" s="13"/>
      <c r="L1942" s="13"/>
    </row>
    <row r="1943" spans="1:12" x14ac:dyDescent="0.2">
      <c r="A1943" s="14" t="s">
        <v>129</v>
      </c>
      <c r="B1943" s="14" t="s">
        <v>128</v>
      </c>
      <c r="C1943" s="14"/>
      <c r="D1943" s="16">
        <v>4735965</v>
      </c>
      <c r="E1943" s="16">
        <f>E1944</f>
        <v>4735965</v>
      </c>
      <c r="F1943" s="34">
        <f t="shared" si="30"/>
        <v>0</v>
      </c>
      <c r="K1943" s="13"/>
      <c r="L1943" s="13"/>
    </row>
    <row r="1944" spans="1:12" x14ac:dyDescent="0.2">
      <c r="A1944" s="17" t="s">
        <v>143</v>
      </c>
      <c r="B1944" s="17" t="s">
        <v>144</v>
      </c>
      <c r="C1944" s="17"/>
      <c r="D1944" s="18">
        <v>4735965</v>
      </c>
      <c r="E1944" s="18">
        <v>4735965</v>
      </c>
      <c r="F1944" s="34">
        <f t="shared" si="30"/>
        <v>0</v>
      </c>
      <c r="K1944" s="13"/>
      <c r="L1944" s="13"/>
    </row>
    <row r="1945" spans="1:12" x14ac:dyDescent="0.2">
      <c r="A1945" s="14" t="s">
        <v>125</v>
      </c>
      <c r="B1945" s="14" t="s">
        <v>124</v>
      </c>
      <c r="C1945" s="14"/>
      <c r="D1945" s="16">
        <v>89039538</v>
      </c>
      <c r="E1945" s="16">
        <f>SUM(E1946:E1947)</f>
        <v>89039538</v>
      </c>
      <c r="F1945" s="34">
        <f t="shared" si="30"/>
        <v>0</v>
      </c>
      <c r="K1945" s="13"/>
      <c r="L1945" s="13"/>
    </row>
    <row r="1946" spans="1:12" x14ac:dyDescent="0.2">
      <c r="A1946" s="17" t="s">
        <v>123</v>
      </c>
      <c r="B1946" s="17" t="s">
        <v>122</v>
      </c>
      <c r="C1946" s="17"/>
      <c r="D1946" s="18">
        <v>29679846</v>
      </c>
      <c r="E1946" s="18">
        <v>29679846</v>
      </c>
      <c r="F1946" s="34">
        <f t="shared" si="30"/>
        <v>0</v>
      </c>
      <c r="K1946" s="13"/>
      <c r="L1946" s="13"/>
    </row>
    <row r="1947" spans="1:12" x14ac:dyDescent="0.2">
      <c r="A1947" s="17" t="s">
        <v>121</v>
      </c>
      <c r="B1947" s="17" t="s">
        <v>120</v>
      </c>
      <c r="C1947" s="17"/>
      <c r="D1947" s="18">
        <v>59359692</v>
      </c>
      <c r="E1947" s="18">
        <v>59359692</v>
      </c>
      <c r="F1947" s="34">
        <f t="shared" si="30"/>
        <v>0</v>
      </c>
      <c r="K1947" s="13"/>
      <c r="L1947" s="13"/>
    </row>
    <row r="1948" spans="1:12" x14ac:dyDescent="0.2">
      <c r="A1948" s="14" t="s">
        <v>119</v>
      </c>
      <c r="B1948" s="14" t="s">
        <v>118</v>
      </c>
      <c r="C1948" s="14"/>
      <c r="D1948" s="16">
        <v>51651704</v>
      </c>
      <c r="E1948" s="16">
        <f>E1949</f>
        <v>51651704</v>
      </c>
      <c r="F1948" s="34">
        <f t="shared" si="30"/>
        <v>0</v>
      </c>
      <c r="K1948" s="13"/>
      <c r="L1948" s="13"/>
    </row>
    <row r="1949" spans="1:12" x14ac:dyDescent="0.2">
      <c r="A1949" s="14" t="s">
        <v>117</v>
      </c>
      <c r="B1949" s="14" t="s">
        <v>116</v>
      </c>
      <c r="C1949" s="14"/>
      <c r="D1949" s="16">
        <v>51651704</v>
      </c>
      <c r="E1949" s="16">
        <f>SUM(E1950,E1952,E1954,E1957,E1960,E1963)</f>
        <v>51651704</v>
      </c>
      <c r="F1949" s="34">
        <f t="shared" si="30"/>
        <v>0</v>
      </c>
      <c r="K1949" s="13"/>
      <c r="L1949" s="13"/>
    </row>
    <row r="1950" spans="1:12" x14ac:dyDescent="0.2">
      <c r="A1950" s="14" t="s">
        <v>115</v>
      </c>
      <c r="B1950" s="14" t="s">
        <v>114</v>
      </c>
      <c r="C1950" s="14"/>
      <c r="D1950" s="16">
        <v>9437693</v>
      </c>
      <c r="E1950" s="16">
        <f>E1951</f>
        <v>9437693</v>
      </c>
      <c r="F1950" s="34">
        <f t="shared" si="30"/>
        <v>0</v>
      </c>
      <c r="K1950" s="13"/>
      <c r="L1950" s="13"/>
    </row>
    <row r="1951" spans="1:12" x14ac:dyDescent="0.2">
      <c r="A1951" s="17" t="s">
        <v>111</v>
      </c>
      <c r="B1951" s="17" t="s">
        <v>110</v>
      </c>
      <c r="C1951" s="17"/>
      <c r="D1951" s="18">
        <v>9437693</v>
      </c>
      <c r="E1951" s="18">
        <v>9437693</v>
      </c>
      <c r="F1951" s="34">
        <f t="shared" si="30"/>
        <v>0</v>
      </c>
      <c r="K1951" s="13"/>
      <c r="L1951" s="13"/>
    </row>
    <row r="1952" spans="1:12" x14ac:dyDescent="0.2">
      <c r="A1952" s="14" t="s">
        <v>109</v>
      </c>
      <c r="B1952" s="14" t="s">
        <v>108</v>
      </c>
      <c r="C1952" s="14"/>
      <c r="D1952" s="16">
        <v>7358922</v>
      </c>
      <c r="E1952" s="16">
        <f>E1953</f>
        <v>7358922</v>
      </c>
      <c r="F1952" s="34">
        <f t="shared" si="30"/>
        <v>0</v>
      </c>
      <c r="K1952" s="13"/>
      <c r="L1952" s="13"/>
    </row>
    <row r="1953" spans="1:12" x14ac:dyDescent="0.2">
      <c r="A1953" s="17" t="s">
        <v>107</v>
      </c>
      <c r="B1953" s="17" t="s">
        <v>106</v>
      </c>
      <c r="C1953" s="17"/>
      <c r="D1953" s="18">
        <v>7358922</v>
      </c>
      <c r="E1953" s="18">
        <v>7358922</v>
      </c>
      <c r="F1953" s="34">
        <f t="shared" si="30"/>
        <v>0</v>
      </c>
      <c r="K1953" s="13"/>
      <c r="L1953" s="13"/>
    </row>
    <row r="1954" spans="1:12" x14ac:dyDescent="0.2">
      <c r="A1954" s="14" t="s">
        <v>71</v>
      </c>
      <c r="B1954" s="14" t="s">
        <v>70</v>
      </c>
      <c r="C1954" s="14"/>
      <c r="D1954" s="16">
        <v>16841584</v>
      </c>
      <c r="E1954" s="16">
        <f>SUM(E1955:E1956)</f>
        <v>16841584</v>
      </c>
      <c r="F1954" s="34">
        <f t="shared" si="30"/>
        <v>0</v>
      </c>
      <c r="K1954" s="13"/>
      <c r="L1954" s="13"/>
    </row>
    <row r="1955" spans="1:12" x14ac:dyDescent="0.2">
      <c r="A1955" s="17" t="s">
        <v>1331</v>
      </c>
      <c r="B1955" s="17" t="s">
        <v>1332</v>
      </c>
      <c r="C1955" s="17"/>
      <c r="D1955" s="18">
        <v>10034173</v>
      </c>
      <c r="E1955" s="18">
        <v>10034173</v>
      </c>
      <c r="F1955" s="34">
        <f t="shared" si="30"/>
        <v>0</v>
      </c>
      <c r="K1955" s="13"/>
      <c r="L1955" s="13"/>
    </row>
    <row r="1956" spans="1:12" x14ac:dyDescent="0.2">
      <c r="A1956" s="17" t="s">
        <v>151</v>
      </c>
      <c r="B1956" s="17" t="s">
        <v>152</v>
      </c>
      <c r="C1956" s="17"/>
      <c r="D1956" s="18">
        <v>6807411</v>
      </c>
      <c r="E1956" s="18">
        <v>6807411</v>
      </c>
      <c r="F1956" s="34">
        <f t="shared" si="30"/>
        <v>0</v>
      </c>
      <c r="K1956" s="13"/>
      <c r="L1956" s="13"/>
    </row>
    <row r="1957" spans="1:12" x14ac:dyDescent="0.2">
      <c r="A1957" s="14" t="s">
        <v>65</v>
      </c>
      <c r="B1957" s="14" t="s">
        <v>64</v>
      </c>
      <c r="C1957" s="14"/>
      <c r="D1957" s="16">
        <v>7590627</v>
      </c>
      <c r="E1957" s="16">
        <f>SUM(E1958:E1959)</f>
        <v>7590627</v>
      </c>
      <c r="F1957" s="34">
        <f t="shared" si="30"/>
        <v>0</v>
      </c>
      <c r="K1957" s="13"/>
      <c r="L1957" s="13"/>
    </row>
    <row r="1958" spans="1:12" x14ac:dyDescent="0.2">
      <c r="A1958" s="17" t="s">
        <v>401</v>
      </c>
      <c r="B1958" s="17" t="s">
        <v>402</v>
      </c>
      <c r="C1958" s="17"/>
      <c r="D1958" s="18">
        <v>3752890</v>
      </c>
      <c r="E1958" s="18">
        <v>3752890</v>
      </c>
      <c r="F1958" s="34">
        <f t="shared" si="30"/>
        <v>0</v>
      </c>
      <c r="K1958" s="13"/>
      <c r="L1958" s="13"/>
    </row>
    <row r="1959" spans="1:12" x14ac:dyDescent="0.2">
      <c r="A1959" s="17" t="s">
        <v>61</v>
      </c>
      <c r="B1959" s="17" t="s">
        <v>60</v>
      </c>
      <c r="C1959" s="17"/>
      <c r="D1959" s="18">
        <v>3837737</v>
      </c>
      <c r="E1959" s="18">
        <v>3837737</v>
      </c>
      <c r="F1959" s="34">
        <f t="shared" si="30"/>
        <v>0</v>
      </c>
      <c r="K1959" s="13"/>
      <c r="L1959" s="13"/>
    </row>
    <row r="1960" spans="1:12" x14ac:dyDescent="0.2">
      <c r="A1960" s="14" t="s">
        <v>59</v>
      </c>
      <c r="B1960" s="14" t="s">
        <v>58</v>
      </c>
      <c r="C1960" s="14"/>
      <c r="D1960" s="16">
        <v>6059330</v>
      </c>
      <c r="E1960" s="16">
        <f>SUM(E1961:E1962)</f>
        <v>6059330</v>
      </c>
      <c r="F1960" s="34">
        <f t="shared" si="30"/>
        <v>0</v>
      </c>
      <c r="K1960" s="13"/>
      <c r="L1960" s="13"/>
    </row>
    <row r="1961" spans="1:12" x14ac:dyDescent="0.2">
      <c r="A1961" s="17" t="s">
        <v>57</v>
      </c>
      <c r="B1961" s="17" t="s">
        <v>56</v>
      </c>
      <c r="C1961" s="17"/>
      <c r="D1961" s="18">
        <v>4329001</v>
      </c>
      <c r="E1961" s="18">
        <v>4329001</v>
      </c>
      <c r="F1961" s="34">
        <f t="shared" si="30"/>
        <v>0</v>
      </c>
      <c r="K1961" s="13"/>
      <c r="L1961" s="13"/>
    </row>
    <row r="1962" spans="1:12" x14ac:dyDescent="0.2">
      <c r="A1962" s="17" t="s">
        <v>55</v>
      </c>
      <c r="B1962" s="17" t="s">
        <v>54</v>
      </c>
      <c r="C1962" s="17"/>
      <c r="D1962" s="18">
        <v>1730329</v>
      </c>
      <c r="E1962" s="18">
        <v>1730329</v>
      </c>
      <c r="F1962" s="34">
        <f t="shared" si="30"/>
        <v>0</v>
      </c>
      <c r="K1962" s="13"/>
      <c r="L1962" s="13"/>
    </row>
    <row r="1963" spans="1:12" x14ac:dyDescent="0.2">
      <c r="A1963" s="14" t="s">
        <v>405</v>
      </c>
      <c r="B1963" s="14" t="s">
        <v>406</v>
      </c>
      <c r="C1963" s="14"/>
      <c r="D1963" s="16">
        <v>4363548</v>
      </c>
      <c r="E1963" s="16">
        <f>E1964</f>
        <v>4363548</v>
      </c>
      <c r="F1963" s="34">
        <f t="shared" si="30"/>
        <v>0</v>
      </c>
      <c r="K1963" s="13"/>
      <c r="L1963" s="13"/>
    </row>
    <row r="1964" spans="1:12" x14ac:dyDescent="0.2">
      <c r="A1964" s="17" t="s">
        <v>407</v>
      </c>
      <c r="B1964" s="17" t="s">
        <v>408</v>
      </c>
      <c r="C1964" s="17"/>
      <c r="D1964" s="18">
        <v>4363548</v>
      </c>
      <c r="E1964" s="18">
        <v>4363548</v>
      </c>
      <c r="F1964" s="34">
        <f t="shared" si="30"/>
        <v>0</v>
      </c>
      <c r="K1964" s="13"/>
      <c r="L1964" s="13"/>
    </row>
    <row r="1965" spans="1:12" x14ac:dyDescent="0.2">
      <c r="A1965" s="14" t="s">
        <v>37</v>
      </c>
      <c r="B1965" s="14" t="s">
        <v>36</v>
      </c>
      <c r="C1965" s="14"/>
      <c r="D1965" s="16">
        <v>441400545</v>
      </c>
      <c r="E1965" s="16">
        <f>SUM(E1966,E1969)</f>
        <v>441400545</v>
      </c>
      <c r="F1965" s="34">
        <f t="shared" si="30"/>
        <v>0</v>
      </c>
      <c r="K1965" s="13"/>
    </row>
    <row r="1966" spans="1:12" x14ac:dyDescent="0.2">
      <c r="A1966" s="14" t="s">
        <v>157</v>
      </c>
      <c r="B1966" s="14" t="s">
        <v>158</v>
      </c>
      <c r="C1966" s="14"/>
      <c r="D1966" s="16">
        <v>286400545</v>
      </c>
      <c r="E1966" s="16">
        <f>E1967</f>
        <v>286400545</v>
      </c>
      <c r="F1966" s="34">
        <f t="shared" si="30"/>
        <v>0</v>
      </c>
      <c r="K1966" s="13"/>
    </row>
    <row r="1967" spans="1:12" x14ac:dyDescent="0.2">
      <c r="A1967" s="14" t="s">
        <v>159</v>
      </c>
      <c r="B1967" s="14" t="s">
        <v>160</v>
      </c>
      <c r="C1967" s="14"/>
      <c r="D1967" s="16">
        <v>286400545</v>
      </c>
      <c r="E1967" s="16">
        <f>E1968</f>
        <v>286400545</v>
      </c>
      <c r="F1967" s="34">
        <f t="shared" si="30"/>
        <v>0</v>
      </c>
      <c r="K1967" s="13"/>
    </row>
    <row r="1968" spans="1:12" x14ac:dyDescent="0.2">
      <c r="A1968" s="17" t="s">
        <v>919</v>
      </c>
      <c r="B1968" s="17" t="s">
        <v>920</v>
      </c>
      <c r="C1968" s="17"/>
      <c r="D1968" s="18">
        <v>286400545</v>
      </c>
      <c r="E1968" s="18">
        <f>SUM(E1979:E1981,E1983:E1987)</f>
        <v>286400545</v>
      </c>
      <c r="F1968" s="34">
        <f t="shared" si="30"/>
        <v>0</v>
      </c>
      <c r="K1968" s="13"/>
    </row>
    <row r="1969" spans="1:12" x14ac:dyDescent="0.2">
      <c r="A1969" s="14" t="s">
        <v>31</v>
      </c>
      <c r="B1969" s="14" t="s">
        <v>30</v>
      </c>
      <c r="C1969" s="14"/>
      <c r="D1969" s="16">
        <v>155000000</v>
      </c>
      <c r="E1969" s="16">
        <f>E1970</f>
        <v>155000000</v>
      </c>
      <c r="F1969" s="34">
        <f t="shared" si="30"/>
        <v>0</v>
      </c>
      <c r="K1969" s="13"/>
      <c r="L1969" s="13"/>
    </row>
    <row r="1970" spans="1:12" x14ac:dyDescent="0.2">
      <c r="A1970" s="14" t="s">
        <v>29</v>
      </c>
      <c r="B1970" s="14" t="s">
        <v>28</v>
      </c>
      <c r="C1970" s="14"/>
      <c r="D1970" s="16">
        <v>155000000</v>
      </c>
      <c r="E1970" s="16">
        <f>E1971</f>
        <v>155000000</v>
      </c>
      <c r="F1970" s="34">
        <f t="shared" si="30"/>
        <v>0</v>
      </c>
      <c r="K1970" s="13"/>
      <c r="L1970" s="13"/>
    </row>
    <row r="1971" spans="1:12" x14ac:dyDescent="0.2">
      <c r="A1971" s="17" t="s">
        <v>27</v>
      </c>
      <c r="B1971" s="17" t="s">
        <v>26</v>
      </c>
      <c r="C1971" s="17"/>
      <c r="D1971" s="18">
        <v>155000000</v>
      </c>
      <c r="E1971" s="36">
        <f>SUM(E1982,E1988:E1989)</f>
        <v>155000000</v>
      </c>
      <c r="F1971" s="34">
        <f t="shared" si="30"/>
        <v>0</v>
      </c>
      <c r="K1971" s="13"/>
      <c r="L1971" s="13"/>
    </row>
    <row r="1972" spans="1:12" x14ac:dyDescent="0.2">
      <c r="A1972" s="13"/>
      <c r="B1972" s="14" t="s">
        <v>3</v>
      </c>
      <c r="C1972" s="14"/>
      <c r="D1972" s="16">
        <v>698446142</v>
      </c>
      <c r="E1972" s="16">
        <f>E1938</f>
        <v>698446142</v>
      </c>
      <c r="F1972" s="34">
        <f t="shared" si="30"/>
        <v>0</v>
      </c>
      <c r="K1972" s="13"/>
      <c r="L1972" s="13"/>
    </row>
    <row r="1973" spans="1:12" x14ac:dyDescent="0.2">
      <c r="A1973" s="13"/>
      <c r="B1973" s="14" t="s">
        <v>2</v>
      </c>
      <c r="C1973" s="14"/>
      <c r="D1973" s="16">
        <v>51651704</v>
      </c>
      <c r="E1973" s="16">
        <f>E1948</f>
        <v>51651704</v>
      </c>
      <c r="F1973" s="34">
        <f t="shared" si="30"/>
        <v>0</v>
      </c>
      <c r="K1973" s="13"/>
      <c r="L1973" s="13"/>
    </row>
    <row r="1974" spans="1:12" x14ac:dyDescent="0.2">
      <c r="A1974" s="13"/>
      <c r="B1974" s="14" t="s">
        <v>23</v>
      </c>
      <c r="C1974" s="14"/>
      <c r="D1974" s="16">
        <v>750097846</v>
      </c>
      <c r="E1974" s="16">
        <f>SUM(E1972:E1973)</f>
        <v>750097846</v>
      </c>
      <c r="F1974" s="34">
        <f t="shared" si="30"/>
        <v>0</v>
      </c>
      <c r="K1974" s="13"/>
      <c r="L1974" s="13"/>
    </row>
    <row r="1975" spans="1:12" x14ac:dyDescent="0.2">
      <c r="A1975" s="13"/>
      <c r="B1975" s="14" t="s">
        <v>1</v>
      </c>
      <c r="C1975" s="14"/>
      <c r="D1975" s="16">
        <v>441400545</v>
      </c>
      <c r="E1975" s="16">
        <f>E1965</f>
        <v>441400545</v>
      </c>
      <c r="F1975" s="34">
        <f t="shared" si="30"/>
        <v>0</v>
      </c>
      <c r="K1975" s="13"/>
      <c r="L1975" s="13"/>
    </row>
    <row r="1976" spans="1:12" x14ac:dyDescent="0.2">
      <c r="A1976" s="13"/>
      <c r="B1976" s="14" t="s">
        <v>0</v>
      </c>
      <c r="C1976" s="14"/>
      <c r="D1976" s="16">
        <v>1191498391</v>
      </c>
      <c r="E1976" s="16">
        <f>SUM(E1974:E1975)</f>
        <v>1191498391</v>
      </c>
      <c r="F1976" s="34">
        <f t="shared" si="30"/>
        <v>0</v>
      </c>
      <c r="K1976" s="13"/>
      <c r="L1976" s="13"/>
    </row>
    <row r="1977" spans="1:12" x14ac:dyDescent="0.2">
      <c r="A1977" s="14" t="s">
        <v>1329</v>
      </c>
      <c r="B1977" s="14" t="s">
        <v>1330</v>
      </c>
      <c r="C1977" s="14"/>
      <c r="F1977" s="34" t="e">
        <f t="shared" si="30"/>
        <v>#VALUE!</v>
      </c>
      <c r="K1977" s="13"/>
      <c r="L1977" s="13"/>
    </row>
    <row r="1978" spans="1:12" x14ac:dyDescent="0.2">
      <c r="A1978" s="29" t="s">
        <v>5</v>
      </c>
      <c r="B1978" s="29" t="s">
        <v>22</v>
      </c>
      <c r="C1978" s="29" t="s">
        <v>21</v>
      </c>
      <c r="D1978" s="30" t="s">
        <v>20</v>
      </c>
      <c r="E1978" s="30" t="s">
        <v>20</v>
      </c>
      <c r="F1978" s="34">
        <f t="shared" si="30"/>
        <v>0</v>
      </c>
      <c r="K1978" s="13"/>
      <c r="L1978" s="13"/>
    </row>
    <row r="1979" spans="1:12" ht="27" x14ac:dyDescent="0.2">
      <c r="A1979" s="17" t="s">
        <v>1333</v>
      </c>
      <c r="B1979" s="17" t="s">
        <v>1334</v>
      </c>
      <c r="C1979" s="17" t="s">
        <v>18</v>
      </c>
      <c r="D1979" s="18">
        <v>20000000</v>
      </c>
      <c r="E1979" s="18">
        <v>20000000</v>
      </c>
      <c r="F1979" s="34">
        <f t="shared" si="30"/>
        <v>0</v>
      </c>
      <c r="K1979" s="13"/>
      <c r="L1979" s="13"/>
    </row>
    <row r="1980" spans="1:12" ht="40.5" x14ac:dyDescent="0.2">
      <c r="A1980" s="17" t="s">
        <v>1335</v>
      </c>
      <c r="B1980" s="17" t="s">
        <v>1336</v>
      </c>
      <c r="C1980" s="17" t="s">
        <v>18</v>
      </c>
      <c r="D1980" s="18">
        <v>100000000</v>
      </c>
      <c r="E1980" s="18">
        <v>100000000</v>
      </c>
      <c r="F1980" s="34">
        <f t="shared" si="30"/>
        <v>0</v>
      </c>
      <c r="K1980" s="13"/>
      <c r="L1980" s="13"/>
    </row>
    <row r="1981" spans="1:12" ht="40.5" x14ac:dyDescent="0.2">
      <c r="A1981" s="17" t="s">
        <v>1337</v>
      </c>
      <c r="B1981" s="17" t="s">
        <v>1338</v>
      </c>
      <c r="C1981" s="17" t="s">
        <v>18</v>
      </c>
      <c r="D1981" s="18">
        <v>20000545</v>
      </c>
      <c r="E1981" s="18">
        <v>20000545</v>
      </c>
      <c r="F1981" s="34">
        <f t="shared" si="30"/>
        <v>0</v>
      </c>
      <c r="K1981" s="13"/>
      <c r="L1981" s="13"/>
    </row>
    <row r="1982" spans="1:12" ht="40.5" x14ac:dyDescent="0.2">
      <c r="A1982" s="17" t="s">
        <v>1339</v>
      </c>
      <c r="B1982" s="17" t="s">
        <v>1340</v>
      </c>
      <c r="C1982" s="17" t="s">
        <v>18</v>
      </c>
      <c r="D1982" s="18">
        <v>65000000</v>
      </c>
      <c r="E1982" s="36">
        <v>65000000</v>
      </c>
      <c r="F1982" s="34">
        <f t="shared" si="30"/>
        <v>0</v>
      </c>
      <c r="J1982" s="13"/>
      <c r="K1982" s="13"/>
    </row>
    <row r="1983" spans="1:12" ht="27" x14ac:dyDescent="0.2">
      <c r="A1983" s="17" t="s">
        <v>1341</v>
      </c>
      <c r="B1983" s="17" t="s">
        <v>1342</v>
      </c>
      <c r="C1983" s="17" t="s">
        <v>18</v>
      </c>
      <c r="D1983" s="18">
        <v>35000000</v>
      </c>
      <c r="E1983" s="18">
        <v>35000000</v>
      </c>
      <c r="F1983" s="34">
        <f t="shared" si="30"/>
        <v>0</v>
      </c>
      <c r="K1983" s="13"/>
      <c r="L1983" s="13"/>
    </row>
    <row r="1984" spans="1:12" ht="40.5" x14ac:dyDescent="0.2">
      <c r="A1984" s="17" t="s">
        <v>1343</v>
      </c>
      <c r="B1984" s="17" t="s">
        <v>1344</v>
      </c>
      <c r="C1984" s="17" t="s">
        <v>18</v>
      </c>
      <c r="D1984" s="18">
        <v>70000000</v>
      </c>
      <c r="E1984" s="18">
        <v>70000000</v>
      </c>
      <c r="F1984" s="34">
        <f t="shared" si="30"/>
        <v>0</v>
      </c>
      <c r="K1984" s="13"/>
      <c r="L1984" s="13"/>
    </row>
    <row r="1985" spans="1:12" ht="27" x14ac:dyDescent="0.2">
      <c r="A1985" s="17" t="s">
        <v>1345</v>
      </c>
      <c r="B1985" s="17" t="s">
        <v>1346</v>
      </c>
      <c r="C1985" s="17" t="s">
        <v>18</v>
      </c>
      <c r="D1985" s="18">
        <v>12500000</v>
      </c>
      <c r="E1985" s="18">
        <v>12500000</v>
      </c>
      <c r="F1985" s="34">
        <f t="shared" si="30"/>
        <v>0</v>
      </c>
      <c r="K1985" s="13"/>
      <c r="L1985" s="13"/>
    </row>
    <row r="1986" spans="1:12" ht="40.5" x14ac:dyDescent="0.2">
      <c r="A1986" s="17" t="s">
        <v>1347</v>
      </c>
      <c r="B1986" s="17" t="s">
        <v>1348</v>
      </c>
      <c r="C1986" s="17" t="s">
        <v>18</v>
      </c>
      <c r="D1986" s="18">
        <v>14500000</v>
      </c>
      <c r="E1986" s="18">
        <v>14500000</v>
      </c>
      <c r="F1986" s="34">
        <f t="shared" si="30"/>
        <v>0</v>
      </c>
      <c r="K1986" s="13"/>
      <c r="L1986" s="13"/>
    </row>
    <row r="1987" spans="1:12" ht="27" x14ac:dyDescent="0.2">
      <c r="A1987" s="17" t="s">
        <v>1349</v>
      </c>
      <c r="B1987" s="17" t="s">
        <v>1350</v>
      </c>
      <c r="C1987" s="17" t="s">
        <v>18</v>
      </c>
      <c r="D1987" s="18">
        <v>14400000</v>
      </c>
      <c r="E1987" s="18">
        <v>14400000</v>
      </c>
      <c r="F1987" s="34">
        <f t="shared" si="30"/>
        <v>0</v>
      </c>
      <c r="K1987" s="13"/>
      <c r="L1987" s="13"/>
    </row>
    <row r="1988" spans="1:12" ht="40.5" x14ac:dyDescent="0.2">
      <c r="A1988" s="17" t="s">
        <v>1351</v>
      </c>
      <c r="B1988" s="17" t="s">
        <v>1352</v>
      </c>
      <c r="C1988" s="17" t="s">
        <v>18</v>
      </c>
      <c r="D1988" s="18">
        <v>25000000</v>
      </c>
      <c r="E1988" s="36">
        <v>25000000</v>
      </c>
      <c r="F1988" s="34">
        <f t="shared" si="30"/>
        <v>0</v>
      </c>
      <c r="K1988" s="13"/>
      <c r="L1988" s="13"/>
    </row>
    <row r="1989" spans="1:12" ht="40.5" x14ac:dyDescent="0.2">
      <c r="A1989" s="17" t="s">
        <v>1353</v>
      </c>
      <c r="B1989" s="17" t="s">
        <v>1354</v>
      </c>
      <c r="C1989" s="17" t="s">
        <v>18</v>
      </c>
      <c r="D1989" s="18">
        <v>65000000</v>
      </c>
      <c r="E1989" s="36">
        <v>65000000</v>
      </c>
      <c r="F1989" s="34">
        <f t="shared" ref="F1989:F2052" si="31">E1990-D1990</f>
        <v>0</v>
      </c>
      <c r="K1989" s="13"/>
      <c r="L1989" s="13"/>
    </row>
    <row r="1990" spans="1:12" x14ac:dyDescent="0.2">
      <c r="A1990" s="14" t="s">
        <v>1355</v>
      </c>
      <c r="B1990" s="14" t="s">
        <v>1356</v>
      </c>
      <c r="C1990" s="14"/>
      <c r="F1990" s="34" t="e">
        <f t="shared" si="31"/>
        <v>#VALUE!</v>
      </c>
      <c r="K1990" s="13"/>
      <c r="L1990" s="13"/>
    </row>
    <row r="1991" spans="1:12" x14ac:dyDescent="0.2">
      <c r="A1991" s="29" t="s">
        <v>5</v>
      </c>
      <c r="B1991" s="29" t="s">
        <v>140</v>
      </c>
      <c r="C1991" s="29"/>
      <c r="D1991" s="30" t="s">
        <v>20</v>
      </c>
      <c r="E1991" s="30" t="s">
        <v>20</v>
      </c>
      <c r="F1991" s="34">
        <f t="shared" si="31"/>
        <v>0</v>
      </c>
      <c r="K1991" s="13"/>
      <c r="L1991" s="13"/>
    </row>
    <row r="1992" spans="1:12" x14ac:dyDescent="0.2">
      <c r="A1992" s="14" t="s">
        <v>139</v>
      </c>
      <c r="B1992" s="14" t="s">
        <v>15</v>
      </c>
      <c r="C1992" s="14"/>
      <c r="D1992" s="16">
        <v>1345601781</v>
      </c>
      <c r="E1992" s="16">
        <f>SUM(E1993,E2003,E2046)</f>
        <v>1345601781</v>
      </c>
      <c r="F1992" s="34">
        <f t="shared" si="31"/>
        <v>0</v>
      </c>
      <c r="K1992" s="13"/>
      <c r="L1992" s="13"/>
    </row>
    <row r="1993" spans="1:12" x14ac:dyDescent="0.2">
      <c r="A1993" s="14" t="s">
        <v>138</v>
      </c>
      <c r="B1993" s="14" t="s">
        <v>137</v>
      </c>
      <c r="C1993" s="14"/>
      <c r="D1993" s="16">
        <v>704512186</v>
      </c>
      <c r="E1993" s="16">
        <f>SUM(E1994,E1997)</f>
        <v>704512186</v>
      </c>
      <c r="F1993" s="34">
        <f t="shared" si="31"/>
        <v>0</v>
      </c>
      <c r="K1993" s="13"/>
      <c r="L1993" s="13"/>
    </row>
    <row r="1994" spans="1:12" x14ac:dyDescent="0.2">
      <c r="A1994" s="14" t="s">
        <v>136</v>
      </c>
      <c r="B1994" s="14" t="s">
        <v>132</v>
      </c>
      <c r="C1994" s="14"/>
      <c r="D1994" s="16">
        <v>609820952</v>
      </c>
      <c r="E1994" s="16">
        <f>E1995</f>
        <v>609820952</v>
      </c>
      <c r="F1994" s="34">
        <f t="shared" si="31"/>
        <v>0</v>
      </c>
      <c r="K1994" s="13"/>
      <c r="L1994" s="13"/>
    </row>
    <row r="1995" spans="1:12" x14ac:dyDescent="0.2">
      <c r="A1995" s="14" t="s">
        <v>135</v>
      </c>
      <c r="B1995" s="14" t="s">
        <v>134</v>
      </c>
      <c r="C1995" s="14"/>
      <c r="D1995" s="16">
        <v>609820952</v>
      </c>
      <c r="E1995" s="16">
        <f>E1996</f>
        <v>609820952</v>
      </c>
      <c r="F1995" s="34">
        <f t="shared" si="31"/>
        <v>0</v>
      </c>
      <c r="K1995" s="13"/>
      <c r="L1995" s="13"/>
    </row>
    <row r="1996" spans="1:12" x14ac:dyDescent="0.2">
      <c r="A1996" s="17" t="s">
        <v>133</v>
      </c>
      <c r="B1996" s="17" t="s">
        <v>132</v>
      </c>
      <c r="C1996" s="17"/>
      <c r="D1996" s="18">
        <v>609820952</v>
      </c>
      <c r="E1996" s="18">
        <v>609820952</v>
      </c>
      <c r="F1996" s="34">
        <f t="shared" si="31"/>
        <v>0</v>
      </c>
      <c r="K1996" s="13"/>
      <c r="L1996" s="13"/>
    </row>
    <row r="1997" spans="1:12" x14ac:dyDescent="0.2">
      <c r="A1997" s="14" t="s">
        <v>131</v>
      </c>
      <c r="B1997" s="14" t="s">
        <v>130</v>
      </c>
      <c r="C1997" s="14"/>
      <c r="D1997" s="16">
        <v>94691234</v>
      </c>
      <c r="E1997" s="16">
        <f>SUM(E1998,E2000)</f>
        <v>94691234</v>
      </c>
      <c r="F1997" s="34">
        <f t="shared" si="31"/>
        <v>0</v>
      </c>
      <c r="K1997" s="13"/>
      <c r="L1997" s="13"/>
    </row>
    <row r="1998" spans="1:12" x14ac:dyDescent="0.2">
      <c r="A1998" s="14" t="s">
        <v>129</v>
      </c>
      <c r="B1998" s="14" t="s">
        <v>128</v>
      </c>
      <c r="C1998" s="14"/>
      <c r="D1998" s="16">
        <v>4879150</v>
      </c>
      <c r="E1998" s="16">
        <f>E1999</f>
        <v>4879150</v>
      </c>
      <c r="F1998" s="34">
        <f t="shared" si="31"/>
        <v>0</v>
      </c>
      <c r="K1998" s="13"/>
      <c r="L1998" s="13"/>
    </row>
    <row r="1999" spans="1:12" x14ac:dyDescent="0.2">
      <c r="A1999" s="17" t="s">
        <v>143</v>
      </c>
      <c r="B1999" s="17" t="s">
        <v>144</v>
      </c>
      <c r="C1999" s="17"/>
      <c r="D1999" s="18">
        <v>4879150</v>
      </c>
      <c r="E1999" s="18">
        <v>4879150</v>
      </c>
      <c r="F1999" s="34">
        <f t="shared" si="31"/>
        <v>0</v>
      </c>
      <c r="K1999" s="13"/>
      <c r="L1999" s="13"/>
    </row>
    <row r="2000" spans="1:12" x14ac:dyDescent="0.2">
      <c r="A2000" s="14" t="s">
        <v>125</v>
      </c>
      <c r="B2000" s="14" t="s">
        <v>124</v>
      </c>
      <c r="C2000" s="14"/>
      <c r="D2000" s="16">
        <v>89812084</v>
      </c>
      <c r="E2000" s="16">
        <f>SUM(E2001:E2002)</f>
        <v>89812084</v>
      </c>
      <c r="F2000" s="34">
        <f t="shared" si="31"/>
        <v>0</v>
      </c>
      <c r="K2000" s="13"/>
      <c r="L2000" s="13"/>
    </row>
    <row r="2001" spans="1:12" x14ac:dyDescent="0.2">
      <c r="A2001" s="17" t="s">
        <v>123</v>
      </c>
      <c r="B2001" s="17" t="s">
        <v>122</v>
      </c>
      <c r="C2001" s="17"/>
      <c r="D2001" s="18">
        <v>29937361</v>
      </c>
      <c r="E2001" s="18">
        <v>29937361</v>
      </c>
      <c r="F2001" s="34">
        <f t="shared" si="31"/>
        <v>0</v>
      </c>
      <c r="K2001" s="13"/>
      <c r="L2001" s="13"/>
    </row>
    <row r="2002" spans="1:12" x14ac:dyDescent="0.2">
      <c r="A2002" s="17" t="s">
        <v>121</v>
      </c>
      <c r="B2002" s="17" t="s">
        <v>120</v>
      </c>
      <c r="C2002" s="17"/>
      <c r="D2002" s="18">
        <v>59874723</v>
      </c>
      <c r="E2002" s="18">
        <v>59874723</v>
      </c>
      <c r="F2002" s="34">
        <f t="shared" si="31"/>
        <v>0</v>
      </c>
      <c r="K2002" s="13"/>
      <c r="L2002" s="13"/>
    </row>
    <row r="2003" spans="1:12" x14ac:dyDescent="0.2">
      <c r="A2003" s="14" t="s">
        <v>119</v>
      </c>
      <c r="B2003" s="14" t="s">
        <v>118</v>
      </c>
      <c r="C2003" s="14"/>
      <c r="D2003" s="16">
        <v>56503631</v>
      </c>
      <c r="E2003" s="16">
        <f>E2004</f>
        <v>56503631</v>
      </c>
      <c r="F2003" s="34">
        <f t="shared" si="31"/>
        <v>0</v>
      </c>
      <c r="K2003" s="13"/>
      <c r="L2003" s="13"/>
    </row>
    <row r="2004" spans="1:12" x14ac:dyDescent="0.2">
      <c r="A2004" s="14" t="s">
        <v>117</v>
      </c>
      <c r="B2004" s="14" t="s">
        <v>116</v>
      </c>
      <c r="C2004" s="14"/>
      <c r="D2004" s="16">
        <v>56503631</v>
      </c>
      <c r="E2004" s="16">
        <f>SUM(E2005,E2008,E2011,E2020,E2027,E2029,E2032,E2035,E2038)</f>
        <v>56503631</v>
      </c>
      <c r="F2004" s="34">
        <f t="shared" si="31"/>
        <v>0</v>
      </c>
      <c r="K2004" s="13"/>
      <c r="L2004" s="13"/>
    </row>
    <row r="2005" spans="1:12" x14ac:dyDescent="0.2">
      <c r="A2005" s="14" t="s">
        <v>115</v>
      </c>
      <c r="B2005" s="14" t="s">
        <v>114</v>
      </c>
      <c r="C2005" s="14"/>
      <c r="D2005" s="16">
        <v>11143359</v>
      </c>
      <c r="E2005" s="16">
        <f>SUM(E2006:E2007)</f>
        <v>11143359</v>
      </c>
      <c r="F2005" s="34">
        <f t="shared" si="31"/>
        <v>0</v>
      </c>
      <c r="K2005" s="13"/>
      <c r="L2005" s="13"/>
    </row>
    <row r="2006" spans="1:12" x14ac:dyDescent="0.2">
      <c r="A2006" s="17" t="s">
        <v>113</v>
      </c>
      <c r="B2006" s="17" t="s">
        <v>112</v>
      </c>
      <c r="C2006" s="17"/>
      <c r="D2006" s="18">
        <v>2366064</v>
      </c>
      <c r="E2006" s="18">
        <v>2366064</v>
      </c>
      <c r="F2006" s="34">
        <f t="shared" si="31"/>
        <v>0</v>
      </c>
      <c r="K2006" s="13"/>
      <c r="L2006" s="13"/>
    </row>
    <row r="2007" spans="1:12" x14ac:dyDescent="0.2">
      <c r="A2007" s="17" t="s">
        <v>111</v>
      </c>
      <c r="B2007" s="17" t="s">
        <v>110</v>
      </c>
      <c r="C2007" s="17"/>
      <c r="D2007" s="18">
        <v>8777295</v>
      </c>
      <c r="E2007" s="18">
        <v>8777295</v>
      </c>
      <c r="F2007" s="34">
        <f t="shared" si="31"/>
        <v>0</v>
      </c>
      <c r="K2007" s="13"/>
      <c r="L2007" s="13"/>
    </row>
    <row r="2008" spans="1:12" x14ac:dyDescent="0.2">
      <c r="A2008" s="14" t="s">
        <v>109</v>
      </c>
      <c r="B2008" s="14" t="s">
        <v>108</v>
      </c>
      <c r="C2008" s="14"/>
      <c r="D2008" s="16">
        <v>3680902</v>
      </c>
      <c r="E2008" s="16">
        <f>SUM(E2009:E2010)</f>
        <v>3680902</v>
      </c>
      <c r="F2008" s="34">
        <f t="shared" si="31"/>
        <v>0</v>
      </c>
      <c r="K2008" s="13"/>
      <c r="L2008" s="13"/>
    </row>
    <row r="2009" spans="1:12" x14ac:dyDescent="0.2">
      <c r="A2009" s="17" t="s">
        <v>107</v>
      </c>
      <c r="B2009" s="17" t="s">
        <v>106</v>
      </c>
      <c r="C2009" s="17"/>
      <c r="D2009" s="18">
        <v>3080902</v>
      </c>
      <c r="E2009" s="18">
        <v>3080902</v>
      </c>
      <c r="F2009" s="34">
        <f t="shared" si="31"/>
        <v>0</v>
      </c>
      <c r="K2009" s="13"/>
      <c r="L2009" s="13"/>
    </row>
    <row r="2010" spans="1:12" x14ac:dyDescent="0.2">
      <c r="A2010" s="17" t="s">
        <v>397</v>
      </c>
      <c r="B2010" s="17" t="s">
        <v>398</v>
      </c>
      <c r="C2010" s="17"/>
      <c r="D2010" s="18">
        <v>600000</v>
      </c>
      <c r="E2010" s="18">
        <v>600000</v>
      </c>
      <c r="F2010" s="34">
        <f t="shared" si="31"/>
        <v>0</v>
      </c>
      <c r="K2010" s="13"/>
      <c r="L2010" s="13"/>
    </row>
    <row r="2011" spans="1:12" x14ac:dyDescent="0.2">
      <c r="A2011" s="14" t="s">
        <v>101</v>
      </c>
      <c r="B2011" s="14" t="s">
        <v>100</v>
      </c>
      <c r="C2011" s="14"/>
      <c r="D2011" s="16">
        <v>10380695</v>
      </c>
      <c r="E2011" s="16">
        <f>SUM(E2012:E2019)</f>
        <v>10380695</v>
      </c>
      <c r="F2011" s="34">
        <f t="shared" si="31"/>
        <v>0</v>
      </c>
      <c r="K2011" s="13"/>
      <c r="L2011" s="13"/>
    </row>
    <row r="2012" spans="1:12" x14ac:dyDescent="0.2">
      <c r="A2012" s="17" t="s">
        <v>99</v>
      </c>
      <c r="B2012" s="17" t="s">
        <v>98</v>
      </c>
      <c r="C2012" s="17"/>
      <c r="D2012" s="18">
        <v>4747891</v>
      </c>
      <c r="E2012" s="18">
        <v>4747891</v>
      </c>
      <c r="F2012" s="34">
        <f t="shared" si="31"/>
        <v>0</v>
      </c>
      <c r="K2012" s="13"/>
      <c r="L2012" s="13"/>
    </row>
    <row r="2013" spans="1:12" x14ac:dyDescent="0.2">
      <c r="A2013" s="17" t="s">
        <v>97</v>
      </c>
      <c r="B2013" s="17" t="s">
        <v>96</v>
      </c>
      <c r="C2013" s="17"/>
      <c r="D2013" s="18">
        <v>113697</v>
      </c>
      <c r="E2013" s="18">
        <v>113697</v>
      </c>
      <c r="F2013" s="34">
        <f t="shared" si="31"/>
        <v>0</v>
      </c>
      <c r="K2013" s="13"/>
      <c r="L2013" s="13"/>
    </row>
    <row r="2014" spans="1:12" x14ac:dyDescent="0.2">
      <c r="A2014" s="17" t="s">
        <v>95</v>
      </c>
      <c r="B2014" s="17" t="s">
        <v>94</v>
      </c>
      <c r="C2014" s="17"/>
      <c r="D2014" s="18">
        <v>227395</v>
      </c>
      <c r="E2014" s="18">
        <v>227395</v>
      </c>
      <c r="F2014" s="34">
        <f t="shared" si="31"/>
        <v>0</v>
      </c>
      <c r="K2014" s="13"/>
      <c r="L2014" s="13"/>
    </row>
    <row r="2015" spans="1:12" x14ac:dyDescent="0.2">
      <c r="A2015" s="17" t="s">
        <v>145</v>
      </c>
      <c r="B2015" s="17" t="s">
        <v>146</v>
      </c>
      <c r="C2015" s="17"/>
      <c r="D2015" s="18">
        <v>113697</v>
      </c>
      <c r="E2015" s="18">
        <v>113697</v>
      </c>
      <c r="F2015" s="34">
        <f t="shared" si="31"/>
        <v>0</v>
      </c>
      <c r="K2015" s="13"/>
      <c r="L2015" s="13"/>
    </row>
    <row r="2016" spans="1:12" x14ac:dyDescent="0.2">
      <c r="A2016" s="17" t="s">
        <v>93</v>
      </c>
      <c r="B2016" s="17" t="s">
        <v>92</v>
      </c>
      <c r="C2016" s="17"/>
      <c r="D2016" s="18">
        <v>3467767</v>
      </c>
      <c r="E2016" s="18">
        <v>3467767</v>
      </c>
      <c r="F2016" s="34">
        <f t="shared" si="31"/>
        <v>0</v>
      </c>
      <c r="K2016" s="13"/>
      <c r="L2016" s="13"/>
    </row>
    <row r="2017" spans="1:12" x14ac:dyDescent="0.2">
      <c r="A2017" s="17" t="s">
        <v>147</v>
      </c>
      <c r="B2017" s="17" t="s">
        <v>148</v>
      </c>
      <c r="C2017" s="17"/>
      <c r="D2017" s="18">
        <v>1136973</v>
      </c>
      <c r="E2017" s="18">
        <v>1136973</v>
      </c>
      <c r="F2017" s="34">
        <f t="shared" si="31"/>
        <v>0</v>
      </c>
      <c r="K2017" s="13"/>
      <c r="L2017" s="13"/>
    </row>
    <row r="2018" spans="1:12" x14ac:dyDescent="0.2">
      <c r="A2018" s="17" t="s">
        <v>149</v>
      </c>
      <c r="B2018" s="17" t="s">
        <v>150</v>
      </c>
      <c r="C2018" s="17"/>
      <c r="D2018" s="18">
        <v>318486</v>
      </c>
      <c r="E2018" s="18">
        <v>318486</v>
      </c>
      <c r="F2018" s="34">
        <f t="shared" si="31"/>
        <v>0</v>
      </c>
      <c r="K2018" s="13"/>
      <c r="L2018" s="13"/>
    </row>
    <row r="2019" spans="1:12" x14ac:dyDescent="0.2">
      <c r="A2019" s="17" t="s">
        <v>399</v>
      </c>
      <c r="B2019" s="17" t="s">
        <v>400</v>
      </c>
      <c r="C2019" s="17"/>
      <c r="D2019" s="18">
        <v>254789</v>
      </c>
      <c r="E2019" s="18">
        <v>254789</v>
      </c>
      <c r="F2019" s="34">
        <f t="shared" si="31"/>
        <v>0</v>
      </c>
      <c r="K2019" s="13"/>
      <c r="L2019" s="13"/>
    </row>
    <row r="2020" spans="1:12" x14ac:dyDescent="0.2">
      <c r="A2020" s="14" t="s">
        <v>89</v>
      </c>
      <c r="B2020" s="14" t="s">
        <v>88</v>
      </c>
      <c r="C2020" s="14"/>
      <c r="D2020" s="16">
        <v>14718189</v>
      </c>
      <c r="E2020" s="16">
        <f>SUM(E2021:E2026)</f>
        <v>14718189</v>
      </c>
      <c r="F2020" s="34">
        <f t="shared" si="31"/>
        <v>0</v>
      </c>
      <c r="K2020" s="13"/>
      <c r="L2020" s="13"/>
    </row>
    <row r="2021" spans="1:12" x14ac:dyDescent="0.2">
      <c r="A2021" s="17" t="s">
        <v>87</v>
      </c>
      <c r="B2021" s="17" t="s">
        <v>86</v>
      </c>
      <c r="C2021" s="17"/>
      <c r="D2021" s="18">
        <v>1705459</v>
      </c>
      <c r="E2021" s="18">
        <v>1705459</v>
      </c>
      <c r="F2021" s="34">
        <f t="shared" si="31"/>
        <v>0</v>
      </c>
      <c r="K2021" s="13"/>
      <c r="L2021" s="13"/>
    </row>
    <row r="2022" spans="1:12" x14ac:dyDescent="0.2">
      <c r="A2022" s="17" t="s">
        <v>85</v>
      </c>
      <c r="B2022" s="17" t="s">
        <v>84</v>
      </c>
      <c r="C2022" s="17"/>
      <c r="D2022" s="18">
        <v>341092</v>
      </c>
      <c r="E2022" s="18">
        <v>341092</v>
      </c>
      <c r="F2022" s="34">
        <f t="shared" si="31"/>
        <v>0</v>
      </c>
      <c r="K2022" s="13"/>
      <c r="L2022" s="13"/>
    </row>
    <row r="2023" spans="1:12" x14ac:dyDescent="0.2">
      <c r="A2023" s="17" t="s">
        <v>83</v>
      </c>
      <c r="B2023" s="17" t="s">
        <v>82</v>
      </c>
      <c r="C2023" s="17"/>
      <c r="D2023" s="18">
        <v>5170546</v>
      </c>
      <c r="E2023" s="18">
        <v>5170546</v>
      </c>
      <c r="F2023" s="34">
        <f t="shared" si="31"/>
        <v>0</v>
      </c>
      <c r="K2023" s="13"/>
      <c r="L2023" s="13"/>
    </row>
    <row r="2024" spans="1:12" x14ac:dyDescent="0.2">
      <c r="A2024" s="17" t="s">
        <v>81</v>
      </c>
      <c r="B2024" s="17" t="s">
        <v>80</v>
      </c>
      <c r="C2024" s="17"/>
      <c r="D2024" s="18">
        <v>341092</v>
      </c>
      <c r="E2024" s="18">
        <v>341092</v>
      </c>
      <c r="F2024" s="34">
        <f t="shared" si="31"/>
        <v>0</v>
      </c>
      <c r="K2024" s="13"/>
      <c r="L2024" s="13"/>
    </row>
    <row r="2025" spans="1:12" x14ac:dyDescent="0.2">
      <c r="A2025" s="17" t="s">
        <v>79</v>
      </c>
      <c r="B2025" s="17" t="s">
        <v>78</v>
      </c>
      <c r="C2025" s="17"/>
      <c r="D2025" s="18">
        <v>360000</v>
      </c>
      <c r="E2025" s="18">
        <v>360000</v>
      </c>
      <c r="F2025" s="34">
        <f t="shared" si="31"/>
        <v>0</v>
      </c>
      <c r="K2025" s="13"/>
      <c r="L2025" s="13"/>
    </row>
    <row r="2026" spans="1:12" x14ac:dyDescent="0.2">
      <c r="A2026" s="17" t="s">
        <v>77</v>
      </c>
      <c r="B2026" s="17" t="s">
        <v>76</v>
      </c>
      <c r="C2026" s="17"/>
      <c r="D2026" s="18">
        <v>6800000</v>
      </c>
      <c r="E2026" s="18">
        <v>6800000</v>
      </c>
      <c r="F2026" s="34">
        <f t="shared" si="31"/>
        <v>0</v>
      </c>
      <c r="K2026" s="13"/>
      <c r="L2026" s="13"/>
    </row>
    <row r="2027" spans="1:12" x14ac:dyDescent="0.2">
      <c r="A2027" s="14" t="s">
        <v>75</v>
      </c>
      <c r="B2027" s="14" t="s">
        <v>74</v>
      </c>
      <c r="C2027" s="14"/>
      <c r="D2027" s="16">
        <v>1705459</v>
      </c>
      <c r="E2027" s="16">
        <f>E2028</f>
        <v>1705459</v>
      </c>
      <c r="F2027" s="34">
        <f t="shared" si="31"/>
        <v>0</v>
      </c>
      <c r="K2027" s="13"/>
      <c r="L2027" s="13"/>
    </row>
    <row r="2028" spans="1:12" x14ac:dyDescent="0.2">
      <c r="A2028" s="17" t="s">
        <v>73</v>
      </c>
      <c r="B2028" s="17" t="s">
        <v>72</v>
      </c>
      <c r="C2028" s="17"/>
      <c r="D2028" s="18">
        <v>1705459</v>
      </c>
      <c r="E2028" s="18">
        <v>1705459</v>
      </c>
      <c r="F2028" s="34">
        <f t="shared" si="31"/>
        <v>0</v>
      </c>
      <c r="K2028" s="13"/>
      <c r="L2028" s="13"/>
    </row>
    <row r="2029" spans="1:12" x14ac:dyDescent="0.2">
      <c r="A2029" s="14" t="s">
        <v>71</v>
      </c>
      <c r="B2029" s="14" t="s">
        <v>70</v>
      </c>
      <c r="C2029" s="14"/>
      <c r="D2029" s="16">
        <v>5482184</v>
      </c>
      <c r="E2029" s="16">
        <f>SUM(E2030:E2031)</f>
        <v>5482184</v>
      </c>
      <c r="F2029" s="34">
        <f t="shared" si="31"/>
        <v>0</v>
      </c>
      <c r="K2029" s="13"/>
      <c r="L2029" s="13"/>
    </row>
    <row r="2030" spans="1:12" x14ac:dyDescent="0.2">
      <c r="A2030" s="17" t="s">
        <v>69</v>
      </c>
      <c r="B2030" s="17" t="s">
        <v>68</v>
      </c>
      <c r="C2030" s="17"/>
      <c r="D2030" s="18">
        <v>4800000</v>
      </c>
      <c r="E2030" s="18">
        <v>4800000</v>
      </c>
      <c r="F2030" s="34">
        <f t="shared" si="31"/>
        <v>0</v>
      </c>
      <c r="K2030" s="13"/>
      <c r="L2030" s="13"/>
    </row>
    <row r="2031" spans="1:12" x14ac:dyDescent="0.2">
      <c r="A2031" s="17" t="s">
        <v>151</v>
      </c>
      <c r="B2031" s="17" t="s">
        <v>152</v>
      </c>
      <c r="C2031" s="17"/>
      <c r="D2031" s="18">
        <v>682184</v>
      </c>
      <c r="E2031" s="18">
        <v>682184</v>
      </c>
      <c r="F2031" s="34">
        <f t="shared" si="31"/>
        <v>0</v>
      </c>
      <c r="K2031" s="13"/>
      <c r="L2031" s="13"/>
    </row>
    <row r="2032" spans="1:12" x14ac:dyDescent="0.2">
      <c r="A2032" s="14" t="s">
        <v>59</v>
      </c>
      <c r="B2032" s="14" t="s">
        <v>58</v>
      </c>
      <c r="C2032" s="14"/>
      <c r="D2032" s="16">
        <v>1736973</v>
      </c>
      <c r="E2032" s="16">
        <f>SUM(E2033:E2034)</f>
        <v>1736973</v>
      </c>
      <c r="F2032" s="34">
        <f t="shared" si="31"/>
        <v>0</v>
      </c>
      <c r="K2032" s="13"/>
      <c r="L2032" s="13"/>
    </row>
    <row r="2033" spans="1:12" x14ac:dyDescent="0.2">
      <c r="A2033" s="17" t="s">
        <v>57</v>
      </c>
      <c r="B2033" s="17" t="s">
        <v>56</v>
      </c>
      <c r="C2033" s="17"/>
      <c r="D2033" s="18">
        <v>1136973</v>
      </c>
      <c r="E2033" s="18">
        <v>1136973</v>
      </c>
      <c r="F2033" s="34">
        <f t="shared" si="31"/>
        <v>0</v>
      </c>
      <c r="K2033" s="13"/>
      <c r="L2033" s="13"/>
    </row>
    <row r="2034" spans="1:12" x14ac:dyDescent="0.2">
      <c r="A2034" s="17" t="s">
        <v>55</v>
      </c>
      <c r="B2034" s="17" t="s">
        <v>54</v>
      </c>
      <c r="C2034" s="17"/>
      <c r="D2034" s="18">
        <v>600000</v>
      </c>
      <c r="E2034" s="18">
        <v>600000</v>
      </c>
      <c r="F2034" s="34">
        <f t="shared" si="31"/>
        <v>0</v>
      </c>
      <c r="K2034" s="13"/>
      <c r="L2034" s="13"/>
    </row>
    <row r="2035" spans="1:12" x14ac:dyDescent="0.2">
      <c r="A2035" s="14" t="s">
        <v>405</v>
      </c>
      <c r="B2035" s="14" t="s">
        <v>406</v>
      </c>
      <c r="C2035" s="14"/>
      <c r="D2035" s="16">
        <v>1427395</v>
      </c>
      <c r="E2035" s="16">
        <f>SUM(E2036:E2037)</f>
        <v>1427395</v>
      </c>
      <c r="F2035" s="34">
        <f t="shared" si="31"/>
        <v>0</v>
      </c>
      <c r="K2035" s="13"/>
      <c r="L2035" s="13"/>
    </row>
    <row r="2036" spans="1:12" x14ac:dyDescent="0.2">
      <c r="A2036" s="17" t="s">
        <v>455</v>
      </c>
      <c r="B2036" s="17" t="s">
        <v>456</v>
      </c>
      <c r="C2036" s="17"/>
      <c r="D2036" s="18">
        <v>0</v>
      </c>
      <c r="E2036" s="18">
        <v>0</v>
      </c>
      <c r="F2036" s="34">
        <f t="shared" si="31"/>
        <v>0</v>
      </c>
      <c r="K2036" s="13"/>
      <c r="L2036" s="13"/>
    </row>
    <row r="2037" spans="1:12" x14ac:dyDescent="0.2">
      <c r="A2037" s="17" t="s">
        <v>407</v>
      </c>
      <c r="B2037" s="17" t="s">
        <v>408</v>
      </c>
      <c r="C2037" s="17"/>
      <c r="D2037" s="18">
        <v>1427395</v>
      </c>
      <c r="E2037" s="18">
        <v>1427395</v>
      </c>
      <c r="F2037" s="34">
        <f t="shared" si="31"/>
        <v>0</v>
      </c>
      <c r="K2037" s="13"/>
      <c r="L2037" s="13"/>
    </row>
    <row r="2038" spans="1:12" x14ac:dyDescent="0.2">
      <c r="A2038" s="14" t="s">
        <v>53</v>
      </c>
      <c r="B2038" s="14" t="s">
        <v>52</v>
      </c>
      <c r="C2038" s="14"/>
      <c r="D2038" s="16">
        <v>6228475</v>
      </c>
      <c r="E2038" s="16">
        <f>SUM(E2039:E2045)</f>
        <v>6228475</v>
      </c>
      <c r="F2038" s="34">
        <f t="shared" si="31"/>
        <v>0</v>
      </c>
      <c r="K2038" s="13"/>
      <c r="L2038" s="13"/>
    </row>
    <row r="2039" spans="1:12" x14ac:dyDescent="0.2">
      <c r="A2039" s="17" t="s">
        <v>51</v>
      </c>
      <c r="B2039" s="17" t="s">
        <v>50</v>
      </c>
      <c r="C2039" s="17"/>
      <c r="D2039" s="18">
        <v>1179077</v>
      </c>
      <c r="E2039" s="18">
        <v>1179077</v>
      </c>
      <c r="F2039" s="34">
        <f t="shared" si="31"/>
        <v>0</v>
      </c>
      <c r="K2039" s="13"/>
      <c r="L2039" s="13"/>
    </row>
    <row r="2040" spans="1:12" x14ac:dyDescent="0.2">
      <c r="A2040" s="17" t="s">
        <v>49</v>
      </c>
      <c r="B2040" s="17" t="s">
        <v>48</v>
      </c>
      <c r="C2040" s="17"/>
      <c r="D2040" s="18">
        <v>2558189</v>
      </c>
      <c r="E2040" s="18">
        <v>2558189</v>
      </c>
      <c r="F2040" s="34">
        <f t="shared" si="31"/>
        <v>0</v>
      </c>
      <c r="K2040" s="13"/>
      <c r="L2040" s="13"/>
    </row>
    <row r="2041" spans="1:12" x14ac:dyDescent="0.2">
      <c r="A2041" s="17" t="s">
        <v>47</v>
      </c>
      <c r="B2041" s="17" t="s">
        <v>46</v>
      </c>
      <c r="C2041" s="17"/>
      <c r="D2041" s="18">
        <v>513815</v>
      </c>
      <c r="E2041" s="18">
        <v>513815</v>
      </c>
      <c r="F2041" s="34">
        <f t="shared" si="31"/>
        <v>0</v>
      </c>
      <c r="K2041" s="13"/>
      <c r="L2041" s="13"/>
    </row>
    <row r="2042" spans="1:12" x14ac:dyDescent="0.2">
      <c r="A2042" s="17" t="s">
        <v>45</v>
      </c>
      <c r="B2042" s="17" t="s">
        <v>44</v>
      </c>
      <c r="C2042" s="17"/>
      <c r="D2042" s="18">
        <v>113697</v>
      </c>
      <c r="E2042" s="18">
        <v>113697</v>
      </c>
      <c r="F2042" s="34">
        <f t="shared" si="31"/>
        <v>0</v>
      </c>
      <c r="K2042" s="13"/>
      <c r="L2042" s="13"/>
    </row>
    <row r="2043" spans="1:12" x14ac:dyDescent="0.2">
      <c r="A2043" s="17" t="s">
        <v>43</v>
      </c>
      <c r="B2043" s="17" t="s">
        <v>42</v>
      </c>
      <c r="C2043" s="17"/>
      <c r="D2043" s="18">
        <v>113697</v>
      </c>
      <c r="E2043" s="18">
        <v>113697</v>
      </c>
      <c r="F2043" s="34">
        <f t="shared" si="31"/>
        <v>0</v>
      </c>
      <c r="K2043" s="13"/>
      <c r="L2043" s="13"/>
    </row>
    <row r="2044" spans="1:12" x14ac:dyDescent="0.2">
      <c r="A2044" s="17" t="s">
        <v>41</v>
      </c>
      <c r="B2044" s="17" t="s">
        <v>40</v>
      </c>
      <c r="C2044" s="17"/>
      <c r="D2044" s="18">
        <v>650000</v>
      </c>
      <c r="E2044" s="18">
        <v>650000</v>
      </c>
      <c r="F2044" s="34">
        <f t="shared" si="31"/>
        <v>0</v>
      </c>
      <c r="K2044" s="13"/>
      <c r="L2044" s="13"/>
    </row>
    <row r="2045" spans="1:12" x14ac:dyDescent="0.2">
      <c r="A2045" s="17" t="s">
        <v>409</v>
      </c>
      <c r="B2045" s="17" t="s">
        <v>410</v>
      </c>
      <c r="C2045" s="17"/>
      <c r="D2045" s="18">
        <v>1100000</v>
      </c>
      <c r="E2045" s="18">
        <v>1100000</v>
      </c>
      <c r="F2045" s="34">
        <f t="shared" si="31"/>
        <v>0</v>
      </c>
      <c r="K2045" s="13"/>
      <c r="L2045" s="13"/>
    </row>
    <row r="2046" spans="1:12" x14ac:dyDescent="0.2">
      <c r="A2046" s="14" t="s">
        <v>37</v>
      </c>
      <c r="B2046" s="14" t="s">
        <v>36</v>
      </c>
      <c r="C2046" s="14"/>
      <c r="D2046" s="16">
        <v>584585964</v>
      </c>
      <c r="E2046" s="16">
        <f>SUM(E2047,E2051,E2056,E2059)</f>
        <v>584585964</v>
      </c>
      <c r="F2046" s="34">
        <f t="shared" si="31"/>
        <v>0</v>
      </c>
      <c r="K2046" s="13"/>
      <c r="L2046" s="13"/>
    </row>
    <row r="2047" spans="1:12" x14ac:dyDescent="0.2">
      <c r="A2047" s="14" t="s">
        <v>35</v>
      </c>
      <c r="B2047" s="14" t="s">
        <v>34</v>
      </c>
      <c r="C2047" s="14"/>
      <c r="D2047" s="16">
        <v>60000000</v>
      </c>
      <c r="E2047" s="16">
        <f>E2048</f>
        <v>60000000</v>
      </c>
      <c r="F2047" s="34">
        <f t="shared" si="31"/>
        <v>0</v>
      </c>
      <c r="K2047" s="13"/>
      <c r="L2047" s="13"/>
    </row>
    <row r="2048" spans="1:12" x14ac:dyDescent="0.2">
      <c r="A2048" s="14" t="s">
        <v>33</v>
      </c>
      <c r="B2048" s="14" t="s">
        <v>32</v>
      </c>
      <c r="C2048" s="14"/>
      <c r="D2048" s="16">
        <v>60000000</v>
      </c>
      <c r="E2048" s="16">
        <f>SUM(E2049:E2050)</f>
        <v>60000000</v>
      </c>
      <c r="F2048" s="34">
        <f t="shared" si="31"/>
        <v>0</v>
      </c>
      <c r="K2048" s="13"/>
      <c r="L2048" s="13"/>
    </row>
    <row r="2049" spans="1:12" x14ac:dyDescent="0.2">
      <c r="A2049" s="17" t="s">
        <v>739</v>
      </c>
      <c r="B2049" s="17" t="s">
        <v>740</v>
      </c>
      <c r="C2049" s="17"/>
      <c r="D2049" s="18">
        <v>40000000</v>
      </c>
      <c r="E2049" s="35">
        <f>E2072</f>
        <v>40000000</v>
      </c>
      <c r="F2049" s="34">
        <f t="shared" si="31"/>
        <v>0</v>
      </c>
      <c r="K2049" s="13"/>
      <c r="L2049" s="13"/>
    </row>
    <row r="2050" spans="1:12" x14ac:dyDescent="0.2">
      <c r="A2050" s="17" t="s">
        <v>411</v>
      </c>
      <c r="B2050" s="17" t="s">
        <v>412</v>
      </c>
      <c r="C2050" s="17"/>
      <c r="D2050" s="18">
        <v>20000000</v>
      </c>
      <c r="E2050" s="35">
        <f>E2079</f>
        <v>20000000</v>
      </c>
      <c r="F2050" s="34">
        <f t="shared" si="31"/>
        <v>0</v>
      </c>
      <c r="K2050" s="13"/>
      <c r="L2050" s="13"/>
    </row>
    <row r="2051" spans="1:12" x14ac:dyDescent="0.2">
      <c r="A2051" s="14" t="s">
        <v>157</v>
      </c>
      <c r="B2051" s="14" t="s">
        <v>158</v>
      </c>
      <c r="C2051" s="14"/>
      <c r="D2051" s="16">
        <v>214585964</v>
      </c>
      <c r="E2051" s="16">
        <f>E2052</f>
        <v>214585964</v>
      </c>
      <c r="F2051" s="34">
        <f t="shared" si="31"/>
        <v>0</v>
      </c>
      <c r="K2051" s="13"/>
      <c r="L2051" s="13"/>
    </row>
    <row r="2052" spans="1:12" x14ac:dyDescent="0.2">
      <c r="A2052" s="14" t="s">
        <v>159</v>
      </c>
      <c r="B2052" s="14" t="s">
        <v>160</v>
      </c>
      <c r="C2052" s="14"/>
      <c r="D2052" s="16">
        <v>214585964</v>
      </c>
      <c r="E2052" s="16">
        <f>SUM(E2053:E2055)</f>
        <v>214585964</v>
      </c>
      <c r="F2052" s="34">
        <f t="shared" si="31"/>
        <v>0</v>
      </c>
      <c r="K2052" s="13"/>
      <c r="L2052" s="13"/>
    </row>
    <row r="2053" spans="1:12" x14ac:dyDescent="0.2">
      <c r="A2053" s="17" t="s">
        <v>535</v>
      </c>
      <c r="B2053" s="17" t="s">
        <v>536</v>
      </c>
      <c r="C2053" s="17"/>
      <c r="D2053" s="18">
        <v>20000000</v>
      </c>
      <c r="E2053" s="35">
        <f>E2069</f>
        <v>20000000</v>
      </c>
      <c r="F2053" s="34">
        <f t="shared" ref="F2053:F2117" si="32">E2054-D2054</f>
        <v>0</v>
      </c>
      <c r="K2053" s="13"/>
      <c r="L2053" s="13"/>
    </row>
    <row r="2054" spans="1:12" x14ac:dyDescent="0.2">
      <c r="A2054" s="17" t="s">
        <v>163</v>
      </c>
      <c r="B2054" s="17" t="s">
        <v>164</v>
      </c>
      <c r="C2054" s="17"/>
      <c r="D2054" s="18">
        <v>154585964</v>
      </c>
      <c r="E2054" s="18">
        <f>SUM(E2074,E2076:E2077,E2080,E2082,E2084)</f>
        <v>154585964</v>
      </c>
      <c r="F2054" s="34">
        <f t="shared" si="32"/>
        <v>0</v>
      </c>
      <c r="K2054" s="13"/>
      <c r="L2054" s="13"/>
    </row>
    <row r="2055" spans="1:12" x14ac:dyDescent="0.2">
      <c r="A2055" s="17" t="s">
        <v>417</v>
      </c>
      <c r="B2055" s="17" t="s">
        <v>418</v>
      </c>
      <c r="C2055" s="17"/>
      <c r="D2055" s="18">
        <v>40000000</v>
      </c>
      <c r="E2055" s="35">
        <f>E2070</f>
        <v>40000000</v>
      </c>
      <c r="F2055" s="34">
        <f t="shared" si="32"/>
        <v>0</v>
      </c>
      <c r="K2055" s="13"/>
    </row>
    <row r="2056" spans="1:12" x14ac:dyDescent="0.2">
      <c r="A2056" s="14" t="s">
        <v>165</v>
      </c>
      <c r="B2056" s="14" t="s">
        <v>166</v>
      </c>
      <c r="C2056" s="14"/>
      <c r="D2056" s="16">
        <v>50000000</v>
      </c>
      <c r="E2056" s="16">
        <f>E2057</f>
        <v>50000000</v>
      </c>
      <c r="F2056" s="34">
        <f t="shared" si="32"/>
        <v>0</v>
      </c>
      <c r="K2056" s="13"/>
    </row>
    <row r="2057" spans="1:12" x14ac:dyDescent="0.2">
      <c r="A2057" s="14" t="s">
        <v>167</v>
      </c>
      <c r="B2057" s="14" t="s">
        <v>168</v>
      </c>
      <c r="C2057" s="14"/>
      <c r="D2057" s="16">
        <v>50000000</v>
      </c>
      <c r="E2057" s="16">
        <f>E2058</f>
        <v>50000000</v>
      </c>
      <c r="F2057" s="34">
        <f t="shared" si="32"/>
        <v>0</v>
      </c>
      <c r="K2057" s="13"/>
    </row>
    <row r="2058" spans="1:12" x14ac:dyDescent="0.2">
      <c r="A2058" s="17" t="s">
        <v>705</v>
      </c>
      <c r="B2058" s="17" t="s">
        <v>706</v>
      </c>
      <c r="C2058" s="17"/>
      <c r="D2058" s="18">
        <v>50000000</v>
      </c>
      <c r="E2058" s="35">
        <f>E2078</f>
        <v>50000000</v>
      </c>
      <c r="F2058" s="34">
        <f t="shared" si="32"/>
        <v>0</v>
      </c>
      <c r="K2058" s="13"/>
    </row>
    <row r="2059" spans="1:12" x14ac:dyDescent="0.2">
      <c r="A2059" s="14" t="s">
        <v>31</v>
      </c>
      <c r="B2059" s="14" t="s">
        <v>30</v>
      </c>
      <c r="C2059" s="14"/>
      <c r="D2059" s="16">
        <v>260000000</v>
      </c>
      <c r="E2059" s="16">
        <f>E2060</f>
        <v>260000000</v>
      </c>
      <c r="F2059" s="34">
        <f t="shared" si="32"/>
        <v>0</v>
      </c>
      <c r="K2059" s="13"/>
      <c r="L2059" s="13"/>
    </row>
    <row r="2060" spans="1:12" x14ac:dyDescent="0.2">
      <c r="A2060" s="14" t="s">
        <v>29</v>
      </c>
      <c r="B2060" s="14" t="s">
        <v>28</v>
      </c>
      <c r="C2060" s="14"/>
      <c r="D2060" s="16">
        <v>260000000</v>
      </c>
      <c r="E2060" s="16">
        <f>E2061</f>
        <v>260000000</v>
      </c>
      <c r="F2060" s="34">
        <f t="shared" si="32"/>
        <v>0</v>
      </c>
      <c r="K2060" s="13"/>
      <c r="L2060" s="13"/>
    </row>
    <row r="2061" spans="1:12" x14ac:dyDescent="0.2">
      <c r="A2061" s="17" t="s">
        <v>27</v>
      </c>
      <c r="B2061" s="17" t="s">
        <v>26</v>
      </c>
      <c r="C2061" s="17"/>
      <c r="D2061" s="18">
        <v>260000000</v>
      </c>
      <c r="E2061" s="18">
        <f>SUM(E2071,E2073,E2075,E2081,E2083)</f>
        <v>260000000</v>
      </c>
      <c r="F2061" s="34">
        <f t="shared" si="32"/>
        <v>0</v>
      </c>
      <c r="K2061" s="13"/>
      <c r="L2061" s="13"/>
    </row>
    <row r="2062" spans="1:12" x14ac:dyDescent="0.2">
      <c r="A2062" s="13"/>
      <c r="B2062" s="14" t="s">
        <v>3</v>
      </c>
      <c r="C2062" s="14"/>
      <c r="D2062" s="16">
        <v>704512186</v>
      </c>
      <c r="E2062" s="16">
        <f>E1993</f>
        <v>704512186</v>
      </c>
      <c r="F2062" s="34">
        <f t="shared" si="32"/>
        <v>0</v>
      </c>
      <c r="K2062" s="13"/>
      <c r="L2062" s="13"/>
    </row>
    <row r="2063" spans="1:12" x14ac:dyDescent="0.2">
      <c r="A2063" s="13"/>
      <c r="B2063" s="14" t="s">
        <v>2</v>
      </c>
      <c r="C2063" s="14"/>
      <c r="D2063" s="16">
        <v>56503631</v>
      </c>
      <c r="E2063" s="16">
        <f>E2003</f>
        <v>56503631</v>
      </c>
      <c r="F2063" s="34">
        <f t="shared" si="32"/>
        <v>0</v>
      </c>
      <c r="K2063" s="13"/>
      <c r="L2063" s="13"/>
    </row>
    <row r="2064" spans="1:12" x14ac:dyDescent="0.2">
      <c r="A2064" s="13"/>
      <c r="B2064" s="14" t="s">
        <v>23</v>
      </c>
      <c r="C2064" s="14"/>
      <c r="D2064" s="16">
        <v>761015817</v>
      </c>
      <c r="E2064" s="16">
        <f>SUM(E2062:E2063)</f>
        <v>761015817</v>
      </c>
      <c r="F2064" s="34">
        <f t="shared" si="32"/>
        <v>0</v>
      </c>
      <c r="K2064" s="13"/>
      <c r="L2064" s="13"/>
    </row>
    <row r="2065" spans="1:12" x14ac:dyDescent="0.2">
      <c r="A2065" s="13"/>
      <c r="B2065" s="14" t="s">
        <v>1</v>
      </c>
      <c r="C2065" s="14"/>
      <c r="D2065" s="16">
        <v>584585964</v>
      </c>
      <c r="E2065" s="16">
        <f>E2046</f>
        <v>584585964</v>
      </c>
      <c r="F2065" s="34">
        <f t="shared" si="32"/>
        <v>0</v>
      </c>
      <c r="K2065" s="13"/>
      <c r="L2065" s="13"/>
    </row>
    <row r="2066" spans="1:12" x14ac:dyDescent="0.2">
      <c r="A2066" s="13"/>
      <c r="B2066" s="14" t="s">
        <v>0</v>
      </c>
      <c r="C2066" s="14"/>
      <c r="D2066" s="16">
        <v>1345601781</v>
      </c>
      <c r="E2066" s="16">
        <f>SUM(E2064:E2065)</f>
        <v>1345601781</v>
      </c>
      <c r="F2066" s="34">
        <f t="shared" si="32"/>
        <v>0</v>
      </c>
      <c r="K2066" s="13"/>
      <c r="L2066" s="13"/>
    </row>
    <row r="2067" spans="1:12" x14ac:dyDescent="0.2">
      <c r="A2067" s="14" t="s">
        <v>1355</v>
      </c>
      <c r="B2067" s="14" t="s">
        <v>1356</v>
      </c>
      <c r="C2067" s="14"/>
      <c r="F2067" s="34" t="e">
        <f t="shared" si="32"/>
        <v>#VALUE!</v>
      </c>
      <c r="K2067" s="13"/>
      <c r="L2067" s="13"/>
    </row>
    <row r="2068" spans="1:12" x14ac:dyDescent="0.2">
      <c r="A2068" s="29" t="s">
        <v>5</v>
      </c>
      <c r="B2068" s="29" t="s">
        <v>22</v>
      </c>
      <c r="C2068" s="29" t="s">
        <v>21</v>
      </c>
      <c r="D2068" s="30" t="s">
        <v>20</v>
      </c>
      <c r="E2068" s="30" t="s">
        <v>20</v>
      </c>
      <c r="F2068" s="34">
        <f t="shared" si="32"/>
        <v>0</v>
      </c>
      <c r="K2068" s="13"/>
      <c r="L2068" s="13"/>
    </row>
    <row r="2069" spans="1:12" ht="27" x14ac:dyDescent="0.2">
      <c r="A2069" s="17" t="s">
        <v>1357</v>
      </c>
      <c r="B2069" s="17" t="s">
        <v>1358</v>
      </c>
      <c r="C2069" s="17" t="s">
        <v>18</v>
      </c>
      <c r="D2069" s="18">
        <v>20000000</v>
      </c>
      <c r="E2069" s="35">
        <v>20000000</v>
      </c>
      <c r="F2069" s="34">
        <f t="shared" si="32"/>
        <v>0</v>
      </c>
      <c r="K2069" s="13"/>
      <c r="L2069" s="13"/>
    </row>
    <row r="2070" spans="1:12" x14ac:dyDescent="0.2">
      <c r="A2070" s="17" t="s">
        <v>1359</v>
      </c>
      <c r="B2070" s="17" t="s">
        <v>1360</v>
      </c>
      <c r="C2070" s="17" t="s">
        <v>18</v>
      </c>
      <c r="D2070" s="18">
        <v>40000000</v>
      </c>
      <c r="E2070" s="35">
        <v>40000000</v>
      </c>
      <c r="F2070" s="34">
        <f t="shared" si="32"/>
        <v>0</v>
      </c>
      <c r="K2070" s="13"/>
      <c r="L2070" s="13"/>
    </row>
    <row r="2071" spans="1:12" x14ac:dyDescent="0.2">
      <c r="A2071" s="17" t="s">
        <v>1361</v>
      </c>
      <c r="B2071" s="17" t="s">
        <v>1362</v>
      </c>
      <c r="C2071" s="17" t="s">
        <v>19</v>
      </c>
      <c r="D2071" s="18">
        <v>155000000</v>
      </c>
      <c r="E2071" s="18">
        <v>155000000</v>
      </c>
      <c r="F2071" s="34">
        <f t="shared" si="32"/>
        <v>0</v>
      </c>
      <c r="K2071" s="13"/>
      <c r="L2071" s="13"/>
    </row>
    <row r="2072" spans="1:12" x14ac:dyDescent="0.2">
      <c r="A2072" s="17" t="s">
        <v>1363</v>
      </c>
      <c r="B2072" s="17" t="s">
        <v>1364</v>
      </c>
      <c r="C2072" s="17" t="s">
        <v>19</v>
      </c>
      <c r="D2072" s="18">
        <v>40000000</v>
      </c>
      <c r="E2072" s="35">
        <v>40000000</v>
      </c>
      <c r="F2072" s="34">
        <f t="shared" si="32"/>
        <v>0</v>
      </c>
      <c r="K2072" s="13"/>
      <c r="L2072" s="13"/>
    </row>
    <row r="2073" spans="1:12" x14ac:dyDescent="0.2">
      <c r="A2073" s="17" t="s">
        <v>1365</v>
      </c>
      <c r="B2073" s="17" t="s">
        <v>1366</v>
      </c>
      <c r="C2073" s="17" t="s">
        <v>19</v>
      </c>
      <c r="D2073" s="18">
        <v>35000000</v>
      </c>
      <c r="E2073" s="18">
        <v>35000000</v>
      </c>
      <c r="F2073" s="34">
        <f t="shared" si="32"/>
        <v>0</v>
      </c>
      <c r="K2073" s="13"/>
      <c r="L2073" s="13"/>
    </row>
    <row r="2074" spans="1:12" x14ac:dyDescent="0.2">
      <c r="A2074" s="17" t="s">
        <v>1367</v>
      </c>
      <c r="B2074" s="17" t="s">
        <v>1368</v>
      </c>
      <c r="C2074" s="17" t="s">
        <v>18</v>
      </c>
      <c r="D2074" s="18">
        <v>40000000</v>
      </c>
      <c r="E2074" s="36">
        <v>40000000</v>
      </c>
      <c r="F2074" s="34">
        <f t="shared" si="32"/>
        <v>0</v>
      </c>
      <c r="K2074" s="13"/>
      <c r="L2074" s="13"/>
    </row>
    <row r="2075" spans="1:12" ht="27" x14ac:dyDescent="0.2">
      <c r="A2075" s="17" t="s">
        <v>1369</v>
      </c>
      <c r="B2075" s="17" t="s">
        <v>1370</v>
      </c>
      <c r="C2075" s="17" t="s">
        <v>18</v>
      </c>
      <c r="D2075" s="18">
        <v>40000000</v>
      </c>
      <c r="E2075" s="18">
        <v>40000000</v>
      </c>
      <c r="F2075" s="34">
        <f t="shared" si="32"/>
        <v>0</v>
      </c>
      <c r="K2075" s="13"/>
      <c r="L2075" s="13"/>
    </row>
    <row r="2076" spans="1:12" x14ac:dyDescent="0.2">
      <c r="A2076" s="17" t="s">
        <v>1371</v>
      </c>
      <c r="B2076" s="17" t="s">
        <v>1372</v>
      </c>
      <c r="C2076" s="17" t="s">
        <v>18</v>
      </c>
      <c r="D2076" s="18">
        <v>10000000</v>
      </c>
      <c r="E2076" s="36">
        <v>10000000</v>
      </c>
      <c r="F2076" s="34">
        <f t="shared" si="32"/>
        <v>0</v>
      </c>
      <c r="K2076" s="13"/>
      <c r="L2076" s="13"/>
    </row>
    <row r="2077" spans="1:12" x14ac:dyDescent="0.2">
      <c r="A2077" s="17" t="s">
        <v>1373</v>
      </c>
      <c r="B2077" s="17" t="s">
        <v>1374</v>
      </c>
      <c r="C2077" s="17" t="s">
        <v>18</v>
      </c>
      <c r="D2077" s="18">
        <v>20000000</v>
      </c>
      <c r="E2077" s="36">
        <v>20000000</v>
      </c>
      <c r="F2077" s="34">
        <f t="shared" si="32"/>
        <v>0</v>
      </c>
      <c r="J2077" s="13"/>
      <c r="K2077" s="13"/>
    </row>
    <row r="2078" spans="1:12" x14ac:dyDescent="0.2">
      <c r="A2078" s="17" t="s">
        <v>1375</v>
      </c>
      <c r="B2078" s="17" t="s">
        <v>1376</v>
      </c>
      <c r="C2078" s="17" t="s">
        <v>18</v>
      </c>
      <c r="D2078" s="18">
        <v>50000000</v>
      </c>
      <c r="E2078" s="35">
        <v>50000000</v>
      </c>
      <c r="F2078" s="34">
        <f t="shared" si="32"/>
        <v>0</v>
      </c>
      <c r="K2078" s="13"/>
      <c r="L2078" s="13"/>
    </row>
    <row r="2079" spans="1:12" ht="27" x14ac:dyDescent="0.2">
      <c r="A2079" s="17" t="s">
        <v>1377</v>
      </c>
      <c r="B2079" s="17" t="s">
        <v>1378</v>
      </c>
      <c r="C2079" s="17" t="s">
        <v>18</v>
      </c>
      <c r="D2079" s="18">
        <v>20000000</v>
      </c>
      <c r="E2079" s="35">
        <v>20000000</v>
      </c>
      <c r="F2079" s="34">
        <f t="shared" si="32"/>
        <v>0</v>
      </c>
      <c r="K2079" s="13"/>
      <c r="L2079" s="13"/>
    </row>
    <row r="2080" spans="1:12" x14ac:dyDescent="0.2">
      <c r="A2080" s="17" t="s">
        <v>1379</v>
      </c>
      <c r="B2080" s="17" t="s">
        <v>1380</v>
      </c>
      <c r="C2080" s="17" t="s">
        <v>18</v>
      </c>
      <c r="D2080" s="18">
        <v>24585964</v>
      </c>
      <c r="E2080" s="36">
        <v>24585964</v>
      </c>
      <c r="F2080" s="34">
        <f t="shared" si="32"/>
        <v>0</v>
      </c>
      <c r="K2080" s="13"/>
      <c r="L2080" s="13"/>
    </row>
    <row r="2081" spans="1:12" x14ac:dyDescent="0.2">
      <c r="A2081" s="17" t="s">
        <v>1381</v>
      </c>
      <c r="B2081" s="17" t="s">
        <v>1382</v>
      </c>
      <c r="C2081" s="17" t="s">
        <v>19</v>
      </c>
      <c r="D2081" s="18">
        <v>10000000</v>
      </c>
      <c r="E2081" s="18">
        <v>10000000</v>
      </c>
      <c r="F2081" s="34">
        <f t="shared" si="32"/>
        <v>0</v>
      </c>
      <c r="K2081" s="13"/>
      <c r="L2081" s="13"/>
    </row>
    <row r="2082" spans="1:12" ht="27" x14ac:dyDescent="0.2">
      <c r="A2082" s="17" t="s">
        <v>1383</v>
      </c>
      <c r="B2082" s="17" t="s">
        <v>1384</v>
      </c>
      <c r="C2082" s="17" t="s">
        <v>19</v>
      </c>
      <c r="D2082" s="18">
        <v>30000000</v>
      </c>
      <c r="E2082" s="36">
        <v>30000000</v>
      </c>
      <c r="F2082" s="34">
        <f t="shared" si="32"/>
        <v>0</v>
      </c>
      <c r="K2082" s="13"/>
      <c r="L2082" s="13"/>
    </row>
    <row r="2083" spans="1:12" ht="27" x14ac:dyDescent="0.2">
      <c r="A2083" s="17" t="s">
        <v>1385</v>
      </c>
      <c r="B2083" s="17" t="s">
        <v>1386</v>
      </c>
      <c r="C2083" s="17" t="s">
        <v>19</v>
      </c>
      <c r="D2083" s="18">
        <v>20000000</v>
      </c>
      <c r="E2083" s="18">
        <v>20000000</v>
      </c>
      <c r="F2083" s="34">
        <f t="shared" si="32"/>
        <v>0</v>
      </c>
      <c r="K2083" s="13"/>
      <c r="L2083" s="13"/>
    </row>
    <row r="2084" spans="1:12" x14ac:dyDescent="0.2">
      <c r="A2084" s="17" t="s">
        <v>1387</v>
      </c>
      <c r="B2084" s="17" t="s">
        <v>1388</v>
      </c>
      <c r="C2084" s="17" t="s">
        <v>19</v>
      </c>
      <c r="D2084" s="18">
        <v>30000000</v>
      </c>
      <c r="E2084" s="36">
        <v>30000000</v>
      </c>
      <c r="F2084" s="34"/>
      <c r="K2084" s="13"/>
      <c r="L2084" s="13"/>
    </row>
    <row r="2085" spans="1:12" ht="27" x14ac:dyDescent="0.2">
      <c r="A2085" s="17"/>
      <c r="B2085" s="17" t="s">
        <v>2186</v>
      </c>
      <c r="C2085" s="17" t="s">
        <v>18</v>
      </c>
      <c r="D2085" s="18"/>
      <c r="E2085" s="36"/>
      <c r="F2085" s="34">
        <f t="shared" si="32"/>
        <v>0</v>
      </c>
      <c r="K2085" s="13"/>
      <c r="L2085" s="13"/>
    </row>
    <row r="2086" spans="1:12" x14ac:dyDescent="0.2">
      <c r="A2086" s="14" t="s">
        <v>1389</v>
      </c>
      <c r="B2086" s="14" t="s">
        <v>1390</v>
      </c>
      <c r="C2086" s="14"/>
      <c r="F2086" s="34" t="e">
        <f t="shared" si="32"/>
        <v>#VALUE!</v>
      </c>
      <c r="K2086" s="13"/>
      <c r="L2086" s="13"/>
    </row>
    <row r="2087" spans="1:12" x14ac:dyDescent="0.2">
      <c r="A2087" s="29" t="s">
        <v>5</v>
      </c>
      <c r="B2087" s="29" t="s">
        <v>140</v>
      </c>
      <c r="C2087" s="29"/>
      <c r="D2087" s="30" t="s">
        <v>20</v>
      </c>
      <c r="E2087" s="30" t="s">
        <v>20</v>
      </c>
      <c r="F2087" s="34">
        <f t="shared" si="32"/>
        <v>30000000</v>
      </c>
      <c r="K2087" s="13"/>
      <c r="L2087" s="13"/>
    </row>
    <row r="2088" spans="1:12" x14ac:dyDescent="0.2">
      <c r="A2088" s="14" t="s">
        <v>139</v>
      </c>
      <c r="B2088" s="14" t="s">
        <v>15</v>
      </c>
      <c r="C2088" s="14"/>
      <c r="D2088" s="16">
        <v>2660236963</v>
      </c>
      <c r="E2088" s="16">
        <f>SUM(E2089,E2099,E2116)</f>
        <v>2690236963</v>
      </c>
      <c r="F2088" s="34">
        <f t="shared" si="32"/>
        <v>0</v>
      </c>
      <c r="K2088" s="13"/>
      <c r="L2088" s="13"/>
    </row>
    <row r="2089" spans="1:12" x14ac:dyDescent="0.2">
      <c r="A2089" s="14" t="s">
        <v>138</v>
      </c>
      <c r="B2089" s="14" t="s">
        <v>137</v>
      </c>
      <c r="C2089" s="14"/>
      <c r="D2089" s="16">
        <v>1866975943</v>
      </c>
      <c r="E2089" s="16">
        <f>SUM(E2090,E2093)</f>
        <v>1866975943</v>
      </c>
      <c r="F2089" s="34">
        <f t="shared" si="32"/>
        <v>0</v>
      </c>
      <c r="K2089" s="13"/>
      <c r="L2089" s="13"/>
    </row>
    <row r="2090" spans="1:12" x14ac:dyDescent="0.2">
      <c r="A2090" s="14" t="s">
        <v>136</v>
      </c>
      <c r="B2090" s="14" t="s">
        <v>132</v>
      </c>
      <c r="C2090" s="14"/>
      <c r="D2090" s="16">
        <v>1614320338</v>
      </c>
      <c r="E2090" s="16">
        <f>E2091</f>
        <v>1614320338</v>
      </c>
      <c r="F2090" s="34">
        <f t="shared" si="32"/>
        <v>0</v>
      </c>
      <c r="K2090" s="13"/>
      <c r="L2090" s="13"/>
    </row>
    <row r="2091" spans="1:12" x14ac:dyDescent="0.2">
      <c r="A2091" s="14" t="s">
        <v>135</v>
      </c>
      <c r="B2091" s="14" t="s">
        <v>134</v>
      </c>
      <c r="C2091" s="14"/>
      <c r="D2091" s="16">
        <v>1614320338</v>
      </c>
      <c r="E2091" s="16">
        <f>E2092</f>
        <v>1614320338</v>
      </c>
      <c r="F2091" s="34">
        <f t="shared" si="32"/>
        <v>0</v>
      </c>
      <c r="K2091" s="13"/>
      <c r="L2091" s="13"/>
    </row>
    <row r="2092" spans="1:12" x14ac:dyDescent="0.2">
      <c r="A2092" s="17" t="s">
        <v>133</v>
      </c>
      <c r="B2092" s="17" t="s">
        <v>132</v>
      </c>
      <c r="C2092" s="17"/>
      <c r="D2092" s="18">
        <v>1614320338</v>
      </c>
      <c r="E2092" s="18">
        <v>1614320338</v>
      </c>
      <c r="F2092" s="34">
        <f t="shared" si="32"/>
        <v>0</v>
      </c>
      <c r="K2092" s="13"/>
      <c r="L2092" s="13"/>
    </row>
    <row r="2093" spans="1:12" x14ac:dyDescent="0.2">
      <c r="A2093" s="14" t="s">
        <v>131</v>
      </c>
      <c r="B2093" s="14" t="s">
        <v>130</v>
      </c>
      <c r="C2093" s="14"/>
      <c r="D2093" s="16">
        <v>252655605</v>
      </c>
      <c r="E2093" s="16">
        <f>SUM(E2094,E2096)</f>
        <v>252655605</v>
      </c>
      <c r="F2093" s="34">
        <f t="shared" si="32"/>
        <v>0</v>
      </c>
      <c r="K2093" s="13"/>
      <c r="L2093" s="13"/>
    </row>
    <row r="2094" spans="1:12" x14ac:dyDescent="0.2">
      <c r="A2094" s="14" t="s">
        <v>129</v>
      </c>
      <c r="B2094" s="14" t="s">
        <v>128</v>
      </c>
      <c r="C2094" s="14"/>
      <c r="D2094" s="16">
        <v>12168613</v>
      </c>
      <c r="E2094" s="16">
        <f>E2095</f>
        <v>12168613</v>
      </c>
      <c r="F2094" s="34">
        <f t="shared" si="32"/>
        <v>0</v>
      </c>
      <c r="K2094" s="13"/>
      <c r="L2094" s="13"/>
    </row>
    <row r="2095" spans="1:12" x14ac:dyDescent="0.2">
      <c r="A2095" s="17" t="s">
        <v>143</v>
      </c>
      <c r="B2095" s="17" t="s">
        <v>144</v>
      </c>
      <c r="C2095" s="17"/>
      <c r="D2095" s="18">
        <v>12168613</v>
      </c>
      <c r="E2095" s="18">
        <v>12168613</v>
      </c>
      <c r="F2095" s="34">
        <f t="shared" si="32"/>
        <v>0</v>
      </c>
      <c r="K2095" s="13"/>
      <c r="L2095" s="13"/>
    </row>
    <row r="2096" spans="1:12" x14ac:dyDescent="0.2">
      <c r="A2096" s="14" t="s">
        <v>125</v>
      </c>
      <c r="B2096" s="14" t="s">
        <v>124</v>
      </c>
      <c r="C2096" s="14"/>
      <c r="D2096" s="16">
        <v>240486992</v>
      </c>
      <c r="E2096" s="16">
        <f>SUM(E2097:E2098)</f>
        <v>240486992</v>
      </c>
      <c r="F2096" s="34">
        <f t="shared" si="32"/>
        <v>0</v>
      </c>
      <c r="K2096" s="13"/>
      <c r="L2096" s="13"/>
    </row>
    <row r="2097" spans="1:12" x14ac:dyDescent="0.2">
      <c r="A2097" s="17" t="s">
        <v>123</v>
      </c>
      <c r="B2097" s="17" t="s">
        <v>122</v>
      </c>
      <c r="C2097" s="17"/>
      <c r="D2097" s="18">
        <v>80162331</v>
      </c>
      <c r="E2097" s="18">
        <v>80162331</v>
      </c>
      <c r="F2097" s="34">
        <f t="shared" si="32"/>
        <v>0</v>
      </c>
      <c r="K2097" s="13"/>
      <c r="L2097" s="13"/>
    </row>
    <row r="2098" spans="1:12" x14ac:dyDescent="0.2">
      <c r="A2098" s="17" t="s">
        <v>121</v>
      </c>
      <c r="B2098" s="17" t="s">
        <v>120</v>
      </c>
      <c r="C2098" s="17"/>
      <c r="D2098" s="18">
        <v>160324661</v>
      </c>
      <c r="E2098" s="18">
        <v>160324661</v>
      </c>
      <c r="F2098" s="34">
        <f t="shared" si="32"/>
        <v>0</v>
      </c>
      <c r="K2098" s="13"/>
      <c r="L2098" s="13"/>
    </row>
    <row r="2099" spans="1:12" x14ac:dyDescent="0.2">
      <c r="A2099" s="14" t="s">
        <v>119</v>
      </c>
      <c r="B2099" s="14" t="s">
        <v>118</v>
      </c>
      <c r="C2099" s="14"/>
      <c r="D2099" s="16">
        <v>51387025</v>
      </c>
      <c r="E2099" s="16">
        <f>E2100</f>
        <v>51387025</v>
      </c>
      <c r="F2099" s="34">
        <f t="shared" si="32"/>
        <v>0</v>
      </c>
      <c r="K2099" s="13"/>
      <c r="L2099" s="13"/>
    </row>
    <row r="2100" spans="1:12" x14ac:dyDescent="0.2">
      <c r="A2100" s="14" t="s">
        <v>117</v>
      </c>
      <c r="B2100" s="14" t="s">
        <v>116</v>
      </c>
      <c r="C2100" s="14"/>
      <c r="D2100" s="16">
        <v>51387025</v>
      </c>
      <c r="E2100" s="16">
        <f>SUM(E2101,E2104,E2106,E2110,E2113)</f>
        <v>51387025</v>
      </c>
      <c r="F2100" s="34">
        <f t="shared" si="32"/>
        <v>0</v>
      </c>
      <c r="K2100" s="13"/>
      <c r="L2100" s="13"/>
    </row>
    <row r="2101" spans="1:12" x14ac:dyDescent="0.2">
      <c r="A2101" s="14" t="s">
        <v>115</v>
      </c>
      <c r="B2101" s="14" t="s">
        <v>114</v>
      </c>
      <c r="C2101" s="14"/>
      <c r="D2101" s="16">
        <v>27061174</v>
      </c>
      <c r="E2101" s="16">
        <f>SUM(E2102:E2103)</f>
        <v>27061174</v>
      </c>
      <c r="F2101" s="34">
        <f t="shared" si="32"/>
        <v>0</v>
      </c>
      <c r="K2101" s="13"/>
      <c r="L2101" s="13"/>
    </row>
    <row r="2102" spans="1:12" x14ac:dyDescent="0.2">
      <c r="A2102" s="17" t="s">
        <v>113</v>
      </c>
      <c r="B2102" s="17" t="s">
        <v>112</v>
      </c>
      <c r="C2102" s="17"/>
      <c r="D2102" s="18">
        <v>3412235</v>
      </c>
      <c r="E2102" s="18">
        <v>3412235</v>
      </c>
      <c r="F2102" s="34">
        <f t="shared" si="32"/>
        <v>0</v>
      </c>
      <c r="K2102" s="13"/>
      <c r="L2102" s="13"/>
    </row>
    <row r="2103" spans="1:12" x14ac:dyDescent="0.2">
      <c r="A2103" s="17" t="s">
        <v>111</v>
      </c>
      <c r="B2103" s="17" t="s">
        <v>110</v>
      </c>
      <c r="C2103" s="17"/>
      <c r="D2103" s="18">
        <v>23648939</v>
      </c>
      <c r="E2103" s="18">
        <v>23648939</v>
      </c>
      <c r="F2103" s="34">
        <f t="shared" si="32"/>
        <v>0</v>
      </c>
      <c r="K2103" s="13"/>
      <c r="L2103" s="13"/>
    </row>
    <row r="2104" spans="1:12" x14ac:dyDescent="0.2">
      <c r="A2104" s="14" t="s">
        <v>109</v>
      </c>
      <c r="B2104" s="14" t="s">
        <v>108</v>
      </c>
      <c r="C2104" s="14"/>
      <c r="D2104" s="16">
        <v>4570</v>
      </c>
      <c r="E2104" s="16">
        <f>E2105</f>
        <v>4570</v>
      </c>
      <c r="F2104" s="34">
        <f t="shared" si="32"/>
        <v>0</v>
      </c>
      <c r="K2104" s="13"/>
      <c r="L2104" s="13"/>
    </row>
    <row r="2105" spans="1:12" x14ac:dyDescent="0.2">
      <c r="A2105" s="17" t="s">
        <v>397</v>
      </c>
      <c r="B2105" s="17" t="s">
        <v>398</v>
      </c>
      <c r="C2105" s="17"/>
      <c r="D2105" s="18">
        <v>4570</v>
      </c>
      <c r="E2105" s="18">
        <v>4570</v>
      </c>
      <c r="F2105" s="34">
        <f t="shared" si="32"/>
        <v>0</v>
      </c>
      <c r="K2105" s="13"/>
      <c r="L2105" s="13"/>
    </row>
    <row r="2106" spans="1:12" x14ac:dyDescent="0.2">
      <c r="A2106" s="14" t="s">
        <v>101</v>
      </c>
      <c r="B2106" s="14" t="s">
        <v>100</v>
      </c>
      <c r="C2106" s="14"/>
      <c r="D2106" s="16">
        <v>2317970</v>
      </c>
      <c r="E2106" s="16">
        <f>SUM(E2107:E2109)</f>
        <v>2317970</v>
      </c>
      <c r="F2106" s="34">
        <f t="shared" si="32"/>
        <v>0</v>
      </c>
      <c r="K2106" s="13"/>
      <c r="L2106" s="13"/>
    </row>
    <row r="2107" spans="1:12" x14ac:dyDescent="0.2">
      <c r="A2107" s="17" t="s">
        <v>99</v>
      </c>
      <c r="B2107" s="17" t="s">
        <v>98</v>
      </c>
      <c r="C2107" s="17"/>
      <c r="D2107" s="18">
        <v>2274823</v>
      </c>
      <c r="E2107" s="18">
        <v>2274823</v>
      </c>
      <c r="F2107" s="34">
        <f t="shared" si="32"/>
        <v>0</v>
      </c>
      <c r="K2107" s="13"/>
      <c r="L2107" s="13"/>
    </row>
    <row r="2108" spans="1:12" x14ac:dyDescent="0.2">
      <c r="A2108" s="17" t="s">
        <v>95</v>
      </c>
      <c r="B2108" s="17" t="s">
        <v>94</v>
      </c>
      <c r="C2108" s="17"/>
      <c r="D2108" s="18">
        <v>22851</v>
      </c>
      <c r="E2108" s="18">
        <v>22851</v>
      </c>
      <c r="F2108" s="34">
        <f t="shared" si="32"/>
        <v>0</v>
      </c>
      <c r="K2108" s="13"/>
      <c r="L2108" s="13"/>
    </row>
    <row r="2109" spans="1:12" x14ac:dyDescent="0.2">
      <c r="A2109" s="17" t="s">
        <v>147</v>
      </c>
      <c r="B2109" s="17" t="s">
        <v>148</v>
      </c>
      <c r="C2109" s="17"/>
      <c r="D2109" s="18">
        <v>20296</v>
      </c>
      <c r="E2109" s="18">
        <v>20296</v>
      </c>
      <c r="F2109" s="34">
        <f t="shared" si="32"/>
        <v>0</v>
      </c>
      <c r="K2109" s="13"/>
      <c r="L2109" s="13"/>
    </row>
    <row r="2110" spans="1:12" x14ac:dyDescent="0.2">
      <c r="A2110" s="14" t="s">
        <v>89</v>
      </c>
      <c r="B2110" s="14" t="s">
        <v>88</v>
      </c>
      <c r="C2110" s="14"/>
      <c r="D2110" s="16">
        <v>639821</v>
      </c>
      <c r="E2110" s="16">
        <f>SUM(E2111:E2112)</f>
        <v>639821</v>
      </c>
      <c r="F2110" s="34">
        <f t="shared" si="32"/>
        <v>0</v>
      </c>
      <c r="K2110" s="13"/>
      <c r="L2110" s="13"/>
    </row>
    <row r="2111" spans="1:12" x14ac:dyDescent="0.2">
      <c r="A2111" s="17" t="s">
        <v>87</v>
      </c>
      <c r="B2111" s="17" t="s">
        <v>86</v>
      </c>
      <c r="C2111" s="17"/>
      <c r="D2111" s="18">
        <v>457015</v>
      </c>
      <c r="E2111" s="18">
        <v>457015</v>
      </c>
      <c r="F2111" s="34">
        <f t="shared" si="32"/>
        <v>0</v>
      </c>
      <c r="K2111" s="13"/>
      <c r="L2111" s="13"/>
    </row>
    <row r="2112" spans="1:12" x14ac:dyDescent="0.2">
      <c r="A2112" s="17" t="s">
        <v>79</v>
      </c>
      <c r="B2112" s="17" t="s">
        <v>78</v>
      </c>
      <c r="C2112" s="17"/>
      <c r="D2112" s="18">
        <v>182806</v>
      </c>
      <c r="E2112" s="18">
        <v>182806</v>
      </c>
      <c r="F2112" s="34">
        <f t="shared" si="32"/>
        <v>0</v>
      </c>
      <c r="K2112" s="13"/>
      <c r="L2112" s="13"/>
    </row>
    <row r="2113" spans="1:12" x14ac:dyDescent="0.2">
      <c r="A2113" s="14" t="s">
        <v>59</v>
      </c>
      <c r="B2113" s="14" t="s">
        <v>58</v>
      </c>
      <c r="C2113" s="14"/>
      <c r="D2113" s="16">
        <v>21363490</v>
      </c>
      <c r="E2113" s="16">
        <f>SUM(E2114:E2115)</f>
        <v>21363490</v>
      </c>
      <c r="F2113" s="34">
        <f t="shared" si="32"/>
        <v>0</v>
      </c>
      <c r="K2113" s="13"/>
      <c r="L2113" s="13"/>
    </row>
    <row r="2114" spans="1:12" x14ac:dyDescent="0.2">
      <c r="A2114" s="17" t="s">
        <v>57</v>
      </c>
      <c r="B2114" s="17" t="s">
        <v>56</v>
      </c>
      <c r="C2114" s="17"/>
      <c r="D2114" s="18">
        <v>890081</v>
      </c>
      <c r="E2114" s="18">
        <v>890081</v>
      </c>
      <c r="F2114" s="34">
        <f t="shared" si="32"/>
        <v>0</v>
      </c>
      <c r="K2114" s="13"/>
      <c r="L2114" s="13"/>
    </row>
    <row r="2115" spans="1:12" x14ac:dyDescent="0.2">
      <c r="A2115" s="17" t="s">
        <v>55</v>
      </c>
      <c r="B2115" s="17" t="s">
        <v>54</v>
      </c>
      <c r="C2115" s="17"/>
      <c r="D2115" s="18">
        <v>20473409</v>
      </c>
      <c r="E2115" s="18">
        <v>20473409</v>
      </c>
      <c r="F2115" s="34">
        <f t="shared" si="32"/>
        <v>30000000</v>
      </c>
      <c r="K2115" s="13"/>
      <c r="L2115" s="13"/>
    </row>
    <row r="2116" spans="1:12" x14ac:dyDescent="0.2">
      <c r="A2116" s="14" t="s">
        <v>37</v>
      </c>
      <c r="B2116" s="14" t="s">
        <v>36</v>
      </c>
      <c r="C2116" s="14"/>
      <c r="D2116" s="16">
        <v>741873995</v>
      </c>
      <c r="E2116" s="16">
        <f>SUM(E2117,E2121,E2125,E2128)</f>
        <v>771873995</v>
      </c>
      <c r="F2116" s="34">
        <f t="shared" si="32"/>
        <v>0</v>
      </c>
      <c r="K2116" s="13"/>
      <c r="L2116" s="13"/>
    </row>
    <row r="2117" spans="1:12" x14ac:dyDescent="0.2">
      <c r="A2117" s="14" t="s">
        <v>35</v>
      </c>
      <c r="B2117" s="14" t="s">
        <v>34</v>
      </c>
      <c r="C2117" s="14"/>
      <c r="D2117" s="16">
        <v>347972000</v>
      </c>
      <c r="E2117" s="16">
        <f>E2118</f>
        <v>347972000</v>
      </c>
      <c r="F2117" s="34">
        <f t="shared" si="32"/>
        <v>0</v>
      </c>
      <c r="K2117" s="13"/>
      <c r="L2117" s="13"/>
    </row>
    <row r="2118" spans="1:12" x14ac:dyDescent="0.2">
      <c r="A2118" s="14" t="s">
        <v>33</v>
      </c>
      <c r="B2118" s="14" t="s">
        <v>32</v>
      </c>
      <c r="C2118" s="14"/>
      <c r="D2118" s="16">
        <v>347972000</v>
      </c>
      <c r="E2118" s="16">
        <f>SUM(E2119:E2120)</f>
        <v>347972000</v>
      </c>
      <c r="F2118" s="34">
        <f t="shared" ref="F2118:F2181" si="33">E2119-D2119</f>
        <v>0</v>
      </c>
      <c r="K2118" s="13"/>
      <c r="L2118" s="13"/>
    </row>
    <row r="2119" spans="1:12" x14ac:dyDescent="0.2">
      <c r="A2119" s="17" t="s">
        <v>739</v>
      </c>
      <c r="B2119" s="17" t="s">
        <v>740</v>
      </c>
      <c r="C2119" s="17"/>
      <c r="D2119" s="18">
        <v>70472000</v>
      </c>
      <c r="E2119" s="35">
        <f>E2146</f>
        <v>70472000</v>
      </c>
      <c r="F2119" s="34">
        <f t="shared" si="33"/>
        <v>0</v>
      </c>
      <c r="K2119" s="13"/>
      <c r="L2119" s="13"/>
    </row>
    <row r="2120" spans="1:12" x14ac:dyDescent="0.2">
      <c r="A2120" s="17" t="s">
        <v>978</v>
      </c>
      <c r="B2120" s="17" t="s">
        <v>979</v>
      </c>
      <c r="C2120" s="17"/>
      <c r="D2120" s="18">
        <v>277500000</v>
      </c>
      <c r="E2120" s="18">
        <f>SUM(E2147:E2148,E2150:E2159,E2163:E2164)</f>
        <v>277500000</v>
      </c>
      <c r="F2120" s="34">
        <f t="shared" si="33"/>
        <v>30000000</v>
      </c>
      <c r="K2120" s="13"/>
      <c r="L2120" s="13"/>
    </row>
    <row r="2121" spans="1:12" x14ac:dyDescent="0.2">
      <c r="A2121" s="14" t="s">
        <v>157</v>
      </c>
      <c r="B2121" s="14" t="s">
        <v>158</v>
      </c>
      <c r="C2121" s="14"/>
      <c r="D2121" s="16">
        <v>324601995</v>
      </c>
      <c r="E2121" s="16">
        <f>E2122</f>
        <v>354601995</v>
      </c>
      <c r="F2121" s="34">
        <f t="shared" si="33"/>
        <v>30000000</v>
      </c>
      <c r="K2121" s="13"/>
      <c r="L2121" s="13"/>
    </row>
    <row r="2122" spans="1:12" x14ac:dyDescent="0.2">
      <c r="A2122" s="14" t="s">
        <v>159</v>
      </c>
      <c r="B2122" s="14" t="s">
        <v>160</v>
      </c>
      <c r="C2122" s="14"/>
      <c r="D2122" s="16">
        <v>324601995</v>
      </c>
      <c r="E2122" s="16">
        <f>SUM(E2123:E2124)</f>
        <v>354601995</v>
      </c>
      <c r="F2122" s="34">
        <f t="shared" si="33"/>
        <v>0</v>
      </c>
      <c r="K2122" s="13"/>
      <c r="L2122" s="13"/>
    </row>
    <row r="2123" spans="1:12" x14ac:dyDescent="0.2">
      <c r="A2123" s="17" t="s">
        <v>535</v>
      </c>
      <c r="B2123" s="17" t="s">
        <v>536</v>
      </c>
      <c r="C2123" s="17"/>
      <c r="D2123" s="18">
        <v>40000000</v>
      </c>
      <c r="E2123" s="35">
        <f>E2138</f>
        <v>40000000</v>
      </c>
      <c r="F2123" s="34">
        <f t="shared" si="33"/>
        <v>30000000</v>
      </c>
      <c r="K2123" s="13"/>
      <c r="L2123" s="13"/>
    </row>
    <row r="2124" spans="1:12" x14ac:dyDescent="0.2">
      <c r="A2124" s="17" t="s">
        <v>919</v>
      </c>
      <c r="B2124" s="17" t="s">
        <v>920</v>
      </c>
      <c r="C2124" s="17"/>
      <c r="D2124" s="18">
        <v>284601995</v>
      </c>
      <c r="E2124" s="36">
        <f>SUM(E2141,E2143:E2145,E2161:E2162)</f>
        <v>314601995</v>
      </c>
      <c r="F2124" s="34">
        <f t="shared" si="33"/>
        <v>0</v>
      </c>
      <c r="K2124" s="13"/>
    </row>
    <row r="2125" spans="1:12" x14ac:dyDescent="0.2">
      <c r="A2125" s="14" t="s">
        <v>165</v>
      </c>
      <c r="B2125" s="14" t="s">
        <v>166</v>
      </c>
      <c r="C2125" s="14"/>
      <c r="D2125" s="16">
        <v>59300000</v>
      </c>
      <c r="E2125" s="16">
        <f>E2126</f>
        <v>59300000</v>
      </c>
      <c r="F2125" s="34">
        <f t="shared" si="33"/>
        <v>0</v>
      </c>
      <c r="K2125" s="13"/>
    </row>
    <row r="2126" spans="1:12" x14ac:dyDescent="0.2">
      <c r="A2126" s="14" t="s">
        <v>167</v>
      </c>
      <c r="B2126" s="14" t="s">
        <v>168</v>
      </c>
      <c r="C2126" s="14"/>
      <c r="D2126" s="16">
        <v>59300000</v>
      </c>
      <c r="E2126" s="16">
        <f>E2127</f>
        <v>59300000</v>
      </c>
      <c r="F2126" s="34">
        <f t="shared" si="33"/>
        <v>0</v>
      </c>
      <c r="K2126" s="13"/>
    </row>
    <row r="2127" spans="1:12" x14ac:dyDescent="0.2">
      <c r="A2127" s="17" t="s">
        <v>1391</v>
      </c>
      <c r="B2127" s="17" t="s">
        <v>1392</v>
      </c>
      <c r="C2127" s="17"/>
      <c r="D2127" s="18">
        <v>59300000</v>
      </c>
      <c r="E2127" s="37">
        <f>SUM(E2139:E2140,E2142,E2160)</f>
        <v>59300000</v>
      </c>
      <c r="F2127" s="34">
        <f t="shared" si="33"/>
        <v>0</v>
      </c>
      <c r="K2127" s="13"/>
    </row>
    <row r="2128" spans="1:12" x14ac:dyDescent="0.2">
      <c r="A2128" s="14" t="s">
        <v>31</v>
      </c>
      <c r="B2128" s="14" t="s">
        <v>30</v>
      </c>
      <c r="C2128" s="14"/>
      <c r="D2128" s="16">
        <v>10000000</v>
      </c>
      <c r="E2128" s="16">
        <f>E2129</f>
        <v>10000000</v>
      </c>
      <c r="F2128" s="34">
        <f t="shared" si="33"/>
        <v>0</v>
      </c>
      <c r="K2128" s="13"/>
      <c r="L2128" s="13"/>
    </row>
    <row r="2129" spans="1:12" x14ac:dyDescent="0.2">
      <c r="A2129" s="14" t="s">
        <v>29</v>
      </c>
      <c r="B2129" s="14" t="s">
        <v>28</v>
      </c>
      <c r="C2129" s="14"/>
      <c r="D2129" s="16">
        <v>10000000</v>
      </c>
      <c r="E2129" s="16">
        <f>E2130</f>
        <v>10000000</v>
      </c>
      <c r="F2129" s="34">
        <f t="shared" si="33"/>
        <v>0</v>
      </c>
      <c r="K2129" s="13"/>
      <c r="L2129" s="13"/>
    </row>
    <row r="2130" spans="1:12" x14ac:dyDescent="0.2">
      <c r="A2130" s="17" t="s">
        <v>27</v>
      </c>
      <c r="B2130" s="17" t="s">
        <v>26</v>
      </c>
      <c r="C2130" s="17"/>
      <c r="D2130" s="18">
        <v>10000000</v>
      </c>
      <c r="E2130" s="35">
        <f>E2149</f>
        <v>10000000</v>
      </c>
      <c r="F2130" s="34">
        <f t="shared" si="33"/>
        <v>0</v>
      </c>
      <c r="K2130" s="13"/>
      <c r="L2130" s="13"/>
    </row>
    <row r="2131" spans="1:12" x14ac:dyDescent="0.2">
      <c r="A2131" s="13"/>
      <c r="B2131" s="14" t="s">
        <v>3</v>
      </c>
      <c r="C2131" s="14"/>
      <c r="D2131" s="16">
        <v>1866975943</v>
      </c>
      <c r="E2131" s="16">
        <f>E2089</f>
        <v>1866975943</v>
      </c>
      <c r="F2131" s="34">
        <f t="shared" si="33"/>
        <v>0</v>
      </c>
      <c r="K2131" s="13"/>
      <c r="L2131" s="13"/>
    </row>
    <row r="2132" spans="1:12" x14ac:dyDescent="0.2">
      <c r="A2132" s="13"/>
      <c r="B2132" s="14" t="s">
        <v>2</v>
      </c>
      <c r="C2132" s="14"/>
      <c r="D2132" s="16">
        <v>51387025</v>
      </c>
      <c r="E2132" s="16">
        <f>E2099</f>
        <v>51387025</v>
      </c>
      <c r="F2132" s="34">
        <f t="shared" si="33"/>
        <v>0</v>
      </c>
      <c r="K2132" s="13"/>
      <c r="L2132" s="13"/>
    </row>
    <row r="2133" spans="1:12" x14ac:dyDescent="0.2">
      <c r="A2133" s="13"/>
      <c r="B2133" s="14" t="s">
        <v>23</v>
      </c>
      <c r="C2133" s="14"/>
      <c r="D2133" s="16">
        <v>1918362968</v>
      </c>
      <c r="E2133" s="16">
        <f>SUM(E2131:E2132)</f>
        <v>1918362968</v>
      </c>
      <c r="F2133" s="34">
        <f t="shared" si="33"/>
        <v>30000000</v>
      </c>
      <c r="K2133" s="13"/>
      <c r="L2133" s="13"/>
    </row>
    <row r="2134" spans="1:12" x14ac:dyDescent="0.2">
      <c r="A2134" s="13"/>
      <c r="B2134" s="14" t="s">
        <v>1</v>
      </c>
      <c r="C2134" s="14"/>
      <c r="D2134" s="16">
        <v>741873995</v>
      </c>
      <c r="E2134" s="16">
        <f>E2116</f>
        <v>771873995</v>
      </c>
      <c r="F2134" s="34">
        <f t="shared" si="33"/>
        <v>30000000</v>
      </c>
      <c r="K2134" s="13"/>
      <c r="L2134" s="13"/>
    </row>
    <row r="2135" spans="1:12" x14ac:dyDescent="0.2">
      <c r="A2135" s="13"/>
      <c r="B2135" s="14" t="s">
        <v>0</v>
      </c>
      <c r="C2135" s="14"/>
      <c r="D2135" s="16">
        <v>2660236963</v>
      </c>
      <c r="E2135" s="16">
        <f>SUM(E2133:E2134)</f>
        <v>2690236963</v>
      </c>
      <c r="F2135" s="34">
        <f t="shared" si="33"/>
        <v>0</v>
      </c>
      <c r="K2135" s="13"/>
      <c r="L2135" s="13"/>
    </row>
    <row r="2136" spans="1:12" x14ac:dyDescent="0.2">
      <c r="A2136" s="14" t="s">
        <v>1389</v>
      </c>
      <c r="B2136" s="14" t="s">
        <v>1390</v>
      </c>
      <c r="C2136" s="14"/>
      <c r="F2136" s="34" t="e">
        <f t="shared" si="33"/>
        <v>#VALUE!</v>
      </c>
      <c r="K2136" s="13"/>
      <c r="L2136" s="13"/>
    </row>
    <row r="2137" spans="1:12" x14ac:dyDescent="0.2">
      <c r="A2137" s="29" t="s">
        <v>5</v>
      </c>
      <c r="B2137" s="29" t="s">
        <v>22</v>
      </c>
      <c r="C2137" s="29" t="s">
        <v>21</v>
      </c>
      <c r="D2137" s="30" t="s">
        <v>20</v>
      </c>
      <c r="E2137" s="30" t="s">
        <v>20</v>
      </c>
      <c r="F2137" s="34">
        <f t="shared" si="33"/>
        <v>0</v>
      </c>
      <c r="K2137" s="13"/>
      <c r="L2137" s="13"/>
    </row>
    <row r="2138" spans="1:12" ht="27" x14ac:dyDescent="0.2">
      <c r="A2138" s="17" t="s">
        <v>1393</v>
      </c>
      <c r="B2138" s="17" t="s">
        <v>1394</v>
      </c>
      <c r="C2138" s="17" t="s">
        <v>19</v>
      </c>
      <c r="D2138" s="18">
        <v>40000000</v>
      </c>
      <c r="E2138" s="35">
        <v>40000000</v>
      </c>
      <c r="F2138" s="34">
        <f t="shared" si="33"/>
        <v>0</v>
      </c>
      <c r="K2138" s="13"/>
      <c r="L2138" s="13"/>
    </row>
    <row r="2139" spans="1:12" x14ac:dyDescent="0.2">
      <c r="A2139" s="17" t="s">
        <v>1395</v>
      </c>
      <c r="B2139" s="17" t="s">
        <v>1396</v>
      </c>
      <c r="C2139" s="17" t="s">
        <v>19</v>
      </c>
      <c r="D2139" s="18">
        <v>15300000</v>
      </c>
      <c r="E2139" s="37">
        <v>15300000</v>
      </c>
      <c r="F2139" s="34">
        <f t="shared" si="33"/>
        <v>0</v>
      </c>
      <c r="K2139" s="13"/>
      <c r="L2139" s="13"/>
    </row>
    <row r="2140" spans="1:12" x14ac:dyDescent="0.2">
      <c r="A2140" s="17" t="s">
        <v>1397</v>
      </c>
      <c r="B2140" s="17" t="s">
        <v>1398</v>
      </c>
      <c r="C2140" s="17" t="s">
        <v>19</v>
      </c>
      <c r="D2140" s="18">
        <v>15000000</v>
      </c>
      <c r="E2140" s="37">
        <v>15000000</v>
      </c>
      <c r="F2140" s="34">
        <f t="shared" si="33"/>
        <v>0</v>
      </c>
      <c r="K2140" s="13"/>
      <c r="L2140" s="13"/>
    </row>
    <row r="2141" spans="1:12" ht="27" x14ac:dyDescent="0.2">
      <c r="A2141" s="17" t="s">
        <v>1399</v>
      </c>
      <c r="B2141" s="17" t="s">
        <v>1400</v>
      </c>
      <c r="C2141" s="17" t="s">
        <v>19</v>
      </c>
      <c r="D2141" s="18">
        <v>91571600</v>
      </c>
      <c r="E2141" s="36">
        <v>91571600</v>
      </c>
      <c r="F2141" s="34">
        <f t="shared" si="33"/>
        <v>0</v>
      </c>
      <c r="K2141" s="13"/>
      <c r="L2141" s="13"/>
    </row>
    <row r="2142" spans="1:12" x14ac:dyDescent="0.2">
      <c r="A2142" s="17" t="s">
        <v>1401</v>
      </c>
      <c r="B2142" s="17" t="s">
        <v>1402</v>
      </c>
      <c r="C2142" s="17" t="s">
        <v>19</v>
      </c>
      <c r="D2142" s="18">
        <v>14000000</v>
      </c>
      <c r="E2142" s="37">
        <v>14000000</v>
      </c>
      <c r="F2142" s="34">
        <f t="shared" si="33"/>
        <v>0</v>
      </c>
      <c r="K2142" s="13"/>
      <c r="L2142" s="13"/>
    </row>
    <row r="2143" spans="1:12" x14ac:dyDescent="0.2">
      <c r="A2143" s="17" t="s">
        <v>1403</v>
      </c>
      <c r="B2143" s="17" t="s">
        <v>1404</v>
      </c>
      <c r="C2143" s="17" t="s">
        <v>19</v>
      </c>
      <c r="D2143" s="18">
        <v>50000000</v>
      </c>
      <c r="E2143" s="36">
        <v>50000000</v>
      </c>
      <c r="F2143" s="34">
        <f t="shared" si="33"/>
        <v>0</v>
      </c>
      <c r="K2143" s="13"/>
      <c r="L2143" s="13"/>
    </row>
    <row r="2144" spans="1:12" x14ac:dyDescent="0.2">
      <c r="A2144" s="17" t="s">
        <v>1405</v>
      </c>
      <c r="B2144" s="17" t="s">
        <v>1406</v>
      </c>
      <c r="C2144" s="17" t="s">
        <v>18</v>
      </c>
      <c r="D2144" s="18">
        <v>10000000</v>
      </c>
      <c r="E2144" s="36">
        <v>10000000</v>
      </c>
      <c r="F2144" s="34">
        <f t="shared" si="33"/>
        <v>0</v>
      </c>
      <c r="K2144" s="13"/>
      <c r="L2144" s="13"/>
    </row>
    <row r="2145" spans="1:12" ht="27" x14ac:dyDescent="0.2">
      <c r="A2145" s="17" t="s">
        <v>1407</v>
      </c>
      <c r="B2145" s="17" t="s">
        <v>1408</v>
      </c>
      <c r="C2145" s="17" t="s">
        <v>18</v>
      </c>
      <c r="D2145" s="18">
        <v>68010294</v>
      </c>
      <c r="E2145" s="36">
        <v>68010294</v>
      </c>
      <c r="F2145" s="34">
        <f t="shared" si="33"/>
        <v>0</v>
      </c>
      <c r="K2145" s="13"/>
      <c r="L2145" s="13"/>
    </row>
    <row r="2146" spans="1:12" ht="27" x14ac:dyDescent="0.2">
      <c r="A2146" s="17" t="s">
        <v>1409</v>
      </c>
      <c r="B2146" s="17" t="s">
        <v>1410</v>
      </c>
      <c r="C2146" s="17" t="s">
        <v>19</v>
      </c>
      <c r="D2146" s="18">
        <v>70472000</v>
      </c>
      <c r="E2146" s="35">
        <v>70472000</v>
      </c>
      <c r="F2146" s="34">
        <f t="shared" si="33"/>
        <v>0</v>
      </c>
      <c r="K2146" s="13"/>
      <c r="L2146" s="13"/>
    </row>
    <row r="2147" spans="1:12" ht="27" x14ac:dyDescent="0.2">
      <c r="A2147" s="17" t="s">
        <v>1411</v>
      </c>
      <c r="B2147" s="17" t="s">
        <v>1412</v>
      </c>
      <c r="C2147" s="17" t="s">
        <v>19</v>
      </c>
      <c r="D2147" s="18">
        <v>22500000</v>
      </c>
      <c r="E2147" s="18">
        <v>22500000</v>
      </c>
      <c r="F2147" s="34">
        <f t="shared" si="33"/>
        <v>0</v>
      </c>
      <c r="K2147" s="13"/>
      <c r="L2147" s="13"/>
    </row>
    <row r="2148" spans="1:12" ht="27" x14ac:dyDescent="0.2">
      <c r="A2148" s="17" t="s">
        <v>1413</v>
      </c>
      <c r="B2148" s="17" t="s">
        <v>1414</v>
      </c>
      <c r="C2148" s="17" t="s">
        <v>18</v>
      </c>
      <c r="D2148" s="18">
        <v>10000000</v>
      </c>
      <c r="E2148" s="18">
        <v>10000000</v>
      </c>
      <c r="F2148" s="34">
        <f t="shared" si="33"/>
        <v>0</v>
      </c>
      <c r="K2148" s="13"/>
      <c r="L2148" s="13"/>
    </row>
    <row r="2149" spans="1:12" ht="27" x14ac:dyDescent="0.2">
      <c r="A2149" s="17" t="s">
        <v>1415</v>
      </c>
      <c r="B2149" s="17" t="s">
        <v>1416</v>
      </c>
      <c r="C2149" s="17" t="s">
        <v>18</v>
      </c>
      <c r="D2149" s="18">
        <v>10000000</v>
      </c>
      <c r="E2149" s="35">
        <v>10000000</v>
      </c>
      <c r="F2149" s="34">
        <f t="shared" si="33"/>
        <v>0</v>
      </c>
      <c r="K2149" s="13"/>
      <c r="L2149" s="13"/>
    </row>
    <row r="2150" spans="1:12" ht="27" x14ac:dyDescent="0.2">
      <c r="A2150" s="17" t="s">
        <v>1417</v>
      </c>
      <c r="B2150" s="17" t="s">
        <v>1418</v>
      </c>
      <c r="C2150" s="17" t="s">
        <v>19</v>
      </c>
      <c r="D2150" s="18">
        <v>40000000</v>
      </c>
      <c r="E2150" s="18">
        <v>40000000</v>
      </c>
      <c r="F2150" s="34">
        <f t="shared" si="33"/>
        <v>0</v>
      </c>
      <c r="K2150" s="13"/>
      <c r="L2150" s="13"/>
    </row>
    <row r="2151" spans="1:12" ht="27" x14ac:dyDescent="0.2">
      <c r="A2151" s="17" t="s">
        <v>1419</v>
      </c>
      <c r="B2151" s="17" t="s">
        <v>1420</v>
      </c>
      <c r="C2151" s="17" t="s">
        <v>19</v>
      </c>
      <c r="D2151" s="18">
        <v>15000000</v>
      </c>
      <c r="E2151" s="18">
        <v>15000000</v>
      </c>
      <c r="F2151" s="34">
        <f t="shared" si="33"/>
        <v>0</v>
      </c>
      <c r="K2151" s="13"/>
      <c r="L2151" s="13"/>
    </row>
    <row r="2152" spans="1:12" ht="27" x14ac:dyDescent="0.2">
      <c r="A2152" s="17" t="s">
        <v>1421</v>
      </c>
      <c r="B2152" s="17" t="s">
        <v>1422</v>
      </c>
      <c r="C2152" s="17" t="s">
        <v>19</v>
      </c>
      <c r="D2152" s="18">
        <v>10000000</v>
      </c>
      <c r="E2152" s="18">
        <v>10000000</v>
      </c>
      <c r="F2152" s="34">
        <f t="shared" si="33"/>
        <v>0</v>
      </c>
      <c r="K2152" s="13"/>
      <c r="L2152" s="13"/>
    </row>
    <row r="2153" spans="1:12" ht="27" x14ac:dyDescent="0.2">
      <c r="A2153" s="17" t="s">
        <v>1423</v>
      </c>
      <c r="B2153" s="17" t="s">
        <v>1424</v>
      </c>
      <c r="C2153" s="17" t="s">
        <v>19</v>
      </c>
      <c r="D2153" s="18">
        <v>10000000</v>
      </c>
      <c r="E2153" s="18">
        <v>10000000</v>
      </c>
      <c r="F2153" s="34">
        <f t="shared" si="33"/>
        <v>0</v>
      </c>
      <c r="K2153" s="13"/>
      <c r="L2153" s="13"/>
    </row>
    <row r="2154" spans="1:12" ht="27" x14ac:dyDescent="0.2">
      <c r="A2154" s="17" t="s">
        <v>1425</v>
      </c>
      <c r="B2154" s="17" t="s">
        <v>1426</v>
      </c>
      <c r="C2154" s="17" t="s">
        <v>19</v>
      </c>
      <c r="D2154" s="18">
        <v>15000000</v>
      </c>
      <c r="E2154" s="18">
        <v>15000000</v>
      </c>
      <c r="F2154" s="34">
        <f t="shared" si="33"/>
        <v>0</v>
      </c>
      <c r="K2154" s="13"/>
      <c r="L2154" s="13"/>
    </row>
    <row r="2155" spans="1:12" ht="27" x14ac:dyDescent="0.2">
      <c r="A2155" s="17" t="s">
        <v>1427</v>
      </c>
      <c r="B2155" s="17" t="s">
        <v>1428</v>
      </c>
      <c r="C2155" s="17" t="s">
        <v>19</v>
      </c>
      <c r="D2155" s="18">
        <v>10000000</v>
      </c>
      <c r="E2155" s="18">
        <v>10000000</v>
      </c>
      <c r="F2155" s="34">
        <f t="shared" si="33"/>
        <v>0</v>
      </c>
      <c r="K2155" s="13"/>
      <c r="L2155" s="13"/>
    </row>
    <row r="2156" spans="1:12" ht="27" x14ac:dyDescent="0.2">
      <c r="A2156" s="17" t="s">
        <v>1429</v>
      </c>
      <c r="B2156" s="17" t="s">
        <v>1430</v>
      </c>
      <c r="C2156" s="17" t="s">
        <v>19</v>
      </c>
      <c r="D2156" s="18">
        <v>10000000</v>
      </c>
      <c r="E2156" s="18">
        <v>10000000</v>
      </c>
      <c r="F2156" s="34">
        <f t="shared" si="33"/>
        <v>0</v>
      </c>
      <c r="K2156" s="13"/>
      <c r="L2156" s="13"/>
    </row>
    <row r="2157" spans="1:12" ht="27" x14ac:dyDescent="0.2">
      <c r="A2157" s="17" t="s">
        <v>1431</v>
      </c>
      <c r="B2157" s="17" t="s">
        <v>1432</v>
      </c>
      <c r="C2157" s="17" t="s">
        <v>19</v>
      </c>
      <c r="D2157" s="18">
        <v>15000000</v>
      </c>
      <c r="E2157" s="18">
        <v>15000000</v>
      </c>
      <c r="F2157" s="34">
        <f t="shared" si="33"/>
        <v>0</v>
      </c>
      <c r="J2157" s="13"/>
      <c r="K2157" s="13"/>
    </row>
    <row r="2158" spans="1:12" ht="27" x14ac:dyDescent="0.2">
      <c r="A2158" s="17" t="s">
        <v>1433</v>
      </c>
      <c r="B2158" s="17" t="s">
        <v>1434</v>
      </c>
      <c r="C2158" s="17" t="s">
        <v>19</v>
      </c>
      <c r="D2158" s="18">
        <v>15000000</v>
      </c>
      <c r="E2158" s="18">
        <v>15000000</v>
      </c>
      <c r="F2158" s="34">
        <f t="shared" si="33"/>
        <v>0</v>
      </c>
      <c r="K2158" s="13"/>
      <c r="L2158" s="13"/>
    </row>
    <row r="2159" spans="1:12" ht="27" x14ac:dyDescent="0.2">
      <c r="A2159" s="17" t="s">
        <v>1435</v>
      </c>
      <c r="B2159" s="17" t="s">
        <v>1436</v>
      </c>
      <c r="C2159" s="17" t="s">
        <v>19</v>
      </c>
      <c r="D2159" s="18">
        <v>60000000</v>
      </c>
      <c r="E2159" s="18">
        <v>60000000</v>
      </c>
      <c r="F2159" s="34">
        <f t="shared" si="33"/>
        <v>0</v>
      </c>
      <c r="K2159" s="13"/>
      <c r="L2159" s="13"/>
    </row>
    <row r="2160" spans="1:12" x14ac:dyDescent="0.2">
      <c r="A2160" s="17" t="s">
        <v>1437</v>
      </c>
      <c r="B2160" s="17" t="s">
        <v>1438</v>
      </c>
      <c r="C2160" s="17" t="s">
        <v>18</v>
      </c>
      <c r="D2160" s="18">
        <v>15000000</v>
      </c>
      <c r="E2160" s="37">
        <v>15000000</v>
      </c>
      <c r="F2160" s="34">
        <f t="shared" si="33"/>
        <v>0</v>
      </c>
      <c r="K2160" s="13"/>
      <c r="L2160" s="13"/>
    </row>
    <row r="2161" spans="1:12" x14ac:dyDescent="0.2">
      <c r="A2161" s="17" t="s">
        <v>1439</v>
      </c>
      <c r="B2161" s="17" t="s">
        <v>1440</v>
      </c>
      <c r="C2161" s="17" t="s">
        <v>18</v>
      </c>
      <c r="D2161" s="18">
        <v>30020101</v>
      </c>
      <c r="E2161" s="36">
        <v>30020101</v>
      </c>
      <c r="F2161" s="34">
        <f t="shared" si="33"/>
        <v>30000000</v>
      </c>
      <c r="K2161" s="13"/>
      <c r="L2161" s="13"/>
    </row>
    <row r="2162" spans="1:12" ht="27" x14ac:dyDescent="0.2">
      <c r="A2162" s="17" t="s">
        <v>1441</v>
      </c>
      <c r="B2162" s="17" t="s">
        <v>1442</v>
      </c>
      <c r="C2162" s="17" t="s">
        <v>18</v>
      </c>
      <c r="D2162" s="18">
        <v>35000000</v>
      </c>
      <c r="E2162" s="36">
        <v>65000000</v>
      </c>
      <c r="F2162" s="34">
        <f t="shared" si="33"/>
        <v>0</v>
      </c>
      <c r="K2162" s="13"/>
      <c r="L2162" s="13"/>
    </row>
    <row r="2163" spans="1:12" ht="27" x14ac:dyDescent="0.2">
      <c r="A2163" s="17" t="s">
        <v>1443</v>
      </c>
      <c r="B2163" s="17" t="s">
        <v>1444</v>
      </c>
      <c r="C2163" s="17" t="s">
        <v>19</v>
      </c>
      <c r="D2163" s="18">
        <v>15000000</v>
      </c>
      <c r="E2163" s="18">
        <v>15000000</v>
      </c>
      <c r="F2163" s="34">
        <f t="shared" si="33"/>
        <v>0</v>
      </c>
      <c r="K2163" s="13"/>
      <c r="L2163" s="13"/>
    </row>
    <row r="2164" spans="1:12" ht="27" x14ac:dyDescent="0.2">
      <c r="A2164" s="17" t="s">
        <v>1445</v>
      </c>
      <c r="B2164" s="17" t="s">
        <v>1446</v>
      </c>
      <c r="C2164" s="17" t="s">
        <v>19</v>
      </c>
      <c r="D2164" s="18">
        <v>30000000</v>
      </c>
      <c r="E2164" s="18">
        <v>30000000</v>
      </c>
      <c r="F2164" s="34">
        <f t="shared" si="33"/>
        <v>15000000</v>
      </c>
      <c r="K2164" s="13"/>
      <c r="L2164" s="13"/>
    </row>
    <row r="2165" spans="1:12" ht="40.5" x14ac:dyDescent="0.2">
      <c r="A2165" s="105"/>
      <c r="B2165" s="102" t="s">
        <v>2141</v>
      </c>
      <c r="C2165" s="105" t="s">
        <v>18</v>
      </c>
      <c r="D2165" s="105"/>
      <c r="E2165" s="125">
        <v>15000000</v>
      </c>
      <c r="F2165" s="34">
        <f t="shared" si="33"/>
        <v>0</v>
      </c>
      <c r="K2165" s="13"/>
      <c r="L2165" s="13"/>
    </row>
    <row r="2166" spans="1:12" x14ac:dyDescent="0.2">
      <c r="A2166" s="14" t="s">
        <v>1447</v>
      </c>
      <c r="B2166" s="14" t="s">
        <v>1448</v>
      </c>
      <c r="C2166" s="14"/>
      <c r="F2166" s="34" t="e">
        <f t="shared" si="33"/>
        <v>#VALUE!</v>
      </c>
      <c r="K2166" s="13"/>
      <c r="L2166" s="13"/>
    </row>
    <row r="2167" spans="1:12" x14ac:dyDescent="0.2">
      <c r="A2167" s="29" t="s">
        <v>5</v>
      </c>
      <c r="B2167" s="29" t="s">
        <v>140</v>
      </c>
      <c r="C2167" s="29"/>
      <c r="D2167" s="30" t="s">
        <v>20</v>
      </c>
      <c r="E2167" s="30" t="s">
        <v>20</v>
      </c>
      <c r="F2167" s="34">
        <f t="shared" si="33"/>
        <v>0</v>
      </c>
      <c r="K2167" s="13"/>
      <c r="L2167" s="13"/>
    </row>
    <row r="2168" spans="1:12" x14ac:dyDescent="0.2">
      <c r="A2168" s="14" t="s">
        <v>139</v>
      </c>
      <c r="B2168" s="14" t="s">
        <v>15</v>
      </c>
      <c r="C2168" s="14"/>
      <c r="D2168" s="16">
        <v>1704880844</v>
      </c>
      <c r="E2168" s="16">
        <f>SUM(E2169,E2179,E2216)</f>
        <v>1704880844</v>
      </c>
      <c r="F2168" s="34">
        <f t="shared" si="33"/>
        <v>0</v>
      </c>
      <c r="K2168" s="13"/>
      <c r="L2168" s="13"/>
    </row>
    <row r="2169" spans="1:12" x14ac:dyDescent="0.2">
      <c r="A2169" s="14" t="s">
        <v>138</v>
      </c>
      <c r="B2169" s="14" t="s">
        <v>137</v>
      </c>
      <c r="C2169" s="14"/>
      <c r="D2169" s="16">
        <v>501746133</v>
      </c>
      <c r="E2169" s="16">
        <f>SUM(E2170,E2173)</f>
        <v>501746133</v>
      </c>
      <c r="F2169" s="34">
        <f t="shared" si="33"/>
        <v>0</v>
      </c>
      <c r="K2169" s="13"/>
      <c r="L2169" s="13"/>
    </row>
    <row r="2170" spans="1:12" x14ac:dyDescent="0.2">
      <c r="A2170" s="14" t="s">
        <v>136</v>
      </c>
      <c r="B2170" s="14" t="s">
        <v>132</v>
      </c>
      <c r="C2170" s="14"/>
      <c r="D2170" s="16">
        <v>437568765</v>
      </c>
      <c r="E2170" s="16">
        <f>E2171</f>
        <v>437568765</v>
      </c>
      <c r="F2170" s="34">
        <f t="shared" si="33"/>
        <v>0</v>
      </c>
      <c r="K2170" s="13"/>
      <c r="L2170" s="13"/>
    </row>
    <row r="2171" spans="1:12" x14ac:dyDescent="0.2">
      <c r="A2171" s="14" t="s">
        <v>135</v>
      </c>
      <c r="B2171" s="14" t="s">
        <v>134</v>
      </c>
      <c r="C2171" s="14"/>
      <c r="D2171" s="16">
        <v>437568765</v>
      </c>
      <c r="E2171" s="16">
        <f>E2172</f>
        <v>437568765</v>
      </c>
      <c r="F2171" s="34">
        <f t="shared" si="33"/>
        <v>0</v>
      </c>
      <c r="K2171" s="13"/>
      <c r="L2171" s="13"/>
    </row>
    <row r="2172" spans="1:12" x14ac:dyDescent="0.2">
      <c r="A2172" s="17" t="s">
        <v>133</v>
      </c>
      <c r="B2172" s="17" t="s">
        <v>132</v>
      </c>
      <c r="C2172" s="17"/>
      <c r="D2172" s="18">
        <v>437568765</v>
      </c>
      <c r="E2172" s="18">
        <v>437568765</v>
      </c>
      <c r="F2172" s="34">
        <f t="shared" si="33"/>
        <v>0</v>
      </c>
      <c r="K2172" s="13"/>
      <c r="L2172" s="13"/>
    </row>
    <row r="2173" spans="1:12" x14ac:dyDescent="0.2">
      <c r="A2173" s="14" t="s">
        <v>131</v>
      </c>
      <c r="B2173" s="14" t="s">
        <v>130</v>
      </c>
      <c r="C2173" s="14"/>
      <c r="D2173" s="16">
        <v>64177368</v>
      </c>
      <c r="E2173" s="16">
        <f>SUM(E2174,E2176)</f>
        <v>64177368</v>
      </c>
      <c r="F2173" s="34">
        <f t="shared" si="33"/>
        <v>0</v>
      </c>
      <c r="K2173" s="13"/>
      <c r="L2173" s="13"/>
    </row>
    <row r="2174" spans="1:12" x14ac:dyDescent="0.2">
      <c r="A2174" s="14" t="s">
        <v>129</v>
      </c>
      <c r="B2174" s="14" t="s">
        <v>128</v>
      </c>
      <c r="C2174" s="14"/>
      <c r="D2174" s="16">
        <v>203112</v>
      </c>
      <c r="E2174" s="16">
        <f>E2175</f>
        <v>203112</v>
      </c>
      <c r="F2174" s="34">
        <f t="shared" si="33"/>
        <v>0</v>
      </c>
      <c r="K2174" s="13"/>
      <c r="L2174" s="13"/>
    </row>
    <row r="2175" spans="1:12" x14ac:dyDescent="0.2">
      <c r="A2175" s="17" t="s">
        <v>127</v>
      </c>
      <c r="B2175" s="17" t="s">
        <v>126</v>
      </c>
      <c r="C2175" s="17"/>
      <c r="D2175" s="18">
        <v>203112</v>
      </c>
      <c r="E2175" s="18">
        <v>203112</v>
      </c>
      <c r="F2175" s="34">
        <f t="shared" si="33"/>
        <v>0</v>
      </c>
      <c r="K2175" s="13"/>
      <c r="L2175" s="13"/>
    </row>
    <row r="2176" spans="1:12" x14ac:dyDescent="0.2">
      <c r="A2176" s="14" t="s">
        <v>125</v>
      </c>
      <c r="B2176" s="14" t="s">
        <v>124</v>
      </c>
      <c r="C2176" s="14"/>
      <c r="D2176" s="16">
        <v>63974256</v>
      </c>
      <c r="E2176" s="16">
        <f>SUM(E2177:E2178)</f>
        <v>63974256</v>
      </c>
      <c r="F2176" s="34">
        <f t="shared" si="33"/>
        <v>0</v>
      </c>
      <c r="K2176" s="13"/>
      <c r="L2176" s="13"/>
    </row>
    <row r="2177" spans="1:12" x14ac:dyDescent="0.2">
      <c r="A2177" s="17" t="s">
        <v>123</v>
      </c>
      <c r="B2177" s="17" t="s">
        <v>122</v>
      </c>
      <c r="C2177" s="17"/>
      <c r="D2177" s="18">
        <v>21324752</v>
      </c>
      <c r="E2177" s="18">
        <v>21324752</v>
      </c>
      <c r="F2177" s="34">
        <f t="shared" si="33"/>
        <v>0</v>
      </c>
      <c r="K2177" s="13"/>
      <c r="L2177" s="13"/>
    </row>
    <row r="2178" spans="1:12" x14ac:dyDescent="0.2">
      <c r="A2178" s="17" t="s">
        <v>121</v>
      </c>
      <c r="B2178" s="17" t="s">
        <v>120</v>
      </c>
      <c r="C2178" s="17"/>
      <c r="D2178" s="18">
        <v>42649504</v>
      </c>
      <c r="E2178" s="18">
        <v>42649504</v>
      </c>
      <c r="F2178" s="34">
        <f t="shared" si="33"/>
        <v>0</v>
      </c>
      <c r="K2178" s="13"/>
      <c r="L2178" s="13"/>
    </row>
    <row r="2179" spans="1:12" x14ac:dyDescent="0.2">
      <c r="A2179" s="14" t="s">
        <v>119</v>
      </c>
      <c r="B2179" s="14" t="s">
        <v>118</v>
      </c>
      <c r="C2179" s="14"/>
      <c r="D2179" s="16">
        <v>49363328</v>
      </c>
      <c r="E2179" s="16">
        <f>E2180</f>
        <v>49363328</v>
      </c>
      <c r="F2179" s="34">
        <f t="shared" si="33"/>
        <v>0</v>
      </c>
      <c r="K2179" s="13"/>
      <c r="L2179" s="13"/>
    </row>
    <row r="2180" spans="1:12" x14ac:dyDescent="0.2">
      <c r="A2180" s="14" t="s">
        <v>117</v>
      </c>
      <c r="B2180" s="14" t="s">
        <v>116</v>
      </c>
      <c r="C2180" s="14"/>
      <c r="D2180" s="16">
        <v>49363328</v>
      </c>
      <c r="E2180" s="16">
        <f>SUM(E2181,E2184,E2187,E2192,E2199,E2201,E2203,E2205,E2207,E2210)</f>
        <v>49363328</v>
      </c>
      <c r="F2180" s="34">
        <f t="shared" si="33"/>
        <v>0</v>
      </c>
      <c r="K2180" s="13"/>
      <c r="L2180" s="13"/>
    </row>
    <row r="2181" spans="1:12" x14ac:dyDescent="0.2">
      <c r="A2181" s="14" t="s">
        <v>115</v>
      </c>
      <c r="B2181" s="14" t="s">
        <v>114</v>
      </c>
      <c r="C2181" s="14"/>
      <c r="D2181" s="16">
        <v>14553384</v>
      </c>
      <c r="E2181" s="16">
        <f>SUM(E2182:E2183)</f>
        <v>14553384</v>
      </c>
      <c r="F2181" s="34">
        <f t="shared" si="33"/>
        <v>0</v>
      </c>
      <c r="K2181" s="13"/>
      <c r="L2181" s="13"/>
    </row>
    <row r="2182" spans="1:12" x14ac:dyDescent="0.2">
      <c r="A2182" s="17" t="s">
        <v>113</v>
      </c>
      <c r="B2182" s="17" t="s">
        <v>112</v>
      </c>
      <c r="C2182" s="17"/>
      <c r="D2182" s="18">
        <v>1429194</v>
      </c>
      <c r="E2182" s="18">
        <v>1429194</v>
      </c>
      <c r="F2182" s="34">
        <f t="shared" ref="F2182:F2245" si="34">E2183-D2183</f>
        <v>0</v>
      </c>
      <c r="K2182" s="13"/>
      <c r="L2182" s="13"/>
    </row>
    <row r="2183" spans="1:12" x14ac:dyDescent="0.2">
      <c r="A2183" s="17" t="s">
        <v>111</v>
      </c>
      <c r="B2183" s="17" t="s">
        <v>110</v>
      </c>
      <c r="C2183" s="17"/>
      <c r="D2183" s="18">
        <v>13124190</v>
      </c>
      <c r="E2183" s="18">
        <v>13124190</v>
      </c>
      <c r="F2183" s="34">
        <f t="shared" si="34"/>
        <v>0</v>
      </c>
      <c r="K2183" s="13"/>
      <c r="L2183" s="13"/>
    </row>
    <row r="2184" spans="1:12" x14ac:dyDescent="0.2">
      <c r="A2184" s="14" t="s">
        <v>109</v>
      </c>
      <c r="B2184" s="14" t="s">
        <v>108</v>
      </c>
      <c r="C2184" s="14"/>
      <c r="D2184" s="16">
        <v>8656665</v>
      </c>
      <c r="E2184" s="16">
        <f>SUM(E2185:E2186)</f>
        <v>8656665</v>
      </c>
      <c r="F2184" s="34">
        <f t="shared" si="34"/>
        <v>0</v>
      </c>
      <c r="K2184" s="13"/>
      <c r="L2184" s="13"/>
    </row>
    <row r="2185" spans="1:12" x14ac:dyDescent="0.2">
      <c r="A2185" s="17" t="s">
        <v>107</v>
      </c>
      <c r="B2185" s="17" t="s">
        <v>106</v>
      </c>
      <c r="C2185" s="17"/>
      <c r="D2185" s="18">
        <v>7630513</v>
      </c>
      <c r="E2185" s="18">
        <v>7630513</v>
      </c>
      <c r="F2185" s="34">
        <f t="shared" si="34"/>
        <v>0</v>
      </c>
      <c r="K2185" s="13"/>
      <c r="L2185" s="13"/>
    </row>
    <row r="2186" spans="1:12" x14ac:dyDescent="0.2">
      <c r="A2186" s="17" t="s">
        <v>105</v>
      </c>
      <c r="B2186" s="17" t="s">
        <v>104</v>
      </c>
      <c r="C2186" s="17"/>
      <c r="D2186" s="18">
        <v>1026152</v>
      </c>
      <c r="E2186" s="18">
        <v>1026152</v>
      </c>
      <c r="F2186" s="34">
        <f t="shared" si="34"/>
        <v>0</v>
      </c>
      <c r="K2186" s="13"/>
      <c r="L2186" s="13"/>
    </row>
    <row r="2187" spans="1:12" x14ac:dyDescent="0.2">
      <c r="A2187" s="14" t="s">
        <v>101</v>
      </c>
      <c r="B2187" s="14" t="s">
        <v>100</v>
      </c>
      <c r="C2187" s="14"/>
      <c r="D2187" s="16">
        <v>1853193</v>
      </c>
      <c r="E2187" s="16">
        <f>SUM(E2188:E2191)</f>
        <v>1853193</v>
      </c>
      <c r="F2187" s="34">
        <f t="shared" si="34"/>
        <v>0</v>
      </c>
      <c r="K2187" s="13"/>
      <c r="L2187" s="13"/>
    </row>
    <row r="2188" spans="1:12" x14ac:dyDescent="0.2">
      <c r="A2188" s="17" t="s">
        <v>99</v>
      </c>
      <c r="B2188" s="17" t="s">
        <v>98</v>
      </c>
      <c r="C2188" s="17"/>
      <c r="D2188" s="18">
        <v>498343</v>
      </c>
      <c r="E2188" s="18">
        <v>498343</v>
      </c>
      <c r="F2188" s="34">
        <f t="shared" si="34"/>
        <v>0</v>
      </c>
      <c r="K2188" s="13"/>
      <c r="L2188" s="13"/>
    </row>
    <row r="2189" spans="1:12" x14ac:dyDescent="0.2">
      <c r="A2189" s="17" t="s">
        <v>95</v>
      </c>
      <c r="B2189" s="17" t="s">
        <v>94</v>
      </c>
      <c r="C2189" s="17"/>
      <c r="D2189" s="18">
        <v>336364</v>
      </c>
      <c r="E2189" s="18">
        <v>336364</v>
      </c>
      <c r="F2189" s="34">
        <f t="shared" si="34"/>
        <v>0</v>
      </c>
      <c r="K2189" s="13"/>
      <c r="L2189" s="13"/>
    </row>
    <row r="2190" spans="1:12" x14ac:dyDescent="0.2">
      <c r="A2190" s="17" t="s">
        <v>93</v>
      </c>
      <c r="B2190" s="17" t="s">
        <v>92</v>
      </c>
      <c r="C2190" s="17"/>
      <c r="D2190" s="18">
        <v>756754</v>
      </c>
      <c r="E2190" s="18">
        <v>756754</v>
      </c>
      <c r="F2190" s="34">
        <f t="shared" si="34"/>
        <v>0</v>
      </c>
      <c r="K2190" s="13"/>
      <c r="L2190" s="13"/>
    </row>
    <row r="2191" spans="1:12" x14ac:dyDescent="0.2">
      <c r="A2191" s="17" t="s">
        <v>91</v>
      </c>
      <c r="B2191" s="17" t="s">
        <v>90</v>
      </c>
      <c r="C2191" s="17"/>
      <c r="D2191" s="18">
        <v>261732</v>
      </c>
      <c r="E2191" s="18">
        <v>261732</v>
      </c>
      <c r="F2191" s="34">
        <f t="shared" si="34"/>
        <v>0</v>
      </c>
      <c r="K2191" s="13"/>
      <c r="L2191" s="13"/>
    </row>
    <row r="2192" spans="1:12" x14ac:dyDescent="0.2">
      <c r="A2192" s="14" t="s">
        <v>89</v>
      </c>
      <c r="B2192" s="14" t="s">
        <v>88</v>
      </c>
      <c r="C2192" s="14"/>
      <c r="D2192" s="16">
        <v>2938036</v>
      </c>
      <c r="E2192" s="16">
        <f>SUM(E2193:E2198)</f>
        <v>2938036</v>
      </c>
      <c r="F2192" s="34">
        <f t="shared" si="34"/>
        <v>0</v>
      </c>
      <c r="K2192" s="13"/>
      <c r="L2192" s="13"/>
    </row>
    <row r="2193" spans="1:12" x14ac:dyDescent="0.2">
      <c r="A2193" s="17" t="s">
        <v>87</v>
      </c>
      <c r="B2193" s="17" t="s">
        <v>86</v>
      </c>
      <c r="C2193" s="17"/>
      <c r="D2193" s="18">
        <v>1189982</v>
      </c>
      <c r="E2193" s="18">
        <v>1189982</v>
      </c>
      <c r="F2193" s="34">
        <f t="shared" si="34"/>
        <v>0</v>
      </c>
      <c r="K2193" s="13"/>
      <c r="L2193" s="13"/>
    </row>
    <row r="2194" spans="1:12" x14ac:dyDescent="0.2">
      <c r="A2194" s="17" t="s">
        <v>85</v>
      </c>
      <c r="B2194" s="17" t="s">
        <v>84</v>
      </c>
      <c r="C2194" s="17"/>
      <c r="D2194" s="18">
        <v>313617</v>
      </c>
      <c r="E2194" s="18">
        <v>313617</v>
      </c>
      <c r="F2194" s="34">
        <f t="shared" si="34"/>
        <v>0</v>
      </c>
      <c r="K2194" s="13"/>
      <c r="L2194" s="13"/>
    </row>
    <row r="2195" spans="1:12" x14ac:dyDescent="0.2">
      <c r="A2195" s="17" t="s">
        <v>83</v>
      </c>
      <c r="B2195" s="17" t="s">
        <v>82</v>
      </c>
      <c r="C2195" s="17"/>
      <c r="D2195" s="18">
        <v>745465</v>
      </c>
      <c r="E2195" s="18">
        <v>745465</v>
      </c>
      <c r="F2195" s="34">
        <f t="shared" si="34"/>
        <v>0</v>
      </c>
      <c r="K2195" s="13"/>
      <c r="L2195" s="13"/>
    </row>
    <row r="2196" spans="1:12" x14ac:dyDescent="0.2">
      <c r="A2196" s="17" t="s">
        <v>81</v>
      </c>
      <c r="B2196" s="17" t="s">
        <v>80</v>
      </c>
      <c r="C2196" s="17"/>
      <c r="D2196" s="18">
        <v>373186</v>
      </c>
      <c r="E2196" s="18">
        <v>373186</v>
      </c>
      <c r="F2196" s="34">
        <f t="shared" si="34"/>
        <v>0</v>
      </c>
      <c r="K2196" s="13"/>
      <c r="L2196" s="13"/>
    </row>
    <row r="2197" spans="1:12" x14ac:dyDescent="0.2">
      <c r="A2197" s="17" t="s">
        <v>79</v>
      </c>
      <c r="B2197" s="17" t="s">
        <v>78</v>
      </c>
      <c r="C2197" s="17"/>
      <c r="D2197" s="18">
        <v>153349</v>
      </c>
      <c r="E2197" s="18">
        <v>153349</v>
      </c>
      <c r="F2197" s="34">
        <f t="shared" si="34"/>
        <v>0</v>
      </c>
      <c r="K2197" s="13"/>
      <c r="L2197" s="13"/>
    </row>
    <row r="2198" spans="1:12" x14ac:dyDescent="0.2">
      <c r="A2198" s="17" t="s">
        <v>913</v>
      </c>
      <c r="B2198" s="17" t="s">
        <v>914</v>
      </c>
      <c r="C2198" s="17"/>
      <c r="D2198" s="18">
        <v>162437</v>
      </c>
      <c r="E2198" s="18">
        <v>162437</v>
      </c>
      <c r="F2198" s="34">
        <f t="shared" si="34"/>
        <v>0</v>
      </c>
      <c r="K2198" s="13"/>
      <c r="L2198" s="13"/>
    </row>
    <row r="2199" spans="1:12" x14ac:dyDescent="0.2">
      <c r="A2199" s="14" t="s">
        <v>75</v>
      </c>
      <c r="B2199" s="14" t="s">
        <v>74</v>
      </c>
      <c r="C2199" s="14"/>
      <c r="D2199" s="16">
        <v>1291409</v>
      </c>
      <c r="E2199" s="16">
        <f>E2200</f>
        <v>1291409</v>
      </c>
      <c r="F2199" s="34">
        <f t="shared" si="34"/>
        <v>0</v>
      </c>
      <c r="K2199" s="13"/>
      <c r="L2199" s="13"/>
    </row>
    <row r="2200" spans="1:12" x14ac:dyDescent="0.2">
      <c r="A2200" s="17" t="s">
        <v>73</v>
      </c>
      <c r="B2200" s="17" t="s">
        <v>72</v>
      </c>
      <c r="C2200" s="17"/>
      <c r="D2200" s="18">
        <v>1291409</v>
      </c>
      <c r="E2200" s="18">
        <v>1291409</v>
      </c>
      <c r="F2200" s="34">
        <f t="shared" si="34"/>
        <v>0</v>
      </c>
      <c r="K2200" s="13"/>
      <c r="L2200" s="13"/>
    </row>
    <row r="2201" spans="1:12" x14ac:dyDescent="0.2">
      <c r="A2201" s="14" t="s">
        <v>71</v>
      </c>
      <c r="B2201" s="14" t="s">
        <v>70</v>
      </c>
      <c r="C2201" s="14"/>
      <c r="D2201" s="16">
        <v>11185334</v>
      </c>
      <c r="E2201" s="16">
        <f>E2202</f>
        <v>11185334</v>
      </c>
      <c r="F2201" s="34">
        <f t="shared" si="34"/>
        <v>0</v>
      </c>
      <c r="K2201" s="13"/>
      <c r="L2201" s="13"/>
    </row>
    <row r="2202" spans="1:12" x14ac:dyDescent="0.2">
      <c r="A2202" s="17" t="s">
        <v>69</v>
      </c>
      <c r="B2202" s="17" t="s">
        <v>68</v>
      </c>
      <c r="C2202" s="17"/>
      <c r="D2202" s="18">
        <v>11185334</v>
      </c>
      <c r="E2202" s="18">
        <v>11185334</v>
      </c>
      <c r="F2202" s="34">
        <f t="shared" si="34"/>
        <v>0</v>
      </c>
      <c r="K2202" s="13"/>
      <c r="L2202" s="13"/>
    </row>
    <row r="2203" spans="1:12" x14ac:dyDescent="0.2">
      <c r="A2203" s="14" t="s">
        <v>65</v>
      </c>
      <c r="B2203" s="14" t="s">
        <v>64</v>
      </c>
      <c r="C2203" s="14"/>
      <c r="D2203" s="16">
        <v>1997823</v>
      </c>
      <c r="E2203" s="16">
        <f>E2204</f>
        <v>1997823</v>
      </c>
      <c r="F2203" s="34">
        <f t="shared" si="34"/>
        <v>0</v>
      </c>
      <c r="K2203" s="13"/>
      <c r="L2203" s="13"/>
    </row>
    <row r="2204" spans="1:12" x14ac:dyDescent="0.2">
      <c r="A2204" s="17" t="s">
        <v>401</v>
      </c>
      <c r="B2204" s="17" t="s">
        <v>402</v>
      </c>
      <c r="C2204" s="17"/>
      <c r="D2204" s="18">
        <v>1997823</v>
      </c>
      <c r="E2204" s="18">
        <v>1997823</v>
      </c>
      <c r="F2204" s="34">
        <f t="shared" si="34"/>
        <v>0</v>
      </c>
      <c r="K2204" s="13"/>
      <c r="L2204" s="13"/>
    </row>
    <row r="2205" spans="1:12" x14ac:dyDescent="0.2">
      <c r="A2205" s="14" t="s">
        <v>59</v>
      </c>
      <c r="B2205" s="14" t="s">
        <v>58</v>
      </c>
      <c r="C2205" s="14"/>
      <c r="D2205" s="16">
        <v>199089</v>
      </c>
      <c r="E2205" s="16">
        <f>E2206</f>
        <v>199089</v>
      </c>
      <c r="F2205" s="34">
        <f t="shared" si="34"/>
        <v>0</v>
      </c>
      <c r="K2205" s="13"/>
      <c r="L2205" s="13"/>
    </row>
    <row r="2206" spans="1:12" x14ac:dyDescent="0.2">
      <c r="A2206" s="17" t="s">
        <v>55</v>
      </c>
      <c r="B2206" s="17" t="s">
        <v>54</v>
      </c>
      <c r="C2206" s="17"/>
      <c r="D2206" s="18">
        <v>199089</v>
      </c>
      <c r="E2206" s="18">
        <v>199089</v>
      </c>
      <c r="F2206" s="34">
        <f t="shared" si="34"/>
        <v>0</v>
      </c>
      <c r="K2206" s="13"/>
      <c r="L2206" s="13"/>
    </row>
    <row r="2207" spans="1:12" x14ac:dyDescent="0.2">
      <c r="A2207" s="14" t="s">
        <v>405</v>
      </c>
      <c r="B2207" s="14" t="s">
        <v>406</v>
      </c>
      <c r="C2207" s="14"/>
      <c r="D2207" s="16">
        <v>570912</v>
      </c>
      <c r="E2207" s="16">
        <f>SUM(E2208:E2209)</f>
        <v>570912</v>
      </c>
      <c r="F2207" s="34">
        <f t="shared" si="34"/>
        <v>0</v>
      </c>
      <c r="K2207" s="13"/>
      <c r="L2207" s="13"/>
    </row>
    <row r="2208" spans="1:12" x14ac:dyDescent="0.2">
      <c r="A2208" s="17" t="s">
        <v>455</v>
      </c>
      <c r="B2208" s="17" t="s">
        <v>456</v>
      </c>
      <c r="C2208" s="17"/>
      <c r="D2208" s="18">
        <v>225403</v>
      </c>
      <c r="E2208" s="18">
        <v>225403</v>
      </c>
      <c r="F2208" s="34">
        <f t="shared" si="34"/>
        <v>0</v>
      </c>
      <c r="K2208" s="13"/>
      <c r="L2208" s="13"/>
    </row>
    <row r="2209" spans="1:12" x14ac:dyDescent="0.2">
      <c r="A2209" s="17" t="s">
        <v>407</v>
      </c>
      <c r="B2209" s="17" t="s">
        <v>408</v>
      </c>
      <c r="C2209" s="17"/>
      <c r="D2209" s="18">
        <v>345509</v>
      </c>
      <c r="E2209" s="18">
        <v>345509</v>
      </c>
      <c r="F2209" s="34">
        <f t="shared" si="34"/>
        <v>0</v>
      </c>
      <c r="K2209" s="13"/>
      <c r="L2209" s="13"/>
    </row>
    <row r="2210" spans="1:12" x14ac:dyDescent="0.2">
      <c r="A2210" s="14" t="s">
        <v>53</v>
      </c>
      <c r="B2210" s="14" t="s">
        <v>52</v>
      </c>
      <c r="C2210" s="14"/>
      <c r="D2210" s="16">
        <v>6117483</v>
      </c>
      <c r="E2210" s="16">
        <f>SUM(E2211:E2215)</f>
        <v>6117483</v>
      </c>
      <c r="F2210" s="34">
        <f t="shared" si="34"/>
        <v>0</v>
      </c>
      <c r="K2210" s="13"/>
      <c r="L2210" s="13"/>
    </row>
    <row r="2211" spans="1:12" x14ac:dyDescent="0.2">
      <c r="A2211" s="17" t="s">
        <v>51</v>
      </c>
      <c r="B2211" s="17" t="s">
        <v>50</v>
      </c>
      <c r="C2211" s="17"/>
      <c r="D2211" s="18">
        <v>154688</v>
      </c>
      <c r="E2211" s="18">
        <v>154688</v>
      </c>
      <c r="F2211" s="34">
        <f t="shared" si="34"/>
        <v>0</v>
      </c>
      <c r="K2211" s="13"/>
      <c r="L2211" s="13"/>
    </row>
    <row r="2212" spans="1:12" x14ac:dyDescent="0.2">
      <c r="A2212" s="17" t="s">
        <v>49</v>
      </c>
      <c r="B2212" s="17" t="s">
        <v>48</v>
      </c>
      <c r="C2212" s="17"/>
      <c r="D2212" s="18">
        <v>2407659</v>
      </c>
      <c r="E2212" s="18">
        <v>2407659</v>
      </c>
      <c r="F2212" s="34">
        <f t="shared" si="34"/>
        <v>0</v>
      </c>
      <c r="K2212" s="13"/>
      <c r="L2212" s="13"/>
    </row>
    <row r="2213" spans="1:12" x14ac:dyDescent="0.2">
      <c r="A2213" s="17" t="s">
        <v>47</v>
      </c>
      <c r="B2213" s="17" t="s">
        <v>46</v>
      </c>
      <c r="C2213" s="17"/>
      <c r="D2213" s="18">
        <v>729197</v>
      </c>
      <c r="E2213" s="18">
        <v>729197</v>
      </c>
      <c r="F2213" s="34">
        <f t="shared" si="34"/>
        <v>0</v>
      </c>
      <c r="K2213" s="13"/>
      <c r="L2213" s="13"/>
    </row>
    <row r="2214" spans="1:12" x14ac:dyDescent="0.2">
      <c r="A2214" s="17" t="s">
        <v>45</v>
      </c>
      <c r="B2214" s="17" t="s">
        <v>44</v>
      </c>
      <c r="C2214" s="17"/>
      <c r="D2214" s="18">
        <v>153219</v>
      </c>
      <c r="E2214" s="18">
        <v>153219</v>
      </c>
      <c r="F2214" s="34">
        <f t="shared" si="34"/>
        <v>0</v>
      </c>
      <c r="K2214" s="13"/>
      <c r="L2214" s="13"/>
    </row>
    <row r="2215" spans="1:12" x14ac:dyDescent="0.2">
      <c r="A2215" s="17" t="s">
        <v>43</v>
      </c>
      <c r="B2215" s="17" t="s">
        <v>42</v>
      </c>
      <c r="C2215" s="17"/>
      <c r="D2215" s="18">
        <v>2672720</v>
      </c>
      <c r="E2215" s="18">
        <v>2672720</v>
      </c>
      <c r="F2215" s="34">
        <f t="shared" si="34"/>
        <v>0</v>
      </c>
      <c r="K2215" s="13"/>
      <c r="L2215" s="13"/>
    </row>
    <row r="2216" spans="1:12" x14ac:dyDescent="0.2">
      <c r="A2216" s="14" t="s">
        <v>37</v>
      </c>
      <c r="B2216" s="14" t="s">
        <v>36</v>
      </c>
      <c r="C2216" s="14"/>
      <c r="D2216" s="16">
        <v>1153771383</v>
      </c>
      <c r="E2216" s="16">
        <f>SUM(E2217,E2221,E2225,E2231)</f>
        <v>1153771383</v>
      </c>
      <c r="F2216" s="34">
        <f t="shared" si="34"/>
        <v>0</v>
      </c>
      <c r="K2216" s="13"/>
      <c r="L2216" s="13"/>
    </row>
    <row r="2217" spans="1:12" x14ac:dyDescent="0.2">
      <c r="A2217" s="14" t="s">
        <v>35</v>
      </c>
      <c r="B2217" s="14" t="s">
        <v>34</v>
      </c>
      <c r="C2217" s="14"/>
      <c r="D2217" s="16">
        <v>152771383</v>
      </c>
      <c r="E2217" s="16">
        <f>E2218</f>
        <v>152771383</v>
      </c>
      <c r="F2217" s="34">
        <f t="shared" si="34"/>
        <v>0</v>
      </c>
      <c r="K2217" s="13"/>
      <c r="L2217" s="13"/>
    </row>
    <row r="2218" spans="1:12" x14ac:dyDescent="0.2">
      <c r="A2218" s="14" t="s">
        <v>33</v>
      </c>
      <c r="B2218" s="14" t="s">
        <v>32</v>
      </c>
      <c r="C2218" s="14"/>
      <c r="D2218" s="16">
        <v>152771383</v>
      </c>
      <c r="E2218" s="16">
        <f>SUM(E2219:E2220)</f>
        <v>152771383</v>
      </c>
      <c r="F2218" s="34">
        <f t="shared" si="34"/>
        <v>0</v>
      </c>
      <c r="K2218" s="13"/>
      <c r="L2218" s="13"/>
    </row>
    <row r="2219" spans="1:12" x14ac:dyDescent="0.2">
      <c r="A2219" s="17" t="s">
        <v>411</v>
      </c>
      <c r="B2219" s="17" t="s">
        <v>412</v>
      </c>
      <c r="C2219" s="17"/>
      <c r="D2219" s="18">
        <v>112771383</v>
      </c>
      <c r="E2219" s="36">
        <f>SUM(E2245,E2247,E2250:E2251,E2258)</f>
        <v>112771383</v>
      </c>
      <c r="F2219" s="34">
        <f t="shared" si="34"/>
        <v>0</v>
      </c>
      <c r="K2219" s="13"/>
      <c r="L2219" s="13"/>
    </row>
    <row r="2220" spans="1:12" x14ac:dyDescent="0.2">
      <c r="A2220" s="17" t="s">
        <v>978</v>
      </c>
      <c r="B2220" s="17" t="s">
        <v>979</v>
      </c>
      <c r="C2220" s="17"/>
      <c r="D2220" s="18">
        <v>40000000</v>
      </c>
      <c r="E2220" s="38">
        <f>SUM(E2243:E2244,E2246)</f>
        <v>40000000</v>
      </c>
      <c r="F2220" s="34">
        <f t="shared" si="34"/>
        <v>0</v>
      </c>
      <c r="K2220" s="13"/>
      <c r="L2220" s="13"/>
    </row>
    <row r="2221" spans="1:12" x14ac:dyDescent="0.2">
      <c r="A2221" s="14" t="s">
        <v>157</v>
      </c>
      <c r="B2221" s="14" t="s">
        <v>158</v>
      </c>
      <c r="C2221" s="14"/>
      <c r="D2221" s="16">
        <v>531000000</v>
      </c>
      <c r="E2221" s="16">
        <f>E2222</f>
        <v>531000000</v>
      </c>
      <c r="F2221" s="34">
        <f t="shared" si="34"/>
        <v>0</v>
      </c>
      <c r="K2221" s="13"/>
      <c r="L2221" s="13"/>
    </row>
    <row r="2222" spans="1:12" x14ac:dyDescent="0.2">
      <c r="A2222" s="14" t="s">
        <v>159</v>
      </c>
      <c r="B2222" s="14" t="s">
        <v>160</v>
      </c>
      <c r="C2222" s="14"/>
      <c r="D2222" s="16">
        <v>531000000</v>
      </c>
      <c r="E2222" s="16">
        <f>SUM(E2223:E2224)</f>
        <v>531000000</v>
      </c>
      <c r="F2222" s="34">
        <f t="shared" si="34"/>
        <v>0</v>
      </c>
      <c r="K2222" s="13"/>
      <c r="L2222" s="13"/>
    </row>
    <row r="2223" spans="1:12" x14ac:dyDescent="0.2">
      <c r="A2223" s="17" t="s">
        <v>743</v>
      </c>
      <c r="B2223" s="17" t="s">
        <v>744</v>
      </c>
      <c r="C2223" s="17"/>
      <c r="D2223" s="18">
        <v>31000000</v>
      </c>
      <c r="E2223" s="35">
        <f>E2256</f>
        <v>31000000</v>
      </c>
      <c r="F2223" s="34">
        <f t="shared" si="34"/>
        <v>0</v>
      </c>
      <c r="K2223" s="13"/>
      <c r="L2223" s="13"/>
    </row>
    <row r="2224" spans="1:12" x14ac:dyDescent="0.2">
      <c r="A2224" s="17" t="s">
        <v>163</v>
      </c>
      <c r="B2224" s="17" t="s">
        <v>164</v>
      </c>
      <c r="C2224" s="17"/>
      <c r="D2224" s="18">
        <v>500000000</v>
      </c>
      <c r="E2224" s="35">
        <f>SUM(E2269:E2270)</f>
        <v>500000000</v>
      </c>
      <c r="F2224" s="34">
        <f t="shared" si="34"/>
        <v>0</v>
      </c>
      <c r="K2224" s="13"/>
      <c r="L2224" s="13"/>
    </row>
    <row r="2225" spans="1:12" x14ac:dyDescent="0.2">
      <c r="A2225" s="14" t="s">
        <v>165</v>
      </c>
      <c r="B2225" s="14" t="s">
        <v>166</v>
      </c>
      <c r="C2225" s="14"/>
      <c r="D2225" s="16">
        <v>337000000</v>
      </c>
      <c r="E2225" s="16">
        <f>E2226</f>
        <v>337000000</v>
      </c>
      <c r="F2225" s="34">
        <f t="shared" si="34"/>
        <v>0</v>
      </c>
      <c r="K2225" s="13"/>
      <c r="L2225" s="13"/>
    </row>
    <row r="2226" spans="1:12" x14ac:dyDescent="0.2">
      <c r="A2226" s="14" t="s">
        <v>167</v>
      </c>
      <c r="B2226" s="14" t="s">
        <v>168</v>
      </c>
      <c r="C2226" s="14"/>
      <c r="D2226" s="16">
        <v>337000000</v>
      </c>
      <c r="E2226" s="16">
        <f>SUM(E2227:E2230)</f>
        <v>337000000</v>
      </c>
      <c r="F2226" s="34">
        <f t="shared" si="34"/>
        <v>0</v>
      </c>
      <c r="K2226" s="13"/>
    </row>
    <row r="2227" spans="1:12" x14ac:dyDescent="0.2">
      <c r="A2227" s="17" t="s">
        <v>705</v>
      </c>
      <c r="B2227" s="17" t="s">
        <v>706</v>
      </c>
      <c r="C2227" s="17"/>
      <c r="D2227" s="18">
        <v>248000000</v>
      </c>
      <c r="E2227" s="18">
        <f>SUM(E2249,E2252:E2255,E2257,E2259:E2260,E2262,E2267:E2268)</f>
        <v>248000000</v>
      </c>
      <c r="F2227" s="34">
        <f t="shared" si="34"/>
        <v>0</v>
      </c>
      <c r="K2227" s="13"/>
    </row>
    <row r="2228" spans="1:12" x14ac:dyDescent="0.2">
      <c r="A2228" s="17" t="s">
        <v>1449</v>
      </c>
      <c r="B2228" s="17" t="s">
        <v>1450</v>
      </c>
      <c r="C2228" s="17"/>
      <c r="D2228" s="18">
        <v>12000000</v>
      </c>
      <c r="E2228" s="35">
        <f>E2241</f>
        <v>12000000</v>
      </c>
      <c r="F2228" s="34">
        <f t="shared" si="34"/>
        <v>0</v>
      </c>
      <c r="K2228" s="13"/>
    </row>
    <row r="2229" spans="1:12" x14ac:dyDescent="0.2">
      <c r="A2229" s="17" t="s">
        <v>751</v>
      </c>
      <c r="B2229" s="17" t="s">
        <v>752</v>
      </c>
      <c r="C2229" s="17"/>
      <c r="D2229" s="18">
        <v>20000000</v>
      </c>
      <c r="E2229" s="35">
        <f>E2242</f>
        <v>20000000</v>
      </c>
      <c r="F2229" s="34">
        <f t="shared" si="34"/>
        <v>0</v>
      </c>
      <c r="K2229" s="13"/>
    </row>
    <row r="2230" spans="1:12" x14ac:dyDescent="0.2">
      <c r="A2230" s="17" t="s">
        <v>169</v>
      </c>
      <c r="B2230" s="17" t="s">
        <v>170</v>
      </c>
      <c r="C2230" s="17"/>
      <c r="D2230" s="18">
        <v>57000000</v>
      </c>
      <c r="E2230" s="35">
        <f>E2248</f>
        <v>57000000</v>
      </c>
      <c r="F2230" s="34">
        <f t="shared" si="34"/>
        <v>0</v>
      </c>
      <c r="K2230" s="13"/>
      <c r="L2230" s="13"/>
    </row>
    <row r="2231" spans="1:12" x14ac:dyDescent="0.2">
      <c r="A2231" s="14" t="s">
        <v>31</v>
      </c>
      <c r="B2231" s="14" t="s">
        <v>30</v>
      </c>
      <c r="C2231" s="14"/>
      <c r="D2231" s="16">
        <v>133000000</v>
      </c>
      <c r="E2231" s="16">
        <f>E2232</f>
        <v>133000000</v>
      </c>
      <c r="F2231" s="34">
        <f t="shared" si="34"/>
        <v>0</v>
      </c>
      <c r="K2231" s="13"/>
      <c r="L2231" s="13"/>
    </row>
    <row r="2232" spans="1:12" x14ac:dyDescent="0.2">
      <c r="A2232" s="14" t="s">
        <v>29</v>
      </c>
      <c r="B2232" s="14" t="s">
        <v>28</v>
      </c>
      <c r="C2232" s="14"/>
      <c r="D2232" s="16">
        <v>133000000</v>
      </c>
      <c r="E2232" s="16">
        <f>E2233</f>
        <v>133000000</v>
      </c>
      <c r="F2232" s="34">
        <f t="shared" si="34"/>
        <v>0</v>
      </c>
      <c r="K2232" s="13"/>
      <c r="L2232" s="13"/>
    </row>
    <row r="2233" spans="1:12" x14ac:dyDescent="0.2">
      <c r="A2233" s="17" t="s">
        <v>27</v>
      </c>
      <c r="B2233" s="17" t="s">
        <v>26</v>
      </c>
      <c r="C2233" s="17"/>
      <c r="D2233" s="18">
        <v>133000000</v>
      </c>
      <c r="E2233" s="37">
        <f>SUM(E2261,E2263:E2266)</f>
        <v>133000000</v>
      </c>
      <c r="F2233" s="34">
        <f t="shared" si="34"/>
        <v>0</v>
      </c>
      <c r="K2233" s="13"/>
      <c r="L2233" s="13"/>
    </row>
    <row r="2234" spans="1:12" x14ac:dyDescent="0.2">
      <c r="A2234" s="13"/>
      <c r="B2234" s="14" t="s">
        <v>3</v>
      </c>
      <c r="C2234" s="14"/>
      <c r="D2234" s="16">
        <v>501746133</v>
      </c>
      <c r="E2234" s="16">
        <f>E2169</f>
        <v>501746133</v>
      </c>
      <c r="F2234" s="34">
        <f t="shared" si="34"/>
        <v>0</v>
      </c>
      <c r="K2234" s="13"/>
      <c r="L2234" s="13"/>
    </row>
    <row r="2235" spans="1:12" x14ac:dyDescent="0.2">
      <c r="A2235" s="13"/>
      <c r="B2235" s="14" t="s">
        <v>2</v>
      </c>
      <c r="C2235" s="14"/>
      <c r="D2235" s="16">
        <v>49363328</v>
      </c>
      <c r="E2235" s="16">
        <f>E2179</f>
        <v>49363328</v>
      </c>
      <c r="F2235" s="34">
        <f t="shared" si="34"/>
        <v>0</v>
      </c>
      <c r="K2235" s="13"/>
      <c r="L2235" s="13"/>
    </row>
    <row r="2236" spans="1:12" x14ac:dyDescent="0.2">
      <c r="A2236" s="13"/>
      <c r="B2236" s="14" t="s">
        <v>23</v>
      </c>
      <c r="C2236" s="14"/>
      <c r="D2236" s="16">
        <v>551109461</v>
      </c>
      <c r="E2236" s="16">
        <f>SUM(E2234:E2235)</f>
        <v>551109461</v>
      </c>
      <c r="F2236" s="34">
        <f t="shared" si="34"/>
        <v>0</v>
      </c>
      <c r="K2236" s="13"/>
      <c r="L2236" s="13"/>
    </row>
    <row r="2237" spans="1:12" x14ac:dyDescent="0.2">
      <c r="A2237" s="13"/>
      <c r="B2237" s="14" t="s">
        <v>1</v>
      </c>
      <c r="C2237" s="14"/>
      <c r="D2237" s="16">
        <v>1153771383</v>
      </c>
      <c r="E2237" s="16">
        <f>E2216</f>
        <v>1153771383</v>
      </c>
      <c r="F2237" s="34">
        <f t="shared" si="34"/>
        <v>0</v>
      </c>
      <c r="K2237" s="13"/>
      <c r="L2237" s="13"/>
    </row>
    <row r="2238" spans="1:12" x14ac:dyDescent="0.2">
      <c r="A2238" s="13"/>
      <c r="B2238" s="14" t="s">
        <v>0</v>
      </c>
      <c r="C2238" s="14"/>
      <c r="D2238" s="16">
        <v>1704880844</v>
      </c>
      <c r="E2238" s="16">
        <f>SUM(E2236:E2237)</f>
        <v>1704880844</v>
      </c>
      <c r="F2238" s="34">
        <f t="shared" si="34"/>
        <v>0</v>
      </c>
      <c r="K2238" s="13"/>
      <c r="L2238" s="13"/>
    </row>
    <row r="2239" spans="1:12" x14ac:dyDescent="0.2">
      <c r="A2239" s="14" t="s">
        <v>1447</v>
      </c>
      <c r="B2239" s="14" t="s">
        <v>1448</v>
      </c>
      <c r="C2239" s="14"/>
      <c r="F2239" s="34" t="e">
        <f t="shared" si="34"/>
        <v>#VALUE!</v>
      </c>
      <c r="K2239" s="13"/>
      <c r="L2239" s="13"/>
    </row>
    <row r="2240" spans="1:12" x14ac:dyDescent="0.2">
      <c r="A2240" s="29" t="s">
        <v>5</v>
      </c>
      <c r="B2240" s="29" t="s">
        <v>22</v>
      </c>
      <c r="C2240" s="29" t="s">
        <v>21</v>
      </c>
      <c r="D2240" s="30" t="s">
        <v>20</v>
      </c>
      <c r="E2240" s="30" t="s">
        <v>20</v>
      </c>
      <c r="F2240" s="34">
        <f t="shared" si="34"/>
        <v>0</v>
      </c>
      <c r="K2240" s="13"/>
      <c r="L2240" s="13"/>
    </row>
    <row r="2241" spans="1:12" x14ac:dyDescent="0.2">
      <c r="A2241" s="17" t="s">
        <v>1451</v>
      </c>
      <c r="B2241" s="17" t="s">
        <v>1452</v>
      </c>
      <c r="C2241" s="17" t="s">
        <v>19</v>
      </c>
      <c r="D2241" s="18">
        <v>12000000</v>
      </c>
      <c r="E2241" s="35">
        <v>12000000</v>
      </c>
      <c r="F2241" s="34">
        <f t="shared" si="34"/>
        <v>0</v>
      </c>
      <c r="K2241" s="13"/>
      <c r="L2241" s="13"/>
    </row>
    <row r="2242" spans="1:12" x14ac:dyDescent="0.2">
      <c r="A2242" s="17" t="s">
        <v>1453</v>
      </c>
      <c r="B2242" s="17" t="s">
        <v>1454</v>
      </c>
      <c r="C2242" s="17" t="s">
        <v>19</v>
      </c>
      <c r="D2242" s="18">
        <v>20000000</v>
      </c>
      <c r="E2242" s="35">
        <v>20000000</v>
      </c>
      <c r="F2242" s="34">
        <f t="shared" si="34"/>
        <v>0</v>
      </c>
      <c r="K2242" s="13"/>
      <c r="L2242" s="13"/>
    </row>
    <row r="2243" spans="1:12" x14ac:dyDescent="0.2">
      <c r="A2243" s="17" t="s">
        <v>1455</v>
      </c>
      <c r="B2243" s="17" t="s">
        <v>1456</v>
      </c>
      <c r="C2243" s="17" t="s">
        <v>19</v>
      </c>
      <c r="D2243" s="18">
        <v>15000000</v>
      </c>
      <c r="E2243" s="38">
        <v>15000000</v>
      </c>
      <c r="F2243" s="34">
        <f t="shared" si="34"/>
        <v>0</v>
      </c>
      <c r="K2243" s="13"/>
      <c r="L2243" s="13"/>
    </row>
    <row r="2244" spans="1:12" x14ac:dyDescent="0.2">
      <c r="A2244" s="17" t="s">
        <v>1457</v>
      </c>
      <c r="B2244" s="17" t="s">
        <v>1458</v>
      </c>
      <c r="C2244" s="17" t="s">
        <v>19</v>
      </c>
      <c r="D2244" s="18">
        <v>18000000</v>
      </c>
      <c r="E2244" s="38">
        <v>18000000</v>
      </c>
      <c r="F2244" s="34">
        <f t="shared" si="34"/>
        <v>0</v>
      </c>
      <c r="K2244" s="13"/>
      <c r="L2244" s="13"/>
    </row>
    <row r="2245" spans="1:12" x14ac:dyDescent="0.2">
      <c r="A2245" s="17" t="s">
        <v>1459</v>
      </c>
      <c r="B2245" s="17" t="s">
        <v>1460</v>
      </c>
      <c r="C2245" s="17" t="s">
        <v>19</v>
      </c>
      <c r="D2245" s="18">
        <v>15000000</v>
      </c>
      <c r="E2245" s="36">
        <v>15000000</v>
      </c>
      <c r="F2245" s="34">
        <f t="shared" si="34"/>
        <v>0</v>
      </c>
      <c r="K2245" s="13"/>
      <c r="L2245" s="13"/>
    </row>
    <row r="2246" spans="1:12" x14ac:dyDescent="0.2">
      <c r="A2246" s="17" t="s">
        <v>1461</v>
      </c>
      <c r="B2246" s="17" t="s">
        <v>1462</v>
      </c>
      <c r="C2246" s="17" t="s">
        <v>19</v>
      </c>
      <c r="D2246" s="18">
        <v>7000000</v>
      </c>
      <c r="E2246" s="38">
        <v>7000000</v>
      </c>
      <c r="F2246" s="34">
        <f t="shared" ref="F2246:F2309" si="35">E2247-D2247</f>
        <v>0</v>
      </c>
      <c r="K2246" s="13"/>
      <c r="L2246" s="13"/>
    </row>
    <row r="2247" spans="1:12" x14ac:dyDescent="0.2">
      <c r="A2247" s="17" t="s">
        <v>1463</v>
      </c>
      <c r="B2247" s="17" t="s">
        <v>1464</v>
      </c>
      <c r="C2247" s="17" t="s">
        <v>19</v>
      </c>
      <c r="D2247" s="18">
        <v>20000000</v>
      </c>
      <c r="E2247" s="36">
        <v>20000000</v>
      </c>
      <c r="F2247" s="34">
        <f t="shared" si="35"/>
        <v>0</v>
      </c>
      <c r="K2247" s="13"/>
      <c r="L2247" s="13"/>
    </row>
    <row r="2248" spans="1:12" x14ac:dyDescent="0.2">
      <c r="A2248" s="17" t="s">
        <v>1465</v>
      </c>
      <c r="B2248" s="17" t="s">
        <v>1466</v>
      </c>
      <c r="C2248" s="17" t="s">
        <v>19</v>
      </c>
      <c r="D2248" s="18">
        <v>57000000</v>
      </c>
      <c r="E2248" s="35">
        <v>57000000</v>
      </c>
      <c r="F2248" s="34">
        <f t="shared" si="35"/>
        <v>0</v>
      </c>
      <c r="K2248" s="13"/>
      <c r="L2248" s="13"/>
    </row>
    <row r="2249" spans="1:12" x14ac:dyDescent="0.2">
      <c r="A2249" s="17" t="s">
        <v>1467</v>
      </c>
      <c r="B2249" s="17" t="s">
        <v>1468</v>
      </c>
      <c r="C2249" s="17" t="s">
        <v>19</v>
      </c>
      <c r="D2249" s="18">
        <v>10000000</v>
      </c>
      <c r="E2249" s="18">
        <v>10000000</v>
      </c>
      <c r="F2249" s="34">
        <f t="shared" si="35"/>
        <v>0</v>
      </c>
      <c r="K2249" s="13"/>
      <c r="L2249" s="13"/>
    </row>
    <row r="2250" spans="1:12" x14ac:dyDescent="0.2">
      <c r="A2250" s="17" t="s">
        <v>1469</v>
      </c>
      <c r="B2250" s="17" t="s">
        <v>1470</v>
      </c>
      <c r="C2250" s="17" t="s">
        <v>19</v>
      </c>
      <c r="D2250" s="18">
        <v>35771383</v>
      </c>
      <c r="E2250" s="36">
        <v>35771383</v>
      </c>
      <c r="F2250" s="34">
        <f t="shared" si="35"/>
        <v>0</v>
      </c>
      <c r="K2250" s="13"/>
      <c r="L2250" s="13"/>
    </row>
    <row r="2251" spans="1:12" x14ac:dyDescent="0.2">
      <c r="A2251" s="17" t="s">
        <v>1471</v>
      </c>
      <c r="B2251" s="17" t="s">
        <v>1472</v>
      </c>
      <c r="C2251" s="17" t="s">
        <v>19</v>
      </c>
      <c r="D2251" s="18">
        <v>20000000</v>
      </c>
      <c r="E2251" s="36">
        <v>20000000</v>
      </c>
      <c r="F2251" s="34">
        <f t="shared" si="35"/>
        <v>0</v>
      </c>
      <c r="K2251" s="13"/>
      <c r="L2251" s="13"/>
    </row>
    <row r="2252" spans="1:12" x14ac:dyDescent="0.2">
      <c r="A2252" s="17" t="s">
        <v>1473</v>
      </c>
      <c r="B2252" s="17" t="s">
        <v>1474</v>
      </c>
      <c r="C2252" s="17" t="s">
        <v>19</v>
      </c>
      <c r="D2252" s="18">
        <v>25000000</v>
      </c>
      <c r="E2252" s="18">
        <v>25000000</v>
      </c>
      <c r="F2252" s="34">
        <f t="shared" si="35"/>
        <v>0</v>
      </c>
      <c r="K2252" s="13"/>
      <c r="L2252" s="13"/>
    </row>
    <row r="2253" spans="1:12" x14ac:dyDescent="0.2">
      <c r="A2253" s="17" t="s">
        <v>1475</v>
      </c>
      <c r="B2253" s="17" t="s">
        <v>1476</v>
      </c>
      <c r="C2253" s="17" t="s">
        <v>19</v>
      </c>
      <c r="D2253" s="18">
        <v>20000000</v>
      </c>
      <c r="E2253" s="18">
        <v>20000000</v>
      </c>
      <c r="F2253" s="34">
        <f t="shared" si="35"/>
        <v>0</v>
      </c>
      <c r="K2253" s="13"/>
      <c r="L2253" s="13"/>
    </row>
    <row r="2254" spans="1:12" x14ac:dyDescent="0.2">
      <c r="A2254" s="17" t="s">
        <v>1477</v>
      </c>
      <c r="B2254" s="17" t="s">
        <v>1478</v>
      </c>
      <c r="C2254" s="17" t="s">
        <v>19</v>
      </c>
      <c r="D2254" s="18">
        <v>30000000</v>
      </c>
      <c r="E2254" s="18">
        <v>30000000</v>
      </c>
      <c r="F2254" s="34">
        <f t="shared" si="35"/>
        <v>0</v>
      </c>
      <c r="K2254" s="13"/>
      <c r="L2254" s="13"/>
    </row>
    <row r="2255" spans="1:12" x14ac:dyDescent="0.2">
      <c r="A2255" s="17" t="s">
        <v>1479</v>
      </c>
      <c r="B2255" s="17" t="s">
        <v>1480</v>
      </c>
      <c r="C2255" s="17" t="s">
        <v>19</v>
      </c>
      <c r="D2255" s="18">
        <v>12000000</v>
      </c>
      <c r="E2255" s="18">
        <v>12000000</v>
      </c>
      <c r="F2255" s="34">
        <f t="shared" si="35"/>
        <v>0</v>
      </c>
      <c r="K2255" s="13"/>
      <c r="L2255" s="13"/>
    </row>
    <row r="2256" spans="1:12" x14ac:dyDescent="0.2">
      <c r="A2256" s="17" t="s">
        <v>1481</v>
      </c>
      <c r="B2256" s="17" t="s">
        <v>1482</v>
      </c>
      <c r="C2256" s="17" t="s">
        <v>19</v>
      </c>
      <c r="D2256" s="18">
        <v>31000000</v>
      </c>
      <c r="E2256" s="35">
        <v>31000000</v>
      </c>
      <c r="F2256" s="34">
        <f t="shared" si="35"/>
        <v>0</v>
      </c>
      <c r="K2256" s="13"/>
      <c r="L2256" s="13"/>
    </row>
    <row r="2257" spans="1:12" x14ac:dyDescent="0.2">
      <c r="A2257" s="17" t="s">
        <v>1483</v>
      </c>
      <c r="B2257" s="17" t="s">
        <v>1484</v>
      </c>
      <c r="C2257" s="17" t="s">
        <v>19</v>
      </c>
      <c r="D2257" s="18">
        <v>34000000</v>
      </c>
      <c r="E2257" s="18">
        <v>34000000</v>
      </c>
      <c r="F2257" s="34">
        <f t="shared" si="35"/>
        <v>0</v>
      </c>
      <c r="K2257" s="13"/>
      <c r="L2257" s="13"/>
    </row>
    <row r="2258" spans="1:12" x14ac:dyDescent="0.2">
      <c r="A2258" s="17" t="s">
        <v>1485</v>
      </c>
      <c r="B2258" s="17" t="s">
        <v>1486</v>
      </c>
      <c r="C2258" s="17" t="s">
        <v>19</v>
      </c>
      <c r="D2258" s="18">
        <v>22000000</v>
      </c>
      <c r="E2258" s="36">
        <v>22000000</v>
      </c>
      <c r="F2258" s="34">
        <f t="shared" si="35"/>
        <v>0</v>
      </c>
      <c r="K2258" s="13"/>
      <c r="L2258" s="13"/>
    </row>
    <row r="2259" spans="1:12" x14ac:dyDescent="0.2">
      <c r="A2259" s="17" t="s">
        <v>1487</v>
      </c>
      <c r="B2259" s="17" t="s">
        <v>1488</v>
      </c>
      <c r="C2259" s="17" t="s">
        <v>19</v>
      </c>
      <c r="D2259" s="18">
        <v>27000000</v>
      </c>
      <c r="E2259" s="18">
        <v>27000000</v>
      </c>
      <c r="F2259" s="34">
        <f t="shared" si="35"/>
        <v>0</v>
      </c>
      <c r="K2259" s="13"/>
      <c r="L2259" s="13"/>
    </row>
    <row r="2260" spans="1:12" x14ac:dyDescent="0.2">
      <c r="A2260" s="17" t="s">
        <v>1489</v>
      </c>
      <c r="B2260" s="17" t="s">
        <v>1490</v>
      </c>
      <c r="C2260" s="17" t="s">
        <v>19</v>
      </c>
      <c r="D2260" s="18">
        <v>40000000</v>
      </c>
      <c r="E2260" s="18">
        <v>40000000</v>
      </c>
      <c r="F2260" s="34">
        <f t="shared" si="35"/>
        <v>0</v>
      </c>
      <c r="K2260" s="13"/>
      <c r="L2260" s="13"/>
    </row>
    <row r="2261" spans="1:12" ht="27" x14ac:dyDescent="0.2">
      <c r="A2261" s="17" t="s">
        <v>1491</v>
      </c>
      <c r="B2261" s="17" t="s">
        <v>1492</v>
      </c>
      <c r="C2261" s="17" t="s">
        <v>19</v>
      </c>
      <c r="D2261" s="18">
        <v>50000000</v>
      </c>
      <c r="E2261" s="37">
        <v>50000000</v>
      </c>
      <c r="F2261" s="34">
        <f t="shared" si="35"/>
        <v>0</v>
      </c>
      <c r="K2261" s="13"/>
      <c r="L2261" s="13"/>
    </row>
    <row r="2262" spans="1:12" x14ac:dyDescent="0.2">
      <c r="A2262" s="17" t="s">
        <v>1493</v>
      </c>
      <c r="B2262" s="17" t="s">
        <v>1494</v>
      </c>
      <c r="C2262" s="17" t="s">
        <v>19</v>
      </c>
      <c r="D2262" s="18">
        <v>20000000</v>
      </c>
      <c r="E2262" s="18">
        <v>20000000</v>
      </c>
      <c r="F2262" s="34">
        <f t="shared" si="35"/>
        <v>0</v>
      </c>
      <c r="J2262" s="13"/>
      <c r="K2262" s="13"/>
    </row>
    <row r="2263" spans="1:12" x14ac:dyDescent="0.2">
      <c r="A2263" s="17" t="s">
        <v>1495</v>
      </c>
      <c r="B2263" s="17" t="s">
        <v>1496</v>
      </c>
      <c r="C2263" s="17" t="s">
        <v>19</v>
      </c>
      <c r="D2263" s="18">
        <v>10000000</v>
      </c>
      <c r="E2263" s="37">
        <v>10000000</v>
      </c>
      <c r="F2263" s="34">
        <f t="shared" si="35"/>
        <v>0</v>
      </c>
      <c r="K2263" s="13"/>
      <c r="L2263" s="13"/>
    </row>
    <row r="2264" spans="1:12" x14ac:dyDescent="0.2">
      <c r="A2264" s="17" t="s">
        <v>1497</v>
      </c>
      <c r="B2264" s="17" t="s">
        <v>1498</v>
      </c>
      <c r="C2264" s="17" t="s">
        <v>19</v>
      </c>
      <c r="D2264" s="18">
        <v>40000000</v>
      </c>
      <c r="E2264" s="37">
        <v>40000000</v>
      </c>
      <c r="F2264" s="34">
        <f t="shared" si="35"/>
        <v>0</v>
      </c>
      <c r="K2264" s="13"/>
      <c r="L2264" s="13"/>
    </row>
    <row r="2265" spans="1:12" x14ac:dyDescent="0.2">
      <c r="A2265" s="17" t="s">
        <v>1499</v>
      </c>
      <c r="B2265" s="17" t="s">
        <v>1500</v>
      </c>
      <c r="C2265" s="17" t="s">
        <v>19</v>
      </c>
      <c r="D2265" s="18">
        <v>7000000</v>
      </c>
      <c r="E2265" s="37">
        <v>7000000</v>
      </c>
      <c r="F2265" s="34">
        <f t="shared" si="35"/>
        <v>0</v>
      </c>
      <c r="K2265" s="13"/>
      <c r="L2265" s="13"/>
    </row>
    <row r="2266" spans="1:12" x14ac:dyDescent="0.2">
      <c r="A2266" s="17" t="s">
        <v>1501</v>
      </c>
      <c r="B2266" s="17" t="s">
        <v>1502</v>
      </c>
      <c r="C2266" s="17" t="s">
        <v>19</v>
      </c>
      <c r="D2266" s="18">
        <v>26000000</v>
      </c>
      <c r="E2266" s="37">
        <v>26000000</v>
      </c>
      <c r="F2266" s="34">
        <f t="shared" si="35"/>
        <v>0</v>
      </c>
      <c r="K2266" s="13"/>
      <c r="L2266" s="13"/>
    </row>
    <row r="2267" spans="1:12" ht="27" x14ac:dyDescent="0.2">
      <c r="A2267" s="17" t="s">
        <v>1503</v>
      </c>
      <c r="B2267" s="17" t="s">
        <v>1504</v>
      </c>
      <c r="C2267" s="17" t="s">
        <v>19</v>
      </c>
      <c r="D2267" s="18">
        <v>15000000</v>
      </c>
      <c r="E2267" s="18">
        <v>15000000</v>
      </c>
      <c r="F2267" s="34">
        <f t="shared" si="35"/>
        <v>0</v>
      </c>
      <c r="K2267" s="13"/>
      <c r="L2267" s="13"/>
    </row>
    <row r="2268" spans="1:12" ht="27" x14ac:dyDescent="0.2">
      <c r="A2268" s="17" t="s">
        <v>1505</v>
      </c>
      <c r="B2268" s="17" t="s">
        <v>1506</v>
      </c>
      <c r="C2268" s="17" t="s">
        <v>19</v>
      </c>
      <c r="D2268" s="18">
        <v>15000000</v>
      </c>
      <c r="E2268" s="18">
        <v>15000000</v>
      </c>
      <c r="F2268" s="34">
        <f t="shared" si="35"/>
        <v>0</v>
      </c>
      <c r="K2268" s="13"/>
      <c r="L2268" s="13"/>
    </row>
    <row r="2269" spans="1:12" ht="27" x14ac:dyDescent="0.2">
      <c r="A2269" s="17" t="s">
        <v>2119</v>
      </c>
      <c r="B2269" s="17" t="s">
        <v>2120</v>
      </c>
      <c r="C2269" s="17" t="s">
        <v>18</v>
      </c>
      <c r="D2269" s="18">
        <v>250000000</v>
      </c>
      <c r="E2269" s="35">
        <v>250000000</v>
      </c>
      <c r="F2269" s="34">
        <f t="shared" si="35"/>
        <v>0</v>
      </c>
      <c r="K2269" s="13"/>
      <c r="L2269" s="13"/>
    </row>
    <row r="2270" spans="1:12" ht="27" x14ac:dyDescent="0.2">
      <c r="A2270" s="17" t="s">
        <v>2121</v>
      </c>
      <c r="B2270" s="17" t="s">
        <v>2122</v>
      </c>
      <c r="C2270" s="17" t="s">
        <v>18</v>
      </c>
      <c r="D2270" s="18">
        <v>250000000</v>
      </c>
      <c r="E2270" s="35">
        <v>250000000</v>
      </c>
      <c r="F2270" s="34">
        <f t="shared" si="35"/>
        <v>0</v>
      </c>
      <c r="K2270" s="13"/>
      <c r="L2270" s="13"/>
    </row>
    <row r="2271" spans="1:12" x14ac:dyDescent="0.2">
      <c r="A2271" s="14" t="s">
        <v>1507</v>
      </c>
      <c r="B2271" s="14" t="s">
        <v>1508</v>
      </c>
      <c r="C2271" s="14"/>
      <c r="F2271" s="34" t="e">
        <f t="shared" si="35"/>
        <v>#VALUE!</v>
      </c>
      <c r="K2271" s="13"/>
      <c r="L2271" s="13"/>
    </row>
    <row r="2272" spans="1:12" x14ac:dyDescent="0.2">
      <c r="A2272" s="29" t="s">
        <v>5</v>
      </c>
      <c r="B2272" s="29" t="s">
        <v>140</v>
      </c>
      <c r="C2272" s="29"/>
      <c r="D2272" s="30" t="s">
        <v>20</v>
      </c>
      <c r="E2272" s="30" t="s">
        <v>20</v>
      </c>
      <c r="F2272" s="34">
        <f t="shared" si="35"/>
        <v>0</v>
      </c>
      <c r="K2272" s="13"/>
      <c r="L2272" s="13"/>
    </row>
    <row r="2273" spans="1:12" x14ac:dyDescent="0.2">
      <c r="A2273" s="14" t="s">
        <v>139</v>
      </c>
      <c r="B2273" s="14" t="s">
        <v>15</v>
      </c>
      <c r="C2273" s="14"/>
      <c r="D2273" s="16">
        <v>1397936332</v>
      </c>
      <c r="E2273" s="16">
        <f>SUM(E2274,E2284,E2321)</f>
        <v>1397936332</v>
      </c>
      <c r="F2273" s="34">
        <f t="shared" si="35"/>
        <v>0</v>
      </c>
      <c r="K2273" s="13"/>
      <c r="L2273" s="13"/>
    </row>
    <row r="2274" spans="1:12" x14ac:dyDescent="0.2">
      <c r="A2274" s="14" t="s">
        <v>138</v>
      </c>
      <c r="B2274" s="14" t="s">
        <v>137</v>
      </c>
      <c r="C2274" s="14"/>
      <c r="D2274" s="16">
        <v>825427313</v>
      </c>
      <c r="E2274" s="16">
        <f>SUM(E2275,E2278)</f>
        <v>825427313</v>
      </c>
      <c r="F2274" s="34">
        <f t="shared" si="35"/>
        <v>0</v>
      </c>
      <c r="K2274" s="13"/>
      <c r="L2274" s="13"/>
    </row>
    <row r="2275" spans="1:12" x14ac:dyDescent="0.2">
      <c r="A2275" s="14" t="s">
        <v>136</v>
      </c>
      <c r="B2275" s="14" t="s">
        <v>132</v>
      </c>
      <c r="C2275" s="14"/>
      <c r="D2275" s="16">
        <v>631839533</v>
      </c>
      <c r="E2275" s="16">
        <f>E2276</f>
        <v>631839533</v>
      </c>
      <c r="F2275" s="34">
        <f t="shared" si="35"/>
        <v>0</v>
      </c>
      <c r="K2275" s="13"/>
      <c r="L2275" s="13"/>
    </row>
    <row r="2276" spans="1:12" x14ac:dyDescent="0.2">
      <c r="A2276" s="14" t="s">
        <v>135</v>
      </c>
      <c r="B2276" s="14" t="s">
        <v>134</v>
      </c>
      <c r="C2276" s="14"/>
      <c r="D2276" s="16">
        <v>631839533</v>
      </c>
      <c r="E2276" s="16">
        <f>E2277</f>
        <v>631839533</v>
      </c>
      <c r="F2276" s="34">
        <f t="shared" si="35"/>
        <v>0</v>
      </c>
      <c r="K2276" s="13"/>
      <c r="L2276" s="13"/>
    </row>
    <row r="2277" spans="1:12" x14ac:dyDescent="0.2">
      <c r="A2277" s="17" t="s">
        <v>133</v>
      </c>
      <c r="B2277" s="17" t="s">
        <v>132</v>
      </c>
      <c r="C2277" s="17"/>
      <c r="D2277" s="18">
        <v>631839533</v>
      </c>
      <c r="E2277" s="18">
        <v>631839533</v>
      </c>
      <c r="F2277" s="34">
        <f t="shared" si="35"/>
        <v>0</v>
      </c>
      <c r="K2277" s="13"/>
      <c r="L2277" s="13"/>
    </row>
    <row r="2278" spans="1:12" x14ac:dyDescent="0.2">
      <c r="A2278" s="14" t="s">
        <v>131</v>
      </c>
      <c r="B2278" s="14" t="s">
        <v>130</v>
      </c>
      <c r="C2278" s="14"/>
      <c r="D2278" s="16">
        <v>193587780</v>
      </c>
      <c r="E2278" s="16">
        <f>SUM(E2279,E2281)</f>
        <v>193587780</v>
      </c>
      <c r="F2278" s="34">
        <f t="shared" si="35"/>
        <v>0</v>
      </c>
      <c r="K2278" s="13"/>
      <c r="L2278" s="13"/>
    </row>
    <row r="2279" spans="1:12" x14ac:dyDescent="0.2">
      <c r="A2279" s="14" t="s">
        <v>129</v>
      </c>
      <c r="B2279" s="14" t="s">
        <v>128</v>
      </c>
      <c r="C2279" s="14"/>
      <c r="D2279" s="16">
        <v>100472909</v>
      </c>
      <c r="E2279" s="16">
        <f>E2280</f>
        <v>100472909</v>
      </c>
      <c r="F2279" s="34">
        <f t="shared" si="35"/>
        <v>0</v>
      </c>
      <c r="K2279" s="13"/>
      <c r="L2279" s="13"/>
    </row>
    <row r="2280" spans="1:12" x14ac:dyDescent="0.2">
      <c r="A2280" s="17" t="s">
        <v>143</v>
      </c>
      <c r="B2280" s="17" t="s">
        <v>144</v>
      </c>
      <c r="C2280" s="17"/>
      <c r="D2280" s="18">
        <v>100472909</v>
      </c>
      <c r="E2280" s="18">
        <v>100472909</v>
      </c>
      <c r="F2280" s="34">
        <f t="shared" si="35"/>
        <v>0</v>
      </c>
      <c r="K2280" s="13"/>
      <c r="L2280" s="13"/>
    </row>
    <row r="2281" spans="1:12" x14ac:dyDescent="0.2">
      <c r="A2281" s="14" t="s">
        <v>125</v>
      </c>
      <c r="B2281" s="14" t="s">
        <v>124</v>
      </c>
      <c r="C2281" s="14"/>
      <c r="D2281" s="16">
        <v>93114871</v>
      </c>
      <c r="E2281" s="16">
        <f>SUM(E2282:E2283)</f>
        <v>93114871</v>
      </c>
      <c r="F2281" s="34">
        <f t="shared" si="35"/>
        <v>0</v>
      </c>
      <c r="K2281" s="13"/>
      <c r="L2281" s="13"/>
    </row>
    <row r="2282" spans="1:12" x14ac:dyDescent="0.2">
      <c r="A2282" s="17" t="s">
        <v>123</v>
      </c>
      <c r="B2282" s="17" t="s">
        <v>122</v>
      </c>
      <c r="C2282" s="17"/>
      <c r="D2282" s="18">
        <v>31038290</v>
      </c>
      <c r="E2282" s="18">
        <v>31038290</v>
      </c>
      <c r="F2282" s="34">
        <f t="shared" si="35"/>
        <v>0</v>
      </c>
      <c r="K2282" s="13"/>
      <c r="L2282" s="13"/>
    </row>
    <row r="2283" spans="1:12" x14ac:dyDescent="0.2">
      <c r="A2283" s="17" t="s">
        <v>121</v>
      </c>
      <c r="B2283" s="17" t="s">
        <v>120</v>
      </c>
      <c r="C2283" s="17"/>
      <c r="D2283" s="18">
        <v>62076581</v>
      </c>
      <c r="E2283" s="18">
        <v>62076581</v>
      </c>
      <c r="F2283" s="34">
        <f t="shared" si="35"/>
        <v>0</v>
      </c>
      <c r="K2283" s="13"/>
      <c r="L2283" s="13"/>
    </row>
    <row r="2284" spans="1:12" x14ac:dyDescent="0.2">
      <c r="A2284" s="14" t="s">
        <v>119</v>
      </c>
      <c r="B2284" s="14" t="s">
        <v>118</v>
      </c>
      <c r="C2284" s="14"/>
      <c r="D2284" s="16">
        <v>50279000</v>
      </c>
      <c r="E2284" s="16">
        <f>E2285</f>
        <v>50279000</v>
      </c>
      <c r="F2284" s="34">
        <f t="shared" si="35"/>
        <v>0</v>
      </c>
      <c r="K2284" s="13"/>
      <c r="L2284" s="13"/>
    </row>
    <row r="2285" spans="1:12" x14ac:dyDescent="0.2">
      <c r="A2285" s="14" t="s">
        <v>117</v>
      </c>
      <c r="B2285" s="14" t="s">
        <v>116</v>
      </c>
      <c r="C2285" s="14"/>
      <c r="D2285" s="16">
        <v>50279000</v>
      </c>
      <c r="E2285" s="16">
        <f>SUM(E2286,E2289,E2291,E2296,E2302,E2304,E2307,E2309,E2313,E2315)</f>
        <v>50279000</v>
      </c>
      <c r="F2285" s="34">
        <f t="shared" si="35"/>
        <v>0</v>
      </c>
      <c r="K2285" s="13"/>
      <c r="L2285" s="13"/>
    </row>
    <row r="2286" spans="1:12" x14ac:dyDescent="0.2">
      <c r="A2286" s="14" t="s">
        <v>115</v>
      </c>
      <c r="B2286" s="14" t="s">
        <v>114</v>
      </c>
      <c r="C2286" s="14"/>
      <c r="D2286" s="16">
        <v>5699000</v>
      </c>
      <c r="E2286" s="16">
        <f>SUM(E2287:E2288)</f>
        <v>5699000</v>
      </c>
      <c r="F2286" s="34">
        <f t="shared" si="35"/>
        <v>0</v>
      </c>
      <c r="K2286" s="13"/>
      <c r="L2286" s="13"/>
    </row>
    <row r="2287" spans="1:12" x14ac:dyDescent="0.2">
      <c r="A2287" s="17" t="s">
        <v>113</v>
      </c>
      <c r="B2287" s="17" t="s">
        <v>112</v>
      </c>
      <c r="C2287" s="17"/>
      <c r="D2287" s="18">
        <v>4284000</v>
      </c>
      <c r="E2287" s="18">
        <v>4284000</v>
      </c>
      <c r="F2287" s="34">
        <f t="shared" si="35"/>
        <v>0</v>
      </c>
      <c r="K2287" s="13"/>
      <c r="L2287" s="13"/>
    </row>
    <row r="2288" spans="1:12" x14ac:dyDescent="0.2">
      <c r="A2288" s="17" t="s">
        <v>111</v>
      </c>
      <c r="B2288" s="17" t="s">
        <v>110</v>
      </c>
      <c r="C2288" s="17"/>
      <c r="D2288" s="18">
        <v>1415000</v>
      </c>
      <c r="E2288" s="18">
        <v>1415000</v>
      </c>
      <c r="F2288" s="34">
        <f t="shared" si="35"/>
        <v>0</v>
      </c>
      <c r="K2288" s="13"/>
      <c r="L2288" s="13"/>
    </row>
    <row r="2289" spans="1:12" x14ac:dyDescent="0.2">
      <c r="A2289" s="14" t="s">
        <v>109</v>
      </c>
      <c r="B2289" s="14" t="s">
        <v>108</v>
      </c>
      <c r="C2289" s="14"/>
      <c r="D2289" s="16">
        <v>4511064</v>
      </c>
      <c r="E2289" s="16">
        <f>E2290</f>
        <v>4511064</v>
      </c>
      <c r="F2289" s="34">
        <f t="shared" si="35"/>
        <v>0</v>
      </c>
      <c r="K2289" s="13"/>
      <c r="L2289" s="13"/>
    </row>
    <row r="2290" spans="1:12" x14ac:dyDescent="0.2">
      <c r="A2290" s="17" t="s">
        <v>107</v>
      </c>
      <c r="B2290" s="17" t="s">
        <v>106</v>
      </c>
      <c r="C2290" s="17"/>
      <c r="D2290" s="18">
        <v>4511064</v>
      </c>
      <c r="E2290" s="18">
        <v>4511064</v>
      </c>
      <c r="F2290" s="34">
        <f t="shared" si="35"/>
        <v>0</v>
      </c>
      <c r="K2290" s="13"/>
      <c r="L2290" s="13"/>
    </row>
    <row r="2291" spans="1:12" x14ac:dyDescent="0.2">
      <c r="A2291" s="14" t="s">
        <v>101</v>
      </c>
      <c r="B2291" s="14" t="s">
        <v>100</v>
      </c>
      <c r="C2291" s="14"/>
      <c r="D2291" s="16">
        <v>2875331</v>
      </c>
      <c r="E2291" s="16">
        <f>SUM(E2292:E2295)</f>
        <v>2875331</v>
      </c>
      <c r="F2291" s="34">
        <f t="shared" si="35"/>
        <v>0</v>
      </c>
      <c r="K2291" s="13"/>
      <c r="L2291" s="13"/>
    </row>
    <row r="2292" spans="1:12" x14ac:dyDescent="0.2">
      <c r="A2292" s="17" t="s">
        <v>99</v>
      </c>
      <c r="B2292" s="17" t="s">
        <v>98</v>
      </c>
      <c r="C2292" s="17"/>
      <c r="D2292" s="18">
        <v>1325424</v>
      </c>
      <c r="E2292" s="18">
        <v>1325424</v>
      </c>
      <c r="F2292" s="34">
        <f t="shared" si="35"/>
        <v>0</v>
      </c>
      <c r="K2292" s="13"/>
      <c r="L2292" s="13"/>
    </row>
    <row r="2293" spans="1:12" x14ac:dyDescent="0.2">
      <c r="A2293" s="17" t="s">
        <v>93</v>
      </c>
      <c r="B2293" s="17" t="s">
        <v>92</v>
      </c>
      <c r="C2293" s="17"/>
      <c r="D2293" s="18">
        <v>251476</v>
      </c>
      <c r="E2293" s="18">
        <v>251476</v>
      </c>
      <c r="F2293" s="34">
        <f t="shared" si="35"/>
        <v>0</v>
      </c>
      <c r="K2293" s="13"/>
      <c r="L2293" s="13"/>
    </row>
    <row r="2294" spans="1:12" x14ac:dyDescent="0.2">
      <c r="A2294" s="17" t="s">
        <v>147</v>
      </c>
      <c r="B2294" s="17" t="s">
        <v>148</v>
      </c>
      <c r="C2294" s="17"/>
      <c r="D2294" s="18">
        <v>529797</v>
      </c>
      <c r="E2294" s="18">
        <v>529797</v>
      </c>
      <c r="F2294" s="34">
        <f t="shared" si="35"/>
        <v>0</v>
      </c>
      <c r="K2294" s="13"/>
      <c r="L2294" s="13"/>
    </row>
    <row r="2295" spans="1:12" x14ac:dyDescent="0.2">
      <c r="A2295" s="17" t="s">
        <v>399</v>
      </c>
      <c r="B2295" s="17" t="s">
        <v>400</v>
      </c>
      <c r="C2295" s="17"/>
      <c r="D2295" s="18">
        <v>768634</v>
      </c>
      <c r="E2295" s="18">
        <v>768634</v>
      </c>
      <c r="F2295" s="34">
        <f t="shared" si="35"/>
        <v>0</v>
      </c>
      <c r="K2295" s="13"/>
      <c r="L2295" s="13"/>
    </row>
    <row r="2296" spans="1:12" x14ac:dyDescent="0.2">
      <c r="A2296" s="14" t="s">
        <v>89</v>
      </c>
      <c r="B2296" s="14" t="s">
        <v>88</v>
      </c>
      <c r="C2296" s="14"/>
      <c r="D2296" s="16">
        <v>3418381</v>
      </c>
      <c r="E2296" s="16">
        <f>SUM(E2297:E2301)</f>
        <v>3418381</v>
      </c>
      <c r="F2296" s="34">
        <f t="shared" si="35"/>
        <v>0</v>
      </c>
      <c r="K2296" s="13"/>
      <c r="L2296" s="13"/>
    </row>
    <row r="2297" spans="1:12" x14ac:dyDescent="0.2">
      <c r="A2297" s="17" t="s">
        <v>87</v>
      </c>
      <c r="B2297" s="17" t="s">
        <v>86</v>
      </c>
      <c r="C2297" s="17"/>
      <c r="D2297" s="18">
        <v>831010</v>
      </c>
      <c r="E2297" s="18">
        <v>831010</v>
      </c>
      <c r="F2297" s="34">
        <f t="shared" si="35"/>
        <v>0</v>
      </c>
      <c r="K2297" s="13"/>
      <c r="L2297" s="13"/>
    </row>
    <row r="2298" spans="1:12" x14ac:dyDescent="0.2">
      <c r="A2298" s="17" t="s">
        <v>85</v>
      </c>
      <c r="B2298" s="17" t="s">
        <v>84</v>
      </c>
      <c r="C2298" s="17"/>
      <c r="D2298" s="18">
        <v>237776</v>
      </c>
      <c r="E2298" s="18">
        <v>237776</v>
      </c>
      <c r="F2298" s="34">
        <f t="shared" si="35"/>
        <v>0</v>
      </c>
      <c r="K2298" s="13"/>
      <c r="L2298" s="13"/>
    </row>
    <row r="2299" spans="1:12" x14ac:dyDescent="0.2">
      <c r="A2299" s="17" t="s">
        <v>81</v>
      </c>
      <c r="B2299" s="17" t="s">
        <v>80</v>
      </c>
      <c r="C2299" s="17"/>
      <c r="D2299" s="18">
        <v>639980</v>
      </c>
      <c r="E2299" s="18">
        <v>639980</v>
      </c>
      <c r="F2299" s="34">
        <f t="shared" si="35"/>
        <v>0</v>
      </c>
      <c r="K2299" s="13"/>
      <c r="L2299" s="13"/>
    </row>
    <row r="2300" spans="1:12" x14ac:dyDescent="0.2">
      <c r="A2300" s="17" t="s">
        <v>79</v>
      </c>
      <c r="B2300" s="17" t="s">
        <v>78</v>
      </c>
      <c r="C2300" s="17"/>
      <c r="D2300" s="18">
        <v>377600</v>
      </c>
      <c r="E2300" s="18">
        <v>377600</v>
      </c>
      <c r="F2300" s="34">
        <f t="shared" si="35"/>
        <v>0</v>
      </c>
      <c r="K2300" s="13"/>
      <c r="L2300" s="13"/>
    </row>
    <row r="2301" spans="1:12" x14ac:dyDescent="0.2">
      <c r="A2301" s="17" t="s">
        <v>77</v>
      </c>
      <c r="B2301" s="17" t="s">
        <v>76</v>
      </c>
      <c r="C2301" s="17"/>
      <c r="D2301" s="18">
        <v>1332015</v>
      </c>
      <c r="E2301" s="18">
        <v>1332015</v>
      </c>
      <c r="F2301" s="34">
        <f t="shared" si="35"/>
        <v>0</v>
      </c>
      <c r="K2301" s="13"/>
      <c r="L2301" s="13"/>
    </row>
    <row r="2302" spans="1:12" x14ac:dyDescent="0.2">
      <c r="A2302" s="14" t="s">
        <v>75</v>
      </c>
      <c r="B2302" s="14" t="s">
        <v>74</v>
      </c>
      <c r="C2302" s="14"/>
      <c r="D2302" s="16">
        <v>6032827</v>
      </c>
      <c r="E2302" s="16">
        <f>E2303</f>
        <v>6032827</v>
      </c>
      <c r="F2302" s="34">
        <f t="shared" si="35"/>
        <v>0</v>
      </c>
      <c r="K2302" s="13"/>
      <c r="L2302" s="13"/>
    </row>
    <row r="2303" spans="1:12" x14ac:dyDescent="0.2">
      <c r="A2303" s="17" t="s">
        <v>73</v>
      </c>
      <c r="B2303" s="17" t="s">
        <v>72</v>
      </c>
      <c r="C2303" s="17"/>
      <c r="D2303" s="18">
        <v>6032827</v>
      </c>
      <c r="E2303" s="18">
        <v>6032827</v>
      </c>
      <c r="F2303" s="34">
        <f t="shared" si="35"/>
        <v>0</v>
      </c>
      <c r="K2303" s="13"/>
      <c r="L2303" s="13"/>
    </row>
    <row r="2304" spans="1:12" x14ac:dyDescent="0.2">
      <c r="A2304" s="14" t="s">
        <v>71</v>
      </c>
      <c r="B2304" s="14" t="s">
        <v>70</v>
      </c>
      <c r="C2304" s="14"/>
      <c r="D2304" s="16">
        <v>6651950</v>
      </c>
      <c r="E2304" s="16">
        <f>SUM(E2305:E2306)</f>
        <v>6651950</v>
      </c>
      <c r="F2304" s="34">
        <f t="shared" si="35"/>
        <v>0</v>
      </c>
      <c r="K2304" s="13"/>
      <c r="L2304" s="13"/>
    </row>
    <row r="2305" spans="1:12" x14ac:dyDescent="0.2">
      <c r="A2305" s="17" t="s">
        <v>69</v>
      </c>
      <c r="B2305" s="17" t="s">
        <v>68</v>
      </c>
      <c r="C2305" s="17"/>
      <c r="D2305" s="18">
        <v>5000000</v>
      </c>
      <c r="E2305" s="18">
        <v>5000000</v>
      </c>
      <c r="F2305" s="34">
        <f t="shared" si="35"/>
        <v>0</v>
      </c>
      <c r="K2305" s="13"/>
      <c r="L2305" s="13"/>
    </row>
    <row r="2306" spans="1:12" x14ac:dyDescent="0.2">
      <c r="A2306" s="17" t="s">
        <v>151</v>
      </c>
      <c r="B2306" s="17" t="s">
        <v>152</v>
      </c>
      <c r="C2306" s="17"/>
      <c r="D2306" s="18">
        <v>1651950</v>
      </c>
      <c r="E2306" s="18">
        <v>1651950</v>
      </c>
      <c r="F2306" s="34">
        <f t="shared" si="35"/>
        <v>0</v>
      </c>
      <c r="K2306" s="13"/>
      <c r="L2306" s="13"/>
    </row>
    <row r="2307" spans="1:12" x14ac:dyDescent="0.2">
      <c r="A2307" s="14" t="s">
        <v>65</v>
      </c>
      <c r="B2307" s="14" t="s">
        <v>64</v>
      </c>
      <c r="C2307" s="14"/>
      <c r="D2307" s="16">
        <v>800000</v>
      </c>
      <c r="E2307" s="16">
        <f>E2308</f>
        <v>800000</v>
      </c>
      <c r="F2307" s="34">
        <f t="shared" si="35"/>
        <v>0</v>
      </c>
      <c r="K2307" s="13"/>
      <c r="L2307" s="13"/>
    </row>
    <row r="2308" spans="1:12" x14ac:dyDescent="0.2">
      <c r="A2308" s="17" t="s">
        <v>401</v>
      </c>
      <c r="B2308" s="17" t="s">
        <v>402</v>
      </c>
      <c r="C2308" s="17"/>
      <c r="D2308" s="18">
        <v>800000</v>
      </c>
      <c r="E2308" s="18">
        <v>800000</v>
      </c>
      <c r="F2308" s="34">
        <f t="shared" si="35"/>
        <v>0</v>
      </c>
      <c r="K2308" s="13"/>
      <c r="L2308" s="13"/>
    </row>
    <row r="2309" spans="1:12" x14ac:dyDescent="0.2">
      <c r="A2309" s="14" t="s">
        <v>59</v>
      </c>
      <c r="B2309" s="14" t="s">
        <v>58</v>
      </c>
      <c r="C2309" s="14"/>
      <c r="D2309" s="16">
        <v>1839339</v>
      </c>
      <c r="E2309" s="16">
        <f>SUM(E2310:E2312)</f>
        <v>1839339</v>
      </c>
      <c r="F2309" s="34">
        <f t="shared" si="35"/>
        <v>0</v>
      </c>
      <c r="K2309" s="13"/>
      <c r="L2309" s="13"/>
    </row>
    <row r="2310" spans="1:12" x14ac:dyDescent="0.2">
      <c r="A2310" s="17" t="s">
        <v>57</v>
      </c>
      <c r="B2310" s="17" t="s">
        <v>56</v>
      </c>
      <c r="C2310" s="17"/>
      <c r="D2310" s="18">
        <v>1086000</v>
      </c>
      <c r="E2310" s="18">
        <v>1086000</v>
      </c>
      <c r="F2310" s="34">
        <f t="shared" ref="F2310:F2373" si="36">E2311-D2311</f>
        <v>0</v>
      </c>
      <c r="K2310" s="13"/>
      <c r="L2310" s="13"/>
    </row>
    <row r="2311" spans="1:12" x14ac:dyDescent="0.2">
      <c r="A2311" s="17" t="s">
        <v>55</v>
      </c>
      <c r="B2311" s="17" t="s">
        <v>54</v>
      </c>
      <c r="C2311" s="17"/>
      <c r="D2311" s="18">
        <v>704000</v>
      </c>
      <c r="E2311" s="18">
        <v>704000</v>
      </c>
      <c r="F2311" s="34">
        <f t="shared" si="36"/>
        <v>0</v>
      </c>
      <c r="K2311" s="13"/>
      <c r="L2311" s="13"/>
    </row>
    <row r="2312" spans="1:12" x14ac:dyDescent="0.2">
      <c r="A2312" s="17" t="s">
        <v>1509</v>
      </c>
      <c r="B2312" s="17" t="s">
        <v>1510</v>
      </c>
      <c r="C2312" s="17"/>
      <c r="D2312" s="18">
        <v>49339</v>
      </c>
      <c r="E2312" s="18">
        <v>49339</v>
      </c>
      <c r="F2312" s="34">
        <f t="shared" si="36"/>
        <v>0</v>
      </c>
      <c r="K2312" s="13"/>
      <c r="L2312" s="13"/>
    </row>
    <row r="2313" spans="1:12" x14ac:dyDescent="0.2">
      <c r="A2313" s="14" t="s">
        <v>405</v>
      </c>
      <c r="B2313" s="14" t="s">
        <v>406</v>
      </c>
      <c r="C2313" s="14"/>
      <c r="D2313" s="16">
        <v>227000</v>
      </c>
      <c r="E2313" s="16">
        <f>E2314</f>
        <v>227000</v>
      </c>
      <c r="F2313" s="34">
        <f t="shared" si="36"/>
        <v>0</v>
      </c>
      <c r="K2313" s="13"/>
      <c r="L2313" s="13"/>
    </row>
    <row r="2314" spans="1:12" x14ac:dyDescent="0.2">
      <c r="A2314" s="17" t="s">
        <v>455</v>
      </c>
      <c r="B2314" s="17" t="s">
        <v>456</v>
      </c>
      <c r="C2314" s="17"/>
      <c r="D2314" s="18">
        <v>227000</v>
      </c>
      <c r="E2314" s="18">
        <v>227000</v>
      </c>
      <c r="F2314" s="34">
        <f t="shared" si="36"/>
        <v>0</v>
      </c>
      <c r="K2314" s="13"/>
      <c r="L2314" s="13"/>
    </row>
    <row r="2315" spans="1:12" x14ac:dyDescent="0.2">
      <c r="A2315" s="14" t="s">
        <v>53</v>
      </c>
      <c r="B2315" s="14" t="s">
        <v>52</v>
      </c>
      <c r="C2315" s="14"/>
      <c r="D2315" s="16">
        <v>18224108</v>
      </c>
      <c r="E2315" s="16">
        <f>SUM(E2316:E2320)</f>
        <v>18224108</v>
      </c>
      <c r="F2315" s="34">
        <f t="shared" si="36"/>
        <v>0</v>
      </c>
      <c r="K2315" s="13"/>
      <c r="L2315" s="13"/>
    </row>
    <row r="2316" spans="1:12" x14ac:dyDescent="0.2">
      <c r="A2316" s="17" t="s">
        <v>51</v>
      </c>
      <c r="B2316" s="17" t="s">
        <v>50</v>
      </c>
      <c r="C2316" s="17"/>
      <c r="D2316" s="18">
        <v>520000</v>
      </c>
      <c r="E2316" s="18">
        <v>520000</v>
      </c>
      <c r="F2316" s="34">
        <f t="shared" si="36"/>
        <v>0</v>
      </c>
      <c r="K2316" s="13"/>
      <c r="L2316" s="13"/>
    </row>
    <row r="2317" spans="1:12" x14ac:dyDescent="0.2">
      <c r="A2317" s="17" t="s">
        <v>49</v>
      </c>
      <c r="B2317" s="17" t="s">
        <v>48</v>
      </c>
      <c r="C2317" s="17"/>
      <c r="D2317" s="18">
        <v>10000000</v>
      </c>
      <c r="E2317" s="18">
        <v>10000000</v>
      </c>
      <c r="F2317" s="34">
        <f t="shared" si="36"/>
        <v>0</v>
      </c>
      <c r="K2317" s="13"/>
      <c r="L2317" s="13"/>
    </row>
    <row r="2318" spans="1:12" x14ac:dyDescent="0.2">
      <c r="A2318" s="17" t="s">
        <v>47</v>
      </c>
      <c r="B2318" s="17" t="s">
        <v>46</v>
      </c>
      <c r="C2318" s="17"/>
      <c r="D2318" s="18">
        <v>903752</v>
      </c>
      <c r="E2318" s="18">
        <v>903752</v>
      </c>
      <c r="F2318" s="34">
        <f t="shared" si="36"/>
        <v>0</v>
      </c>
      <c r="K2318" s="13"/>
      <c r="L2318" s="13"/>
    </row>
    <row r="2319" spans="1:12" x14ac:dyDescent="0.2">
      <c r="A2319" s="17" t="s">
        <v>43</v>
      </c>
      <c r="B2319" s="17" t="s">
        <v>42</v>
      </c>
      <c r="C2319" s="17"/>
      <c r="D2319" s="18">
        <v>6385356</v>
      </c>
      <c r="E2319" s="18">
        <v>6385356</v>
      </c>
      <c r="F2319" s="34">
        <f t="shared" si="36"/>
        <v>0</v>
      </c>
      <c r="K2319" s="13"/>
      <c r="L2319" s="13"/>
    </row>
    <row r="2320" spans="1:12" x14ac:dyDescent="0.2">
      <c r="A2320" s="17" t="s">
        <v>41</v>
      </c>
      <c r="B2320" s="17" t="s">
        <v>40</v>
      </c>
      <c r="C2320" s="17"/>
      <c r="D2320" s="18">
        <v>415000</v>
      </c>
      <c r="E2320" s="18">
        <v>415000</v>
      </c>
      <c r="F2320" s="34">
        <f t="shared" si="36"/>
        <v>0</v>
      </c>
      <c r="K2320" s="13"/>
      <c r="L2320" s="13"/>
    </row>
    <row r="2321" spans="1:12" x14ac:dyDescent="0.2">
      <c r="A2321" s="14" t="s">
        <v>37</v>
      </c>
      <c r="B2321" s="14" t="s">
        <v>36</v>
      </c>
      <c r="C2321" s="14"/>
      <c r="D2321" s="16">
        <v>522230019</v>
      </c>
      <c r="E2321" s="16">
        <f>SUM(E2322,E2328,E2332,E2335)</f>
        <v>522230019</v>
      </c>
      <c r="F2321" s="34">
        <f t="shared" si="36"/>
        <v>0</v>
      </c>
      <c r="K2321" s="13"/>
      <c r="L2321" s="13"/>
    </row>
    <row r="2322" spans="1:12" x14ac:dyDescent="0.2">
      <c r="A2322" s="14" t="s">
        <v>35</v>
      </c>
      <c r="B2322" s="14" t="s">
        <v>34</v>
      </c>
      <c r="C2322" s="14"/>
      <c r="D2322" s="16">
        <v>186000000</v>
      </c>
      <c r="E2322" s="16">
        <f>E2323</f>
        <v>186000000</v>
      </c>
      <c r="F2322" s="34">
        <f t="shared" si="36"/>
        <v>0</v>
      </c>
      <c r="K2322" s="13"/>
      <c r="L2322" s="13"/>
    </row>
    <row r="2323" spans="1:12" x14ac:dyDescent="0.2">
      <c r="A2323" s="14" t="s">
        <v>33</v>
      </c>
      <c r="B2323" s="14" t="s">
        <v>32</v>
      </c>
      <c r="C2323" s="14"/>
      <c r="D2323" s="16">
        <v>186000000</v>
      </c>
      <c r="E2323" s="16">
        <f>SUM(E2324:E2327)</f>
        <v>186000000</v>
      </c>
      <c r="F2323" s="34">
        <f t="shared" si="36"/>
        <v>0</v>
      </c>
      <c r="K2323" s="13"/>
      <c r="L2323" s="13"/>
    </row>
    <row r="2324" spans="1:12" x14ac:dyDescent="0.2">
      <c r="A2324" s="17" t="s">
        <v>739</v>
      </c>
      <c r="B2324" s="17" t="s">
        <v>740</v>
      </c>
      <c r="C2324" s="17"/>
      <c r="D2324" s="18">
        <v>80000000</v>
      </c>
      <c r="E2324" s="35">
        <f>E2352</f>
        <v>80000000</v>
      </c>
      <c r="F2324" s="34">
        <f t="shared" si="36"/>
        <v>0</v>
      </c>
      <c r="K2324" s="13"/>
      <c r="L2324" s="13"/>
    </row>
    <row r="2325" spans="1:12" x14ac:dyDescent="0.2">
      <c r="A2325" s="17" t="s">
        <v>1511</v>
      </c>
      <c r="B2325" s="17" t="s">
        <v>1512</v>
      </c>
      <c r="C2325" s="17"/>
      <c r="D2325" s="18">
        <v>42000000</v>
      </c>
      <c r="E2325" s="35">
        <f>E2346</f>
        <v>42000000</v>
      </c>
      <c r="F2325" s="34">
        <f t="shared" si="36"/>
        <v>0</v>
      </c>
      <c r="K2325" s="13"/>
      <c r="L2325" s="13"/>
    </row>
    <row r="2326" spans="1:12" x14ac:dyDescent="0.2">
      <c r="A2326" s="17" t="s">
        <v>978</v>
      </c>
      <c r="B2326" s="17" t="s">
        <v>979</v>
      </c>
      <c r="C2326" s="17"/>
      <c r="D2326" s="18">
        <v>55000000</v>
      </c>
      <c r="E2326" s="38">
        <f>SUM(E2353,E2356)</f>
        <v>55000000</v>
      </c>
      <c r="F2326" s="34">
        <f t="shared" si="36"/>
        <v>0</v>
      </c>
      <c r="K2326" s="13"/>
      <c r="L2326" s="13"/>
    </row>
    <row r="2327" spans="1:12" x14ac:dyDescent="0.2">
      <c r="A2327" s="17" t="s">
        <v>415</v>
      </c>
      <c r="B2327" s="17" t="s">
        <v>416</v>
      </c>
      <c r="C2327" s="17"/>
      <c r="D2327" s="18">
        <v>9000000</v>
      </c>
      <c r="E2327" s="35">
        <f>E2349</f>
        <v>9000000</v>
      </c>
      <c r="F2327" s="34">
        <f t="shared" si="36"/>
        <v>0</v>
      </c>
      <c r="K2327" s="13"/>
      <c r="L2327" s="13"/>
    </row>
    <row r="2328" spans="1:12" x14ac:dyDescent="0.2">
      <c r="A2328" s="14" t="s">
        <v>157</v>
      </c>
      <c r="B2328" s="14" t="s">
        <v>158</v>
      </c>
      <c r="C2328" s="14"/>
      <c r="D2328" s="16">
        <v>217851280</v>
      </c>
      <c r="E2328" s="16">
        <f>E2329</f>
        <v>217851280</v>
      </c>
      <c r="F2328" s="34">
        <f t="shared" si="36"/>
        <v>0</v>
      </c>
      <c r="K2328" s="13"/>
      <c r="L2328" s="13"/>
    </row>
    <row r="2329" spans="1:12" x14ac:dyDescent="0.2">
      <c r="A2329" s="14" t="s">
        <v>159</v>
      </c>
      <c r="B2329" s="14" t="s">
        <v>160</v>
      </c>
      <c r="C2329" s="14"/>
      <c r="D2329" s="16">
        <v>217851280</v>
      </c>
      <c r="E2329" s="16">
        <f>SUM(E2330:E2331)</f>
        <v>217851280</v>
      </c>
      <c r="F2329" s="34">
        <f t="shared" si="36"/>
        <v>0</v>
      </c>
      <c r="K2329" s="13"/>
      <c r="L2329" s="13"/>
    </row>
    <row r="2330" spans="1:12" x14ac:dyDescent="0.2">
      <c r="A2330" s="17" t="s">
        <v>161</v>
      </c>
      <c r="B2330" s="17" t="s">
        <v>162</v>
      </c>
      <c r="C2330" s="17"/>
      <c r="D2330" s="18">
        <v>80201280</v>
      </c>
      <c r="E2330" s="40">
        <f>SUM(E2347:E2348,E2354)</f>
        <v>80201280</v>
      </c>
      <c r="F2330" s="34">
        <f t="shared" si="36"/>
        <v>0</v>
      </c>
      <c r="K2330" s="13"/>
    </row>
    <row r="2331" spans="1:12" x14ac:dyDescent="0.2">
      <c r="A2331" s="17" t="s">
        <v>919</v>
      </c>
      <c r="B2331" s="17" t="s">
        <v>920</v>
      </c>
      <c r="C2331" s="17"/>
      <c r="D2331" s="18">
        <v>137650000</v>
      </c>
      <c r="E2331" s="37">
        <f>SUM(E2350:E2351,E2355)</f>
        <v>137650000</v>
      </c>
      <c r="F2331" s="34">
        <f t="shared" si="36"/>
        <v>0</v>
      </c>
      <c r="K2331" s="13"/>
    </row>
    <row r="2332" spans="1:12" x14ac:dyDescent="0.2">
      <c r="A2332" s="14" t="s">
        <v>165</v>
      </c>
      <c r="B2332" s="14" t="s">
        <v>166</v>
      </c>
      <c r="C2332" s="14"/>
      <c r="D2332" s="16">
        <v>91378739</v>
      </c>
      <c r="E2332" s="16">
        <f>E2333</f>
        <v>91378739</v>
      </c>
      <c r="F2332" s="34">
        <f t="shared" si="36"/>
        <v>0</v>
      </c>
      <c r="K2332" s="13"/>
    </row>
    <row r="2333" spans="1:12" x14ac:dyDescent="0.2">
      <c r="A2333" s="14" t="s">
        <v>167</v>
      </c>
      <c r="B2333" s="14" t="s">
        <v>168</v>
      </c>
      <c r="C2333" s="14"/>
      <c r="D2333" s="16">
        <v>91378739</v>
      </c>
      <c r="E2333" s="16">
        <f>E2334</f>
        <v>91378739</v>
      </c>
      <c r="F2333" s="34">
        <f t="shared" si="36"/>
        <v>0</v>
      </c>
      <c r="K2333" s="13"/>
    </row>
    <row r="2334" spans="1:12" x14ac:dyDescent="0.2">
      <c r="A2334" s="17" t="s">
        <v>751</v>
      </c>
      <c r="B2334" s="17" t="s">
        <v>752</v>
      </c>
      <c r="C2334" s="17"/>
      <c r="D2334" s="18">
        <v>91378739</v>
      </c>
      <c r="E2334" s="35">
        <f>E2345</f>
        <v>91378739</v>
      </c>
      <c r="F2334" s="34">
        <f t="shared" si="36"/>
        <v>0</v>
      </c>
      <c r="K2334" s="13"/>
      <c r="L2334" s="13"/>
    </row>
    <row r="2335" spans="1:12" x14ac:dyDescent="0.2">
      <c r="A2335" s="14" t="s">
        <v>31</v>
      </c>
      <c r="B2335" s="14" t="s">
        <v>30</v>
      </c>
      <c r="C2335" s="14"/>
      <c r="D2335" s="16">
        <v>27000000</v>
      </c>
      <c r="E2335" s="16">
        <f>E2336</f>
        <v>27000000</v>
      </c>
      <c r="F2335" s="34">
        <f t="shared" si="36"/>
        <v>0</v>
      </c>
      <c r="K2335" s="13"/>
      <c r="L2335" s="13"/>
    </row>
    <row r="2336" spans="1:12" x14ac:dyDescent="0.2">
      <c r="A2336" s="14" t="s">
        <v>29</v>
      </c>
      <c r="B2336" s="14" t="s">
        <v>28</v>
      </c>
      <c r="C2336" s="14"/>
      <c r="D2336" s="16">
        <v>27000000</v>
      </c>
      <c r="E2336" s="16">
        <f>E2337</f>
        <v>27000000</v>
      </c>
      <c r="F2336" s="34">
        <f t="shared" si="36"/>
        <v>0</v>
      </c>
      <c r="K2336" s="13"/>
      <c r="L2336" s="13"/>
    </row>
    <row r="2337" spans="1:12" x14ac:dyDescent="0.2">
      <c r="A2337" s="17" t="s">
        <v>27</v>
      </c>
      <c r="B2337" s="17" t="s">
        <v>26</v>
      </c>
      <c r="C2337" s="17"/>
      <c r="D2337" s="18">
        <v>27000000</v>
      </c>
      <c r="E2337" s="36">
        <f>SUM(E2357:E2359)</f>
        <v>27000000</v>
      </c>
      <c r="F2337" s="34">
        <f t="shared" si="36"/>
        <v>0</v>
      </c>
      <c r="K2337" s="13"/>
      <c r="L2337" s="13"/>
    </row>
    <row r="2338" spans="1:12" x14ac:dyDescent="0.2">
      <c r="A2338" s="13"/>
      <c r="B2338" s="14" t="s">
        <v>3</v>
      </c>
      <c r="C2338" s="14"/>
      <c r="D2338" s="16">
        <v>825427313</v>
      </c>
      <c r="E2338" s="16">
        <f>E2274</f>
        <v>825427313</v>
      </c>
      <c r="F2338" s="34">
        <f t="shared" si="36"/>
        <v>0</v>
      </c>
      <c r="K2338" s="13"/>
      <c r="L2338" s="13"/>
    </row>
    <row r="2339" spans="1:12" x14ac:dyDescent="0.2">
      <c r="A2339" s="13"/>
      <c r="B2339" s="14" t="s">
        <v>2</v>
      </c>
      <c r="C2339" s="14"/>
      <c r="D2339" s="16">
        <v>50279000</v>
      </c>
      <c r="E2339" s="16">
        <f>E2284</f>
        <v>50279000</v>
      </c>
      <c r="F2339" s="34">
        <f t="shared" si="36"/>
        <v>0</v>
      </c>
      <c r="K2339" s="13"/>
      <c r="L2339" s="13"/>
    </row>
    <row r="2340" spans="1:12" x14ac:dyDescent="0.2">
      <c r="A2340" s="13"/>
      <c r="B2340" s="14" t="s">
        <v>23</v>
      </c>
      <c r="C2340" s="14"/>
      <c r="D2340" s="16">
        <v>875706313</v>
      </c>
      <c r="E2340" s="16">
        <f>SUM(E2338:E2339)</f>
        <v>875706313</v>
      </c>
      <c r="F2340" s="34">
        <f t="shared" si="36"/>
        <v>0</v>
      </c>
      <c r="K2340" s="13"/>
      <c r="L2340" s="13"/>
    </row>
    <row r="2341" spans="1:12" x14ac:dyDescent="0.2">
      <c r="A2341" s="13"/>
      <c r="B2341" s="14" t="s">
        <v>1</v>
      </c>
      <c r="C2341" s="14"/>
      <c r="D2341" s="16">
        <v>522230019</v>
      </c>
      <c r="E2341" s="16">
        <f>E2321</f>
        <v>522230019</v>
      </c>
      <c r="F2341" s="34">
        <f t="shared" si="36"/>
        <v>0</v>
      </c>
      <c r="K2341" s="13"/>
      <c r="L2341" s="13"/>
    </row>
    <row r="2342" spans="1:12" x14ac:dyDescent="0.2">
      <c r="A2342" s="13"/>
      <c r="B2342" s="14" t="s">
        <v>0</v>
      </c>
      <c r="C2342" s="14"/>
      <c r="D2342" s="16">
        <v>1397936332</v>
      </c>
      <c r="E2342" s="16">
        <f>SUM(E2340:E2341)</f>
        <v>1397936332</v>
      </c>
      <c r="F2342" s="34">
        <f t="shared" si="36"/>
        <v>0</v>
      </c>
      <c r="K2342" s="13"/>
      <c r="L2342" s="13"/>
    </row>
    <row r="2343" spans="1:12" x14ac:dyDescent="0.2">
      <c r="A2343" s="14" t="s">
        <v>1507</v>
      </c>
      <c r="B2343" s="14" t="s">
        <v>1508</v>
      </c>
      <c r="C2343" s="14"/>
      <c r="F2343" s="34" t="e">
        <f t="shared" si="36"/>
        <v>#VALUE!</v>
      </c>
      <c r="K2343" s="13"/>
      <c r="L2343" s="13"/>
    </row>
    <row r="2344" spans="1:12" x14ac:dyDescent="0.2">
      <c r="A2344" s="29" t="s">
        <v>5</v>
      </c>
      <c r="B2344" s="29" t="s">
        <v>22</v>
      </c>
      <c r="C2344" s="29" t="s">
        <v>21</v>
      </c>
      <c r="D2344" s="30" t="s">
        <v>20</v>
      </c>
      <c r="E2344" s="30" t="s">
        <v>20</v>
      </c>
      <c r="F2344" s="34">
        <f t="shared" si="36"/>
        <v>0</v>
      </c>
      <c r="K2344" s="13"/>
      <c r="L2344" s="13"/>
    </row>
    <row r="2345" spans="1:12" ht="27" x14ac:dyDescent="0.2">
      <c r="A2345" s="17" t="s">
        <v>1513</v>
      </c>
      <c r="B2345" s="17" t="s">
        <v>1514</v>
      </c>
      <c r="C2345" s="17" t="s">
        <v>18</v>
      </c>
      <c r="D2345" s="18">
        <v>91378739</v>
      </c>
      <c r="E2345" s="35">
        <v>91378739</v>
      </c>
      <c r="F2345" s="34">
        <f t="shared" si="36"/>
        <v>0</v>
      </c>
      <c r="K2345" s="13"/>
      <c r="L2345" s="13"/>
    </row>
    <row r="2346" spans="1:12" ht="27" x14ac:dyDescent="0.2">
      <c r="A2346" s="17" t="s">
        <v>1515</v>
      </c>
      <c r="B2346" s="17" t="s">
        <v>1516</v>
      </c>
      <c r="C2346" s="17" t="s">
        <v>19</v>
      </c>
      <c r="D2346" s="18">
        <v>42000000</v>
      </c>
      <c r="E2346" s="35">
        <v>42000000</v>
      </c>
      <c r="F2346" s="34">
        <f t="shared" si="36"/>
        <v>0</v>
      </c>
      <c r="K2346" s="13"/>
      <c r="L2346" s="13"/>
    </row>
    <row r="2347" spans="1:12" ht="27" x14ac:dyDescent="0.2">
      <c r="A2347" s="17" t="s">
        <v>1517</v>
      </c>
      <c r="B2347" s="17" t="s">
        <v>1518</v>
      </c>
      <c r="C2347" s="17" t="s">
        <v>19</v>
      </c>
      <c r="D2347" s="18">
        <v>49690000</v>
      </c>
      <c r="E2347" s="40">
        <v>49690000</v>
      </c>
      <c r="F2347" s="34">
        <f t="shared" si="36"/>
        <v>0</v>
      </c>
      <c r="K2347" s="13"/>
      <c r="L2347" s="13"/>
    </row>
    <row r="2348" spans="1:12" x14ac:dyDescent="0.2">
      <c r="A2348" s="17" t="s">
        <v>1519</v>
      </c>
      <c r="B2348" s="17" t="s">
        <v>1520</v>
      </c>
      <c r="C2348" s="17" t="s">
        <v>19</v>
      </c>
      <c r="D2348" s="18">
        <v>11810630</v>
      </c>
      <c r="E2348" s="40">
        <v>11810630</v>
      </c>
      <c r="F2348" s="34">
        <f t="shared" si="36"/>
        <v>0</v>
      </c>
      <c r="K2348" s="13"/>
      <c r="L2348" s="13"/>
    </row>
    <row r="2349" spans="1:12" ht="27" x14ac:dyDescent="0.2">
      <c r="A2349" s="17" t="s">
        <v>1521</v>
      </c>
      <c r="B2349" s="17" t="s">
        <v>1522</v>
      </c>
      <c r="C2349" s="17" t="s">
        <v>19</v>
      </c>
      <c r="D2349" s="18">
        <v>9000000</v>
      </c>
      <c r="E2349" s="35">
        <v>9000000</v>
      </c>
      <c r="F2349" s="34">
        <f t="shared" si="36"/>
        <v>0</v>
      </c>
      <c r="K2349" s="13"/>
      <c r="L2349" s="13"/>
    </row>
    <row r="2350" spans="1:12" ht="27" x14ac:dyDescent="0.2">
      <c r="A2350" s="17" t="s">
        <v>1523</v>
      </c>
      <c r="B2350" s="17" t="s">
        <v>1524</v>
      </c>
      <c r="C2350" s="17" t="s">
        <v>18</v>
      </c>
      <c r="D2350" s="18">
        <v>80650000</v>
      </c>
      <c r="E2350" s="37">
        <v>80650000</v>
      </c>
      <c r="F2350" s="34">
        <f t="shared" si="36"/>
        <v>0</v>
      </c>
      <c r="K2350" s="13"/>
      <c r="L2350" s="13"/>
    </row>
    <row r="2351" spans="1:12" ht="27" x14ac:dyDescent="0.2">
      <c r="A2351" s="17" t="s">
        <v>1525</v>
      </c>
      <c r="B2351" s="17" t="s">
        <v>1526</v>
      </c>
      <c r="C2351" s="17" t="s">
        <v>18</v>
      </c>
      <c r="D2351" s="18">
        <v>37000000</v>
      </c>
      <c r="E2351" s="37">
        <v>37000000</v>
      </c>
      <c r="F2351" s="34">
        <f t="shared" si="36"/>
        <v>0</v>
      </c>
      <c r="J2351" s="13"/>
      <c r="K2351" s="13"/>
    </row>
    <row r="2352" spans="1:12" x14ac:dyDescent="0.2">
      <c r="A2352" s="17" t="s">
        <v>1527</v>
      </c>
      <c r="B2352" s="17" t="s">
        <v>1528</v>
      </c>
      <c r="C2352" s="17" t="s">
        <v>18</v>
      </c>
      <c r="D2352" s="18">
        <v>80000000</v>
      </c>
      <c r="E2352" s="35">
        <v>80000000</v>
      </c>
      <c r="F2352" s="34">
        <f t="shared" si="36"/>
        <v>0</v>
      </c>
      <c r="K2352" s="13"/>
      <c r="L2352" s="13"/>
    </row>
    <row r="2353" spans="1:12" ht="27" x14ac:dyDescent="0.2">
      <c r="A2353" s="17" t="s">
        <v>1529</v>
      </c>
      <c r="B2353" s="17" t="s">
        <v>1530</v>
      </c>
      <c r="C2353" s="17" t="s">
        <v>18</v>
      </c>
      <c r="D2353" s="18">
        <v>16000000</v>
      </c>
      <c r="E2353" s="38">
        <v>16000000</v>
      </c>
      <c r="F2353" s="34">
        <f t="shared" si="36"/>
        <v>0</v>
      </c>
      <c r="K2353" s="13"/>
      <c r="L2353" s="13"/>
    </row>
    <row r="2354" spans="1:12" x14ac:dyDescent="0.2">
      <c r="A2354" s="17" t="s">
        <v>1531</v>
      </c>
      <c r="B2354" s="17" t="s">
        <v>1532</v>
      </c>
      <c r="C2354" s="17" t="s">
        <v>19</v>
      </c>
      <c r="D2354" s="18">
        <v>18700650</v>
      </c>
      <c r="E2354" s="40">
        <v>18700650</v>
      </c>
      <c r="F2354" s="34">
        <f t="shared" si="36"/>
        <v>0</v>
      </c>
      <c r="K2354" s="13"/>
      <c r="L2354" s="13"/>
    </row>
    <row r="2355" spans="1:12" x14ac:dyDescent="0.2">
      <c r="A2355" s="17" t="s">
        <v>1533</v>
      </c>
      <c r="B2355" s="17" t="s">
        <v>1534</v>
      </c>
      <c r="C2355" s="17" t="s">
        <v>18</v>
      </c>
      <c r="D2355" s="18">
        <v>20000000</v>
      </c>
      <c r="E2355" s="37">
        <v>20000000</v>
      </c>
      <c r="F2355" s="34">
        <f t="shared" si="36"/>
        <v>0</v>
      </c>
      <c r="K2355" s="13"/>
      <c r="L2355" s="13"/>
    </row>
    <row r="2356" spans="1:12" x14ac:dyDescent="0.2">
      <c r="A2356" s="17" t="s">
        <v>1535</v>
      </c>
      <c r="B2356" s="17" t="s">
        <v>1536</v>
      </c>
      <c r="C2356" s="17" t="s">
        <v>18</v>
      </c>
      <c r="D2356" s="18">
        <v>39000000</v>
      </c>
      <c r="E2356" s="38">
        <v>39000000</v>
      </c>
      <c r="F2356" s="34">
        <f t="shared" si="36"/>
        <v>0</v>
      </c>
      <c r="K2356" s="13"/>
      <c r="L2356" s="13"/>
    </row>
    <row r="2357" spans="1:12" ht="27" x14ac:dyDescent="0.2">
      <c r="A2357" s="17" t="s">
        <v>1537</v>
      </c>
      <c r="B2357" s="17" t="s">
        <v>1538</v>
      </c>
      <c r="C2357" s="17" t="s">
        <v>19</v>
      </c>
      <c r="D2357" s="18">
        <v>9000000</v>
      </c>
      <c r="E2357" s="36">
        <v>9000000</v>
      </c>
      <c r="F2357" s="34">
        <f t="shared" si="36"/>
        <v>0</v>
      </c>
      <c r="K2357" s="13"/>
      <c r="L2357" s="13"/>
    </row>
    <row r="2358" spans="1:12" ht="27" x14ac:dyDescent="0.2">
      <c r="A2358" s="17" t="s">
        <v>1539</v>
      </c>
      <c r="B2358" s="17" t="s">
        <v>1540</v>
      </c>
      <c r="C2358" s="17" t="s">
        <v>19</v>
      </c>
      <c r="D2358" s="18">
        <v>10000000</v>
      </c>
      <c r="E2358" s="36">
        <v>10000000</v>
      </c>
      <c r="F2358" s="34">
        <f t="shared" si="36"/>
        <v>0</v>
      </c>
      <c r="K2358" s="13"/>
      <c r="L2358" s="13"/>
    </row>
    <row r="2359" spans="1:12" ht="27" x14ac:dyDescent="0.2">
      <c r="A2359" s="17" t="s">
        <v>1541</v>
      </c>
      <c r="B2359" s="17" t="s">
        <v>1542</v>
      </c>
      <c r="C2359" s="17" t="s">
        <v>19</v>
      </c>
      <c r="D2359" s="18">
        <v>8000000</v>
      </c>
      <c r="E2359" s="36">
        <v>8000000</v>
      </c>
      <c r="F2359" s="34">
        <f t="shared" si="36"/>
        <v>15000000</v>
      </c>
      <c r="K2359" s="13"/>
      <c r="L2359" s="13"/>
    </row>
    <row r="2360" spans="1:12" ht="27" x14ac:dyDescent="0.2">
      <c r="A2360" s="102"/>
      <c r="B2360" s="102" t="s">
        <v>2149</v>
      </c>
      <c r="C2360" s="105" t="s">
        <v>18</v>
      </c>
      <c r="D2360" s="105"/>
      <c r="E2360" s="125">
        <v>15000000</v>
      </c>
      <c r="F2360" s="34">
        <f t="shared" si="36"/>
        <v>0</v>
      </c>
      <c r="K2360" s="13"/>
      <c r="L2360" s="13"/>
    </row>
    <row r="2361" spans="1:12" x14ac:dyDescent="0.2">
      <c r="A2361" s="14" t="s">
        <v>1543</v>
      </c>
      <c r="B2361" s="14" t="s">
        <v>1544</v>
      </c>
      <c r="C2361" s="14"/>
      <c r="F2361" s="34" t="e">
        <f t="shared" si="36"/>
        <v>#VALUE!</v>
      </c>
      <c r="K2361" s="13"/>
      <c r="L2361" s="13"/>
    </row>
    <row r="2362" spans="1:12" x14ac:dyDescent="0.2">
      <c r="A2362" s="29" t="s">
        <v>5</v>
      </c>
      <c r="B2362" s="29" t="s">
        <v>140</v>
      </c>
      <c r="C2362" s="29"/>
      <c r="D2362" s="30" t="s">
        <v>20</v>
      </c>
      <c r="E2362" s="30" t="s">
        <v>20</v>
      </c>
      <c r="F2362" s="34">
        <f t="shared" si="36"/>
        <v>0</v>
      </c>
      <c r="K2362" s="13"/>
      <c r="L2362" s="13"/>
    </row>
    <row r="2363" spans="1:12" x14ac:dyDescent="0.2">
      <c r="A2363" s="14" t="s">
        <v>139</v>
      </c>
      <c r="B2363" s="14" t="s">
        <v>15</v>
      </c>
      <c r="C2363" s="14"/>
      <c r="D2363" s="16">
        <v>991693865</v>
      </c>
      <c r="E2363" s="16">
        <f>SUM(E2364,E2374,E2419)</f>
        <v>991693865</v>
      </c>
      <c r="F2363" s="34">
        <f t="shared" si="36"/>
        <v>0</v>
      </c>
      <c r="K2363" s="13"/>
      <c r="L2363" s="13"/>
    </row>
    <row r="2364" spans="1:12" x14ac:dyDescent="0.2">
      <c r="A2364" s="14" t="s">
        <v>138</v>
      </c>
      <c r="B2364" s="14" t="s">
        <v>137</v>
      </c>
      <c r="C2364" s="14"/>
      <c r="D2364" s="16">
        <v>637265087</v>
      </c>
      <c r="E2364" s="16">
        <f>SUM(E2365,E2368)</f>
        <v>637265087</v>
      </c>
      <c r="F2364" s="34">
        <f t="shared" si="36"/>
        <v>0</v>
      </c>
      <c r="K2364" s="13"/>
      <c r="L2364" s="13"/>
    </row>
    <row r="2365" spans="1:12" x14ac:dyDescent="0.2">
      <c r="A2365" s="14" t="s">
        <v>136</v>
      </c>
      <c r="B2365" s="14" t="s">
        <v>132</v>
      </c>
      <c r="C2365" s="14"/>
      <c r="D2365" s="16">
        <v>506967013</v>
      </c>
      <c r="E2365" s="16">
        <f>E2366</f>
        <v>506967013</v>
      </c>
      <c r="F2365" s="34">
        <f t="shared" si="36"/>
        <v>0</v>
      </c>
      <c r="K2365" s="13"/>
      <c r="L2365" s="13"/>
    </row>
    <row r="2366" spans="1:12" x14ac:dyDescent="0.2">
      <c r="A2366" s="14" t="s">
        <v>135</v>
      </c>
      <c r="B2366" s="14" t="s">
        <v>134</v>
      </c>
      <c r="C2366" s="14"/>
      <c r="D2366" s="16">
        <v>506967013</v>
      </c>
      <c r="E2366" s="16">
        <f>E2367</f>
        <v>506967013</v>
      </c>
      <c r="F2366" s="34">
        <f t="shared" si="36"/>
        <v>0</v>
      </c>
      <c r="K2366" s="13"/>
      <c r="L2366" s="13"/>
    </row>
    <row r="2367" spans="1:12" x14ac:dyDescent="0.2">
      <c r="A2367" s="17" t="s">
        <v>133</v>
      </c>
      <c r="B2367" s="17" t="s">
        <v>132</v>
      </c>
      <c r="C2367" s="17"/>
      <c r="D2367" s="18">
        <v>506967013</v>
      </c>
      <c r="E2367" s="18">
        <v>506967013</v>
      </c>
      <c r="F2367" s="34">
        <f t="shared" si="36"/>
        <v>0</v>
      </c>
      <c r="K2367" s="13"/>
      <c r="L2367" s="13"/>
    </row>
    <row r="2368" spans="1:12" x14ac:dyDescent="0.2">
      <c r="A2368" s="14" t="s">
        <v>131</v>
      </c>
      <c r="B2368" s="14" t="s">
        <v>130</v>
      </c>
      <c r="C2368" s="14"/>
      <c r="D2368" s="16">
        <v>130298074</v>
      </c>
      <c r="E2368" s="16">
        <f>SUM(E2369,E2371)</f>
        <v>130298074</v>
      </c>
      <c r="F2368" s="34">
        <f t="shared" si="36"/>
        <v>0</v>
      </c>
      <c r="K2368" s="13"/>
      <c r="L2368" s="13"/>
    </row>
    <row r="2369" spans="1:12" x14ac:dyDescent="0.2">
      <c r="A2369" s="14" t="s">
        <v>129</v>
      </c>
      <c r="B2369" s="14" t="s">
        <v>128</v>
      </c>
      <c r="C2369" s="14"/>
      <c r="D2369" s="16">
        <v>55914081</v>
      </c>
      <c r="E2369" s="16">
        <f>E2370</f>
        <v>55914081</v>
      </c>
      <c r="F2369" s="34">
        <f t="shared" si="36"/>
        <v>0</v>
      </c>
      <c r="K2369" s="13"/>
      <c r="L2369" s="13"/>
    </row>
    <row r="2370" spans="1:12" x14ac:dyDescent="0.2">
      <c r="A2370" s="17" t="s">
        <v>143</v>
      </c>
      <c r="B2370" s="17" t="s">
        <v>144</v>
      </c>
      <c r="C2370" s="17"/>
      <c r="D2370" s="18">
        <v>55914081</v>
      </c>
      <c r="E2370" s="18">
        <v>55914081</v>
      </c>
      <c r="F2370" s="34">
        <f t="shared" si="36"/>
        <v>0</v>
      </c>
      <c r="K2370" s="13"/>
      <c r="L2370" s="13"/>
    </row>
    <row r="2371" spans="1:12" x14ac:dyDescent="0.2">
      <c r="A2371" s="14" t="s">
        <v>125</v>
      </c>
      <c r="B2371" s="14" t="s">
        <v>124</v>
      </c>
      <c r="C2371" s="14"/>
      <c r="D2371" s="16">
        <v>74383993</v>
      </c>
      <c r="E2371" s="16">
        <f>SUM(E2372:E2373)</f>
        <v>74383993</v>
      </c>
      <c r="F2371" s="34">
        <f t="shared" si="36"/>
        <v>0</v>
      </c>
      <c r="K2371" s="13"/>
      <c r="L2371" s="13"/>
    </row>
    <row r="2372" spans="1:12" x14ac:dyDescent="0.2">
      <c r="A2372" s="17" t="s">
        <v>123</v>
      </c>
      <c r="B2372" s="17" t="s">
        <v>122</v>
      </c>
      <c r="C2372" s="17"/>
      <c r="D2372" s="18">
        <v>24794664</v>
      </c>
      <c r="E2372" s="18">
        <v>24794664</v>
      </c>
      <c r="F2372" s="34">
        <f t="shared" si="36"/>
        <v>0</v>
      </c>
      <c r="K2372" s="13"/>
      <c r="L2372" s="13"/>
    </row>
    <row r="2373" spans="1:12" x14ac:dyDescent="0.2">
      <c r="A2373" s="17" t="s">
        <v>121</v>
      </c>
      <c r="B2373" s="17" t="s">
        <v>120</v>
      </c>
      <c r="C2373" s="17"/>
      <c r="D2373" s="18">
        <v>49589329</v>
      </c>
      <c r="E2373" s="18">
        <v>49589329</v>
      </c>
      <c r="F2373" s="34">
        <f t="shared" si="36"/>
        <v>0</v>
      </c>
      <c r="K2373" s="13"/>
      <c r="L2373" s="13"/>
    </row>
    <row r="2374" spans="1:12" x14ac:dyDescent="0.2">
      <c r="A2374" s="14" t="s">
        <v>119</v>
      </c>
      <c r="B2374" s="14" t="s">
        <v>118</v>
      </c>
      <c r="C2374" s="14"/>
      <c r="D2374" s="16">
        <v>48009049</v>
      </c>
      <c r="E2374" s="16">
        <f>E2375</f>
        <v>48009049</v>
      </c>
      <c r="F2374" s="34">
        <f t="shared" ref="F2374:F2437" si="37">E2375-D2375</f>
        <v>0</v>
      </c>
      <c r="K2374" s="13"/>
      <c r="L2374" s="13"/>
    </row>
    <row r="2375" spans="1:12" x14ac:dyDescent="0.2">
      <c r="A2375" s="14" t="s">
        <v>117</v>
      </c>
      <c r="B2375" s="14" t="s">
        <v>116</v>
      </c>
      <c r="C2375" s="14"/>
      <c r="D2375" s="16">
        <v>48009049</v>
      </c>
      <c r="E2375" s="16">
        <f>SUM(E2376,E2379,E2383,E2391,E2398,E2400,E2403,E2406,E2410)</f>
        <v>48009049</v>
      </c>
      <c r="F2375" s="34">
        <f t="shared" si="37"/>
        <v>0</v>
      </c>
      <c r="K2375" s="13"/>
      <c r="L2375" s="13"/>
    </row>
    <row r="2376" spans="1:12" x14ac:dyDescent="0.2">
      <c r="A2376" s="14" t="s">
        <v>115</v>
      </c>
      <c r="B2376" s="14" t="s">
        <v>114</v>
      </c>
      <c r="C2376" s="14"/>
      <c r="D2376" s="16">
        <v>18134343</v>
      </c>
      <c r="E2376" s="16">
        <f>SUM(E2377:E2378)</f>
        <v>18134343</v>
      </c>
      <c r="F2376" s="34">
        <f t="shared" si="37"/>
        <v>0</v>
      </c>
      <c r="K2376" s="13"/>
      <c r="L2376" s="13"/>
    </row>
    <row r="2377" spans="1:12" x14ac:dyDescent="0.2">
      <c r="A2377" s="17" t="s">
        <v>113</v>
      </c>
      <c r="B2377" s="17" t="s">
        <v>112</v>
      </c>
      <c r="C2377" s="17"/>
      <c r="D2377" s="18">
        <v>6934283</v>
      </c>
      <c r="E2377" s="18">
        <v>6934283</v>
      </c>
      <c r="F2377" s="34">
        <f t="shared" si="37"/>
        <v>0</v>
      </c>
      <c r="K2377" s="13"/>
      <c r="L2377" s="13"/>
    </row>
    <row r="2378" spans="1:12" x14ac:dyDescent="0.2">
      <c r="A2378" s="17" t="s">
        <v>111</v>
      </c>
      <c r="B2378" s="17" t="s">
        <v>110</v>
      </c>
      <c r="C2378" s="17"/>
      <c r="D2378" s="18">
        <v>11200060</v>
      </c>
      <c r="E2378" s="18">
        <v>11200060</v>
      </c>
      <c r="F2378" s="34">
        <f t="shared" si="37"/>
        <v>0</v>
      </c>
      <c r="K2378" s="13"/>
      <c r="L2378" s="13"/>
    </row>
    <row r="2379" spans="1:12" x14ac:dyDescent="0.2">
      <c r="A2379" s="14" t="s">
        <v>109</v>
      </c>
      <c r="B2379" s="14" t="s">
        <v>108</v>
      </c>
      <c r="C2379" s="14"/>
      <c r="D2379" s="16">
        <v>2097253</v>
      </c>
      <c r="E2379" s="16">
        <f>SUM(E2380:E2382)</f>
        <v>2097253</v>
      </c>
      <c r="F2379" s="34">
        <f t="shared" si="37"/>
        <v>0</v>
      </c>
      <c r="K2379" s="13"/>
      <c r="L2379" s="13"/>
    </row>
    <row r="2380" spans="1:12" x14ac:dyDescent="0.2">
      <c r="A2380" s="17" t="s">
        <v>107</v>
      </c>
      <c r="B2380" s="17" t="s">
        <v>106</v>
      </c>
      <c r="C2380" s="17"/>
      <c r="D2380" s="18">
        <v>1779527</v>
      </c>
      <c r="E2380" s="18">
        <v>1779527</v>
      </c>
      <c r="F2380" s="34">
        <f t="shared" si="37"/>
        <v>0</v>
      </c>
      <c r="K2380" s="13"/>
      <c r="L2380" s="13"/>
    </row>
    <row r="2381" spans="1:12" x14ac:dyDescent="0.2">
      <c r="A2381" s="17" t="s">
        <v>105</v>
      </c>
      <c r="B2381" s="17" t="s">
        <v>104</v>
      </c>
      <c r="C2381" s="17"/>
      <c r="D2381" s="18">
        <v>63726</v>
      </c>
      <c r="E2381" s="18">
        <v>63726</v>
      </c>
      <c r="F2381" s="34">
        <f t="shared" si="37"/>
        <v>0</v>
      </c>
      <c r="K2381" s="13"/>
      <c r="L2381" s="13"/>
    </row>
    <row r="2382" spans="1:12" x14ac:dyDescent="0.2">
      <c r="A2382" s="17" t="s">
        <v>397</v>
      </c>
      <c r="B2382" s="17" t="s">
        <v>398</v>
      </c>
      <c r="C2382" s="17"/>
      <c r="D2382" s="18">
        <v>254000</v>
      </c>
      <c r="E2382" s="18">
        <v>254000</v>
      </c>
      <c r="F2382" s="34">
        <f t="shared" si="37"/>
        <v>0</v>
      </c>
      <c r="K2382" s="13"/>
      <c r="L2382" s="13"/>
    </row>
    <row r="2383" spans="1:12" x14ac:dyDescent="0.2">
      <c r="A2383" s="14" t="s">
        <v>101</v>
      </c>
      <c r="B2383" s="14" t="s">
        <v>100</v>
      </c>
      <c r="C2383" s="14"/>
      <c r="D2383" s="16">
        <v>1789831</v>
      </c>
      <c r="E2383" s="16">
        <f>SUM(E2384:E2390)</f>
        <v>1789831</v>
      </c>
      <c r="F2383" s="34">
        <f t="shared" si="37"/>
        <v>0</v>
      </c>
      <c r="K2383" s="13"/>
      <c r="L2383" s="13"/>
    </row>
    <row r="2384" spans="1:12" x14ac:dyDescent="0.2">
      <c r="A2384" s="17" t="s">
        <v>99</v>
      </c>
      <c r="B2384" s="17" t="s">
        <v>98</v>
      </c>
      <c r="C2384" s="17"/>
      <c r="D2384" s="18">
        <v>430209</v>
      </c>
      <c r="E2384" s="18">
        <v>430209</v>
      </c>
      <c r="F2384" s="34">
        <f t="shared" si="37"/>
        <v>0</v>
      </c>
      <c r="K2384" s="13"/>
      <c r="L2384" s="13"/>
    </row>
    <row r="2385" spans="1:12" x14ac:dyDescent="0.2">
      <c r="A2385" s="17" t="s">
        <v>93</v>
      </c>
      <c r="B2385" s="17" t="s">
        <v>92</v>
      </c>
      <c r="C2385" s="17"/>
      <c r="D2385" s="18">
        <v>28596</v>
      </c>
      <c r="E2385" s="18">
        <v>28596</v>
      </c>
      <c r="F2385" s="34">
        <f t="shared" si="37"/>
        <v>0</v>
      </c>
      <c r="K2385" s="13"/>
      <c r="L2385" s="13"/>
    </row>
    <row r="2386" spans="1:12" x14ac:dyDescent="0.2">
      <c r="A2386" s="17" t="s">
        <v>91</v>
      </c>
      <c r="B2386" s="17" t="s">
        <v>90</v>
      </c>
      <c r="C2386" s="17"/>
      <c r="D2386" s="18">
        <v>494812</v>
      </c>
      <c r="E2386" s="18">
        <v>494812</v>
      </c>
      <c r="F2386" s="34">
        <f t="shared" si="37"/>
        <v>0</v>
      </c>
      <c r="K2386" s="13"/>
      <c r="L2386" s="13"/>
    </row>
    <row r="2387" spans="1:12" x14ac:dyDescent="0.2">
      <c r="A2387" s="17" t="s">
        <v>147</v>
      </c>
      <c r="B2387" s="17" t="s">
        <v>148</v>
      </c>
      <c r="C2387" s="17"/>
      <c r="D2387" s="18">
        <v>233332</v>
      </c>
      <c r="E2387" s="18">
        <v>233332</v>
      </c>
      <c r="F2387" s="34">
        <f t="shared" si="37"/>
        <v>0</v>
      </c>
      <c r="K2387" s="13"/>
      <c r="L2387" s="13"/>
    </row>
    <row r="2388" spans="1:12" x14ac:dyDescent="0.2">
      <c r="A2388" s="17" t="s">
        <v>699</v>
      </c>
      <c r="B2388" s="17" t="s">
        <v>700</v>
      </c>
      <c r="C2388" s="17"/>
      <c r="D2388" s="18">
        <v>287157</v>
      </c>
      <c r="E2388" s="18">
        <v>287157</v>
      </c>
      <c r="F2388" s="34">
        <f t="shared" si="37"/>
        <v>0</v>
      </c>
      <c r="K2388" s="13"/>
      <c r="L2388" s="13"/>
    </row>
    <row r="2389" spans="1:12" x14ac:dyDescent="0.2">
      <c r="A2389" s="17" t="s">
        <v>149</v>
      </c>
      <c r="B2389" s="17" t="s">
        <v>150</v>
      </c>
      <c r="C2389" s="17"/>
      <c r="D2389" s="18">
        <v>91510</v>
      </c>
      <c r="E2389" s="18">
        <v>91510</v>
      </c>
      <c r="F2389" s="34">
        <f t="shared" si="37"/>
        <v>0</v>
      </c>
      <c r="K2389" s="13"/>
      <c r="L2389" s="13"/>
    </row>
    <row r="2390" spans="1:12" x14ac:dyDescent="0.2">
      <c r="A2390" s="17" t="s">
        <v>399</v>
      </c>
      <c r="B2390" s="17" t="s">
        <v>400</v>
      </c>
      <c r="C2390" s="17"/>
      <c r="D2390" s="18">
        <v>224215</v>
      </c>
      <c r="E2390" s="18">
        <v>224215</v>
      </c>
      <c r="F2390" s="34">
        <f t="shared" si="37"/>
        <v>0</v>
      </c>
      <c r="K2390" s="13"/>
      <c r="L2390" s="13"/>
    </row>
    <row r="2391" spans="1:12" x14ac:dyDescent="0.2">
      <c r="A2391" s="14" t="s">
        <v>89</v>
      </c>
      <c r="B2391" s="14" t="s">
        <v>88</v>
      </c>
      <c r="C2391" s="14"/>
      <c r="D2391" s="16">
        <v>3998559</v>
      </c>
      <c r="E2391" s="16">
        <f>SUM(E2392:E2397)</f>
        <v>3998559</v>
      </c>
      <c r="F2391" s="34">
        <f t="shared" si="37"/>
        <v>0</v>
      </c>
      <c r="K2391" s="13"/>
      <c r="L2391" s="13"/>
    </row>
    <row r="2392" spans="1:12" x14ac:dyDescent="0.2">
      <c r="A2392" s="17" t="s">
        <v>87</v>
      </c>
      <c r="B2392" s="17" t="s">
        <v>86</v>
      </c>
      <c r="C2392" s="17"/>
      <c r="D2392" s="18">
        <v>431990</v>
      </c>
      <c r="E2392" s="18">
        <v>431990</v>
      </c>
      <c r="F2392" s="34">
        <f t="shared" si="37"/>
        <v>0</v>
      </c>
      <c r="K2392" s="13"/>
      <c r="L2392" s="13"/>
    </row>
    <row r="2393" spans="1:12" x14ac:dyDescent="0.2">
      <c r="A2393" s="17" t="s">
        <v>85</v>
      </c>
      <c r="B2393" s="17" t="s">
        <v>84</v>
      </c>
      <c r="C2393" s="17"/>
      <c r="D2393" s="18">
        <v>638565</v>
      </c>
      <c r="E2393" s="18">
        <v>638565</v>
      </c>
      <c r="F2393" s="34">
        <f t="shared" si="37"/>
        <v>0</v>
      </c>
      <c r="K2393" s="13"/>
      <c r="L2393" s="13"/>
    </row>
    <row r="2394" spans="1:12" x14ac:dyDescent="0.2">
      <c r="A2394" s="17" t="s">
        <v>83</v>
      </c>
      <c r="B2394" s="17" t="s">
        <v>82</v>
      </c>
      <c r="C2394" s="17"/>
      <c r="D2394" s="18">
        <v>1342791</v>
      </c>
      <c r="E2394" s="18">
        <v>1342791</v>
      </c>
      <c r="F2394" s="34">
        <f t="shared" si="37"/>
        <v>0</v>
      </c>
      <c r="K2394" s="13"/>
      <c r="L2394" s="13"/>
    </row>
    <row r="2395" spans="1:12" x14ac:dyDescent="0.2">
      <c r="A2395" s="17" t="s">
        <v>81</v>
      </c>
      <c r="B2395" s="17" t="s">
        <v>80</v>
      </c>
      <c r="C2395" s="17"/>
      <c r="D2395" s="18">
        <v>588902</v>
      </c>
      <c r="E2395" s="18">
        <v>588902</v>
      </c>
      <c r="F2395" s="34">
        <f t="shared" si="37"/>
        <v>0</v>
      </c>
      <c r="K2395" s="13"/>
      <c r="L2395" s="13"/>
    </row>
    <row r="2396" spans="1:12" x14ac:dyDescent="0.2">
      <c r="A2396" s="17" t="s">
        <v>79</v>
      </c>
      <c r="B2396" s="17" t="s">
        <v>78</v>
      </c>
      <c r="C2396" s="17"/>
      <c r="D2396" s="18">
        <v>124021</v>
      </c>
      <c r="E2396" s="18">
        <v>124021</v>
      </c>
      <c r="F2396" s="34">
        <f t="shared" si="37"/>
        <v>0</v>
      </c>
      <c r="K2396" s="13"/>
      <c r="L2396" s="13"/>
    </row>
    <row r="2397" spans="1:12" x14ac:dyDescent="0.2">
      <c r="A2397" s="17" t="s">
        <v>77</v>
      </c>
      <c r="B2397" s="17" t="s">
        <v>76</v>
      </c>
      <c r="C2397" s="17"/>
      <c r="D2397" s="18">
        <v>872290</v>
      </c>
      <c r="E2397" s="18">
        <v>872290</v>
      </c>
      <c r="F2397" s="34">
        <f t="shared" si="37"/>
        <v>0</v>
      </c>
      <c r="K2397" s="13"/>
      <c r="L2397" s="13"/>
    </row>
    <row r="2398" spans="1:12" x14ac:dyDescent="0.2">
      <c r="A2398" s="14" t="s">
        <v>75</v>
      </c>
      <c r="B2398" s="14" t="s">
        <v>74</v>
      </c>
      <c r="C2398" s="14"/>
      <c r="D2398" s="16">
        <v>8550295</v>
      </c>
      <c r="E2398" s="16">
        <f>E2399</f>
        <v>8550295</v>
      </c>
      <c r="F2398" s="34">
        <f t="shared" si="37"/>
        <v>0</v>
      </c>
      <c r="K2398" s="13"/>
      <c r="L2398" s="13"/>
    </row>
    <row r="2399" spans="1:12" x14ac:dyDescent="0.2">
      <c r="A2399" s="17" t="s">
        <v>73</v>
      </c>
      <c r="B2399" s="17" t="s">
        <v>72</v>
      </c>
      <c r="C2399" s="17"/>
      <c r="D2399" s="18">
        <v>8550295</v>
      </c>
      <c r="E2399" s="18">
        <v>8550295</v>
      </c>
      <c r="F2399" s="34">
        <f t="shared" si="37"/>
        <v>0</v>
      </c>
      <c r="K2399" s="13"/>
      <c r="L2399" s="13"/>
    </row>
    <row r="2400" spans="1:12" x14ac:dyDescent="0.2">
      <c r="A2400" s="14" t="s">
        <v>71</v>
      </c>
      <c r="B2400" s="14" t="s">
        <v>70</v>
      </c>
      <c r="C2400" s="14"/>
      <c r="D2400" s="16">
        <v>4323826</v>
      </c>
      <c r="E2400" s="16">
        <f>SUM(E2401:E2402)</f>
        <v>4323826</v>
      </c>
      <c r="F2400" s="34">
        <f t="shared" si="37"/>
        <v>0</v>
      </c>
      <c r="K2400" s="13"/>
      <c r="L2400" s="13"/>
    </row>
    <row r="2401" spans="1:12" x14ac:dyDescent="0.2">
      <c r="A2401" s="17" t="s">
        <v>69</v>
      </c>
      <c r="B2401" s="17" t="s">
        <v>68</v>
      </c>
      <c r="C2401" s="17"/>
      <c r="D2401" s="18">
        <v>4295230</v>
      </c>
      <c r="E2401" s="18">
        <v>4295230</v>
      </c>
      <c r="F2401" s="34">
        <f t="shared" si="37"/>
        <v>0</v>
      </c>
      <c r="K2401" s="13"/>
      <c r="L2401" s="13"/>
    </row>
    <row r="2402" spans="1:12" x14ac:dyDescent="0.2">
      <c r="A2402" s="17" t="s">
        <v>151</v>
      </c>
      <c r="B2402" s="17" t="s">
        <v>152</v>
      </c>
      <c r="C2402" s="17"/>
      <c r="D2402" s="18">
        <v>28596</v>
      </c>
      <c r="E2402" s="18">
        <v>28596</v>
      </c>
      <c r="F2402" s="34">
        <f t="shared" si="37"/>
        <v>0</v>
      </c>
      <c r="K2402" s="13"/>
      <c r="L2402" s="13"/>
    </row>
    <row r="2403" spans="1:12" x14ac:dyDescent="0.2">
      <c r="A2403" s="14" t="s">
        <v>65</v>
      </c>
      <c r="B2403" s="14" t="s">
        <v>64</v>
      </c>
      <c r="C2403" s="14"/>
      <c r="D2403" s="16">
        <v>965163</v>
      </c>
      <c r="E2403" s="16">
        <f>SUM(E2404:E2405)</f>
        <v>965163</v>
      </c>
      <c r="F2403" s="34">
        <f t="shared" si="37"/>
        <v>0</v>
      </c>
      <c r="K2403" s="13"/>
      <c r="L2403" s="13"/>
    </row>
    <row r="2404" spans="1:12" x14ac:dyDescent="0.2">
      <c r="A2404" s="17" t="s">
        <v>401</v>
      </c>
      <c r="B2404" s="17" t="s">
        <v>402</v>
      </c>
      <c r="C2404" s="17"/>
      <c r="D2404" s="18">
        <v>864193</v>
      </c>
      <c r="E2404" s="18">
        <v>864193</v>
      </c>
      <c r="F2404" s="34">
        <f t="shared" si="37"/>
        <v>0</v>
      </c>
      <c r="K2404" s="13"/>
      <c r="L2404" s="13"/>
    </row>
    <row r="2405" spans="1:12" x14ac:dyDescent="0.2">
      <c r="A2405" s="17" t="s">
        <v>403</v>
      </c>
      <c r="B2405" s="17" t="s">
        <v>404</v>
      </c>
      <c r="C2405" s="17"/>
      <c r="D2405" s="18">
        <v>100970</v>
      </c>
      <c r="E2405" s="18">
        <v>100970</v>
      </c>
      <c r="F2405" s="34">
        <f t="shared" si="37"/>
        <v>0</v>
      </c>
      <c r="K2405" s="13"/>
      <c r="L2405" s="13"/>
    </row>
    <row r="2406" spans="1:12" x14ac:dyDescent="0.2">
      <c r="A2406" s="14" t="s">
        <v>59</v>
      </c>
      <c r="B2406" s="14" t="s">
        <v>58</v>
      </c>
      <c r="C2406" s="14"/>
      <c r="D2406" s="16">
        <v>2527084</v>
      </c>
      <c r="E2406" s="16">
        <f>SUM(E2407:E2409)</f>
        <v>2527084</v>
      </c>
      <c r="F2406" s="34">
        <f t="shared" si="37"/>
        <v>0</v>
      </c>
      <c r="K2406" s="13"/>
      <c r="L2406" s="13"/>
    </row>
    <row r="2407" spans="1:12" x14ac:dyDescent="0.2">
      <c r="A2407" s="17" t="s">
        <v>57</v>
      </c>
      <c r="B2407" s="17" t="s">
        <v>56</v>
      </c>
      <c r="C2407" s="17"/>
      <c r="D2407" s="18">
        <v>1059920</v>
      </c>
      <c r="E2407" s="18">
        <v>1059920</v>
      </c>
      <c r="F2407" s="34">
        <f t="shared" si="37"/>
        <v>0</v>
      </c>
      <c r="K2407" s="13"/>
      <c r="L2407" s="13"/>
    </row>
    <row r="2408" spans="1:12" x14ac:dyDescent="0.2">
      <c r="A2408" s="17" t="s">
        <v>55</v>
      </c>
      <c r="B2408" s="17" t="s">
        <v>54</v>
      </c>
      <c r="C2408" s="17"/>
      <c r="D2408" s="18">
        <v>1103720</v>
      </c>
      <c r="E2408" s="18">
        <v>1103720</v>
      </c>
      <c r="F2408" s="34">
        <f t="shared" si="37"/>
        <v>0</v>
      </c>
      <c r="K2408" s="13"/>
      <c r="L2408" s="13"/>
    </row>
    <row r="2409" spans="1:12" x14ac:dyDescent="0.2">
      <c r="A2409" s="17" t="s">
        <v>1509</v>
      </c>
      <c r="B2409" s="17" t="s">
        <v>1510</v>
      </c>
      <c r="C2409" s="17"/>
      <c r="D2409" s="18">
        <v>363444</v>
      </c>
      <c r="E2409" s="18">
        <v>363444</v>
      </c>
      <c r="F2409" s="34">
        <f t="shared" si="37"/>
        <v>0</v>
      </c>
      <c r="K2409" s="13"/>
      <c r="L2409" s="13"/>
    </row>
    <row r="2410" spans="1:12" x14ac:dyDescent="0.2">
      <c r="A2410" s="14" t="s">
        <v>53</v>
      </c>
      <c r="B2410" s="14" t="s">
        <v>52</v>
      </c>
      <c r="C2410" s="14"/>
      <c r="D2410" s="16">
        <v>5622695</v>
      </c>
      <c r="E2410" s="16">
        <f>SUM(E2411:E2418)</f>
        <v>5622695</v>
      </c>
      <c r="F2410" s="34">
        <f t="shared" si="37"/>
        <v>0</v>
      </c>
      <c r="K2410" s="13"/>
      <c r="L2410" s="13"/>
    </row>
    <row r="2411" spans="1:12" x14ac:dyDescent="0.2">
      <c r="A2411" s="17" t="s">
        <v>51</v>
      </c>
      <c r="B2411" s="17" t="s">
        <v>50</v>
      </c>
      <c r="C2411" s="17"/>
      <c r="D2411" s="18">
        <v>226397</v>
      </c>
      <c r="E2411" s="18">
        <v>226397</v>
      </c>
      <c r="F2411" s="34">
        <f t="shared" si="37"/>
        <v>0</v>
      </c>
      <c r="K2411" s="13"/>
      <c r="L2411" s="13"/>
    </row>
    <row r="2412" spans="1:12" x14ac:dyDescent="0.2">
      <c r="A2412" s="17" t="s">
        <v>49</v>
      </c>
      <c r="B2412" s="17" t="s">
        <v>48</v>
      </c>
      <c r="C2412" s="17"/>
      <c r="D2412" s="18">
        <v>2025652</v>
      </c>
      <c r="E2412" s="18">
        <v>2025652</v>
      </c>
      <c r="F2412" s="34">
        <f t="shared" si="37"/>
        <v>0</v>
      </c>
      <c r="K2412" s="13"/>
      <c r="L2412" s="13"/>
    </row>
    <row r="2413" spans="1:12" x14ac:dyDescent="0.2">
      <c r="A2413" s="17" t="s">
        <v>47</v>
      </c>
      <c r="B2413" s="17" t="s">
        <v>46</v>
      </c>
      <c r="C2413" s="17"/>
      <c r="D2413" s="18">
        <v>769051</v>
      </c>
      <c r="E2413" s="18">
        <v>769051</v>
      </c>
      <c r="F2413" s="34">
        <f t="shared" si="37"/>
        <v>0</v>
      </c>
      <c r="K2413" s="13"/>
      <c r="L2413" s="13"/>
    </row>
    <row r="2414" spans="1:12" x14ac:dyDescent="0.2">
      <c r="A2414" s="17" t="s">
        <v>45</v>
      </c>
      <c r="B2414" s="17" t="s">
        <v>44</v>
      </c>
      <c r="C2414" s="17"/>
      <c r="D2414" s="18">
        <v>25261</v>
      </c>
      <c r="E2414" s="18">
        <v>25261</v>
      </c>
      <c r="F2414" s="34">
        <f t="shared" si="37"/>
        <v>0</v>
      </c>
      <c r="K2414" s="13"/>
      <c r="L2414" s="13"/>
    </row>
    <row r="2415" spans="1:12" x14ac:dyDescent="0.2">
      <c r="A2415" s="17" t="s">
        <v>43</v>
      </c>
      <c r="B2415" s="17" t="s">
        <v>42</v>
      </c>
      <c r="C2415" s="17"/>
      <c r="D2415" s="18">
        <v>1920814</v>
      </c>
      <c r="E2415" s="18">
        <v>1920814</v>
      </c>
      <c r="F2415" s="34">
        <f t="shared" si="37"/>
        <v>0</v>
      </c>
      <c r="K2415" s="13"/>
      <c r="L2415" s="13"/>
    </row>
    <row r="2416" spans="1:12" x14ac:dyDescent="0.2">
      <c r="A2416" s="17" t="s">
        <v>41</v>
      </c>
      <c r="B2416" s="17" t="s">
        <v>40</v>
      </c>
      <c r="C2416" s="17"/>
      <c r="D2416" s="18">
        <v>240820</v>
      </c>
      <c r="E2416" s="18">
        <v>240820</v>
      </c>
      <c r="F2416" s="34">
        <f t="shared" si="37"/>
        <v>0</v>
      </c>
      <c r="K2416" s="13"/>
      <c r="L2416" s="13"/>
    </row>
    <row r="2417" spans="1:12" x14ac:dyDescent="0.2">
      <c r="A2417" s="17" t="s">
        <v>409</v>
      </c>
      <c r="B2417" s="17" t="s">
        <v>410</v>
      </c>
      <c r="C2417" s="17"/>
      <c r="D2417" s="18">
        <v>205925</v>
      </c>
      <c r="E2417" s="18">
        <v>205925</v>
      </c>
      <c r="F2417" s="34">
        <f t="shared" si="37"/>
        <v>0</v>
      </c>
      <c r="K2417" s="13"/>
      <c r="L2417" s="13"/>
    </row>
    <row r="2418" spans="1:12" x14ac:dyDescent="0.2">
      <c r="A2418" s="17" t="s">
        <v>39</v>
      </c>
      <c r="B2418" s="17" t="s">
        <v>38</v>
      </c>
      <c r="C2418" s="17"/>
      <c r="D2418" s="18">
        <v>208775</v>
      </c>
      <c r="E2418" s="18">
        <v>208775</v>
      </c>
      <c r="F2418" s="34">
        <f t="shared" si="37"/>
        <v>0</v>
      </c>
      <c r="K2418" s="13"/>
      <c r="L2418" s="13"/>
    </row>
    <row r="2419" spans="1:12" x14ac:dyDescent="0.2">
      <c r="A2419" s="14" t="s">
        <v>37</v>
      </c>
      <c r="B2419" s="14" t="s">
        <v>36</v>
      </c>
      <c r="C2419" s="14"/>
      <c r="D2419" s="16">
        <v>306419729</v>
      </c>
      <c r="E2419" s="16">
        <f>SUM(E2420,E2427,E2430,E2433)</f>
        <v>306419729</v>
      </c>
      <c r="F2419" s="34">
        <f t="shared" si="37"/>
        <v>0</v>
      </c>
      <c r="K2419" s="13"/>
      <c r="L2419" s="13"/>
    </row>
    <row r="2420" spans="1:12" x14ac:dyDescent="0.2">
      <c r="A2420" s="14" t="s">
        <v>35</v>
      </c>
      <c r="B2420" s="14" t="s">
        <v>34</v>
      </c>
      <c r="C2420" s="14"/>
      <c r="D2420" s="16">
        <v>174523338</v>
      </c>
      <c r="E2420" s="16">
        <f>E2421</f>
        <v>174523338</v>
      </c>
      <c r="F2420" s="34">
        <f t="shared" si="37"/>
        <v>0</v>
      </c>
      <c r="K2420" s="13"/>
      <c r="L2420" s="13"/>
    </row>
    <row r="2421" spans="1:12" x14ac:dyDescent="0.2">
      <c r="A2421" s="14" t="s">
        <v>33</v>
      </c>
      <c r="B2421" s="14" t="s">
        <v>32</v>
      </c>
      <c r="C2421" s="14"/>
      <c r="D2421" s="16">
        <v>174523338</v>
      </c>
      <c r="E2421" s="16">
        <f>SUM(E2422:E2426)</f>
        <v>174523338</v>
      </c>
      <c r="F2421" s="34">
        <f t="shared" si="37"/>
        <v>0</v>
      </c>
      <c r="K2421" s="13"/>
      <c r="L2421" s="13"/>
    </row>
    <row r="2422" spans="1:12" x14ac:dyDescent="0.2">
      <c r="A2422" s="17" t="s">
        <v>1511</v>
      </c>
      <c r="B2422" s="17" t="s">
        <v>1512</v>
      </c>
      <c r="C2422" s="17"/>
      <c r="D2422" s="18">
        <v>60000000</v>
      </c>
      <c r="E2422" s="35">
        <f>E2448</f>
        <v>60000000</v>
      </c>
      <c r="F2422" s="34">
        <f t="shared" si="37"/>
        <v>0</v>
      </c>
      <c r="K2422" s="13"/>
      <c r="L2422" s="13"/>
    </row>
    <row r="2423" spans="1:12" x14ac:dyDescent="0.2">
      <c r="A2423" s="17" t="s">
        <v>411</v>
      </c>
      <c r="B2423" s="17" t="s">
        <v>412</v>
      </c>
      <c r="C2423" s="17"/>
      <c r="D2423" s="18">
        <v>18641872</v>
      </c>
      <c r="E2423" s="35">
        <f>E2444</f>
        <v>18641872</v>
      </c>
      <c r="F2423" s="34">
        <f t="shared" si="37"/>
        <v>0</v>
      </c>
      <c r="K2423" s="13"/>
      <c r="L2423" s="13"/>
    </row>
    <row r="2424" spans="1:12" x14ac:dyDescent="0.2">
      <c r="A2424" s="17" t="s">
        <v>741</v>
      </c>
      <c r="B2424" s="17" t="s">
        <v>742</v>
      </c>
      <c r="C2424" s="17"/>
      <c r="D2424" s="18">
        <v>16218025</v>
      </c>
      <c r="E2424" s="35">
        <f>E2443</f>
        <v>16218025</v>
      </c>
      <c r="F2424" s="34">
        <f t="shared" si="37"/>
        <v>0</v>
      </c>
      <c r="K2424" s="13"/>
      <c r="L2424" s="13"/>
    </row>
    <row r="2425" spans="1:12" x14ac:dyDescent="0.2">
      <c r="A2425" s="17" t="s">
        <v>1048</v>
      </c>
      <c r="B2425" s="17" t="s">
        <v>1049</v>
      </c>
      <c r="C2425" s="17"/>
      <c r="D2425" s="18">
        <v>36928349</v>
      </c>
      <c r="E2425" s="38">
        <f>SUM(E2446,E2449)</f>
        <v>36928349</v>
      </c>
      <c r="F2425" s="34">
        <f t="shared" si="37"/>
        <v>0</v>
      </c>
      <c r="K2425" s="13"/>
      <c r="L2425" s="13"/>
    </row>
    <row r="2426" spans="1:12" x14ac:dyDescent="0.2">
      <c r="A2426" s="17" t="s">
        <v>413</v>
      </c>
      <c r="B2426" s="17" t="s">
        <v>414</v>
      </c>
      <c r="C2426" s="17"/>
      <c r="D2426" s="18">
        <v>42735092</v>
      </c>
      <c r="E2426" s="35">
        <f>E2445</f>
        <v>42735092</v>
      </c>
      <c r="F2426" s="34">
        <f t="shared" si="37"/>
        <v>0</v>
      </c>
      <c r="K2426" s="13"/>
      <c r="L2426" s="13"/>
    </row>
    <row r="2427" spans="1:12" x14ac:dyDescent="0.2">
      <c r="A2427" s="14" t="s">
        <v>157</v>
      </c>
      <c r="B2427" s="14" t="s">
        <v>158</v>
      </c>
      <c r="C2427" s="14"/>
      <c r="D2427" s="16">
        <v>91104656</v>
      </c>
      <c r="E2427" s="16">
        <f>E2428</f>
        <v>91104656</v>
      </c>
      <c r="F2427" s="34">
        <f t="shared" si="37"/>
        <v>0</v>
      </c>
      <c r="K2427" s="13"/>
    </row>
    <row r="2428" spans="1:12" x14ac:dyDescent="0.2">
      <c r="A2428" s="14" t="s">
        <v>159</v>
      </c>
      <c r="B2428" s="14" t="s">
        <v>160</v>
      </c>
      <c r="C2428" s="14"/>
      <c r="D2428" s="16">
        <v>91104656</v>
      </c>
      <c r="E2428" s="16">
        <f>E2429</f>
        <v>91104656</v>
      </c>
      <c r="F2428" s="34">
        <f t="shared" si="37"/>
        <v>0</v>
      </c>
      <c r="K2428" s="13"/>
    </row>
    <row r="2429" spans="1:12" x14ac:dyDescent="0.2">
      <c r="A2429" s="17" t="s">
        <v>161</v>
      </c>
      <c r="B2429" s="17" t="s">
        <v>162</v>
      </c>
      <c r="C2429" s="17"/>
      <c r="D2429" s="18">
        <v>91104656</v>
      </c>
      <c r="E2429" s="18">
        <f>SUM(E2447,E2450,E2454)</f>
        <v>91104656</v>
      </c>
      <c r="F2429" s="34">
        <f t="shared" si="37"/>
        <v>0</v>
      </c>
      <c r="K2429" s="13"/>
    </row>
    <row r="2430" spans="1:12" x14ac:dyDescent="0.2">
      <c r="A2430" s="14" t="s">
        <v>165</v>
      </c>
      <c r="B2430" s="14" t="s">
        <v>166</v>
      </c>
      <c r="C2430" s="14"/>
      <c r="D2430" s="16">
        <v>10200000</v>
      </c>
      <c r="E2430" s="16">
        <f>E2431</f>
        <v>10200000</v>
      </c>
      <c r="F2430" s="34">
        <f t="shared" si="37"/>
        <v>0</v>
      </c>
      <c r="K2430" s="13"/>
    </row>
    <row r="2431" spans="1:12" x14ac:dyDescent="0.2">
      <c r="A2431" s="14" t="s">
        <v>167</v>
      </c>
      <c r="B2431" s="14" t="s">
        <v>168</v>
      </c>
      <c r="C2431" s="14"/>
      <c r="D2431" s="16">
        <v>10200000</v>
      </c>
      <c r="E2431" s="16">
        <f>E2432</f>
        <v>10200000</v>
      </c>
      <c r="F2431" s="34">
        <f t="shared" si="37"/>
        <v>0</v>
      </c>
      <c r="K2431" s="13"/>
      <c r="L2431" s="13"/>
    </row>
    <row r="2432" spans="1:12" x14ac:dyDescent="0.2">
      <c r="A2432" s="17" t="s">
        <v>705</v>
      </c>
      <c r="B2432" s="17" t="s">
        <v>706</v>
      </c>
      <c r="C2432" s="17"/>
      <c r="D2432" s="18">
        <v>10200000</v>
      </c>
      <c r="E2432" s="35">
        <f>E2455</f>
        <v>10200000</v>
      </c>
      <c r="F2432" s="34">
        <f t="shared" si="37"/>
        <v>0</v>
      </c>
      <c r="K2432" s="13"/>
      <c r="L2432" s="13"/>
    </row>
    <row r="2433" spans="1:12" x14ac:dyDescent="0.2">
      <c r="A2433" s="14" t="s">
        <v>31</v>
      </c>
      <c r="B2433" s="14" t="s">
        <v>30</v>
      </c>
      <c r="C2433" s="14"/>
      <c r="D2433" s="16">
        <v>30591735</v>
      </c>
      <c r="E2433" s="16">
        <v>30591735</v>
      </c>
      <c r="F2433" s="34">
        <f t="shared" si="37"/>
        <v>0</v>
      </c>
      <c r="K2433" s="13"/>
      <c r="L2433" s="13"/>
    </row>
    <row r="2434" spans="1:12" x14ac:dyDescent="0.2">
      <c r="A2434" s="14" t="s">
        <v>29</v>
      </c>
      <c r="B2434" s="14" t="s">
        <v>28</v>
      </c>
      <c r="C2434" s="14"/>
      <c r="D2434" s="16">
        <v>30591735</v>
      </c>
      <c r="E2434" s="16">
        <v>30591735</v>
      </c>
      <c r="F2434" s="34">
        <f t="shared" si="37"/>
        <v>0</v>
      </c>
      <c r="K2434" s="13"/>
      <c r="L2434" s="13"/>
    </row>
    <row r="2435" spans="1:12" x14ac:dyDescent="0.2">
      <c r="A2435" s="17" t="s">
        <v>27</v>
      </c>
      <c r="B2435" s="17" t="s">
        <v>26</v>
      </c>
      <c r="C2435" s="17"/>
      <c r="D2435" s="18">
        <v>30591735</v>
      </c>
      <c r="E2435" s="36">
        <f>SUM(E2451:E2453,E2456)</f>
        <v>30591735</v>
      </c>
      <c r="F2435" s="34">
        <f t="shared" si="37"/>
        <v>0</v>
      </c>
      <c r="K2435" s="13"/>
      <c r="L2435" s="13"/>
    </row>
    <row r="2436" spans="1:12" x14ac:dyDescent="0.2">
      <c r="A2436" s="13"/>
      <c r="B2436" s="14" t="s">
        <v>3</v>
      </c>
      <c r="C2436" s="14"/>
      <c r="D2436" s="16">
        <v>637265087</v>
      </c>
      <c r="E2436" s="16">
        <f>E2364</f>
        <v>637265087</v>
      </c>
      <c r="F2436" s="34">
        <f t="shared" si="37"/>
        <v>0</v>
      </c>
      <c r="K2436" s="13"/>
      <c r="L2436" s="13"/>
    </row>
    <row r="2437" spans="1:12" x14ac:dyDescent="0.2">
      <c r="A2437" s="13"/>
      <c r="B2437" s="14" t="s">
        <v>2</v>
      </c>
      <c r="C2437" s="14"/>
      <c r="D2437" s="16">
        <v>48009049</v>
      </c>
      <c r="E2437" s="16">
        <f>E2374</f>
        <v>48009049</v>
      </c>
      <c r="F2437" s="34">
        <f t="shared" si="37"/>
        <v>0</v>
      </c>
      <c r="K2437" s="13"/>
      <c r="L2437" s="13"/>
    </row>
    <row r="2438" spans="1:12" x14ac:dyDescent="0.2">
      <c r="A2438" s="13"/>
      <c r="B2438" s="14" t="s">
        <v>23</v>
      </c>
      <c r="C2438" s="14"/>
      <c r="D2438" s="16">
        <v>685274136</v>
      </c>
      <c r="E2438" s="16">
        <f>SUM(E2436:E2437)</f>
        <v>685274136</v>
      </c>
      <c r="F2438" s="34">
        <f t="shared" ref="F2438:F2501" si="38">E2439-D2439</f>
        <v>0</v>
      </c>
      <c r="K2438" s="13"/>
      <c r="L2438" s="13"/>
    </row>
    <row r="2439" spans="1:12" x14ac:dyDescent="0.2">
      <c r="A2439" s="13"/>
      <c r="B2439" s="14" t="s">
        <v>1</v>
      </c>
      <c r="C2439" s="14"/>
      <c r="D2439" s="16">
        <v>306419729</v>
      </c>
      <c r="E2439" s="16">
        <f>E2419</f>
        <v>306419729</v>
      </c>
      <c r="F2439" s="34">
        <f t="shared" si="38"/>
        <v>0</v>
      </c>
      <c r="K2439" s="13"/>
      <c r="L2439" s="13"/>
    </row>
    <row r="2440" spans="1:12" x14ac:dyDescent="0.2">
      <c r="A2440" s="13"/>
      <c r="B2440" s="14" t="s">
        <v>0</v>
      </c>
      <c r="C2440" s="14"/>
      <c r="D2440" s="16">
        <v>991693865</v>
      </c>
      <c r="E2440" s="16">
        <f>SUM(E2438:E2439)</f>
        <v>991693865</v>
      </c>
      <c r="F2440" s="34">
        <f t="shared" si="38"/>
        <v>0</v>
      </c>
      <c r="K2440" s="13"/>
      <c r="L2440" s="13"/>
    </row>
    <row r="2441" spans="1:12" x14ac:dyDescent="0.2">
      <c r="A2441" s="14" t="s">
        <v>1543</v>
      </c>
      <c r="B2441" s="14" t="s">
        <v>1544</v>
      </c>
      <c r="C2441" s="14"/>
      <c r="F2441" s="34" t="e">
        <f t="shared" si="38"/>
        <v>#VALUE!</v>
      </c>
      <c r="K2441" s="13"/>
      <c r="L2441" s="13"/>
    </row>
    <row r="2442" spans="1:12" x14ac:dyDescent="0.2">
      <c r="A2442" s="29" t="s">
        <v>5</v>
      </c>
      <c r="B2442" s="29" t="s">
        <v>22</v>
      </c>
      <c r="C2442" s="29" t="s">
        <v>21</v>
      </c>
      <c r="D2442" s="30" t="s">
        <v>20</v>
      </c>
      <c r="E2442" s="30" t="s">
        <v>20</v>
      </c>
      <c r="F2442" s="34">
        <f t="shared" si="38"/>
        <v>0</v>
      </c>
      <c r="K2442" s="13"/>
      <c r="L2442" s="13"/>
    </row>
    <row r="2443" spans="1:12" x14ac:dyDescent="0.2">
      <c r="A2443" s="17" t="s">
        <v>1545</v>
      </c>
      <c r="B2443" s="17" t="s">
        <v>1546</v>
      </c>
      <c r="C2443" s="17" t="s">
        <v>19</v>
      </c>
      <c r="D2443" s="18">
        <v>16218025</v>
      </c>
      <c r="E2443" s="35">
        <v>16218025</v>
      </c>
      <c r="F2443" s="34">
        <f t="shared" si="38"/>
        <v>0</v>
      </c>
      <c r="K2443" s="13"/>
      <c r="L2443" s="13"/>
    </row>
    <row r="2444" spans="1:12" x14ac:dyDescent="0.2">
      <c r="A2444" s="17" t="s">
        <v>1547</v>
      </c>
      <c r="B2444" s="17" t="s">
        <v>1548</v>
      </c>
      <c r="C2444" s="17" t="s">
        <v>19</v>
      </c>
      <c r="D2444" s="18">
        <v>18641872</v>
      </c>
      <c r="E2444" s="35">
        <v>18641872</v>
      </c>
      <c r="F2444" s="34">
        <f t="shared" si="38"/>
        <v>0</v>
      </c>
      <c r="K2444" s="13"/>
      <c r="L2444" s="13"/>
    </row>
    <row r="2445" spans="1:12" x14ac:dyDescent="0.2">
      <c r="A2445" s="17" t="s">
        <v>1549</v>
      </c>
      <c r="B2445" s="17" t="s">
        <v>1550</v>
      </c>
      <c r="C2445" s="17" t="s">
        <v>19</v>
      </c>
      <c r="D2445" s="18">
        <v>42735092</v>
      </c>
      <c r="E2445" s="35">
        <v>42735092</v>
      </c>
      <c r="F2445" s="34">
        <f t="shared" si="38"/>
        <v>0</v>
      </c>
      <c r="K2445" s="13"/>
      <c r="L2445" s="13"/>
    </row>
    <row r="2446" spans="1:12" x14ac:dyDescent="0.2">
      <c r="A2446" s="17" t="s">
        <v>1551</v>
      </c>
      <c r="B2446" s="17" t="s">
        <v>1552</v>
      </c>
      <c r="C2446" s="17" t="s">
        <v>19</v>
      </c>
      <c r="D2446" s="18">
        <v>31528349</v>
      </c>
      <c r="E2446" s="38">
        <v>31528349</v>
      </c>
      <c r="F2446" s="34">
        <f t="shared" si="38"/>
        <v>0</v>
      </c>
      <c r="K2446" s="13"/>
      <c r="L2446" s="13"/>
    </row>
    <row r="2447" spans="1:12" x14ac:dyDescent="0.2">
      <c r="A2447" s="17" t="s">
        <v>1553</v>
      </c>
      <c r="B2447" s="17" t="s">
        <v>1554</v>
      </c>
      <c r="C2447" s="17" t="s">
        <v>18</v>
      </c>
      <c r="D2447" s="18">
        <v>37041136</v>
      </c>
      <c r="E2447" s="18">
        <v>37041136</v>
      </c>
      <c r="F2447" s="34">
        <f t="shared" si="38"/>
        <v>0</v>
      </c>
      <c r="J2447" s="13"/>
      <c r="K2447" s="13"/>
    </row>
    <row r="2448" spans="1:12" x14ac:dyDescent="0.2">
      <c r="A2448" s="17" t="s">
        <v>1555</v>
      </c>
      <c r="B2448" s="17" t="s">
        <v>1556</v>
      </c>
      <c r="C2448" s="17" t="s">
        <v>18</v>
      </c>
      <c r="D2448" s="18">
        <v>60000000</v>
      </c>
      <c r="E2448" s="35">
        <v>60000000</v>
      </c>
      <c r="F2448" s="34">
        <f t="shared" si="38"/>
        <v>0</v>
      </c>
      <c r="K2448" s="13"/>
      <c r="L2448" s="13"/>
    </row>
    <row r="2449" spans="1:12" ht="27" x14ac:dyDescent="0.2">
      <c r="A2449" s="17" t="s">
        <v>1557</v>
      </c>
      <c r="B2449" s="17" t="s">
        <v>1558</v>
      </c>
      <c r="C2449" s="17" t="s">
        <v>18</v>
      </c>
      <c r="D2449" s="18">
        <v>5400000</v>
      </c>
      <c r="E2449" s="38">
        <v>5400000</v>
      </c>
      <c r="F2449" s="34">
        <f t="shared" si="38"/>
        <v>0</v>
      </c>
      <c r="K2449" s="13"/>
      <c r="L2449" s="13"/>
    </row>
    <row r="2450" spans="1:12" x14ac:dyDescent="0.2">
      <c r="A2450" s="17" t="s">
        <v>1559</v>
      </c>
      <c r="B2450" s="17" t="s">
        <v>1560</v>
      </c>
      <c r="C2450" s="17" t="s">
        <v>18</v>
      </c>
      <c r="D2450" s="18">
        <v>12063520</v>
      </c>
      <c r="E2450" s="18">
        <v>12063520</v>
      </c>
      <c r="F2450" s="34">
        <f t="shared" si="38"/>
        <v>0</v>
      </c>
      <c r="K2450" s="13"/>
      <c r="L2450" s="13"/>
    </row>
    <row r="2451" spans="1:12" x14ac:dyDescent="0.2">
      <c r="A2451" s="17" t="s">
        <v>1561</v>
      </c>
      <c r="B2451" s="17" t="s">
        <v>1562</v>
      </c>
      <c r="C2451" s="17" t="s">
        <v>19</v>
      </c>
      <c r="D2451" s="18">
        <v>4000000</v>
      </c>
      <c r="E2451" s="36">
        <v>4000000</v>
      </c>
      <c r="F2451" s="34">
        <f t="shared" si="38"/>
        <v>0</v>
      </c>
      <c r="K2451" s="13"/>
      <c r="L2451" s="13"/>
    </row>
    <row r="2452" spans="1:12" x14ac:dyDescent="0.2">
      <c r="A2452" s="17" t="s">
        <v>1563</v>
      </c>
      <c r="B2452" s="17" t="s">
        <v>1564</v>
      </c>
      <c r="C2452" s="17" t="s">
        <v>19</v>
      </c>
      <c r="D2452" s="18">
        <v>4000000</v>
      </c>
      <c r="E2452" s="36">
        <v>4000000</v>
      </c>
      <c r="F2452" s="34">
        <f t="shared" si="38"/>
        <v>0</v>
      </c>
      <c r="K2452" s="13"/>
      <c r="L2452" s="13"/>
    </row>
    <row r="2453" spans="1:12" ht="27" x14ac:dyDescent="0.2">
      <c r="A2453" s="17" t="s">
        <v>1565</v>
      </c>
      <c r="B2453" s="17" t="s">
        <v>1566</v>
      </c>
      <c r="C2453" s="17" t="s">
        <v>19</v>
      </c>
      <c r="D2453" s="18">
        <v>6120000</v>
      </c>
      <c r="E2453" s="36">
        <v>6120000</v>
      </c>
      <c r="F2453" s="34">
        <f t="shared" si="38"/>
        <v>0</v>
      </c>
      <c r="K2453" s="13"/>
      <c r="L2453" s="13"/>
    </row>
    <row r="2454" spans="1:12" ht="27" x14ac:dyDescent="0.2">
      <c r="A2454" s="17" t="s">
        <v>1567</v>
      </c>
      <c r="B2454" s="17" t="s">
        <v>1568</v>
      </c>
      <c r="C2454" s="17" t="s">
        <v>19</v>
      </c>
      <c r="D2454" s="18">
        <v>42000000</v>
      </c>
      <c r="E2454" s="18">
        <v>42000000</v>
      </c>
      <c r="F2454" s="34">
        <f t="shared" si="38"/>
        <v>0</v>
      </c>
      <c r="K2454" s="13"/>
      <c r="L2454" s="13"/>
    </row>
    <row r="2455" spans="1:12" ht="27" x14ac:dyDescent="0.2">
      <c r="A2455" s="17" t="s">
        <v>1569</v>
      </c>
      <c r="B2455" s="17" t="s">
        <v>1570</v>
      </c>
      <c r="C2455" s="17" t="s">
        <v>19</v>
      </c>
      <c r="D2455" s="18">
        <v>10200000</v>
      </c>
      <c r="E2455" s="35">
        <v>10200000</v>
      </c>
      <c r="F2455" s="34">
        <f t="shared" si="38"/>
        <v>0</v>
      </c>
      <c r="K2455" s="13"/>
      <c r="L2455" s="13"/>
    </row>
    <row r="2456" spans="1:12" x14ac:dyDescent="0.2">
      <c r="A2456" s="17" t="s">
        <v>1571</v>
      </c>
      <c r="B2456" s="17" t="s">
        <v>1572</v>
      </c>
      <c r="C2456" s="17" t="s">
        <v>19</v>
      </c>
      <c r="D2456" s="18">
        <v>16471735</v>
      </c>
      <c r="E2456" s="36">
        <v>16471735</v>
      </c>
      <c r="F2456" s="34">
        <f t="shared" si="38"/>
        <v>0</v>
      </c>
      <c r="K2456" s="13"/>
      <c r="L2456" s="13"/>
    </row>
    <row r="2457" spans="1:12" x14ac:dyDescent="0.2">
      <c r="A2457" s="14" t="s">
        <v>1573</v>
      </c>
      <c r="B2457" s="14" t="s">
        <v>1574</v>
      </c>
      <c r="C2457" s="14"/>
      <c r="F2457" s="34" t="e">
        <f t="shared" si="38"/>
        <v>#VALUE!</v>
      </c>
      <c r="K2457" s="13"/>
      <c r="L2457" s="13"/>
    </row>
    <row r="2458" spans="1:12" x14ac:dyDescent="0.2">
      <c r="A2458" s="29" t="s">
        <v>5</v>
      </c>
      <c r="B2458" s="29" t="s">
        <v>140</v>
      </c>
      <c r="C2458" s="29"/>
      <c r="D2458" s="30" t="s">
        <v>20</v>
      </c>
      <c r="E2458" s="30" t="s">
        <v>20</v>
      </c>
      <c r="F2458" s="34">
        <f t="shared" si="38"/>
        <v>0</v>
      </c>
      <c r="K2458" s="13"/>
      <c r="L2458" s="13"/>
    </row>
    <row r="2459" spans="1:12" x14ac:dyDescent="0.2">
      <c r="A2459" s="14" t="s">
        <v>139</v>
      </c>
      <c r="B2459" s="14" t="s">
        <v>15</v>
      </c>
      <c r="C2459" s="14"/>
      <c r="D2459" s="16">
        <v>1205501366</v>
      </c>
      <c r="E2459" s="16">
        <f>SUM(E2460,E2470,E2509)</f>
        <v>1205501366</v>
      </c>
      <c r="F2459" s="34">
        <f t="shared" si="38"/>
        <v>0</v>
      </c>
      <c r="K2459" s="13"/>
      <c r="L2459" s="13"/>
    </row>
    <row r="2460" spans="1:12" x14ac:dyDescent="0.2">
      <c r="A2460" s="14" t="s">
        <v>138</v>
      </c>
      <c r="B2460" s="14" t="s">
        <v>137</v>
      </c>
      <c r="C2460" s="14"/>
      <c r="D2460" s="16">
        <v>253729213</v>
      </c>
      <c r="E2460" s="16">
        <f>SUM(E2461,E2464)</f>
        <v>253729213</v>
      </c>
      <c r="F2460" s="34">
        <f t="shared" si="38"/>
        <v>0</v>
      </c>
      <c r="K2460" s="13"/>
      <c r="L2460" s="13"/>
    </row>
    <row r="2461" spans="1:12" x14ac:dyDescent="0.2">
      <c r="A2461" s="14" t="s">
        <v>136</v>
      </c>
      <c r="B2461" s="14" t="s">
        <v>132</v>
      </c>
      <c r="C2461" s="14"/>
      <c r="D2461" s="16">
        <v>222078497</v>
      </c>
      <c r="E2461" s="16">
        <f>E2462</f>
        <v>222078497</v>
      </c>
      <c r="F2461" s="34">
        <f t="shared" si="38"/>
        <v>0</v>
      </c>
      <c r="K2461" s="13"/>
      <c r="L2461" s="13"/>
    </row>
    <row r="2462" spans="1:12" x14ac:dyDescent="0.2">
      <c r="A2462" s="14" t="s">
        <v>135</v>
      </c>
      <c r="B2462" s="14" t="s">
        <v>134</v>
      </c>
      <c r="C2462" s="14"/>
      <c r="D2462" s="16">
        <v>222078497</v>
      </c>
      <c r="E2462" s="16">
        <f>E2463</f>
        <v>222078497</v>
      </c>
      <c r="F2462" s="34">
        <f t="shared" si="38"/>
        <v>0</v>
      </c>
      <c r="K2462" s="13"/>
      <c r="L2462" s="13"/>
    </row>
    <row r="2463" spans="1:12" x14ac:dyDescent="0.2">
      <c r="A2463" s="17" t="s">
        <v>133</v>
      </c>
      <c r="B2463" s="17" t="s">
        <v>132</v>
      </c>
      <c r="C2463" s="17"/>
      <c r="D2463" s="18">
        <v>222078497</v>
      </c>
      <c r="E2463" s="18">
        <v>222078497</v>
      </c>
      <c r="F2463" s="34">
        <f t="shared" si="38"/>
        <v>0</v>
      </c>
      <c r="K2463" s="13"/>
      <c r="L2463" s="13"/>
    </row>
    <row r="2464" spans="1:12" x14ac:dyDescent="0.2">
      <c r="A2464" s="14" t="s">
        <v>131</v>
      </c>
      <c r="B2464" s="14" t="s">
        <v>130</v>
      </c>
      <c r="C2464" s="14"/>
      <c r="D2464" s="16">
        <v>31650716</v>
      </c>
      <c r="E2464" s="16">
        <v>31650716</v>
      </c>
      <c r="F2464" s="34">
        <f t="shared" si="38"/>
        <v>0</v>
      </c>
      <c r="K2464" s="13"/>
      <c r="L2464" s="13"/>
    </row>
    <row r="2465" spans="1:12" x14ac:dyDescent="0.2">
      <c r="A2465" s="14" t="s">
        <v>129</v>
      </c>
      <c r="B2465" s="14" t="s">
        <v>128</v>
      </c>
      <c r="C2465" s="14"/>
      <c r="D2465" s="16">
        <v>0</v>
      </c>
      <c r="E2465" s="16">
        <v>0</v>
      </c>
      <c r="F2465" s="34">
        <f t="shared" si="38"/>
        <v>0</v>
      </c>
      <c r="K2465" s="13"/>
      <c r="L2465" s="13"/>
    </row>
    <row r="2466" spans="1:12" x14ac:dyDescent="0.2">
      <c r="A2466" s="17" t="s">
        <v>143</v>
      </c>
      <c r="B2466" s="17" t="s">
        <v>144</v>
      </c>
      <c r="C2466" s="17"/>
      <c r="D2466" s="18">
        <v>0</v>
      </c>
      <c r="E2466" s="18">
        <v>0</v>
      </c>
      <c r="F2466" s="34">
        <f t="shared" si="38"/>
        <v>0</v>
      </c>
      <c r="K2466" s="13"/>
      <c r="L2466" s="13"/>
    </row>
    <row r="2467" spans="1:12" x14ac:dyDescent="0.2">
      <c r="A2467" s="14" t="s">
        <v>125</v>
      </c>
      <c r="B2467" s="14" t="s">
        <v>124</v>
      </c>
      <c r="C2467" s="14"/>
      <c r="D2467" s="16">
        <v>31650716</v>
      </c>
      <c r="E2467" s="16">
        <f>SUM(E2468:E2469)</f>
        <v>31650716</v>
      </c>
      <c r="F2467" s="34">
        <f t="shared" si="38"/>
        <v>0</v>
      </c>
      <c r="K2467" s="13"/>
      <c r="L2467" s="13"/>
    </row>
    <row r="2468" spans="1:12" x14ac:dyDescent="0.2">
      <c r="A2468" s="17" t="s">
        <v>123</v>
      </c>
      <c r="B2468" s="17" t="s">
        <v>122</v>
      </c>
      <c r="C2468" s="17"/>
      <c r="D2468" s="18">
        <v>10550239</v>
      </c>
      <c r="E2468" s="18">
        <v>10550239</v>
      </c>
      <c r="F2468" s="34">
        <f t="shared" si="38"/>
        <v>0</v>
      </c>
      <c r="K2468" s="13"/>
      <c r="L2468" s="13"/>
    </row>
    <row r="2469" spans="1:12" x14ac:dyDescent="0.2">
      <c r="A2469" s="17" t="s">
        <v>121</v>
      </c>
      <c r="B2469" s="17" t="s">
        <v>120</v>
      </c>
      <c r="C2469" s="17"/>
      <c r="D2469" s="18">
        <v>21100477</v>
      </c>
      <c r="E2469" s="18">
        <v>21100477</v>
      </c>
      <c r="F2469" s="34">
        <f t="shared" si="38"/>
        <v>0</v>
      </c>
      <c r="K2469" s="13"/>
      <c r="L2469" s="13"/>
    </row>
    <row r="2470" spans="1:12" x14ac:dyDescent="0.2">
      <c r="A2470" s="14" t="s">
        <v>119</v>
      </c>
      <c r="B2470" s="14" t="s">
        <v>118</v>
      </c>
      <c r="C2470" s="14"/>
      <c r="D2470" s="16">
        <v>71239289</v>
      </c>
      <c r="E2470" s="16">
        <f>E2471</f>
        <v>71239289</v>
      </c>
      <c r="F2470" s="34">
        <f t="shared" si="38"/>
        <v>0</v>
      </c>
      <c r="K2470" s="13"/>
      <c r="L2470" s="13"/>
    </row>
    <row r="2471" spans="1:12" x14ac:dyDescent="0.2">
      <c r="A2471" s="14" t="s">
        <v>117</v>
      </c>
      <c r="B2471" s="14" t="s">
        <v>116</v>
      </c>
      <c r="C2471" s="14"/>
      <c r="D2471" s="16">
        <v>71239289</v>
      </c>
      <c r="E2471" s="16">
        <f>SUM(E2472,E2474,E2478,E2487,E2493,E2496,E2498,E2502)</f>
        <v>71239289</v>
      </c>
      <c r="F2471" s="34">
        <f t="shared" si="38"/>
        <v>0</v>
      </c>
      <c r="K2471" s="13"/>
      <c r="L2471" s="13"/>
    </row>
    <row r="2472" spans="1:12" x14ac:dyDescent="0.2">
      <c r="A2472" s="14" t="s">
        <v>115</v>
      </c>
      <c r="B2472" s="14" t="s">
        <v>114</v>
      </c>
      <c r="C2472" s="14"/>
      <c r="D2472" s="16">
        <v>26176774</v>
      </c>
      <c r="E2472" s="16">
        <f>E2473</f>
        <v>26176774</v>
      </c>
      <c r="F2472" s="34">
        <f t="shared" si="38"/>
        <v>0</v>
      </c>
      <c r="K2472" s="13"/>
      <c r="L2472" s="13"/>
    </row>
    <row r="2473" spans="1:12" x14ac:dyDescent="0.2">
      <c r="A2473" s="17" t="s">
        <v>111</v>
      </c>
      <c r="B2473" s="17" t="s">
        <v>110</v>
      </c>
      <c r="C2473" s="17"/>
      <c r="D2473" s="18">
        <v>26176774</v>
      </c>
      <c r="E2473" s="18">
        <v>26176774</v>
      </c>
      <c r="F2473" s="34">
        <f t="shared" si="38"/>
        <v>0</v>
      </c>
      <c r="K2473" s="13"/>
      <c r="L2473" s="13"/>
    </row>
    <row r="2474" spans="1:12" x14ac:dyDescent="0.2">
      <c r="A2474" s="14" t="s">
        <v>109</v>
      </c>
      <c r="B2474" s="14" t="s">
        <v>108</v>
      </c>
      <c r="C2474" s="14"/>
      <c r="D2474" s="16">
        <v>1850000</v>
      </c>
      <c r="E2474" s="16">
        <f>SUM(E2475:E2477)</f>
        <v>1850000</v>
      </c>
      <c r="F2474" s="34">
        <f t="shared" si="38"/>
        <v>0</v>
      </c>
      <c r="K2474" s="13"/>
      <c r="L2474" s="13"/>
    </row>
    <row r="2475" spans="1:12" x14ac:dyDescent="0.2">
      <c r="A2475" s="17" t="s">
        <v>107</v>
      </c>
      <c r="B2475" s="17" t="s">
        <v>106</v>
      </c>
      <c r="C2475" s="17"/>
      <c r="D2475" s="18">
        <v>600000</v>
      </c>
      <c r="E2475" s="18">
        <v>600000</v>
      </c>
      <c r="F2475" s="34">
        <f t="shared" si="38"/>
        <v>0</v>
      </c>
      <c r="K2475" s="13"/>
      <c r="L2475" s="13"/>
    </row>
    <row r="2476" spans="1:12" x14ac:dyDescent="0.2">
      <c r="A2476" s="17" t="s">
        <v>105</v>
      </c>
      <c r="B2476" s="17" t="s">
        <v>104</v>
      </c>
      <c r="C2476" s="17"/>
      <c r="D2476" s="18">
        <v>250000</v>
      </c>
      <c r="E2476" s="18">
        <v>250000</v>
      </c>
      <c r="F2476" s="34">
        <f t="shared" si="38"/>
        <v>0</v>
      </c>
      <c r="K2476" s="13"/>
      <c r="L2476" s="13"/>
    </row>
    <row r="2477" spans="1:12" x14ac:dyDescent="0.2">
      <c r="A2477" s="17" t="s">
        <v>397</v>
      </c>
      <c r="B2477" s="17" t="s">
        <v>398</v>
      </c>
      <c r="C2477" s="17"/>
      <c r="D2477" s="18">
        <v>1000000</v>
      </c>
      <c r="E2477" s="18">
        <v>1000000</v>
      </c>
      <c r="F2477" s="34">
        <f t="shared" si="38"/>
        <v>0</v>
      </c>
      <c r="K2477" s="13"/>
      <c r="L2477" s="13"/>
    </row>
    <row r="2478" spans="1:12" x14ac:dyDescent="0.2">
      <c r="A2478" s="14" t="s">
        <v>101</v>
      </c>
      <c r="B2478" s="14" t="s">
        <v>100</v>
      </c>
      <c r="C2478" s="14"/>
      <c r="D2478" s="16">
        <v>8718000</v>
      </c>
      <c r="E2478" s="16">
        <f>SUM(E2479:E2486)</f>
        <v>8718000</v>
      </c>
      <c r="F2478" s="34">
        <f t="shared" si="38"/>
        <v>0</v>
      </c>
      <c r="K2478" s="13"/>
      <c r="L2478" s="13"/>
    </row>
    <row r="2479" spans="1:12" x14ac:dyDescent="0.2">
      <c r="A2479" s="17" t="s">
        <v>99</v>
      </c>
      <c r="B2479" s="17" t="s">
        <v>98</v>
      </c>
      <c r="C2479" s="17"/>
      <c r="D2479" s="18">
        <v>2100000</v>
      </c>
      <c r="E2479" s="18">
        <v>2100000</v>
      </c>
      <c r="F2479" s="34">
        <f t="shared" si="38"/>
        <v>0</v>
      </c>
      <c r="K2479" s="13"/>
      <c r="L2479" s="13"/>
    </row>
    <row r="2480" spans="1:12" x14ac:dyDescent="0.2">
      <c r="A2480" s="17" t="s">
        <v>95</v>
      </c>
      <c r="B2480" s="17" t="s">
        <v>94</v>
      </c>
      <c r="C2480" s="17"/>
      <c r="D2480" s="18">
        <v>150000</v>
      </c>
      <c r="E2480" s="18">
        <v>150000</v>
      </c>
      <c r="F2480" s="34">
        <f t="shared" si="38"/>
        <v>0</v>
      </c>
      <c r="K2480" s="13"/>
      <c r="L2480" s="13"/>
    </row>
    <row r="2481" spans="1:12" x14ac:dyDescent="0.2">
      <c r="A2481" s="17" t="s">
        <v>145</v>
      </c>
      <c r="B2481" s="17" t="s">
        <v>146</v>
      </c>
      <c r="C2481" s="17"/>
      <c r="D2481" s="18">
        <v>150000</v>
      </c>
      <c r="E2481" s="18">
        <v>150000</v>
      </c>
      <c r="F2481" s="34">
        <f t="shared" si="38"/>
        <v>0</v>
      </c>
      <c r="K2481" s="13"/>
      <c r="L2481" s="13"/>
    </row>
    <row r="2482" spans="1:12" x14ac:dyDescent="0.2">
      <c r="A2482" s="17" t="s">
        <v>93</v>
      </c>
      <c r="B2482" s="17" t="s">
        <v>92</v>
      </c>
      <c r="C2482" s="17"/>
      <c r="D2482" s="18">
        <v>2500000</v>
      </c>
      <c r="E2482" s="18">
        <v>2500000</v>
      </c>
      <c r="F2482" s="34">
        <f t="shared" si="38"/>
        <v>0</v>
      </c>
      <c r="K2482" s="13"/>
      <c r="L2482" s="13"/>
    </row>
    <row r="2483" spans="1:12" x14ac:dyDescent="0.2">
      <c r="A2483" s="17" t="s">
        <v>91</v>
      </c>
      <c r="B2483" s="17" t="s">
        <v>90</v>
      </c>
      <c r="C2483" s="17"/>
      <c r="D2483" s="18">
        <v>1450000</v>
      </c>
      <c r="E2483" s="18">
        <v>1450000</v>
      </c>
      <c r="F2483" s="34">
        <f t="shared" si="38"/>
        <v>0</v>
      </c>
      <c r="K2483" s="13"/>
      <c r="L2483" s="13"/>
    </row>
    <row r="2484" spans="1:12" x14ac:dyDescent="0.2">
      <c r="A2484" s="17" t="s">
        <v>147</v>
      </c>
      <c r="B2484" s="17" t="s">
        <v>148</v>
      </c>
      <c r="C2484" s="17"/>
      <c r="D2484" s="18">
        <v>500000</v>
      </c>
      <c r="E2484" s="18">
        <v>500000</v>
      </c>
      <c r="F2484" s="34">
        <f t="shared" si="38"/>
        <v>0</v>
      </c>
      <c r="K2484" s="13"/>
      <c r="L2484" s="13"/>
    </row>
    <row r="2485" spans="1:12" x14ac:dyDescent="0.2">
      <c r="A2485" s="17" t="s">
        <v>149</v>
      </c>
      <c r="B2485" s="17" t="s">
        <v>150</v>
      </c>
      <c r="C2485" s="17"/>
      <c r="D2485" s="18">
        <v>100000</v>
      </c>
      <c r="E2485" s="18">
        <v>100000</v>
      </c>
      <c r="F2485" s="34">
        <f t="shared" si="38"/>
        <v>0</v>
      </c>
      <c r="K2485" s="13"/>
      <c r="L2485" s="13"/>
    </row>
    <row r="2486" spans="1:12" x14ac:dyDescent="0.2">
      <c r="A2486" s="17" t="s">
        <v>399</v>
      </c>
      <c r="B2486" s="17" t="s">
        <v>400</v>
      </c>
      <c r="C2486" s="17"/>
      <c r="D2486" s="18">
        <v>1768000</v>
      </c>
      <c r="E2486" s="18">
        <v>1768000</v>
      </c>
      <c r="F2486" s="34">
        <f t="shared" si="38"/>
        <v>0</v>
      </c>
      <c r="K2486" s="13"/>
      <c r="L2486" s="13"/>
    </row>
    <row r="2487" spans="1:12" x14ac:dyDescent="0.2">
      <c r="A2487" s="14" t="s">
        <v>89</v>
      </c>
      <c r="B2487" s="14" t="s">
        <v>88</v>
      </c>
      <c r="C2487" s="14"/>
      <c r="D2487" s="16">
        <v>13110000</v>
      </c>
      <c r="E2487" s="16">
        <f>SUM(E2488:E2492)</f>
        <v>13110000</v>
      </c>
      <c r="F2487" s="34">
        <f t="shared" si="38"/>
        <v>0</v>
      </c>
      <c r="K2487" s="13"/>
      <c r="L2487" s="13"/>
    </row>
    <row r="2488" spans="1:12" x14ac:dyDescent="0.2">
      <c r="A2488" s="17" t="s">
        <v>87</v>
      </c>
      <c r="B2488" s="17" t="s">
        <v>86</v>
      </c>
      <c r="C2488" s="17"/>
      <c r="D2488" s="18">
        <v>3600000</v>
      </c>
      <c r="E2488" s="18">
        <v>3600000</v>
      </c>
      <c r="F2488" s="34">
        <f t="shared" si="38"/>
        <v>0</v>
      </c>
      <c r="K2488" s="13"/>
      <c r="L2488" s="13"/>
    </row>
    <row r="2489" spans="1:12" x14ac:dyDescent="0.2">
      <c r="A2489" s="17" t="s">
        <v>85</v>
      </c>
      <c r="B2489" s="17" t="s">
        <v>84</v>
      </c>
      <c r="C2489" s="17"/>
      <c r="D2489" s="18">
        <v>1000000</v>
      </c>
      <c r="E2489" s="18">
        <v>1000000</v>
      </c>
      <c r="F2489" s="34">
        <f t="shared" si="38"/>
        <v>0</v>
      </c>
      <c r="K2489" s="13"/>
      <c r="L2489" s="13"/>
    </row>
    <row r="2490" spans="1:12" x14ac:dyDescent="0.2">
      <c r="A2490" s="17" t="s">
        <v>83</v>
      </c>
      <c r="B2490" s="17" t="s">
        <v>82</v>
      </c>
      <c r="C2490" s="17"/>
      <c r="D2490" s="18">
        <v>2560000</v>
      </c>
      <c r="E2490" s="18">
        <v>2560000</v>
      </c>
      <c r="F2490" s="34">
        <f t="shared" si="38"/>
        <v>0</v>
      </c>
      <c r="K2490" s="13"/>
      <c r="L2490" s="13"/>
    </row>
    <row r="2491" spans="1:12" x14ac:dyDescent="0.2">
      <c r="A2491" s="17" t="s">
        <v>81</v>
      </c>
      <c r="B2491" s="17" t="s">
        <v>80</v>
      </c>
      <c r="C2491" s="17"/>
      <c r="D2491" s="18">
        <v>3450000</v>
      </c>
      <c r="E2491" s="18">
        <v>3450000</v>
      </c>
      <c r="F2491" s="34">
        <f t="shared" si="38"/>
        <v>0</v>
      </c>
      <c r="K2491" s="13"/>
      <c r="L2491" s="13"/>
    </row>
    <row r="2492" spans="1:12" x14ac:dyDescent="0.2">
      <c r="A2492" s="17" t="s">
        <v>79</v>
      </c>
      <c r="B2492" s="17" t="s">
        <v>78</v>
      </c>
      <c r="C2492" s="17"/>
      <c r="D2492" s="18">
        <v>2500000</v>
      </c>
      <c r="E2492" s="18">
        <v>2500000</v>
      </c>
      <c r="F2492" s="34">
        <f t="shared" si="38"/>
        <v>0</v>
      </c>
      <c r="K2492" s="13"/>
      <c r="L2492" s="13"/>
    </row>
    <row r="2493" spans="1:12" x14ac:dyDescent="0.2">
      <c r="A2493" s="14" t="s">
        <v>71</v>
      </c>
      <c r="B2493" s="14" t="s">
        <v>70</v>
      </c>
      <c r="C2493" s="14"/>
      <c r="D2493" s="16">
        <v>7100000</v>
      </c>
      <c r="E2493" s="16">
        <f>SUM(E2494:E2495)</f>
        <v>7100000</v>
      </c>
      <c r="F2493" s="34">
        <f t="shared" si="38"/>
        <v>0</v>
      </c>
      <c r="K2493" s="13"/>
      <c r="L2493" s="13"/>
    </row>
    <row r="2494" spans="1:12" x14ac:dyDescent="0.2">
      <c r="A2494" s="17" t="s">
        <v>69</v>
      </c>
      <c r="B2494" s="17" t="s">
        <v>68</v>
      </c>
      <c r="C2494" s="17"/>
      <c r="D2494" s="18">
        <v>3600000</v>
      </c>
      <c r="E2494" s="18">
        <v>3600000</v>
      </c>
      <c r="F2494" s="34">
        <f t="shared" si="38"/>
        <v>0</v>
      </c>
      <c r="K2494" s="13"/>
      <c r="L2494" s="13"/>
    </row>
    <row r="2495" spans="1:12" x14ac:dyDescent="0.2">
      <c r="A2495" s="17" t="s">
        <v>151</v>
      </c>
      <c r="B2495" s="17" t="s">
        <v>152</v>
      </c>
      <c r="C2495" s="17"/>
      <c r="D2495" s="18">
        <v>3500000</v>
      </c>
      <c r="E2495" s="18">
        <v>3500000</v>
      </c>
      <c r="F2495" s="34">
        <f t="shared" si="38"/>
        <v>0</v>
      </c>
      <c r="K2495" s="13"/>
      <c r="L2495" s="13"/>
    </row>
    <row r="2496" spans="1:12" x14ac:dyDescent="0.2">
      <c r="A2496" s="14" t="s">
        <v>65</v>
      </c>
      <c r="B2496" s="14" t="s">
        <v>64</v>
      </c>
      <c r="C2496" s="14"/>
      <c r="D2496" s="16">
        <v>2000000</v>
      </c>
      <c r="E2496" s="16">
        <f>E2497</f>
        <v>2000000</v>
      </c>
      <c r="F2496" s="34">
        <f t="shared" si="38"/>
        <v>0</v>
      </c>
      <c r="K2496" s="13"/>
      <c r="L2496" s="13"/>
    </row>
    <row r="2497" spans="1:12" x14ac:dyDescent="0.2">
      <c r="A2497" s="17" t="s">
        <v>401</v>
      </c>
      <c r="B2497" s="17" t="s">
        <v>402</v>
      </c>
      <c r="C2497" s="17"/>
      <c r="D2497" s="18">
        <v>2000000</v>
      </c>
      <c r="E2497" s="18">
        <v>2000000</v>
      </c>
      <c r="F2497" s="34">
        <f t="shared" si="38"/>
        <v>0</v>
      </c>
      <c r="K2497" s="13"/>
      <c r="L2497" s="13"/>
    </row>
    <row r="2498" spans="1:12" x14ac:dyDescent="0.2">
      <c r="A2498" s="14" t="s">
        <v>59</v>
      </c>
      <c r="B2498" s="14" t="s">
        <v>58</v>
      </c>
      <c r="C2498" s="14"/>
      <c r="D2498" s="16">
        <v>5650000</v>
      </c>
      <c r="E2498" s="16">
        <f>SUM(E2499:E2501)</f>
        <v>5650000</v>
      </c>
      <c r="F2498" s="34">
        <f t="shared" si="38"/>
        <v>0</v>
      </c>
      <c r="K2498" s="13"/>
      <c r="L2498" s="13"/>
    </row>
    <row r="2499" spans="1:12" x14ac:dyDescent="0.2">
      <c r="A2499" s="17" t="s">
        <v>57</v>
      </c>
      <c r="B2499" s="17" t="s">
        <v>56</v>
      </c>
      <c r="C2499" s="17"/>
      <c r="D2499" s="18">
        <v>2700000</v>
      </c>
      <c r="E2499" s="18">
        <v>2700000</v>
      </c>
      <c r="F2499" s="34">
        <f t="shared" si="38"/>
        <v>0</v>
      </c>
      <c r="K2499" s="13"/>
      <c r="L2499" s="13"/>
    </row>
    <row r="2500" spans="1:12" x14ac:dyDescent="0.2">
      <c r="A2500" s="17" t="s">
        <v>55</v>
      </c>
      <c r="B2500" s="17" t="s">
        <v>54</v>
      </c>
      <c r="C2500" s="17"/>
      <c r="D2500" s="18">
        <v>2500000</v>
      </c>
      <c r="E2500" s="18">
        <v>2500000</v>
      </c>
      <c r="F2500" s="34">
        <f t="shared" si="38"/>
        <v>0</v>
      </c>
      <c r="K2500" s="13"/>
      <c r="L2500" s="13"/>
    </row>
    <row r="2501" spans="1:12" x14ac:dyDescent="0.2">
      <c r="A2501" s="17" t="s">
        <v>1509</v>
      </c>
      <c r="B2501" s="17" t="s">
        <v>1510</v>
      </c>
      <c r="C2501" s="17"/>
      <c r="D2501" s="18">
        <v>450000</v>
      </c>
      <c r="E2501" s="18">
        <v>450000</v>
      </c>
      <c r="F2501" s="34">
        <f t="shared" si="38"/>
        <v>0</v>
      </c>
      <c r="K2501" s="13"/>
      <c r="L2501" s="13"/>
    </row>
    <row r="2502" spans="1:12" x14ac:dyDescent="0.2">
      <c r="A2502" s="14" t="s">
        <v>53</v>
      </c>
      <c r="B2502" s="14" t="s">
        <v>52</v>
      </c>
      <c r="C2502" s="14"/>
      <c r="D2502" s="16">
        <v>6634515</v>
      </c>
      <c r="E2502" s="16">
        <f>SUM(E2503:E2508)</f>
        <v>6634515</v>
      </c>
      <c r="F2502" s="34">
        <f t="shared" ref="F2502:F2565" si="39">E2503-D2503</f>
        <v>0</v>
      </c>
      <c r="K2502" s="13"/>
      <c r="L2502" s="13"/>
    </row>
    <row r="2503" spans="1:12" x14ac:dyDescent="0.2">
      <c r="A2503" s="17" t="s">
        <v>51</v>
      </c>
      <c r="B2503" s="17" t="s">
        <v>50</v>
      </c>
      <c r="C2503" s="17"/>
      <c r="D2503" s="18">
        <v>560000</v>
      </c>
      <c r="E2503" s="18">
        <v>560000</v>
      </c>
      <c r="F2503" s="34">
        <f t="shared" si="39"/>
        <v>0</v>
      </c>
      <c r="K2503" s="13"/>
      <c r="L2503" s="13"/>
    </row>
    <row r="2504" spans="1:12" x14ac:dyDescent="0.2">
      <c r="A2504" s="17" t="s">
        <v>49</v>
      </c>
      <c r="B2504" s="17" t="s">
        <v>48</v>
      </c>
      <c r="C2504" s="17"/>
      <c r="D2504" s="18">
        <v>2500000</v>
      </c>
      <c r="E2504" s="18">
        <v>2500000</v>
      </c>
      <c r="F2504" s="34">
        <f t="shared" si="39"/>
        <v>0</v>
      </c>
      <c r="K2504" s="13"/>
      <c r="L2504" s="13"/>
    </row>
    <row r="2505" spans="1:12" x14ac:dyDescent="0.2">
      <c r="A2505" s="17" t="s">
        <v>47</v>
      </c>
      <c r="B2505" s="17" t="s">
        <v>46</v>
      </c>
      <c r="C2505" s="17"/>
      <c r="D2505" s="18">
        <v>500000</v>
      </c>
      <c r="E2505" s="18">
        <v>500000</v>
      </c>
      <c r="F2505" s="34">
        <f t="shared" si="39"/>
        <v>0</v>
      </c>
      <c r="K2505" s="13"/>
      <c r="L2505" s="13"/>
    </row>
    <row r="2506" spans="1:12" x14ac:dyDescent="0.2">
      <c r="A2506" s="17" t="s">
        <v>45</v>
      </c>
      <c r="B2506" s="17" t="s">
        <v>44</v>
      </c>
      <c r="C2506" s="17"/>
      <c r="D2506" s="18">
        <v>134000</v>
      </c>
      <c r="E2506" s="18">
        <v>134000</v>
      </c>
      <c r="F2506" s="34">
        <f t="shared" si="39"/>
        <v>0</v>
      </c>
      <c r="K2506" s="13"/>
      <c r="L2506" s="13"/>
    </row>
    <row r="2507" spans="1:12" x14ac:dyDescent="0.2">
      <c r="A2507" s="17" t="s">
        <v>43</v>
      </c>
      <c r="B2507" s="17" t="s">
        <v>42</v>
      </c>
      <c r="C2507" s="17"/>
      <c r="D2507" s="18">
        <v>2500000</v>
      </c>
      <c r="E2507" s="18">
        <v>2500000</v>
      </c>
      <c r="F2507" s="34">
        <f t="shared" si="39"/>
        <v>0</v>
      </c>
      <c r="K2507" s="13"/>
      <c r="L2507" s="13"/>
    </row>
    <row r="2508" spans="1:12" x14ac:dyDescent="0.2">
      <c r="A2508" s="17" t="s">
        <v>41</v>
      </c>
      <c r="B2508" s="17" t="s">
        <v>40</v>
      </c>
      <c r="C2508" s="17"/>
      <c r="D2508" s="18">
        <v>440515</v>
      </c>
      <c r="E2508" s="18">
        <v>440515</v>
      </c>
      <c r="F2508" s="34">
        <f t="shared" si="39"/>
        <v>0</v>
      </c>
      <c r="K2508" s="13"/>
      <c r="L2508" s="13"/>
    </row>
    <row r="2509" spans="1:12" x14ac:dyDescent="0.2">
      <c r="A2509" s="14" t="s">
        <v>37</v>
      </c>
      <c r="B2509" s="14" t="s">
        <v>36</v>
      </c>
      <c r="C2509" s="14"/>
      <c r="D2509" s="16">
        <v>880532864</v>
      </c>
      <c r="E2509" s="16">
        <f>SUM(E2510,E2514,E2519,E2522)</f>
        <v>880532864</v>
      </c>
      <c r="F2509" s="34">
        <f t="shared" si="39"/>
        <v>0</v>
      </c>
      <c r="K2509" s="13"/>
      <c r="L2509" s="13"/>
    </row>
    <row r="2510" spans="1:12" x14ac:dyDescent="0.2">
      <c r="A2510" s="14" t="s">
        <v>35</v>
      </c>
      <c r="B2510" s="14" t="s">
        <v>34</v>
      </c>
      <c r="C2510" s="14"/>
      <c r="D2510" s="16">
        <v>112000000</v>
      </c>
      <c r="E2510" s="16">
        <f>E2511</f>
        <v>112000000</v>
      </c>
      <c r="F2510" s="34">
        <f t="shared" si="39"/>
        <v>0</v>
      </c>
      <c r="K2510" s="13"/>
      <c r="L2510" s="13"/>
    </row>
    <row r="2511" spans="1:12" x14ac:dyDescent="0.2">
      <c r="A2511" s="14" t="s">
        <v>33</v>
      </c>
      <c r="B2511" s="14" t="s">
        <v>32</v>
      </c>
      <c r="C2511" s="14"/>
      <c r="D2511" s="16">
        <v>112000000</v>
      </c>
      <c r="E2511" s="16">
        <f>SUM(E2512:E2513)</f>
        <v>112000000</v>
      </c>
      <c r="F2511" s="34">
        <f t="shared" si="39"/>
        <v>0</v>
      </c>
      <c r="K2511" s="13"/>
      <c r="L2511" s="13"/>
    </row>
    <row r="2512" spans="1:12" x14ac:dyDescent="0.2">
      <c r="A2512" s="17" t="s">
        <v>978</v>
      </c>
      <c r="B2512" s="17" t="s">
        <v>979</v>
      </c>
      <c r="C2512" s="17"/>
      <c r="D2512" s="18">
        <v>34000000</v>
      </c>
      <c r="E2512" s="35">
        <f>E2547</f>
        <v>34000000</v>
      </c>
      <c r="F2512" s="34">
        <f t="shared" si="39"/>
        <v>0</v>
      </c>
      <c r="K2512" s="13"/>
      <c r="L2512" s="13"/>
    </row>
    <row r="2513" spans="1:12" x14ac:dyDescent="0.2">
      <c r="A2513" s="17" t="s">
        <v>415</v>
      </c>
      <c r="B2513" s="17" t="s">
        <v>416</v>
      </c>
      <c r="C2513" s="17"/>
      <c r="D2513" s="18">
        <v>78000000</v>
      </c>
      <c r="E2513" s="43">
        <f>SUM(E2532:E2534)</f>
        <v>78000000</v>
      </c>
      <c r="F2513" s="34">
        <f t="shared" si="39"/>
        <v>0</v>
      </c>
      <c r="K2513" s="13"/>
      <c r="L2513" s="13"/>
    </row>
    <row r="2514" spans="1:12" x14ac:dyDescent="0.2">
      <c r="A2514" s="14" t="s">
        <v>157</v>
      </c>
      <c r="B2514" s="14" t="s">
        <v>158</v>
      </c>
      <c r="C2514" s="14"/>
      <c r="D2514" s="16">
        <v>577942380</v>
      </c>
      <c r="E2514" s="16">
        <f>E2515</f>
        <v>577942380</v>
      </c>
      <c r="F2514" s="34">
        <f t="shared" si="39"/>
        <v>0</v>
      </c>
      <c r="K2514" s="13"/>
      <c r="L2514" s="13"/>
    </row>
    <row r="2515" spans="1:12" x14ac:dyDescent="0.2">
      <c r="A2515" s="14" t="s">
        <v>159</v>
      </c>
      <c r="B2515" s="14" t="s">
        <v>160</v>
      </c>
      <c r="C2515" s="14"/>
      <c r="D2515" s="16">
        <v>577942380</v>
      </c>
      <c r="E2515" s="16">
        <f>SUM(E2516:E2518)</f>
        <v>577942380</v>
      </c>
      <c r="F2515" s="34">
        <f t="shared" si="39"/>
        <v>0</v>
      </c>
      <c r="K2515" s="13"/>
      <c r="L2515" s="13"/>
    </row>
    <row r="2516" spans="1:12" x14ac:dyDescent="0.2">
      <c r="A2516" s="17" t="s">
        <v>1002</v>
      </c>
      <c r="B2516" s="17" t="s">
        <v>1003</v>
      </c>
      <c r="C2516" s="17"/>
      <c r="D2516" s="18">
        <v>86000000</v>
      </c>
      <c r="E2516" s="35">
        <f>E2536</f>
        <v>86000000</v>
      </c>
      <c r="F2516" s="34">
        <f t="shared" si="39"/>
        <v>0</v>
      </c>
      <c r="K2516" s="13"/>
    </row>
    <row r="2517" spans="1:12" x14ac:dyDescent="0.2">
      <c r="A2517" s="17" t="s">
        <v>163</v>
      </c>
      <c r="B2517" s="17" t="s">
        <v>164</v>
      </c>
      <c r="C2517" s="17"/>
      <c r="D2517" s="18">
        <v>147000000</v>
      </c>
      <c r="E2517" s="36">
        <f>SUM(E2537:E2538,E2540,E2548)</f>
        <v>147000000</v>
      </c>
      <c r="F2517" s="34">
        <f t="shared" si="39"/>
        <v>0</v>
      </c>
      <c r="K2517" s="13"/>
    </row>
    <row r="2518" spans="1:12" x14ac:dyDescent="0.2">
      <c r="A2518" s="17" t="s">
        <v>919</v>
      </c>
      <c r="B2518" s="17" t="s">
        <v>920</v>
      </c>
      <c r="C2518" s="17"/>
      <c r="D2518" s="18">
        <v>344942380</v>
      </c>
      <c r="E2518" s="18">
        <f>SUM(E2535,E2539,E2541,E2543,E2549)</f>
        <v>344942380</v>
      </c>
      <c r="F2518" s="34">
        <f t="shared" si="39"/>
        <v>0</v>
      </c>
      <c r="K2518" s="13"/>
    </row>
    <row r="2519" spans="1:12" x14ac:dyDescent="0.2">
      <c r="A2519" s="14" t="s">
        <v>165</v>
      </c>
      <c r="B2519" s="14" t="s">
        <v>166</v>
      </c>
      <c r="C2519" s="14"/>
      <c r="D2519" s="16">
        <v>55000000</v>
      </c>
      <c r="E2519" s="16">
        <f>E2520</f>
        <v>55000000</v>
      </c>
      <c r="F2519" s="34">
        <f t="shared" si="39"/>
        <v>0</v>
      </c>
      <c r="K2519" s="13"/>
    </row>
    <row r="2520" spans="1:12" x14ac:dyDescent="0.2">
      <c r="A2520" s="14" t="s">
        <v>167</v>
      </c>
      <c r="B2520" s="14" t="s">
        <v>168</v>
      </c>
      <c r="C2520" s="14"/>
      <c r="D2520" s="16">
        <v>55000000</v>
      </c>
      <c r="E2520" s="16">
        <f>E2521</f>
        <v>55000000</v>
      </c>
      <c r="F2520" s="34">
        <f t="shared" si="39"/>
        <v>0</v>
      </c>
      <c r="K2520" s="13"/>
      <c r="L2520" s="13"/>
    </row>
    <row r="2521" spans="1:12" x14ac:dyDescent="0.2">
      <c r="A2521" s="17" t="s">
        <v>169</v>
      </c>
      <c r="B2521" s="17" t="s">
        <v>170</v>
      </c>
      <c r="C2521" s="17"/>
      <c r="D2521" s="18">
        <v>55000000</v>
      </c>
      <c r="E2521" s="35">
        <f>E2542</f>
        <v>55000000</v>
      </c>
      <c r="F2521" s="34">
        <f t="shared" si="39"/>
        <v>0</v>
      </c>
      <c r="K2521" s="13"/>
      <c r="L2521" s="13"/>
    </row>
    <row r="2522" spans="1:12" x14ac:dyDescent="0.2">
      <c r="A2522" s="14" t="s">
        <v>31</v>
      </c>
      <c r="B2522" s="14" t="s">
        <v>30</v>
      </c>
      <c r="C2522" s="14"/>
      <c r="D2522" s="16">
        <v>135590484</v>
      </c>
      <c r="E2522" s="16">
        <v>135590484</v>
      </c>
      <c r="F2522" s="34">
        <f t="shared" si="39"/>
        <v>0</v>
      </c>
      <c r="K2522" s="13"/>
      <c r="L2522" s="13"/>
    </row>
    <row r="2523" spans="1:12" x14ac:dyDescent="0.2">
      <c r="A2523" s="14" t="s">
        <v>29</v>
      </c>
      <c r="B2523" s="14" t="s">
        <v>28</v>
      </c>
      <c r="C2523" s="14"/>
      <c r="D2523" s="16">
        <v>135590484</v>
      </c>
      <c r="E2523" s="16">
        <v>135590484</v>
      </c>
      <c r="F2523" s="34">
        <f t="shared" si="39"/>
        <v>0</v>
      </c>
      <c r="K2523" s="13"/>
      <c r="L2523" s="13"/>
    </row>
    <row r="2524" spans="1:12" x14ac:dyDescent="0.2">
      <c r="A2524" s="17" t="s">
        <v>27</v>
      </c>
      <c r="B2524" s="17" t="s">
        <v>26</v>
      </c>
      <c r="C2524" s="17"/>
      <c r="D2524" s="18">
        <v>135590484</v>
      </c>
      <c r="E2524" s="38">
        <f>SUM(E2544:E2546)</f>
        <v>135590484</v>
      </c>
      <c r="F2524" s="34">
        <f t="shared" si="39"/>
        <v>0</v>
      </c>
      <c r="K2524" s="13"/>
      <c r="L2524" s="13"/>
    </row>
    <row r="2525" spans="1:12" x14ac:dyDescent="0.2">
      <c r="A2525" s="13"/>
      <c r="B2525" s="14" t="s">
        <v>3</v>
      </c>
      <c r="C2525" s="14"/>
      <c r="D2525" s="16">
        <v>253729213</v>
      </c>
      <c r="E2525" s="16">
        <f>E2460</f>
        <v>253729213</v>
      </c>
      <c r="F2525" s="34">
        <f t="shared" si="39"/>
        <v>0</v>
      </c>
      <c r="K2525" s="13"/>
      <c r="L2525" s="13"/>
    </row>
    <row r="2526" spans="1:12" x14ac:dyDescent="0.2">
      <c r="A2526" s="13"/>
      <c r="B2526" s="14" t="s">
        <v>2</v>
      </c>
      <c r="C2526" s="14"/>
      <c r="D2526" s="16">
        <v>71239289</v>
      </c>
      <c r="E2526" s="16">
        <f>E2470</f>
        <v>71239289</v>
      </c>
      <c r="F2526" s="34">
        <f t="shared" si="39"/>
        <v>0</v>
      </c>
      <c r="K2526" s="13"/>
      <c r="L2526" s="13"/>
    </row>
    <row r="2527" spans="1:12" x14ac:dyDescent="0.2">
      <c r="A2527" s="13"/>
      <c r="B2527" s="14" t="s">
        <v>23</v>
      </c>
      <c r="C2527" s="14"/>
      <c r="D2527" s="16">
        <v>324968502</v>
      </c>
      <c r="E2527" s="16">
        <f>SUM(E2525:E2526)</f>
        <v>324968502</v>
      </c>
      <c r="F2527" s="34">
        <f t="shared" si="39"/>
        <v>0</v>
      </c>
      <c r="K2527" s="13"/>
      <c r="L2527" s="13"/>
    </row>
    <row r="2528" spans="1:12" x14ac:dyDescent="0.2">
      <c r="A2528" s="13"/>
      <c r="B2528" s="14" t="s">
        <v>1</v>
      </c>
      <c r="C2528" s="14"/>
      <c r="D2528" s="16">
        <v>880532864</v>
      </c>
      <c r="E2528" s="16">
        <f>E2509</f>
        <v>880532864</v>
      </c>
      <c r="F2528" s="34">
        <f t="shared" si="39"/>
        <v>0</v>
      </c>
      <c r="K2528" s="13"/>
      <c r="L2528" s="13"/>
    </row>
    <row r="2529" spans="1:12" x14ac:dyDescent="0.2">
      <c r="A2529" s="13"/>
      <c r="B2529" s="14" t="s">
        <v>0</v>
      </c>
      <c r="C2529" s="14"/>
      <c r="D2529" s="16">
        <v>1205501366</v>
      </c>
      <c r="E2529" s="16">
        <f>SUM(E2527:E2528)</f>
        <v>1205501366</v>
      </c>
      <c r="F2529" s="34">
        <f t="shared" si="39"/>
        <v>0</v>
      </c>
      <c r="K2529" s="13"/>
      <c r="L2529" s="13"/>
    </row>
    <row r="2530" spans="1:12" x14ac:dyDescent="0.2">
      <c r="A2530" s="14" t="s">
        <v>1573</v>
      </c>
      <c r="B2530" s="14" t="s">
        <v>1574</v>
      </c>
      <c r="C2530" s="14"/>
      <c r="F2530" s="34" t="e">
        <f t="shared" si="39"/>
        <v>#VALUE!</v>
      </c>
      <c r="K2530" s="13"/>
      <c r="L2530" s="13"/>
    </row>
    <row r="2531" spans="1:12" x14ac:dyDescent="0.2">
      <c r="A2531" s="29" t="s">
        <v>5</v>
      </c>
      <c r="B2531" s="29" t="s">
        <v>22</v>
      </c>
      <c r="C2531" s="29" t="s">
        <v>21</v>
      </c>
      <c r="D2531" s="30" t="s">
        <v>20</v>
      </c>
      <c r="E2531" s="30" t="s">
        <v>20</v>
      </c>
      <c r="F2531" s="34">
        <f t="shared" si="39"/>
        <v>0</v>
      </c>
      <c r="K2531" s="13"/>
      <c r="L2531" s="13"/>
    </row>
    <row r="2532" spans="1:12" x14ac:dyDescent="0.2">
      <c r="A2532" s="17" t="s">
        <v>1575</v>
      </c>
      <c r="B2532" s="17" t="s">
        <v>1576</v>
      </c>
      <c r="C2532" s="17" t="s">
        <v>19</v>
      </c>
      <c r="D2532" s="18">
        <v>22000000</v>
      </c>
      <c r="E2532" s="43">
        <v>22000000</v>
      </c>
      <c r="F2532" s="34">
        <f t="shared" si="39"/>
        <v>0</v>
      </c>
      <c r="K2532" s="13"/>
      <c r="L2532" s="13"/>
    </row>
    <row r="2533" spans="1:12" x14ac:dyDescent="0.2">
      <c r="A2533" s="17" t="s">
        <v>1577</v>
      </c>
      <c r="B2533" s="17" t="s">
        <v>1578</v>
      </c>
      <c r="C2533" s="17" t="s">
        <v>19</v>
      </c>
      <c r="D2533" s="18">
        <v>31000000</v>
      </c>
      <c r="E2533" s="43">
        <v>31000000</v>
      </c>
      <c r="F2533" s="34">
        <f t="shared" si="39"/>
        <v>0</v>
      </c>
      <c r="K2533" s="13"/>
      <c r="L2533" s="13"/>
    </row>
    <row r="2534" spans="1:12" x14ac:dyDescent="0.2">
      <c r="A2534" s="17" t="s">
        <v>1579</v>
      </c>
      <c r="B2534" s="17" t="s">
        <v>1580</v>
      </c>
      <c r="C2534" s="17" t="s">
        <v>19</v>
      </c>
      <c r="D2534" s="18">
        <v>25000000</v>
      </c>
      <c r="E2534" s="43">
        <v>25000000</v>
      </c>
      <c r="F2534" s="34">
        <f t="shared" si="39"/>
        <v>0</v>
      </c>
      <c r="K2534" s="13"/>
      <c r="L2534" s="13"/>
    </row>
    <row r="2535" spans="1:12" x14ac:dyDescent="0.2">
      <c r="A2535" s="17" t="s">
        <v>1581</v>
      </c>
      <c r="B2535" s="17" t="s">
        <v>1582</v>
      </c>
      <c r="C2535" s="17" t="s">
        <v>19</v>
      </c>
      <c r="D2535" s="18">
        <v>54519717</v>
      </c>
      <c r="E2535" s="18">
        <v>54519717</v>
      </c>
      <c r="F2535" s="34">
        <f t="shared" si="39"/>
        <v>0</v>
      </c>
      <c r="K2535" s="13"/>
      <c r="L2535" s="13"/>
    </row>
    <row r="2536" spans="1:12" x14ac:dyDescent="0.2">
      <c r="A2536" s="17" t="s">
        <v>1583</v>
      </c>
      <c r="B2536" s="17" t="s">
        <v>1584</v>
      </c>
      <c r="C2536" s="17" t="s">
        <v>19</v>
      </c>
      <c r="D2536" s="18">
        <v>86000000</v>
      </c>
      <c r="E2536" s="35">
        <v>86000000</v>
      </c>
      <c r="F2536" s="34">
        <f t="shared" si="39"/>
        <v>0</v>
      </c>
      <c r="K2536" s="13"/>
      <c r="L2536" s="13"/>
    </row>
    <row r="2537" spans="1:12" x14ac:dyDescent="0.2">
      <c r="A2537" s="17" t="s">
        <v>1585</v>
      </c>
      <c r="B2537" s="17" t="s">
        <v>1586</v>
      </c>
      <c r="C2537" s="17" t="s">
        <v>19</v>
      </c>
      <c r="D2537" s="18">
        <v>50000000</v>
      </c>
      <c r="E2537" s="36">
        <v>50000000</v>
      </c>
      <c r="F2537" s="34">
        <f t="shared" si="39"/>
        <v>0</v>
      </c>
      <c r="K2537" s="13"/>
      <c r="L2537" s="13"/>
    </row>
    <row r="2538" spans="1:12" x14ac:dyDescent="0.2">
      <c r="A2538" s="17" t="s">
        <v>1587</v>
      </c>
      <c r="B2538" s="17" t="s">
        <v>1588</v>
      </c>
      <c r="C2538" s="17" t="s">
        <v>19</v>
      </c>
      <c r="D2538" s="18">
        <v>35000000</v>
      </c>
      <c r="E2538" s="36">
        <v>35000000</v>
      </c>
      <c r="F2538" s="34">
        <f t="shared" si="39"/>
        <v>0</v>
      </c>
      <c r="K2538" s="13"/>
      <c r="L2538" s="13"/>
    </row>
    <row r="2539" spans="1:12" x14ac:dyDescent="0.2">
      <c r="A2539" s="17" t="s">
        <v>1589</v>
      </c>
      <c r="B2539" s="17" t="s">
        <v>1590</v>
      </c>
      <c r="C2539" s="17" t="s">
        <v>18</v>
      </c>
      <c r="D2539" s="18">
        <v>85000000</v>
      </c>
      <c r="E2539" s="18">
        <v>85000000</v>
      </c>
      <c r="F2539" s="34">
        <f t="shared" si="39"/>
        <v>0</v>
      </c>
      <c r="K2539" s="13"/>
      <c r="L2539" s="13"/>
    </row>
    <row r="2540" spans="1:12" x14ac:dyDescent="0.2">
      <c r="A2540" s="17" t="s">
        <v>1591</v>
      </c>
      <c r="B2540" s="17" t="s">
        <v>1592</v>
      </c>
      <c r="C2540" s="17" t="s">
        <v>18</v>
      </c>
      <c r="D2540" s="18">
        <v>29000000</v>
      </c>
      <c r="E2540" s="36">
        <v>29000000</v>
      </c>
      <c r="F2540" s="34">
        <f t="shared" si="39"/>
        <v>0</v>
      </c>
      <c r="J2540" s="13"/>
      <c r="K2540" s="13"/>
    </row>
    <row r="2541" spans="1:12" x14ac:dyDescent="0.2">
      <c r="A2541" s="17" t="s">
        <v>1593</v>
      </c>
      <c r="B2541" s="17" t="s">
        <v>1594</v>
      </c>
      <c r="C2541" s="17" t="s">
        <v>18</v>
      </c>
      <c r="D2541" s="18">
        <v>46000000</v>
      </c>
      <c r="E2541" s="18">
        <v>46000000</v>
      </c>
      <c r="F2541" s="34">
        <f t="shared" si="39"/>
        <v>0</v>
      </c>
      <c r="K2541" s="13"/>
      <c r="L2541" s="13"/>
    </row>
    <row r="2542" spans="1:12" x14ac:dyDescent="0.2">
      <c r="A2542" s="17" t="s">
        <v>1595</v>
      </c>
      <c r="B2542" s="17" t="s">
        <v>1596</v>
      </c>
      <c r="C2542" s="17" t="s">
        <v>18</v>
      </c>
      <c r="D2542" s="18">
        <v>55000000</v>
      </c>
      <c r="E2542" s="35">
        <v>55000000</v>
      </c>
      <c r="F2542" s="34">
        <f t="shared" si="39"/>
        <v>0</v>
      </c>
      <c r="K2542" s="13"/>
      <c r="L2542" s="13"/>
    </row>
    <row r="2543" spans="1:12" x14ac:dyDescent="0.2">
      <c r="A2543" s="17" t="s">
        <v>1597</v>
      </c>
      <c r="B2543" s="17" t="s">
        <v>1598</v>
      </c>
      <c r="C2543" s="17" t="s">
        <v>19</v>
      </c>
      <c r="D2543" s="18">
        <v>85000000</v>
      </c>
      <c r="E2543" s="18">
        <v>85000000</v>
      </c>
      <c r="F2543" s="34">
        <f t="shared" si="39"/>
        <v>0</v>
      </c>
      <c r="K2543" s="13"/>
      <c r="L2543" s="13"/>
    </row>
    <row r="2544" spans="1:12" x14ac:dyDescent="0.2">
      <c r="A2544" s="17" t="s">
        <v>1599</v>
      </c>
      <c r="B2544" s="17" t="s">
        <v>1600</v>
      </c>
      <c r="C2544" s="17" t="s">
        <v>19</v>
      </c>
      <c r="D2544" s="18">
        <v>46000000</v>
      </c>
      <c r="E2544" s="38">
        <v>46000000</v>
      </c>
      <c r="F2544" s="34">
        <f t="shared" si="39"/>
        <v>0</v>
      </c>
      <c r="K2544" s="13"/>
      <c r="L2544" s="13"/>
    </row>
    <row r="2545" spans="1:12" x14ac:dyDescent="0.2">
      <c r="A2545" s="17" t="s">
        <v>1601</v>
      </c>
      <c r="B2545" s="17" t="s">
        <v>1602</v>
      </c>
      <c r="C2545" s="17" t="s">
        <v>19</v>
      </c>
      <c r="D2545" s="18">
        <v>44000000</v>
      </c>
      <c r="E2545" s="38">
        <v>44000000</v>
      </c>
      <c r="F2545" s="34">
        <f t="shared" si="39"/>
        <v>0</v>
      </c>
      <c r="K2545" s="13"/>
      <c r="L2545" s="13"/>
    </row>
    <row r="2546" spans="1:12" ht="27" x14ac:dyDescent="0.2">
      <c r="A2546" s="17" t="s">
        <v>1603</v>
      </c>
      <c r="B2546" s="17" t="s">
        <v>1604</v>
      </c>
      <c r="C2546" s="17" t="s">
        <v>19</v>
      </c>
      <c r="D2546" s="18">
        <v>45590484</v>
      </c>
      <c r="E2546" s="38">
        <v>45590484</v>
      </c>
      <c r="F2546" s="34">
        <f t="shared" si="39"/>
        <v>0</v>
      </c>
      <c r="K2546" s="13"/>
      <c r="L2546" s="13"/>
    </row>
    <row r="2547" spans="1:12" x14ac:dyDescent="0.2">
      <c r="A2547" s="17" t="s">
        <v>1605</v>
      </c>
      <c r="B2547" s="17" t="s">
        <v>1606</v>
      </c>
      <c r="C2547" s="17" t="s">
        <v>19</v>
      </c>
      <c r="D2547" s="18">
        <v>34000000</v>
      </c>
      <c r="E2547" s="35">
        <v>34000000</v>
      </c>
      <c r="F2547" s="34">
        <f t="shared" si="39"/>
        <v>0</v>
      </c>
      <c r="K2547" s="13"/>
      <c r="L2547" s="13"/>
    </row>
    <row r="2548" spans="1:12" x14ac:dyDescent="0.2">
      <c r="A2548" s="17" t="s">
        <v>1607</v>
      </c>
      <c r="B2548" s="17" t="s">
        <v>1608</v>
      </c>
      <c r="C2548" s="17" t="s">
        <v>18</v>
      </c>
      <c r="D2548" s="18">
        <v>33000000</v>
      </c>
      <c r="E2548" s="36">
        <v>33000000</v>
      </c>
      <c r="F2548" s="34">
        <f t="shared" si="39"/>
        <v>0</v>
      </c>
      <c r="K2548" s="13"/>
      <c r="L2548" s="13"/>
    </row>
    <row r="2549" spans="1:12" x14ac:dyDescent="0.2">
      <c r="A2549" s="17" t="s">
        <v>1609</v>
      </c>
      <c r="B2549" s="17" t="s">
        <v>1610</v>
      </c>
      <c r="C2549" s="17" t="s">
        <v>18</v>
      </c>
      <c r="D2549" s="18">
        <v>74422663</v>
      </c>
      <c r="E2549" s="18">
        <v>74422663</v>
      </c>
      <c r="F2549" s="34">
        <f t="shared" si="39"/>
        <v>50000000</v>
      </c>
      <c r="K2549" s="13"/>
      <c r="L2549" s="13"/>
    </row>
    <row r="2550" spans="1:12" ht="27" x14ac:dyDescent="0.2">
      <c r="A2550" s="103"/>
      <c r="B2550" s="108" t="s">
        <v>2160</v>
      </c>
      <c r="C2550" s="103" t="s">
        <v>18</v>
      </c>
      <c r="D2550" s="103"/>
      <c r="E2550" s="104">
        <v>50000000</v>
      </c>
      <c r="F2550" s="34">
        <f t="shared" si="39"/>
        <v>50000000</v>
      </c>
      <c r="K2550" s="13"/>
      <c r="L2550" s="13"/>
    </row>
    <row r="2551" spans="1:12" ht="40.5" x14ac:dyDescent="0.2">
      <c r="A2551" s="103"/>
      <c r="B2551" s="109" t="s">
        <v>2161</v>
      </c>
      <c r="C2551" s="103" t="s">
        <v>18</v>
      </c>
      <c r="D2551" s="107"/>
      <c r="E2551" s="104">
        <v>50000000</v>
      </c>
      <c r="F2551" s="34">
        <f t="shared" si="39"/>
        <v>50000000</v>
      </c>
      <c r="K2551" s="13"/>
      <c r="L2551" s="13"/>
    </row>
    <row r="2552" spans="1:12" ht="27" x14ac:dyDescent="0.2">
      <c r="A2552" s="103"/>
      <c r="B2552" s="109" t="s">
        <v>2162</v>
      </c>
      <c r="C2552" s="103" t="s">
        <v>18</v>
      </c>
      <c r="D2552" s="107"/>
      <c r="E2552" s="104">
        <v>50000000</v>
      </c>
      <c r="F2552" s="34">
        <f t="shared" si="39"/>
        <v>50000000</v>
      </c>
      <c r="K2552" s="13"/>
      <c r="L2552" s="13"/>
    </row>
    <row r="2553" spans="1:12" ht="40.5" x14ac:dyDescent="0.2">
      <c r="A2553" s="103"/>
      <c r="B2553" s="109" t="s">
        <v>2163</v>
      </c>
      <c r="C2553" s="103" t="s">
        <v>18</v>
      </c>
      <c r="D2553" s="107"/>
      <c r="E2553" s="104">
        <v>50000000</v>
      </c>
      <c r="F2553" s="34">
        <f t="shared" si="39"/>
        <v>50000000</v>
      </c>
      <c r="K2553" s="13"/>
      <c r="L2553" s="13"/>
    </row>
    <row r="2554" spans="1:12" ht="27" x14ac:dyDescent="0.2">
      <c r="A2554" s="103"/>
      <c r="B2554" s="110" t="s">
        <v>2164</v>
      </c>
      <c r="C2554" s="103" t="s">
        <v>18</v>
      </c>
      <c r="D2554" s="107"/>
      <c r="E2554" s="104">
        <v>50000000</v>
      </c>
      <c r="F2554" s="34">
        <f t="shared" si="39"/>
        <v>40000000</v>
      </c>
      <c r="K2554" s="13"/>
      <c r="L2554" s="13"/>
    </row>
    <row r="2555" spans="1:12" x14ac:dyDescent="0.2">
      <c r="A2555" s="111"/>
      <c r="B2555" s="111" t="s">
        <v>2138</v>
      </c>
      <c r="C2555" s="111" t="s">
        <v>18</v>
      </c>
      <c r="D2555" s="112"/>
      <c r="E2555" s="112">
        <v>40000000</v>
      </c>
      <c r="F2555" s="34">
        <f t="shared" si="39"/>
        <v>50000000</v>
      </c>
      <c r="K2555" s="13"/>
      <c r="L2555" s="13"/>
    </row>
    <row r="2556" spans="1:12" ht="40.5" x14ac:dyDescent="0.2">
      <c r="A2556" s="103"/>
      <c r="B2556" s="107" t="s">
        <v>2181</v>
      </c>
      <c r="C2556" s="103" t="s">
        <v>18</v>
      </c>
      <c r="D2556" s="103"/>
      <c r="E2556" s="104">
        <v>50000000</v>
      </c>
      <c r="F2556" s="34">
        <f t="shared" si="39"/>
        <v>0</v>
      </c>
      <c r="K2556" s="13"/>
      <c r="L2556" s="13"/>
    </row>
    <row r="2557" spans="1:12" x14ac:dyDescent="0.2">
      <c r="A2557" s="14" t="s">
        <v>1611</v>
      </c>
      <c r="B2557" s="14" t="s">
        <v>1612</v>
      </c>
      <c r="C2557" s="14"/>
      <c r="F2557" s="34" t="e">
        <f t="shared" si="39"/>
        <v>#VALUE!</v>
      </c>
      <c r="K2557" s="13"/>
      <c r="L2557" s="13"/>
    </row>
    <row r="2558" spans="1:12" x14ac:dyDescent="0.2">
      <c r="A2558" s="29" t="s">
        <v>5</v>
      </c>
      <c r="B2558" s="29" t="s">
        <v>140</v>
      </c>
      <c r="C2558" s="29"/>
      <c r="D2558" s="30" t="s">
        <v>20</v>
      </c>
      <c r="E2558" s="30" t="s">
        <v>20</v>
      </c>
      <c r="F2558" s="34">
        <f t="shared" si="39"/>
        <v>0</v>
      </c>
      <c r="K2558" s="13"/>
      <c r="L2558" s="13"/>
    </row>
    <row r="2559" spans="1:12" x14ac:dyDescent="0.2">
      <c r="A2559" s="14" t="s">
        <v>139</v>
      </c>
      <c r="B2559" s="14" t="s">
        <v>15</v>
      </c>
      <c r="C2559" s="14"/>
      <c r="D2559" s="16">
        <v>5327364007</v>
      </c>
      <c r="E2559" s="16">
        <f>SUM(E2560,E2570,E2602)</f>
        <v>5327364007</v>
      </c>
      <c r="F2559" s="34">
        <f t="shared" si="39"/>
        <v>0</v>
      </c>
      <c r="K2559" s="13"/>
      <c r="L2559" s="13"/>
    </row>
    <row r="2560" spans="1:12" x14ac:dyDescent="0.2">
      <c r="A2560" s="14" t="s">
        <v>138</v>
      </c>
      <c r="B2560" s="14" t="s">
        <v>137</v>
      </c>
      <c r="C2560" s="14"/>
      <c r="D2560" s="16">
        <v>919178950</v>
      </c>
      <c r="E2560" s="16">
        <f>SUM(E2561,E2564)</f>
        <v>919178950</v>
      </c>
      <c r="F2560" s="34">
        <f t="shared" si="39"/>
        <v>0</v>
      </c>
      <c r="K2560" s="13"/>
      <c r="L2560" s="13"/>
    </row>
    <row r="2561" spans="1:12" x14ac:dyDescent="0.2">
      <c r="A2561" s="14" t="s">
        <v>136</v>
      </c>
      <c r="B2561" s="14" t="s">
        <v>132</v>
      </c>
      <c r="C2561" s="14"/>
      <c r="D2561" s="16">
        <v>797698423</v>
      </c>
      <c r="E2561" s="16">
        <f>E2562</f>
        <v>797698423</v>
      </c>
      <c r="F2561" s="34">
        <f t="shared" si="39"/>
        <v>0</v>
      </c>
      <c r="K2561" s="13"/>
      <c r="L2561" s="13"/>
    </row>
    <row r="2562" spans="1:12" x14ac:dyDescent="0.2">
      <c r="A2562" s="14" t="s">
        <v>135</v>
      </c>
      <c r="B2562" s="14" t="s">
        <v>134</v>
      </c>
      <c r="C2562" s="14"/>
      <c r="D2562" s="16">
        <v>797698423</v>
      </c>
      <c r="E2562" s="16">
        <f>E2563</f>
        <v>797698423</v>
      </c>
      <c r="F2562" s="34">
        <f t="shared" si="39"/>
        <v>0</v>
      </c>
      <c r="K2562" s="13"/>
      <c r="L2562" s="13"/>
    </row>
    <row r="2563" spans="1:12" x14ac:dyDescent="0.2">
      <c r="A2563" s="17" t="s">
        <v>133</v>
      </c>
      <c r="B2563" s="17" t="s">
        <v>132</v>
      </c>
      <c r="C2563" s="17"/>
      <c r="D2563" s="18">
        <v>797698423</v>
      </c>
      <c r="E2563" s="18">
        <v>797698423</v>
      </c>
      <c r="F2563" s="34">
        <f t="shared" si="39"/>
        <v>0</v>
      </c>
      <c r="K2563" s="13"/>
      <c r="L2563" s="13"/>
    </row>
    <row r="2564" spans="1:12" x14ac:dyDescent="0.2">
      <c r="A2564" s="14" t="s">
        <v>131</v>
      </c>
      <c r="B2564" s="14" t="s">
        <v>130</v>
      </c>
      <c r="C2564" s="14"/>
      <c r="D2564" s="16">
        <v>121480527</v>
      </c>
      <c r="E2564" s="16">
        <f>SUM(E2565,E2567)</f>
        <v>121480527</v>
      </c>
      <c r="F2564" s="34">
        <f t="shared" si="39"/>
        <v>0</v>
      </c>
      <c r="K2564" s="13"/>
      <c r="L2564" s="13"/>
    </row>
    <row r="2565" spans="1:12" x14ac:dyDescent="0.2">
      <c r="A2565" s="14" t="s">
        <v>129</v>
      </c>
      <c r="B2565" s="14" t="s">
        <v>128</v>
      </c>
      <c r="C2565" s="14"/>
      <c r="D2565" s="16">
        <v>3486822</v>
      </c>
      <c r="E2565" s="16">
        <f>E2566</f>
        <v>3486822</v>
      </c>
      <c r="F2565" s="34">
        <f t="shared" si="39"/>
        <v>0</v>
      </c>
      <c r="K2565" s="13"/>
      <c r="L2565" s="13"/>
    </row>
    <row r="2566" spans="1:12" x14ac:dyDescent="0.2">
      <c r="A2566" s="17" t="s">
        <v>143</v>
      </c>
      <c r="B2566" s="17" t="s">
        <v>144</v>
      </c>
      <c r="C2566" s="17"/>
      <c r="D2566" s="18">
        <v>3486822</v>
      </c>
      <c r="E2566" s="18">
        <v>3486822</v>
      </c>
      <c r="F2566" s="34">
        <f t="shared" ref="F2566:F2629" si="40">E2567-D2567</f>
        <v>0</v>
      </c>
      <c r="K2566" s="13"/>
      <c r="L2566" s="13"/>
    </row>
    <row r="2567" spans="1:12" x14ac:dyDescent="0.2">
      <c r="A2567" s="14" t="s">
        <v>125</v>
      </c>
      <c r="B2567" s="14" t="s">
        <v>124</v>
      </c>
      <c r="C2567" s="14"/>
      <c r="D2567" s="16">
        <v>117993705</v>
      </c>
      <c r="E2567" s="16">
        <f>SUM(E2568:E2569)</f>
        <v>117993705</v>
      </c>
      <c r="F2567" s="34">
        <f t="shared" si="40"/>
        <v>0</v>
      </c>
      <c r="K2567" s="13"/>
      <c r="L2567" s="13"/>
    </row>
    <row r="2568" spans="1:12" x14ac:dyDescent="0.2">
      <c r="A2568" s="17" t="s">
        <v>123</v>
      </c>
      <c r="B2568" s="17" t="s">
        <v>122</v>
      </c>
      <c r="C2568" s="17"/>
      <c r="D2568" s="18">
        <v>39331235</v>
      </c>
      <c r="E2568" s="18">
        <v>39331235</v>
      </c>
      <c r="F2568" s="34">
        <f t="shared" si="40"/>
        <v>0</v>
      </c>
      <c r="K2568" s="13"/>
      <c r="L2568" s="13"/>
    </row>
    <row r="2569" spans="1:12" x14ac:dyDescent="0.2">
      <c r="A2569" s="17" t="s">
        <v>121</v>
      </c>
      <c r="B2569" s="17" t="s">
        <v>120</v>
      </c>
      <c r="C2569" s="17"/>
      <c r="D2569" s="18">
        <v>78662470</v>
      </c>
      <c r="E2569" s="18">
        <v>78662470</v>
      </c>
      <c r="F2569" s="34">
        <f t="shared" si="40"/>
        <v>0</v>
      </c>
      <c r="K2569" s="13"/>
      <c r="L2569" s="13"/>
    </row>
    <row r="2570" spans="1:12" x14ac:dyDescent="0.2">
      <c r="A2570" s="14" t="s">
        <v>119</v>
      </c>
      <c r="B2570" s="14" t="s">
        <v>118</v>
      </c>
      <c r="C2570" s="14"/>
      <c r="D2570" s="16">
        <v>54731843</v>
      </c>
      <c r="E2570" s="16">
        <f>E2571</f>
        <v>54731843</v>
      </c>
      <c r="F2570" s="34">
        <f t="shared" si="40"/>
        <v>0</v>
      </c>
      <c r="K2570" s="13"/>
      <c r="L2570" s="13"/>
    </row>
    <row r="2571" spans="1:12" x14ac:dyDescent="0.2">
      <c r="A2571" s="14" t="s">
        <v>117</v>
      </c>
      <c r="B2571" s="14" t="s">
        <v>116</v>
      </c>
      <c r="C2571" s="14"/>
      <c r="D2571" s="16">
        <v>54731843</v>
      </c>
      <c r="E2571" s="16">
        <f>SUM(E2572,E2574,E2576,E2582,E2588,E2591,E2593,E2596,E2598)</f>
        <v>54731843</v>
      </c>
      <c r="F2571" s="34">
        <f t="shared" si="40"/>
        <v>0</v>
      </c>
      <c r="K2571" s="13"/>
      <c r="L2571" s="13"/>
    </row>
    <row r="2572" spans="1:12" x14ac:dyDescent="0.2">
      <c r="A2572" s="14" t="s">
        <v>115</v>
      </c>
      <c r="B2572" s="14" t="s">
        <v>114</v>
      </c>
      <c r="C2572" s="14"/>
      <c r="D2572" s="16">
        <v>7064800</v>
      </c>
      <c r="E2572" s="16">
        <f>E2573</f>
        <v>7064800</v>
      </c>
      <c r="F2572" s="34">
        <f t="shared" si="40"/>
        <v>0</v>
      </c>
      <c r="K2572" s="13"/>
      <c r="L2572" s="13"/>
    </row>
    <row r="2573" spans="1:12" x14ac:dyDescent="0.2">
      <c r="A2573" s="17" t="s">
        <v>111</v>
      </c>
      <c r="B2573" s="17" t="s">
        <v>110</v>
      </c>
      <c r="C2573" s="17"/>
      <c r="D2573" s="18">
        <v>7064800</v>
      </c>
      <c r="E2573" s="18">
        <v>7064800</v>
      </c>
      <c r="F2573" s="34">
        <f t="shared" si="40"/>
        <v>0</v>
      </c>
      <c r="K2573" s="13"/>
      <c r="L2573" s="13"/>
    </row>
    <row r="2574" spans="1:12" x14ac:dyDescent="0.2">
      <c r="A2574" s="14" t="s">
        <v>109</v>
      </c>
      <c r="B2574" s="14" t="s">
        <v>108</v>
      </c>
      <c r="C2574" s="14"/>
      <c r="D2574" s="16">
        <v>9990946</v>
      </c>
      <c r="E2574" s="16">
        <f>E2575</f>
        <v>9990946</v>
      </c>
      <c r="F2574" s="34">
        <f t="shared" si="40"/>
        <v>0</v>
      </c>
      <c r="K2574" s="13"/>
      <c r="L2574" s="13"/>
    </row>
    <row r="2575" spans="1:12" x14ac:dyDescent="0.2">
      <c r="A2575" s="17" t="s">
        <v>107</v>
      </c>
      <c r="B2575" s="17" t="s">
        <v>106</v>
      </c>
      <c r="C2575" s="17"/>
      <c r="D2575" s="18">
        <v>9990946</v>
      </c>
      <c r="E2575" s="18">
        <v>9990946</v>
      </c>
      <c r="F2575" s="34">
        <f t="shared" si="40"/>
        <v>0</v>
      </c>
      <c r="K2575" s="13"/>
      <c r="L2575" s="13"/>
    </row>
    <row r="2576" spans="1:12" x14ac:dyDescent="0.2">
      <c r="A2576" s="14" t="s">
        <v>101</v>
      </c>
      <c r="B2576" s="14" t="s">
        <v>100</v>
      </c>
      <c r="C2576" s="14"/>
      <c r="D2576" s="16">
        <v>10244870</v>
      </c>
      <c r="E2576" s="16">
        <f>SUM(E2577:E2581)</f>
        <v>10244870</v>
      </c>
      <c r="F2576" s="34">
        <f t="shared" si="40"/>
        <v>0</v>
      </c>
      <c r="K2576" s="13"/>
      <c r="L2576" s="13"/>
    </row>
    <row r="2577" spans="1:12" x14ac:dyDescent="0.2">
      <c r="A2577" s="17" t="s">
        <v>99</v>
      </c>
      <c r="B2577" s="17" t="s">
        <v>98</v>
      </c>
      <c r="C2577" s="17"/>
      <c r="D2577" s="18">
        <v>2996000</v>
      </c>
      <c r="E2577" s="18">
        <v>2996000</v>
      </c>
      <c r="F2577" s="34">
        <f t="shared" si="40"/>
        <v>0</v>
      </c>
      <c r="K2577" s="13"/>
      <c r="L2577" s="13"/>
    </row>
    <row r="2578" spans="1:12" x14ac:dyDescent="0.2">
      <c r="A2578" s="17" t="s">
        <v>95</v>
      </c>
      <c r="B2578" s="17" t="s">
        <v>94</v>
      </c>
      <c r="C2578" s="17"/>
      <c r="D2578" s="18">
        <v>854950</v>
      </c>
      <c r="E2578" s="18">
        <v>854950</v>
      </c>
      <c r="F2578" s="34">
        <f t="shared" si="40"/>
        <v>0</v>
      </c>
      <c r="K2578" s="13"/>
      <c r="L2578" s="13"/>
    </row>
    <row r="2579" spans="1:12" x14ac:dyDescent="0.2">
      <c r="A2579" s="17" t="s">
        <v>93</v>
      </c>
      <c r="B2579" s="17" t="s">
        <v>92</v>
      </c>
      <c r="C2579" s="17"/>
      <c r="D2579" s="18">
        <v>2940000</v>
      </c>
      <c r="E2579" s="18">
        <v>2940000</v>
      </c>
      <c r="F2579" s="34">
        <f t="shared" si="40"/>
        <v>0</v>
      </c>
      <c r="K2579" s="13"/>
      <c r="L2579" s="13"/>
    </row>
    <row r="2580" spans="1:12" x14ac:dyDescent="0.2">
      <c r="A2580" s="17" t="s">
        <v>147</v>
      </c>
      <c r="B2580" s="17" t="s">
        <v>148</v>
      </c>
      <c r="C2580" s="17"/>
      <c r="D2580" s="18">
        <v>1782320</v>
      </c>
      <c r="E2580" s="18">
        <v>1782320</v>
      </c>
      <c r="F2580" s="34">
        <f t="shared" si="40"/>
        <v>0</v>
      </c>
      <c r="K2580" s="13"/>
      <c r="L2580" s="13"/>
    </row>
    <row r="2581" spans="1:12" x14ac:dyDescent="0.2">
      <c r="A2581" s="17" t="s">
        <v>399</v>
      </c>
      <c r="B2581" s="17" t="s">
        <v>400</v>
      </c>
      <c r="C2581" s="17"/>
      <c r="D2581" s="18">
        <v>1671600</v>
      </c>
      <c r="E2581" s="18">
        <v>1671600</v>
      </c>
      <c r="F2581" s="34">
        <f t="shared" si="40"/>
        <v>0</v>
      </c>
      <c r="K2581" s="13"/>
      <c r="L2581" s="13"/>
    </row>
    <row r="2582" spans="1:12" x14ac:dyDescent="0.2">
      <c r="A2582" s="14" t="s">
        <v>89</v>
      </c>
      <c r="B2582" s="14" t="s">
        <v>88</v>
      </c>
      <c r="C2582" s="14"/>
      <c r="D2582" s="16">
        <v>7942400</v>
      </c>
      <c r="E2582" s="16">
        <f>SUM(E2583:E2587)</f>
        <v>7942400</v>
      </c>
      <c r="F2582" s="34">
        <f t="shared" si="40"/>
        <v>0</v>
      </c>
      <c r="K2582" s="13"/>
      <c r="L2582" s="13"/>
    </row>
    <row r="2583" spans="1:12" x14ac:dyDescent="0.2">
      <c r="A2583" s="17" t="s">
        <v>87</v>
      </c>
      <c r="B2583" s="17" t="s">
        <v>86</v>
      </c>
      <c r="C2583" s="17"/>
      <c r="D2583" s="18">
        <v>1967500</v>
      </c>
      <c r="E2583" s="18">
        <v>1967500</v>
      </c>
      <c r="F2583" s="34">
        <f t="shared" si="40"/>
        <v>0</v>
      </c>
      <c r="K2583" s="13"/>
      <c r="L2583" s="13"/>
    </row>
    <row r="2584" spans="1:12" x14ac:dyDescent="0.2">
      <c r="A2584" s="17" t="s">
        <v>85</v>
      </c>
      <c r="B2584" s="17" t="s">
        <v>84</v>
      </c>
      <c r="C2584" s="17"/>
      <c r="D2584" s="18">
        <v>840600</v>
      </c>
      <c r="E2584" s="18">
        <v>840600</v>
      </c>
      <c r="F2584" s="34">
        <f t="shared" si="40"/>
        <v>0</v>
      </c>
      <c r="K2584" s="13"/>
      <c r="L2584" s="13"/>
    </row>
    <row r="2585" spans="1:12" x14ac:dyDescent="0.2">
      <c r="A2585" s="17" t="s">
        <v>81</v>
      </c>
      <c r="B2585" s="17" t="s">
        <v>80</v>
      </c>
      <c r="C2585" s="17"/>
      <c r="D2585" s="18">
        <v>1879200</v>
      </c>
      <c r="E2585" s="18">
        <v>1879200</v>
      </c>
      <c r="F2585" s="34">
        <f t="shared" si="40"/>
        <v>0</v>
      </c>
      <c r="K2585" s="13"/>
      <c r="L2585" s="13"/>
    </row>
    <row r="2586" spans="1:12" x14ac:dyDescent="0.2">
      <c r="A2586" s="17" t="s">
        <v>79</v>
      </c>
      <c r="B2586" s="17" t="s">
        <v>78</v>
      </c>
      <c r="C2586" s="17"/>
      <c r="D2586" s="18">
        <v>2083500</v>
      </c>
      <c r="E2586" s="18">
        <v>2083500</v>
      </c>
      <c r="F2586" s="34">
        <f t="shared" si="40"/>
        <v>0</v>
      </c>
      <c r="K2586" s="13"/>
      <c r="L2586" s="13"/>
    </row>
    <row r="2587" spans="1:12" x14ac:dyDescent="0.2">
      <c r="A2587" s="17" t="s">
        <v>1613</v>
      </c>
      <c r="B2587" s="17" t="s">
        <v>1614</v>
      </c>
      <c r="C2587" s="17"/>
      <c r="D2587" s="18">
        <v>1171600</v>
      </c>
      <c r="E2587" s="18">
        <v>1171600</v>
      </c>
      <c r="F2587" s="34">
        <f t="shared" si="40"/>
        <v>0</v>
      </c>
      <c r="K2587" s="13"/>
      <c r="L2587" s="13"/>
    </row>
    <row r="2588" spans="1:12" x14ac:dyDescent="0.2">
      <c r="A2588" s="14" t="s">
        <v>71</v>
      </c>
      <c r="B2588" s="14" t="s">
        <v>70</v>
      </c>
      <c r="C2588" s="14"/>
      <c r="D2588" s="16">
        <v>8656497</v>
      </c>
      <c r="E2588" s="16">
        <f>SUM(E2589:E2590)</f>
        <v>8656497</v>
      </c>
      <c r="F2588" s="34">
        <f t="shared" si="40"/>
        <v>0</v>
      </c>
      <c r="K2588" s="13"/>
      <c r="L2588" s="13"/>
    </row>
    <row r="2589" spans="1:12" x14ac:dyDescent="0.2">
      <c r="A2589" s="17" t="s">
        <v>69</v>
      </c>
      <c r="B2589" s="17" t="s">
        <v>68</v>
      </c>
      <c r="C2589" s="17"/>
      <c r="D2589" s="18">
        <v>4913546</v>
      </c>
      <c r="E2589" s="18">
        <v>4913546</v>
      </c>
      <c r="F2589" s="34">
        <f t="shared" si="40"/>
        <v>0</v>
      </c>
      <c r="K2589" s="13"/>
      <c r="L2589" s="13"/>
    </row>
    <row r="2590" spans="1:12" x14ac:dyDescent="0.2">
      <c r="A2590" s="17" t="s">
        <v>151</v>
      </c>
      <c r="B2590" s="17" t="s">
        <v>152</v>
      </c>
      <c r="C2590" s="17"/>
      <c r="D2590" s="18">
        <v>3742951</v>
      </c>
      <c r="E2590" s="18">
        <v>3742951</v>
      </c>
      <c r="F2590" s="34">
        <f t="shared" si="40"/>
        <v>0</v>
      </c>
      <c r="K2590" s="13"/>
      <c r="L2590" s="13"/>
    </row>
    <row r="2591" spans="1:12" x14ac:dyDescent="0.2">
      <c r="A2591" s="14" t="s">
        <v>65</v>
      </c>
      <c r="B2591" s="14" t="s">
        <v>64</v>
      </c>
      <c r="C2591" s="14"/>
      <c r="D2591" s="16">
        <v>982184</v>
      </c>
      <c r="E2591" s="16">
        <f>E2592</f>
        <v>982184</v>
      </c>
      <c r="F2591" s="34">
        <f t="shared" si="40"/>
        <v>0</v>
      </c>
      <c r="K2591" s="13"/>
      <c r="L2591" s="13"/>
    </row>
    <row r="2592" spans="1:12" x14ac:dyDescent="0.2">
      <c r="A2592" s="17" t="s">
        <v>401</v>
      </c>
      <c r="B2592" s="17" t="s">
        <v>402</v>
      </c>
      <c r="C2592" s="17"/>
      <c r="D2592" s="18">
        <v>982184</v>
      </c>
      <c r="E2592" s="18">
        <v>982184</v>
      </c>
      <c r="F2592" s="34">
        <f t="shared" si="40"/>
        <v>0</v>
      </c>
      <c r="K2592" s="13"/>
      <c r="L2592" s="13"/>
    </row>
    <row r="2593" spans="1:12" x14ac:dyDescent="0.2">
      <c r="A2593" s="14" t="s">
        <v>59</v>
      </c>
      <c r="B2593" s="14" t="s">
        <v>58</v>
      </c>
      <c r="C2593" s="14"/>
      <c r="D2593" s="16">
        <v>3647200</v>
      </c>
      <c r="E2593" s="16">
        <f>SUM(E2594:E2595)</f>
        <v>3647200</v>
      </c>
      <c r="F2593" s="34">
        <f t="shared" si="40"/>
        <v>0</v>
      </c>
      <c r="K2593" s="13"/>
      <c r="L2593" s="13"/>
    </row>
    <row r="2594" spans="1:12" x14ac:dyDescent="0.2">
      <c r="A2594" s="17" t="s">
        <v>57</v>
      </c>
      <c r="B2594" s="17" t="s">
        <v>56</v>
      </c>
      <c r="C2594" s="17"/>
      <c r="D2594" s="18">
        <v>2568000</v>
      </c>
      <c r="E2594" s="18">
        <v>2568000</v>
      </c>
      <c r="F2594" s="34">
        <f t="shared" si="40"/>
        <v>0</v>
      </c>
      <c r="K2594" s="13"/>
      <c r="L2594" s="13"/>
    </row>
    <row r="2595" spans="1:12" x14ac:dyDescent="0.2">
      <c r="A2595" s="17" t="s">
        <v>1615</v>
      </c>
      <c r="B2595" s="17" t="s">
        <v>1616</v>
      </c>
      <c r="C2595" s="17"/>
      <c r="D2595" s="18">
        <v>1079200</v>
      </c>
      <c r="E2595" s="18">
        <v>1079200</v>
      </c>
      <c r="F2595" s="34">
        <f t="shared" si="40"/>
        <v>0</v>
      </c>
      <c r="K2595" s="13"/>
      <c r="L2595" s="13"/>
    </row>
    <row r="2596" spans="1:12" x14ac:dyDescent="0.2">
      <c r="A2596" s="14" t="s">
        <v>405</v>
      </c>
      <c r="B2596" s="14" t="s">
        <v>406</v>
      </c>
      <c r="C2596" s="14"/>
      <c r="D2596" s="16">
        <v>1224020</v>
      </c>
      <c r="E2596" s="16">
        <f>E2597</f>
        <v>1224020</v>
      </c>
      <c r="F2596" s="34">
        <f t="shared" si="40"/>
        <v>0</v>
      </c>
      <c r="K2596" s="13"/>
      <c r="L2596" s="13"/>
    </row>
    <row r="2597" spans="1:12" x14ac:dyDescent="0.2">
      <c r="A2597" s="17" t="s">
        <v>407</v>
      </c>
      <c r="B2597" s="17" t="s">
        <v>408</v>
      </c>
      <c r="C2597" s="17"/>
      <c r="D2597" s="18">
        <v>1224020</v>
      </c>
      <c r="E2597" s="18">
        <v>1224020</v>
      </c>
      <c r="F2597" s="34">
        <f t="shared" si="40"/>
        <v>0</v>
      </c>
      <c r="K2597" s="13"/>
      <c r="L2597" s="13"/>
    </row>
    <row r="2598" spans="1:12" x14ac:dyDescent="0.2">
      <c r="A2598" s="14" t="s">
        <v>53</v>
      </c>
      <c r="B2598" s="14" t="s">
        <v>52</v>
      </c>
      <c r="C2598" s="14"/>
      <c r="D2598" s="16">
        <v>4978926</v>
      </c>
      <c r="E2598" s="16">
        <f>SUM(E2599:E2601)</f>
        <v>4978926</v>
      </c>
      <c r="F2598" s="34">
        <f t="shared" si="40"/>
        <v>0</v>
      </c>
      <c r="K2598" s="13"/>
      <c r="L2598" s="13"/>
    </row>
    <row r="2599" spans="1:12" x14ac:dyDescent="0.2">
      <c r="A2599" s="17" t="s">
        <v>45</v>
      </c>
      <c r="B2599" s="17" t="s">
        <v>44</v>
      </c>
      <c r="C2599" s="17"/>
      <c r="D2599" s="18">
        <v>112326</v>
      </c>
      <c r="E2599" s="18">
        <v>112326</v>
      </c>
      <c r="F2599" s="34">
        <f t="shared" si="40"/>
        <v>0</v>
      </c>
      <c r="K2599" s="13"/>
      <c r="L2599" s="13"/>
    </row>
    <row r="2600" spans="1:12" x14ac:dyDescent="0.2">
      <c r="A2600" s="17" t="s">
        <v>409</v>
      </c>
      <c r="B2600" s="17" t="s">
        <v>410</v>
      </c>
      <c r="C2600" s="17"/>
      <c r="D2600" s="18">
        <v>3088600</v>
      </c>
      <c r="E2600" s="18">
        <v>3088600</v>
      </c>
      <c r="F2600" s="34">
        <f t="shared" si="40"/>
        <v>0</v>
      </c>
      <c r="K2600" s="13"/>
      <c r="L2600" s="13"/>
    </row>
    <row r="2601" spans="1:12" x14ac:dyDescent="0.2">
      <c r="A2601" s="17" t="s">
        <v>457</v>
      </c>
      <c r="B2601" s="17" t="s">
        <v>458</v>
      </c>
      <c r="C2601" s="17"/>
      <c r="D2601" s="18">
        <v>1778000</v>
      </c>
      <c r="E2601" s="18">
        <v>1778000</v>
      </c>
      <c r="F2601" s="34">
        <f t="shared" si="40"/>
        <v>0</v>
      </c>
      <c r="K2601" s="13"/>
      <c r="L2601" s="13"/>
    </row>
    <row r="2602" spans="1:12" x14ac:dyDescent="0.2">
      <c r="A2602" s="14" t="s">
        <v>37</v>
      </c>
      <c r="B2602" s="14" t="s">
        <v>36</v>
      </c>
      <c r="C2602" s="14"/>
      <c r="D2602" s="16">
        <v>4353453214</v>
      </c>
      <c r="E2602" s="16">
        <f>SUM(E2603,E2606,E2612,E2616,E2619)</f>
        <v>4353453214</v>
      </c>
      <c r="F2602" s="34">
        <f t="shared" si="40"/>
        <v>0</v>
      </c>
      <c r="K2602" s="13"/>
      <c r="L2602" s="13"/>
    </row>
    <row r="2603" spans="1:12" x14ac:dyDescent="0.2">
      <c r="A2603" s="14" t="s">
        <v>35</v>
      </c>
      <c r="B2603" s="14" t="s">
        <v>34</v>
      </c>
      <c r="C2603" s="14"/>
      <c r="D2603" s="16">
        <v>48053113</v>
      </c>
      <c r="E2603" s="16">
        <f>E2604</f>
        <v>48053113</v>
      </c>
      <c r="F2603" s="34">
        <f t="shared" si="40"/>
        <v>0</v>
      </c>
      <c r="K2603" s="13"/>
      <c r="L2603" s="13"/>
    </row>
    <row r="2604" spans="1:12" x14ac:dyDescent="0.2">
      <c r="A2604" s="14" t="s">
        <v>33</v>
      </c>
      <c r="B2604" s="14" t="s">
        <v>32</v>
      </c>
      <c r="C2604" s="14"/>
      <c r="D2604" s="16">
        <v>48053113</v>
      </c>
      <c r="E2604" s="16">
        <f>E2605</f>
        <v>48053113</v>
      </c>
      <c r="F2604" s="34">
        <f t="shared" si="40"/>
        <v>0</v>
      </c>
      <c r="K2604" s="13"/>
      <c r="L2604" s="13"/>
    </row>
    <row r="2605" spans="1:12" x14ac:dyDescent="0.2">
      <c r="A2605" s="17" t="s">
        <v>978</v>
      </c>
      <c r="B2605" s="17" t="s">
        <v>979</v>
      </c>
      <c r="C2605" s="17"/>
      <c r="D2605" s="18">
        <v>48053113</v>
      </c>
      <c r="E2605" s="36">
        <f>SUM(E2635,E2646,E2648,E2650)</f>
        <v>48053113</v>
      </c>
      <c r="F2605" s="34">
        <f t="shared" si="40"/>
        <v>0</v>
      </c>
      <c r="K2605" s="13"/>
      <c r="L2605" s="13"/>
    </row>
    <row r="2606" spans="1:12" x14ac:dyDescent="0.2">
      <c r="A2606" s="14" t="s">
        <v>157</v>
      </c>
      <c r="B2606" s="14" t="s">
        <v>158</v>
      </c>
      <c r="C2606" s="14"/>
      <c r="D2606" s="16">
        <v>4043654001</v>
      </c>
      <c r="E2606" s="16">
        <f>E2607</f>
        <v>4043654001</v>
      </c>
      <c r="F2606" s="34">
        <f t="shared" si="40"/>
        <v>0</v>
      </c>
      <c r="K2606" s="13"/>
    </row>
    <row r="2607" spans="1:12" x14ac:dyDescent="0.2">
      <c r="A2607" s="14" t="s">
        <v>159</v>
      </c>
      <c r="B2607" s="14" t="s">
        <v>160</v>
      </c>
      <c r="C2607" s="14"/>
      <c r="D2607" s="16">
        <v>4043654001</v>
      </c>
      <c r="E2607" s="16">
        <f>SUM(E2608:E2611)</f>
        <v>4043654001</v>
      </c>
      <c r="F2607" s="34">
        <f t="shared" si="40"/>
        <v>0</v>
      </c>
      <c r="K2607" s="13"/>
    </row>
    <row r="2608" spans="1:12" x14ac:dyDescent="0.2">
      <c r="A2608" s="17" t="s">
        <v>535</v>
      </c>
      <c r="B2608" s="17" t="s">
        <v>536</v>
      </c>
      <c r="C2608" s="17"/>
      <c r="D2608" s="18">
        <v>702025089</v>
      </c>
      <c r="E2608" s="37">
        <f>SUM(E2629:E2632)</f>
        <v>702025089</v>
      </c>
      <c r="F2608" s="34">
        <f t="shared" si="40"/>
        <v>0</v>
      </c>
      <c r="K2608" s="13"/>
    </row>
    <row r="2609" spans="1:12" x14ac:dyDescent="0.2">
      <c r="A2609" s="17" t="s">
        <v>1617</v>
      </c>
      <c r="B2609" s="17" t="s">
        <v>1618</v>
      </c>
      <c r="C2609" s="17"/>
      <c r="D2609" s="18">
        <v>5000000</v>
      </c>
      <c r="E2609" s="35">
        <f>E2645</f>
        <v>5000000</v>
      </c>
      <c r="F2609" s="34">
        <f t="shared" si="40"/>
        <v>0</v>
      </c>
      <c r="K2609" s="13"/>
    </row>
    <row r="2610" spans="1:12" x14ac:dyDescent="0.2">
      <c r="A2610" s="17" t="s">
        <v>163</v>
      </c>
      <c r="B2610" s="17" t="s">
        <v>164</v>
      </c>
      <c r="C2610" s="17"/>
      <c r="D2610" s="18">
        <v>3306573912</v>
      </c>
      <c r="E2610" s="18">
        <f>SUM(E2642,E2644,E2651,E2655:E2668)</f>
        <v>3306573912</v>
      </c>
      <c r="F2610" s="34">
        <f t="shared" si="40"/>
        <v>0</v>
      </c>
      <c r="K2610" s="13"/>
      <c r="L2610" s="13"/>
    </row>
    <row r="2611" spans="1:12" x14ac:dyDescent="0.2">
      <c r="A2611" s="17" t="s">
        <v>919</v>
      </c>
      <c r="B2611" s="17" t="s">
        <v>920</v>
      </c>
      <c r="C2611" s="17"/>
      <c r="D2611" s="18">
        <v>30055000</v>
      </c>
      <c r="E2611" s="38">
        <f>SUM(E2652:E2653)</f>
        <v>30055000</v>
      </c>
      <c r="F2611" s="34">
        <f t="shared" si="40"/>
        <v>0</v>
      </c>
      <c r="K2611" s="13"/>
      <c r="L2611" s="13"/>
    </row>
    <row r="2612" spans="1:12" x14ac:dyDescent="0.2">
      <c r="A2612" s="14" t="s">
        <v>165</v>
      </c>
      <c r="B2612" s="14" t="s">
        <v>166</v>
      </c>
      <c r="C2612" s="14"/>
      <c r="D2612" s="16">
        <v>63945000</v>
      </c>
      <c r="E2612" s="16">
        <f>E2613</f>
        <v>63945000</v>
      </c>
      <c r="F2612" s="34">
        <f t="shared" si="40"/>
        <v>0</v>
      </c>
      <c r="K2612" s="13"/>
      <c r="L2612" s="13"/>
    </row>
    <row r="2613" spans="1:12" x14ac:dyDescent="0.2">
      <c r="A2613" s="14" t="s">
        <v>167</v>
      </c>
      <c r="B2613" s="14" t="s">
        <v>168</v>
      </c>
      <c r="C2613" s="14"/>
      <c r="D2613" s="16">
        <v>63945000</v>
      </c>
      <c r="E2613" s="16">
        <f>SUM(E2614:E2615)</f>
        <v>63945000</v>
      </c>
      <c r="F2613" s="34">
        <f t="shared" si="40"/>
        <v>0</v>
      </c>
      <c r="K2613" s="13"/>
      <c r="L2613" s="13"/>
    </row>
    <row r="2614" spans="1:12" x14ac:dyDescent="0.2">
      <c r="A2614" s="17" t="s">
        <v>1619</v>
      </c>
      <c r="B2614" s="17" t="s">
        <v>1620</v>
      </c>
      <c r="C2614" s="17"/>
      <c r="D2614" s="18">
        <v>20000000</v>
      </c>
      <c r="E2614" s="35">
        <f>E2634</f>
        <v>20000000</v>
      </c>
      <c r="F2614" s="34">
        <f t="shared" si="40"/>
        <v>0</v>
      </c>
      <c r="K2614" s="13"/>
      <c r="L2614" s="13"/>
    </row>
    <row r="2615" spans="1:12" x14ac:dyDescent="0.2">
      <c r="A2615" s="17" t="s">
        <v>169</v>
      </c>
      <c r="B2615" s="17" t="s">
        <v>170</v>
      </c>
      <c r="C2615" s="17"/>
      <c r="D2615" s="18">
        <v>43945000</v>
      </c>
      <c r="E2615" s="40">
        <f>SUM(E2633,E2636,E2654)</f>
        <v>43945000</v>
      </c>
      <c r="F2615" s="34">
        <f t="shared" si="40"/>
        <v>0</v>
      </c>
      <c r="K2615" s="13"/>
      <c r="L2615" s="13"/>
    </row>
    <row r="2616" spans="1:12" x14ac:dyDescent="0.2">
      <c r="A2616" s="14" t="s">
        <v>461</v>
      </c>
      <c r="B2616" s="14" t="s">
        <v>462</v>
      </c>
      <c r="C2616" s="14"/>
      <c r="D2616" s="16">
        <v>30000000</v>
      </c>
      <c r="E2616" s="16">
        <f>E2617</f>
        <v>30000000</v>
      </c>
      <c r="F2616" s="34">
        <f t="shared" si="40"/>
        <v>0</v>
      </c>
      <c r="K2616" s="13"/>
      <c r="L2616" s="13"/>
    </row>
    <row r="2617" spans="1:12" x14ac:dyDescent="0.2">
      <c r="A2617" s="14" t="s">
        <v>463</v>
      </c>
      <c r="B2617" s="14" t="s">
        <v>464</v>
      </c>
      <c r="C2617" s="14"/>
      <c r="D2617" s="16">
        <v>30000000</v>
      </c>
      <c r="E2617" s="16">
        <f>E2618</f>
        <v>30000000</v>
      </c>
      <c r="F2617" s="34">
        <f t="shared" si="40"/>
        <v>0</v>
      </c>
      <c r="K2617" s="13"/>
      <c r="L2617" s="13"/>
    </row>
    <row r="2618" spans="1:12" x14ac:dyDescent="0.2">
      <c r="A2618" s="17" t="s">
        <v>465</v>
      </c>
      <c r="B2618" s="17" t="s">
        <v>466</v>
      </c>
      <c r="C2618" s="17"/>
      <c r="D2618" s="18">
        <v>30000000</v>
      </c>
      <c r="E2618" s="35">
        <f>E2643</f>
        <v>30000000</v>
      </c>
      <c r="F2618" s="34">
        <f t="shared" si="40"/>
        <v>0</v>
      </c>
      <c r="K2618" s="13"/>
      <c r="L2618" s="13"/>
    </row>
    <row r="2619" spans="1:12" x14ac:dyDescent="0.2">
      <c r="A2619" s="14" t="s">
        <v>31</v>
      </c>
      <c r="B2619" s="14" t="s">
        <v>30</v>
      </c>
      <c r="C2619" s="14"/>
      <c r="D2619" s="16">
        <v>167801100</v>
      </c>
      <c r="E2619" s="16">
        <f>E2620</f>
        <v>167801100</v>
      </c>
      <c r="F2619" s="34">
        <f t="shared" si="40"/>
        <v>0</v>
      </c>
      <c r="K2619" s="13"/>
      <c r="L2619" s="13"/>
    </row>
    <row r="2620" spans="1:12" x14ac:dyDescent="0.2">
      <c r="A2620" s="14" t="s">
        <v>29</v>
      </c>
      <c r="B2620" s="14" t="s">
        <v>28</v>
      </c>
      <c r="C2620" s="14"/>
      <c r="D2620" s="16">
        <v>167801100</v>
      </c>
      <c r="E2620" s="16">
        <f>E2621</f>
        <v>167801100</v>
      </c>
      <c r="F2620" s="34">
        <f t="shared" si="40"/>
        <v>0</v>
      </c>
      <c r="K2620" s="13"/>
      <c r="L2620" s="13"/>
    </row>
    <row r="2621" spans="1:12" x14ac:dyDescent="0.2">
      <c r="A2621" s="17" t="s">
        <v>27</v>
      </c>
      <c r="B2621" s="17" t="s">
        <v>26</v>
      </c>
      <c r="C2621" s="17"/>
      <c r="D2621" s="18">
        <v>167801100</v>
      </c>
      <c r="E2621" s="43">
        <f>SUM(E2637:E2641,E2647,E2649)</f>
        <v>167801100</v>
      </c>
      <c r="F2621" s="34">
        <f t="shared" si="40"/>
        <v>0</v>
      </c>
      <c r="K2621" s="13"/>
      <c r="L2621" s="13"/>
    </row>
    <row r="2622" spans="1:12" x14ac:dyDescent="0.2">
      <c r="A2622" s="13"/>
      <c r="B2622" s="14" t="s">
        <v>3</v>
      </c>
      <c r="C2622" s="14"/>
      <c r="D2622" s="16">
        <v>919178950</v>
      </c>
      <c r="E2622" s="16">
        <f>E2560</f>
        <v>919178950</v>
      </c>
      <c r="F2622" s="34">
        <f t="shared" si="40"/>
        <v>0</v>
      </c>
      <c r="K2622" s="13"/>
      <c r="L2622" s="13"/>
    </row>
    <row r="2623" spans="1:12" x14ac:dyDescent="0.2">
      <c r="A2623" s="13"/>
      <c r="B2623" s="14" t="s">
        <v>2</v>
      </c>
      <c r="C2623" s="14"/>
      <c r="D2623" s="16">
        <v>54731843</v>
      </c>
      <c r="E2623" s="16">
        <f>E2570</f>
        <v>54731843</v>
      </c>
      <c r="F2623" s="34">
        <f t="shared" si="40"/>
        <v>0</v>
      </c>
      <c r="K2623" s="13"/>
      <c r="L2623" s="13"/>
    </row>
    <row r="2624" spans="1:12" x14ac:dyDescent="0.2">
      <c r="A2624" s="13"/>
      <c r="B2624" s="14" t="s">
        <v>23</v>
      </c>
      <c r="C2624" s="14"/>
      <c r="D2624" s="16">
        <v>973910793</v>
      </c>
      <c r="E2624" s="16">
        <f>SUM(E2622:E2623)</f>
        <v>973910793</v>
      </c>
      <c r="F2624" s="34">
        <f t="shared" si="40"/>
        <v>0</v>
      </c>
      <c r="K2624" s="13"/>
      <c r="L2624" s="13"/>
    </row>
    <row r="2625" spans="1:12" x14ac:dyDescent="0.2">
      <c r="A2625" s="13"/>
      <c r="B2625" s="14" t="s">
        <v>1</v>
      </c>
      <c r="C2625" s="14"/>
      <c r="D2625" s="16">
        <v>4353453214</v>
      </c>
      <c r="E2625" s="16">
        <f>E2602</f>
        <v>4353453214</v>
      </c>
      <c r="F2625" s="34">
        <f t="shared" si="40"/>
        <v>0</v>
      </c>
      <c r="K2625" s="13"/>
      <c r="L2625" s="13"/>
    </row>
    <row r="2626" spans="1:12" x14ac:dyDescent="0.2">
      <c r="A2626" s="13"/>
      <c r="B2626" s="14" t="s">
        <v>0</v>
      </c>
      <c r="C2626" s="14"/>
      <c r="D2626" s="16">
        <v>5327364007</v>
      </c>
      <c r="E2626" s="16">
        <f>SUM(E2624:E2625)</f>
        <v>5327364007</v>
      </c>
      <c r="F2626" s="34">
        <f t="shared" si="40"/>
        <v>0</v>
      </c>
      <c r="K2626" s="13"/>
      <c r="L2626" s="13"/>
    </row>
    <row r="2627" spans="1:12" x14ac:dyDescent="0.2">
      <c r="A2627" s="14" t="s">
        <v>1611</v>
      </c>
      <c r="B2627" s="14" t="s">
        <v>1612</v>
      </c>
      <c r="C2627" s="14"/>
      <c r="F2627" s="34" t="e">
        <f t="shared" si="40"/>
        <v>#VALUE!</v>
      </c>
      <c r="K2627" s="13"/>
      <c r="L2627" s="13"/>
    </row>
    <row r="2628" spans="1:12" x14ac:dyDescent="0.2">
      <c r="A2628" s="29" t="s">
        <v>5</v>
      </c>
      <c r="B2628" s="29" t="s">
        <v>22</v>
      </c>
      <c r="C2628" s="29" t="s">
        <v>21</v>
      </c>
      <c r="D2628" s="30" t="s">
        <v>20</v>
      </c>
      <c r="E2628" s="30" t="s">
        <v>20</v>
      </c>
      <c r="F2628" s="34">
        <f t="shared" si="40"/>
        <v>0</v>
      </c>
      <c r="K2628" s="13"/>
      <c r="L2628" s="13"/>
    </row>
    <row r="2629" spans="1:12" x14ac:dyDescent="0.2">
      <c r="A2629" s="17" t="s">
        <v>1621</v>
      </c>
      <c r="B2629" s="17" t="s">
        <v>1622</v>
      </c>
      <c r="C2629" s="17" t="s">
        <v>19</v>
      </c>
      <c r="D2629" s="18">
        <v>6000000</v>
      </c>
      <c r="E2629" s="37">
        <v>6000000</v>
      </c>
      <c r="F2629" s="34">
        <f t="shared" si="40"/>
        <v>0</v>
      </c>
      <c r="K2629" s="13"/>
      <c r="L2629" s="13"/>
    </row>
    <row r="2630" spans="1:12" ht="27" x14ac:dyDescent="0.2">
      <c r="A2630" s="17" t="s">
        <v>1623</v>
      </c>
      <c r="B2630" s="17" t="s">
        <v>1624</v>
      </c>
      <c r="C2630" s="17" t="s">
        <v>19</v>
      </c>
      <c r="D2630" s="18">
        <v>6025089</v>
      </c>
      <c r="E2630" s="37">
        <v>6025089</v>
      </c>
      <c r="F2630" s="34">
        <f t="shared" ref="F2630:F2693" si="41">E2631-D2631</f>
        <v>0</v>
      </c>
      <c r="K2630" s="13"/>
      <c r="L2630" s="13"/>
    </row>
    <row r="2631" spans="1:12" ht="27" x14ac:dyDescent="0.2">
      <c r="A2631" s="17" t="s">
        <v>1625</v>
      </c>
      <c r="B2631" s="17" t="s">
        <v>1626</v>
      </c>
      <c r="C2631" s="17" t="s">
        <v>18</v>
      </c>
      <c r="D2631" s="18">
        <v>590000000</v>
      </c>
      <c r="E2631" s="37">
        <v>590000000</v>
      </c>
      <c r="F2631" s="34">
        <f t="shared" si="41"/>
        <v>0</v>
      </c>
      <c r="K2631" s="13"/>
      <c r="L2631" s="13"/>
    </row>
    <row r="2632" spans="1:12" ht="40.5" x14ac:dyDescent="0.2">
      <c r="A2632" s="17" t="s">
        <v>1627</v>
      </c>
      <c r="B2632" s="17" t="s">
        <v>1628</v>
      </c>
      <c r="C2632" s="17" t="s">
        <v>18</v>
      </c>
      <c r="D2632" s="18">
        <v>100000000</v>
      </c>
      <c r="E2632" s="37">
        <v>100000000</v>
      </c>
      <c r="F2632" s="34">
        <f t="shared" si="41"/>
        <v>0</v>
      </c>
      <c r="K2632" s="13"/>
      <c r="L2632" s="13"/>
    </row>
    <row r="2633" spans="1:12" x14ac:dyDescent="0.2">
      <c r="A2633" s="17" t="s">
        <v>1629</v>
      </c>
      <c r="B2633" s="17" t="s">
        <v>1630</v>
      </c>
      <c r="C2633" s="17" t="s">
        <v>19</v>
      </c>
      <c r="D2633" s="18">
        <v>25000000</v>
      </c>
      <c r="E2633" s="40">
        <v>25000000</v>
      </c>
      <c r="F2633" s="34">
        <f t="shared" si="41"/>
        <v>0</v>
      </c>
      <c r="K2633" s="13"/>
      <c r="L2633" s="13"/>
    </row>
    <row r="2634" spans="1:12" x14ac:dyDescent="0.2">
      <c r="A2634" s="17" t="s">
        <v>1631</v>
      </c>
      <c r="B2634" s="17" t="s">
        <v>1632</v>
      </c>
      <c r="C2634" s="17" t="s">
        <v>19</v>
      </c>
      <c r="D2634" s="18">
        <v>20000000</v>
      </c>
      <c r="E2634" s="35">
        <v>20000000</v>
      </c>
      <c r="F2634" s="34">
        <f t="shared" si="41"/>
        <v>0</v>
      </c>
      <c r="K2634" s="13"/>
      <c r="L2634" s="13"/>
    </row>
    <row r="2635" spans="1:12" x14ac:dyDescent="0.2">
      <c r="A2635" s="17" t="s">
        <v>1633</v>
      </c>
      <c r="B2635" s="17" t="s">
        <v>1634</v>
      </c>
      <c r="C2635" s="17" t="s">
        <v>19</v>
      </c>
      <c r="D2635" s="18">
        <v>29053113</v>
      </c>
      <c r="E2635" s="36">
        <v>29053113</v>
      </c>
      <c r="F2635" s="34">
        <f t="shared" si="41"/>
        <v>0</v>
      </c>
      <c r="K2635" s="13"/>
      <c r="L2635" s="13"/>
    </row>
    <row r="2636" spans="1:12" x14ac:dyDescent="0.2">
      <c r="A2636" s="17" t="s">
        <v>1635</v>
      </c>
      <c r="B2636" s="17" t="s">
        <v>1636</v>
      </c>
      <c r="C2636" s="17" t="s">
        <v>18</v>
      </c>
      <c r="D2636" s="18">
        <v>9500000</v>
      </c>
      <c r="E2636" s="40">
        <v>9500000</v>
      </c>
      <c r="F2636" s="34">
        <f t="shared" si="41"/>
        <v>0</v>
      </c>
      <c r="K2636" s="13"/>
      <c r="L2636" s="13"/>
    </row>
    <row r="2637" spans="1:12" ht="27" x14ac:dyDescent="0.2">
      <c r="A2637" s="17" t="s">
        <v>1637</v>
      </c>
      <c r="B2637" s="17" t="s">
        <v>1638</v>
      </c>
      <c r="C2637" s="17" t="s">
        <v>18</v>
      </c>
      <c r="D2637" s="18">
        <v>18801100</v>
      </c>
      <c r="E2637" s="43">
        <v>18801100</v>
      </c>
      <c r="F2637" s="34">
        <f t="shared" si="41"/>
        <v>0</v>
      </c>
      <c r="K2637" s="13"/>
      <c r="L2637" s="13"/>
    </row>
    <row r="2638" spans="1:12" x14ac:dyDescent="0.2">
      <c r="A2638" s="17" t="s">
        <v>1639</v>
      </c>
      <c r="B2638" s="17" t="s">
        <v>1640</v>
      </c>
      <c r="C2638" s="17" t="s">
        <v>18</v>
      </c>
      <c r="D2638" s="18">
        <v>21000000</v>
      </c>
      <c r="E2638" s="43">
        <v>21000000</v>
      </c>
      <c r="F2638" s="34">
        <f t="shared" si="41"/>
        <v>0</v>
      </c>
      <c r="K2638" s="13"/>
      <c r="L2638" s="13"/>
    </row>
    <row r="2639" spans="1:12" ht="27" x14ac:dyDescent="0.2">
      <c r="A2639" s="17" t="s">
        <v>1641</v>
      </c>
      <c r="B2639" s="17" t="s">
        <v>1642</v>
      </c>
      <c r="C2639" s="17" t="s">
        <v>18</v>
      </c>
      <c r="D2639" s="18">
        <v>5000000</v>
      </c>
      <c r="E2639" s="43">
        <v>5000000</v>
      </c>
      <c r="F2639" s="34">
        <f t="shared" si="41"/>
        <v>0</v>
      </c>
      <c r="K2639" s="13"/>
      <c r="L2639" s="13"/>
    </row>
    <row r="2640" spans="1:12" ht="27" x14ac:dyDescent="0.2">
      <c r="A2640" s="17" t="s">
        <v>1643</v>
      </c>
      <c r="B2640" s="17" t="s">
        <v>1644</v>
      </c>
      <c r="C2640" s="17" t="s">
        <v>18</v>
      </c>
      <c r="D2640" s="18">
        <v>20000000</v>
      </c>
      <c r="E2640" s="43">
        <v>20000000</v>
      </c>
      <c r="F2640" s="34">
        <f t="shared" si="41"/>
        <v>0</v>
      </c>
      <c r="K2640" s="13"/>
      <c r="L2640" s="13"/>
    </row>
    <row r="2641" spans="1:12" ht="27" x14ac:dyDescent="0.2">
      <c r="A2641" s="17" t="s">
        <v>1645</v>
      </c>
      <c r="B2641" s="17" t="s">
        <v>1646</v>
      </c>
      <c r="C2641" s="17" t="s">
        <v>18</v>
      </c>
      <c r="D2641" s="18">
        <v>8000000</v>
      </c>
      <c r="E2641" s="43">
        <v>8000000</v>
      </c>
      <c r="F2641" s="34">
        <f t="shared" si="41"/>
        <v>0</v>
      </c>
      <c r="K2641" s="13"/>
      <c r="L2641" s="13"/>
    </row>
    <row r="2642" spans="1:12" ht="27" x14ac:dyDescent="0.2">
      <c r="A2642" s="17" t="s">
        <v>1647</v>
      </c>
      <c r="B2642" s="17" t="s">
        <v>1648</v>
      </c>
      <c r="C2642" s="17" t="s">
        <v>19</v>
      </c>
      <c r="D2642" s="18">
        <v>112028600</v>
      </c>
      <c r="E2642" s="18">
        <v>112028600</v>
      </c>
      <c r="F2642" s="34">
        <f t="shared" si="41"/>
        <v>0</v>
      </c>
      <c r="K2642" s="13"/>
      <c r="L2642" s="13"/>
    </row>
    <row r="2643" spans="1:12" x14ac:dyDescent="0.2">
      <c r="A2643" s="17" t="s">
        <v>1649</v>
      </c>
      <c r="B2643" s="17" t="s">
        <v>1650</v>
      </c>
      <c r="C2643" s="17" t="s">
        <v>19</v>
      </c>
      <c r="D2643" s="18">
        <v>30000000</v>
      </c>
      <c r="E2643" s="35">
        <v>30000000</v>
      </c>
      <c r="F2643" s="34">
        <f t="shared" si="41"/>
        <v>0</v>
      </c>
      <c r="K2643" s="13"/>
      <c r="L2643" s="13"/>
    </row>
    <row r="2644" spans="1:12" x14ac:dyDescent="0.2">
      <c r="A2644" s="17" t="s">
        <v>1651</v>
      </c>
      <c r="B2644" s="17" t="s">
        <v>1652</v>
      </c>
      <c r="C2644" s="17" t="s">
        <v>19</v>
      </c>
      <c r="D2644" s="18">
        <v>147545312</v>
      </c>
      <c r="E2644" s="18">
        <v>147545312</v>
      </c>
      <c r="F2644" s="34">
        <f t="shared" si="41"/>
        <v>0</v>
      </c>
      <c r="K2644" s="13"/>
      <c r="L2644" s="13"/>
    </row>
    <row r="2645" spans="1:12" x14ac:dyDescent="0.2">
      <c r="A2645" s="17" t="s">
        <v>1653</v>
      </c>
      <c r="B2645" s="17" t="s">
        <v>1654</v>
      </c>
      <c r="C2645" s="17" t="s">
        <v>19</v>
      </c>
      <c r="D2645" s="18">
        <v>5000000</v>
      </c>
      <c r="E2645" s="35">
        <v>5000000</v>
      </c>
      <c r="F2645" s="34">
        <f t="shared" si="41"/>
        <v>0</v>
      </c>
      <c r="K2645" s="13"/>
      <c r="L2645" s="13"/>
    </row>
    <row r="2646" spans="1:12" x14ac:dyDescent="0.2">
      <c r="A2646" s="17" t="s">
        <v>1655</v>
      </c>
      <c r="B2646" s="17" t="s">
        <v>1656</v>
      </c>
      <c r="C2646" s="17" t="s">
        <v>19</v>
      </c>
      <c r="D2646" s="18">
        <v>5000000</v>
      </c>
      <c r="E2646" s="36">
        <v>5000000</v>
      </c>
      <c r="F2646" s="34">
        <f t="shared" si="41"/>
        <v>0</v>
      </c>
      <c r="K2646" s="13"/>
      <c r="L2646" s="13"/>
    </row>
    <row r="2647" spans="1:12" ht="27" x14ac:dyDescent="0.2">
      <c r="A2647" s="17" t="s">
        <v>1657</v>
      </c>
      <c r="B2647" s="17" t="s">
        <v>1658</v>
      </c>
      <c r="C2647" s="17" t="s">
        <v>19</v>
      </c>
      <c r="D2647" s="18">
        <v>65000000</v>
      </c>
      <c r="E2647" s="43">
        <v>65000000</v>
      </c>
      <c r="F2647" s="34">
        <f t="shared" si="41"/>
        <v>0</v>
      </c>
      <c r="K2647" s="13"/>
      <c r="L2647" s="13"/>
    </row>
    <row r="2648" spans="1:12" x14ac:dyDescent="0.2">
      <c r="A2648" s="17" t="s">
        <v>1659</v>
      </c>
      <c r="B2648" s="17" t="s">
        <v>1660</v>
      </c>
      <c r="C2648" s="17" t="s">
        <v>19</v>
      </c>
      <c r="D2648" s="18">
        <v>5000000</v>
      </c>
      <c r="E2648" s="36">
        <v>5000000</v>
      </c>
      <c r="F2648" s="34">
        <f t="shared" si="41"/>
        <v>0</v>
      </c>
      <c r="K2648" s="13"/>
      <c r="L2648" s="13"/>
    </row>
    <row r="2649" spans="1:12" ht="27" x14ac:dyDescent="0.2">
      <c r="A2649" s="17" t="s">
        <v>1661</v>
      </c>
      <c r="B2649" s="17" t="s">
        <v>1662</v>
      </c>
      <c r="C2649" s="17" t="s">
        <v>19</v>
      </c>
      <c r="D2649" s="18">
        <v>30000000</v>
      </c>
      <c r="E2649" s="43">
        <v>30000000</v>
      </c>
      <c r="F2649" s="34">
        <f t="shared" si="41"/>
        <v>0</v>
      </c>
      <c r="K2649" s="13"/>
      <c r="L2649" s="13"/>
    </row>
    <row r="2650" spans="1:12" ht="27" x14ac:dyDescent="0.2">
      <c r="A2650" s="17" t="s">
        <v>1663</v>
      </c>
      <c r="B2650" s="17" t="s">
        <v>1664</v>
      </c>
      <c r="C2650" s="17" t="s">
        <v>19</v>
      </c>
      <c r="D2650" s="18">
        <v>9000000</v>
      </c>
      <c r="E2650" s="36">
        <v>9000000</v>
      </c>
      <c r="F2650" s="34">
        <f t="shared" si="41"/>
        <v>0</v>
      </c>
      <c r="K2650" s="13"/>
      <c r="L2650" s="13"/>
    </row>
    <row r="2651" spans="1:12" x14ac:dyDescent="0.2">
      <c r="A2651" s="17" t="s">
        <v>1665</v>
      </c>
      <c r="B2651" s="17" t="s">
        <v>1666</v>
      </c>
      <c r="C2651" s="17" t="s">
        <v>19</v>
      </c>
      <c r="D2651" s="18">
        <v>7000000</v>
      </c>
      <c r="E2651" s="18">
        <v>7000000</v>
      </c>
      <c r="F2651" s="34">
        <f t="shared" si="41"/>
        <v>0</v>
      </c>
      <c r="K2651" s="13"/>
      <c r="L2651" s="13"/>
    </row>
    <row r="2652" spans="1:12" x14ac:dyDescent="0.2">
      <c r="A2652" s="17" t="s">
        <v>1667</v>
      </c>
      <c r="B2652" s="17" t="s">
        <v>1668</v>
      </c>
      <c r="C2652" s="17" t="s">
        <v>18</v>
      </c>
      <c r="D2652" s="18">
        <v>14000000</v>
      </c>
      <c r="E2652" s="38">
        <v>14000000</v>
      </c>
      <c r="F2652" s="34">
        <f t="shared" si="41"/>
        <v>0</v>
      </c>
      <c r="J2652" s="13"/>
      <c r="K2652" s="13"/>
    </row>
    <row r="2653" spans="1:12" x14ac:dyDescent="0.2">
      <c r="A2653" s="17" t="s">
        <v>1669</v>
      </c>
      <c r="B2653" s="17" t="s">
        <v>1670</v>
      </c>
      <c r="C2653" s="17" t="s">
        <v>18</v>
      </c>
      <c r="D2653" s="18">
        <v>16055000</v>
      </c>
      <c r="E2653" s="38">
        <v>16055000</v>
      </c>
      <c r="F2653" s="34">
        <f t="shared" si="41"/>
        <v>0</v>
      </c>
      <c r="K2653" s="13"/>
      <c r="L2653" s="13"/>
    </row>
    <row r="2654" spans="1:12" x14ac:dyDescent="0.2">
      <c r="A2654" s="17" t="s">
        <v>1671</v>
      </c>
      <c r="B2654" s="17" t="s">
        <v>1672</v>
      </c>
      <c r="C2654" s="17" t="s">
        <v>18</v>
      </c>
      <c r="D2654" s="18">
        <v>9445000</v>
      </c>
      <c r="E2654" s="40">
        <v>9445000</v>
      </c>
      <c r="F2654" s="34">
        <f t="shared" si="41"/>
        <v>0</v>
      </c>
      <c r="K2654" s="13"/>
      <c r="L2654" s="13"/>
    </row>
    <row r="2655" spans="1:12" ht="27" x14ac:dyDescent="0.2">
      <c r="A2655" s="17" t="s">
        <v>1673</v>
      </c>
      <c r="B2655" s="17" t="s">
        <v>1674</v>
      </c>
      <c r="C2655" s="17" t="s">
        <v>18</v>
      </c>
      <c r="D2655" s="18">
        <v>250000000</v>
      </c>
      <c r="E2655" s="18">
        <v>250000000</v>
      </c>
      <c r="F2655" s="34">
        <f t="shared" si="41"/>
        <v>0</v>
      </c>
      <c r="K2655" s="13"/>
      <c r="L2655" s="13"/>
    </row>
    <row r="2656" spans="1:12" ht="27" x14ac:dyDescent="0.2">
      <c r="A2656" s="17" t="s">
        <v>1675</v>
      </c>
      <c r="B2656" s="17" t="s">
        <v>1676</v>
      </c>
      <c r="C2656" s="17" t="s">
        <v>18</v>
      </c>
      <c r="D2656" s="18">
        <v>250000000</v>
      </c>
      <c r="E2656" s="18">
        <v>250000000</v>
      </c>
      <c r="F2656" s="34">
        <f t="shared" si="41"/>
        <v>0</v>
      </c>
      <c r="K2656" s="13"/>
      <c r="L2656" s="13"/>
    </row>
    <row r="2657" spans="1:12" ht="40.5" x14ac:dyDescent="0.2">
      <c r="A2657" s="17" t="s">
        <v>1677</v>
      </c>
      <c r="B2657" s="17" t="s">
        <v>1678</v>
      </c>
      <c r="C2657" s="17" t="s">
        <v>18</v>
      </c>
      <c r="D2657" s="18">
        <v>220000000</v>
      </c>
      <c r="E2657" s="18">
        <v>220000000</v>
      </c>
      <c r="F2657" s="34">
        <f t="shared" si="41"/>
        <v>0</v>
      </c>
      <c r="K2657" s="13"/>
      <c r="L2657" s="13"/>
    </row>
    <row r="2658" spans="1:12" ht="53.25" x14ac:dyDescent="0.2">
      <c r="A2658" s="17" t="s">
        <v>1679</v>
      </c>
      <c r="B2658" s="17" t="s">
        <v>1680</v>
      </c>
      <c r="C2658" s="17" t="s">
        <v>18</v>
      </c>
      <c r="D2658" s="18">
        <v>250000000</v>
      </c>
      <c r="E2658" s="18">
        <v>250000000</v>
      </c>
      <c r="F2658" s="34">
        <f t="shared" si="41"/>
        <v>0</v>
      </c>
      <c r="K2658" s="13"/>
      <c r="L2658" s="13"/>
    </row>
    <row r="2659" spans="1:12" ht="40.5" x14ac:dyDescent="0.2">
      <c r="A2659" s="17" t="s">
        <v>1681</v>
      </c>
      <c r="B2659" s="17" t="s">
        <v>1682</v>
      </c>
      <c r="C2659" s="17" t="s">
        <v>18</v>
      </c>
      <c r="D2659" s="18">
        <v>300000000</v>
      </c>
      <c r="E2659" s="18">
        <v>300000000</v>
      </c>
      <c r="F2659" s="34">
        <f t="shared" si="41"/>
        <v>0</v>
      </c>
      <c r="K2659" s="13"/>
      <c r="L2659" s="13"/>
    </row>
    <row r="2660" spans="1:12" ht="27" x14ac:dyDescent="0.2">
      <c r="A2660" s="17" t="s">
        <v>1683</v>
      </c>
      <c r="B2660" s="17" t="s">
        <v>1684</v>
      </c>
      <c r="C2660" s="17" t="s">
        <v>18</v>
      </c>
      <c r="D2660" s="18">
        <v>240000000</v>
      </c>
      <c r="E2660" s="18">
        <v>240000000</v>
      </c>
      <c r="F2660" s="34">
        <f t="shared" si="41"/>
        <v>0</v>
      </c>
      <c r="K2660" s="13"/>
      <c r="L2660" s="13"/>
    </row>
    <row r="2661" spans="1:12" ht="27" x14ac:dyDescent="0.2">
      <c r="A2661" s="17" t="s">
        <v>1685</v>
      </c>
      <c r="B2661" s="17" t="s">
        <v>1686</v>
      </c>
      <c r="C2661" s="17" t="s">
        <v>18</v>
      </c>
      <c r="D2661" s="18">
        <v>145000000</v>
      </c>
      <c r="E2661" s="18">
        <v>145000000</v>
      </c>
      <c r="F2661" s="34">
        <f t="shared" si="41"/>
        <v>0</v>
      </c>
      <c r="K2661" s="13"/>
      <c r="L2661" s="13"/>
    </row>
    <row r="2662" spans="1:12" ht="27" x14ac:dyDescent="0.2">
      <c r="A2662" s="17" t="s">
        <v>1687</v>
      </c>
      <c r="B2662" s="17" t="s">
        <v>1688</v>
      </c>
      <c r="C2662" s="17" t="s">
        <v>18</v>
      </c>
      <c r="D2662" s="18">
        <v>200000000</v>
      </c>
      <c r="E2662" s="18">
        <v>200000000</v>
      </c>
      <c r="F2662" s="34">
        <f t="shared" si="41"/>
        <v>0</v>
      </c>
      <c r="K2662" s="13"/>
      <c r="L2662" s="13"/>
    </row>
    <row r="2663" spans="1:12" ht="27" x14ac:dyDescent="0.2">
      <c r="A2663" s="17" t="s">
        <v>1689</v>
      </c>
      <c r="B2663" s="17" t="s">
        <v>1690</v>
      </c>
      <c r="C2663" s="17" t="s">
        <v>18</v>
      </c>
      <c r="D2663" s="18">
        <v>300000000</v>
      </c>
      <c r="E2663" s="18">
        <v>300000000</v>
      </c>
      <c r="F2663" s="34">
        <f t="shared" si="41"/>
        <v>0</v>
      </c>
      <c r="K2663" s="13"/>
      <c r="L2663" s="13"/>
    </row>
    <row r="2664" spans="1:12" ht="27" x14ac:dyDescent="0.2">
      <c r="A2664" s="17" t="s">
        <v>1691</v>
      </c>
      <c r="B2664" s="17" t="s">
        <v>1692</v>
      </c>
      <c r="C2664" s="17" t="s">
        <v>18</v>
      </c>
      <c r="D2664" s="18">
        <v>100000000</v>
      </c>
      <c r="E2664" s="18">
        <v>100000000</v>
      </c>
      <c r="F2664" s="34">
        <f t="shared" si="41"/>
        <v>0</v>
      </c>
      <c r="K2664" s="13"/>
      <c r="L2664" s="13"/>
    </row>
    <row r="2665" spans="1:12" ht="27" x14ac:dyDescent="0.2">
      <c r="A2665" s="17" t="s">
        <v>1693</v>
      </c>
      <c r="B2665" s="17" t="s">
        <v>1694</v>
      </c>
      <c r="C2665" s="17" t="s">
        <v>18</v>
      </c>
      <c r="D2665" s="18">
        <v>235000000</v>
      </c>
      <c r="E2665" s="18">
        <v>235000000</v>
      </c>
      <c r="F2665" s="34">
        <f t="shared" si="41"/>
        <v>0</v>
      </c>
      <c r="K2665" s="13"/>
      <c r="L2665" s="13"/>
    </row>
    <row r="2666" spans="1:12" x14ac:dyDescent="0.2">
      <c r="A2666" s="17" t="s">
        <v>1695</v>
      </c>
      <c r="B2666" s="17" t="s">
        <v>1696</v>
      </c>
      <c r="C2666" s="17" t="s">
        <v>18</v>
      </c>
      <c r="D2666" s="18">
        <v>250000000</v>
      </c>
      <c r="E2666" s="18">
        <v>250000000</v>
      </c>
      <c r="F2666" s="34">
        <f t="shared" si="41"/>
        <v>0</v>
      </c>
      <c r="K2666" s="13"/>
      <c r="L2666" s="13"/>
    </row>
    <row r="2667" spans="1:12" ht="27" x14ac:dyDescent="0.2">
      <c r="A2667" s="17" t="s">
        <v>1697</v>
      </c>
      <c r="B2667" s="17" t="s">
        <v>1698</v>
      </c>
      <c r="C2667" s="17" t="s">
        <v>19</v>
      </c>
      <c r="D2667" s="18">
        <v>150000000</v>
      </c>
      <c r="E2667" s="18">
        <v>150000000</v>
      </c>
      <c r="F2667" s="34">
        <f t="shared" si="41"/>
        <v>0</v>
      </c>
      <c r="K2667" s="13"/>
      <c r="L2667" s="13"/>
    </row>
    <row r="2668" spans="1:12" ht="27" x14ac:dyDescent="0.2">
      <c r="A2668" s="17" t="s">
        <v>1699</v>
      </c>
      <c r="B2668" s="17" t="s">
        <v>1700</v>
      </c>
      <c r="C2668" s="17" t="s">
        <v>19</v>
      </c>
      <c r="D2668" s="18">
        <v>150000000</v>
      </c>
      <c r="E2668" s="18">
        <v>150000000</v>
      </c>
      <c r="F2668" s="34">
        <f t="shared" si="41"/>
        <v>0</v>
      </c>
      <c r="K2668" s="13"/>
      <c r="L2668" s="13"/>
    </row>
    <row r="2669" spans="1:12" x14ac:dyDescent="0.2">
      <c r="A2669" s="14" t="s">
        <v>1701</v>
      </c>
      <c r="B2669" s="14" t="s">
        <v>1702</v>
      </c>
      <c r="C2669" s="14"/>
      <c r="F2669" s="34" t="e">
        <f t="shared" si="41"/>
        <v>#VALUE!</v>
      </c>
      <c r="K2669" s="13"/>
      <c r="L2669" s="13"/>
    </row>
    <row r="2670" spans="1:12" x14ac:dyDescent="0.2">
      <c r="A2670" s="29" t="s">
        <v>5</v>
      </c>
      <c r="B2670" s="29" t="s">
        <v>140</v>
      </c>
      <c r="C2670" s="29"/>
      <c r="D2670" s="30" t="s">
        <v>20</v>
      </c>
      <c r="E2670" s="30" t="s">
        <v>20</v>
      </c>
      <c r="F2670" s="34">
        <f t="shared" si="41"/>
        <v>0</v>
      </c>
      <c r="K2670" s="13"/>
      <c r="L2670" s="13"/>
    </row>
    <row r="2671" spans="1:12" x14ac:dyDescent="0.2">
      <c r="A2671" s="14" t="s">
        <v>139</v>
      </c>
      <c r="B2671" s="14" t="s">
        <v>15</v>
      </c>
      <c r="C2671" s="14"/>
      <c r="D2671" s="16">
        <v>862045930</v>
      </c>
      <c r="E2671" s="16">
        <f>SUM(E2672,E2682,E2697)</f>
        <v>862045930</v>
      </c>
      <c r="F2671" s="34">
        <f t="shared" si="41"/>
        <v>0</v>
      </c>
      <c r="K2671" s="13"/>
      <c r="L2671" s="13"/>
    </row>
    <row r="2672" spans="1:12" x14ac:dyDescent="0.2">
      <c r="A2672" s="14" t="s">
        <v>138</v>
      </c>
      <c r="B2672" s="14" t="s">
        <v>137</v>
      </c>
      <c r="C2672" s="14"/>
      <c r="D2672" s="16">
        <v>141474166</v>
      </c>
      <c r="E2672" s="16">
        <v>141474166</v>
      </c>
      <c r="F2672" s="34">
        <f t="shared" si="41"/>
        <v>0</v>
      </c>
      <c r="K2672" s="13"/>
      <c r="L2672" s="13"/>
    </row>
    <row r="2673" spans="1:12" x14ac:dyDescent="0.2">
      <c r="A2673" s="14" t="s">
        <v>136</v>
      </c>
      <c r="B2673" s="14" t="s">
        <v>132</v>
      </c>
      <c r="C2673" s="14"/>
      <c r="D2673" s="16">
        <v>124465413</v>
      </c>
      <c r="E2673" s="16">
        <f>E2674</f>
        <v>124465413</v>
      </c>
      <c r="F2673" s="34">
        <f t="shared" si="41"/>
        <v>0</v>
      </c>
      <c r="K2673" s="13"/>
      <c r="L2673" s="13"/>
    </row>
    <row r="2674" spans="1:12" x14ac:dyDescent="0.2">
      <c r="A2674" s="14" t="s">
        <v>135</v>
      </c>
      <c r="B2674" s="14" t="s">
        <v>134</v>
      </c>
      <c r="C2674" s="14"/>
      <c r="D2674" s="16">
        <v>124465413</v>
      </c>
      <c r="E2674" s="16">
        <f>E2675</f>
        <v>124465413</v>
      </c>
      <c r="F2674" s="34">
        <f t="shared" si="41"/>
        <v>0</v>
      </c>
      <c r="K2674" s="13"/>
      <c r="L2674" s="13"/>
    </row>
    <row r="2675" spans="1:12" x14ac:dyDescent="0.2">
      <c r="A2675" s="17" t="s">
        <v>133</v>
      </c>
      <c r="B2675" s="17" t="s">
        <v>132</v>
      </c>
      <c r="C2675" s="17"/>
      <c r="D2675" s="18">
        <v>124465413</v>
      </c>
      <c r="E2675" s="18">
        <v>124465413</v>
      </c>
      <c r="F2675" s="34">
        <f t="shared" si="41"/>
        <v>0</v>
      </c>
      <c r="K2675" s="13"/>
      <c r="L2675" s="13"/>
    </row>
    <row r="2676" spans="1:12" x14ac:dyDescent="0.2">
      <c r="A2676" s="14" t="s">
        <v>131</v>
      </c>
      <c r="B2676" s="14" t="s">
        <v>130</v>
      </c>
      <c r="C2676" s="14"/>
      <c r="D2676" s="16">
        <v>17008753</v>
      </c>
      <c r="E2676" s="16">
        <v>17008753</v>
      </c>
      <c r="F2676" s="34">
        <f t="shared" si="41"/>
        <v>0</v>
      </c>
      <c r="K2676" s="13"/>
      <c r="L2676" s="13"/>
    </row>
    <row r="2677" spans="1:12" x14ac:dyDescent="0.2">
      <c r="A2677" s="14" t="s">
        <v>129</v>
      </c>
      <c r="B2677" s="14" t="s">
        <v>128</v>
      </c>
      <c r="C2677" s="14"/>
      <c r="D2677" s="16">
        <v>0</v>
      </c>
      <c r="E2677" s="16">
        <v>0</v>
      </c>
      <c r="F2677" s="34">
        <f t="shared" si="41"/>
        <v>0</v>
      </c>
      <c r="K2677" s="13"/>
      <c r="L2677" s="13"/>
    </row>
    <row r="2678" spans="1:12" x14ac:dyDescent="0.2">
      <c r="A2678" s="17" t="s">
        <v>143</v>
      </c>
      <c r="B2678" s="17" t="s">
        <v>144</v>
      </c>
      <c r="C2678" s="17"/>
      <c r="D2678" s="18">
        <v>0</v>
      </c>
      <c r="E2678" s="18">
        <v>0</v>
      </c>
      <c r="F2678" s="34">
        <f t="shared" si="41"/>
        <v>0</v>
      </c>
      <c r="K2678" s="13"/>
      <c r="L2678" s="13"/>
    </row>
    <row r="2679" spans="1:12" x14ac:dyDescent="0.2">
      <c r="A2679" s="14" t="s">
        <v>125</v>
      </c>
      <c r="B2679" s="14" t="s">
        <v>124</v>
      </c>
      <c r="C2679" s="14"/>
      <c r="D2679" s="16">
        <v>17008753</v>
      </c>
      <c r="E2679" s="16">
        <f>SUM(E2680:E2681)</f>
        <v>17008753</v>
      </c>
      <c r="F2679" s="34">
        <f t="shared" si="41"/>
        <v>0</v>
      </c>
      <c r="K2679" s="13"/>
      <c r="L2679" s="13"/>
    </row>
    <row r="2680" spans="1:12" x14ac:dyDescent="0.2">
      <c r="A2680" s="17" t="s">
        <v>123</v>
      </c>
      <c r="B2680" s="17" t="s">
        <v>122</v>
      </c>
      <c r="C2680" s="17"/>
      <c r="D2680" s="18">
        <v>5669584</v>
      </c>
      <c r="E2680" s="18">
        <v>5669584</v>
      </c>
      <c r="F2680" s="34">
        <f t="shared" si="41"/>
        <v>0</v>
      </c>
      <c r="K2680" s="13"/>
      <c r="L2680" s="13"/>
    </row>
    <row r="2681" spans="1:12" x14ac:dyDescent="0.2">
      <c r="A2681" s="17" t="s">
        <v>121</v>
      </c>
      <c r="B2681" s="17" t="s">
        <v>120</v>
      </c>
      <c r="C2681" s="17"/>
      <c r="D2681" s="18">
        <v>11339169</v>
      </c>
      <c r="E2681" s="18">
        <v>11339169</v>
      </c>
      <c r="F2681" s="34">
        <f t="shared" si="41"/>
        <v>0</v>
      </c>
      <c r="K2681" s="13"/>
      <c r="L2681" s="13"/>
    </row>
    <row r="2682" spans="1:12" x14ac:dyDescent="0.2">
      <c r="A2682" s="14" t="s">
        <v>119</v>
      </c>
      <c r="B2682" s="14" t="s">
        <v>118</v>
      </c>
      <c r="C2682" s="14"/>
      <c r="D2682" s="16">
        <v>50278604</v>
      </c>
      <c r="E2682" s="16">
        <f>E2683</f>
        <v>50278604</v>
      </c>
      <c r="F2682" s="34">
        <f t="shared" si="41"/>
        <v>0</v>
      </c>
      <c r="K2682" s="13"/>
      <c r="L2682" s="13"/>
    </row>
    <row r="2683" spans="1:12" x14ac:dyDescent="0.2">
      <c r="A2683" s="14" t="s">
        <v>117</v>
      </c>
      <c r="B2683" s="14" t="s">
        <v>116</v>
      </c>
      <c r="C2683" s="14"/>
      <c r="D2683" s="16">
        <v>50278604</v>
      </c>
      <c r="E2683" s="16">
        <f>SUM(E2684,E2686,E2689,E2692,E2695)</f>
        <v>50278604</v>
      </c>
      <c r="F2683" s="34">
        <f t="shared" si="41"/>
        <v>0</v>
      </c>
      <c r="K2683" s="13"/>
      <c r="L2683" s="13"/>
    </row>
    <row r="2684" spans="1:12" x14ac:dyDescent="0.2">
      <c r="A2684" s="14" t="s">
        <v>115</v>
      </c>
      <c r="B2684" s="14" t="s">
        <v>114</v>
      </c>
      <c r="C2684" s="14"/>
      <c r="D2684" s="16">
        <v>10550299</v>
      </c>
      <c r="E2684" s="16">
        <f>E2685</f>
        <v>10550299</v>
      </c>
      <c r="F2684" s="34">
        <f t="shared" si="41"/>
        <v>0</v>
      </c>
      <c r="K2684" s="13"/>
      <c r="L2684" s="13"/>
    </row>
    <row r="2685" spans="1:12" x14ac:dyDescent="0.2">
      <c r="A2685" s="17" t="s">
        <v>111</v>
      </c>
      <c r="B2685" s="17" t="s">
        <v>110</v>
      </c>
      <c r="C2685" s="17"/>
      <c r="D2685" s="18">
        <v>10550299</v>
      </c>
      <c r="E2685" s="18">
        <v>10550299</v>
      </c>
      <c r="F2685" s="34">
        <f t="shared" si="41"/>
        <v>0</v>
      </c>
      <c r="K2685" s="13"/>
      <c r="L2685" s="13"/>
    </row>
    <row r="2686" spans="1:12" x14ac:dyDescent="0.2">
      <c r="A2686" s="14" t="s">
        <v>109</v>
      </c>
      <c r="B2686" s="14" t="s">
        <v>108</v>
      </c>
      <c r="C2686" s="14"/>
      <c r="D2686" s="16">
        <v>7479391</v>
      </c>
      <c r="E2686" s="16">
        <f>SUM(E2687:E2688)</f>
        <v>7479391</v>
      </c>
      <c r="F2686" s="34">
        <f t="shared" si="41"/>
        <v>0</v>
      </c>
      <c r="K2686" s="13"/>
      <c r="L2686" s="13"/>
    </row>
    <row r="2687" spans="1:12" x14ac:dyDescent="0.2">
      <c r="A2687" s="17" t="s">
        <v>107</v>
      </c>
      <c r="B2687" s="17" t="s">
        <v>106</v>
      </c>
      <c r="C2687" s="17"/>
      <c r="D2687" s="18">
        <v>4635574</v>
      </c>
      <c r="E2687" s="18">
        <v>4635574</v>
      </c>
      <c r="F2687" s="34">
        <f t="shared" si="41"/>
        <v>0</v>
      </c>
      <c r="K2687" s="13"/>
      <c r="L2687" s="13"/>
    </row>
    <row r="2688" spans="1:12" x14ac:dyDescent="0.2">
      <c r="A2688" s="17" t="s">
        <v>397</v>
      </c>
      <c r="B2688" s="17" t="s">
        <v>398</v>
      </c>
      <c r="C2688" s="17"/>
      <c r="D2688" s="18">
        <v>2843817</v>
      </c>
      <c r="E2688" s="18">
        <v>2843817</v>
      </c>
      <c r="F2688" s="34">
        <f t="shared" si="41"/>
        <v>0</v>
      </c>
      <c r="K2688" s="13"/>
      <c r="L2688" s="13"/>
    </row>
    <row r="2689" spans="1:12" x14ac:dyDescent="0.2">
      <c r="A2689" s="14" t="s">
        <v>89</v>
      </c>
      <c r="B2689" s="14" t="s">
        <v>88</v>
      </c>
      <c r="C2689" s="14"/>
      <c r="D2689" s="16">
        <v>12295852</v>
      </c>
      <c r="E2689" s="16">
        <f>SUM(E2690:E2691)</f>
        <v>12295852</v>
      </c>
      <c r="F2689" s="34">
        <f t="shared" si="41"/>
        <v>0</v>
      </c>
      <c r="K2689" s="13"/>
      <c r="L2689" s="13"/>
    </row>
    <row r="2690" spans="1:12" x14ac:dyDescent="0.2">
      <c r="A2690" s="17" t="s">
        <v>79</v>
      </c>
      <c r="B2690" s="17" t="s">
        <v>78</v>
      </c>
      <c r="C2690" s="17"/>
      <c r="D2690" s="18">
        <v>4726380</v>
      </c>
      <c r="E2690" s="18">
        <v>4726380</v>
      </c>
      <c r="F2690" s="34">
        <f t="shared" si="41"/>
        <v>0</v>
      </c>
      <c r="K2690" s="13"/>
      <c r="L2690" s="13"/>
    </row>
    <row r="2691" spans="1:12" x14ac:dyDescent="0.2">
      <c r="A2691" s="17" t="s">
        <v>77</v>
      </c>
      <c r="B2691" s="17" t="s">
        <v>76</v>
      </c>
      <c r="C2691" s="17"/>
      <c r="D2691" s="18">
        <v>7569472</v>
      </c>
      <c r="E2691" s="18">
        <v>7569472</v>
      </c>
      <c r="F2691" s="34">
        <f t="shared" si="41"/>
        <v>0</v>
      </c>
      <c r="K2691" s="13"/>
      <c r="L2691" s="13"/>
    </row>
    <row r="2692" spans="1:12" x14ac:dyDescent="0.2">
      <c r="A2692" s="14" t="s">
        <v>71</v>
      </c>
      <c r="B2692" s="14" t="s">
        <v>70</v>
      </c>
      <c r="C2692" s="14"/>
      <c r="D2692" s="16">
        <v>15395894</v>
      </c>
      <c r="E2692" s="16">
        <f>SUM(E2693:E2694)</f>
        <v>15395894</v>
      </c>
      <c r="F2692" s="34">
        <f t="shared" si="41"/>
        <v>0</v>
      </c>
      <c r="K2692" s="13"/>
      <c r="L2692" s="13"/>
    </row>
    <row r="2693" spans="1:12" x14ac:dyDescent="0.2">
      <c r="A2693" s="17" t="s">
        <v>69</v>
      </c>
      <c r="B2693" s="17" t="s">
        <v>68</v>
      </c>
      <c r="C2693" s="17"/>
      <c r="D2693" s="18">
        <v>7836222</v>
      </c>
      <c r="E2693" s="18">
        <v>7836222</v>
      </c>
      <c r="F2693" s="34">
        <f t="shared" si="41"/>
        <v>0</v>
      </c>
      <c r="K2693" s="13"/>
      <c r="L2693" s="13"/>
    </row>
    <row r="2694" spans="1:12" x14ac:dyDescent="0.2">
      <c r="A2694" s="17" t="s">
        <v>151</v>
      </c>
      <c r="B2694" s="17" t="s">
        <v>152</v>
      </c>
      <c r="C2694" s="17"/>
      <c r="D2694" s="18">
        <v>7559672</v>
      </c>
      <c r="E2694" s="18">
        <v>7559672</v>
      </c>
      <c r="F2694" s="34">
        <f t="shared" ref="F2694:F2757" si="42">E2695-D2695</f>
        <v>0</v>
      </c>
      <c r="K2694" s="13"/>
      <c r="L2694" s="13"/>
    </row>
    <row r="2695" spans="1:12" x14ac:dyDescent="0.2">
      <c r="A2695" s="14" t="s">
        <v>59</v>
      </c>
      <c r="B2695" s="14" t="s">
        <v>58</v>
      </c>
      <c r="C2695" s="14"/>
      <c r="D2695" s="16">
        <v>4557168</v>
      </c>
      <c r="E2695" s="16">
        <f>E2696</f>
        <v>4557168</v>
      </c>
      <c r="F2695" s="34">
        <f t="shared" si="42"/>
        <v>0</v>
      </c>
      <c r="K2695" s="13"/>
    </row>
    <row r="2696" spans="1:12" x14ac:dyDescent="0.2">
      <c r="A2696" s="17" t="s">
        <v>57</v>
      </c>
      <c r="B2696" s="17" t="s">
        <v>56</v>
      </c>
      <c r="C2696" s="17"/>
      <c r="D2696" s="18">
        <v>4557168</v>
      </c>
      <c r="E2696" s="18">
        <v>4557168</v>
      </c>
      <c r="F2696" s="34">
        <f t="shared" si="42"/>
        <v>0</v>
      </c>
      <c r="K2696" s="13"/>
    </row>
    <row r="2697" spans="1:12" x14ac:dyDescent="0.2">
      <c r="A2697" s="14" t="s">
        <v>37</v>
      </c>
      <c r="B2697" s="14" t="s">
        <v>36</v>
      </c>
      <c r="C2697" s="14"/>
      <c r="D2697" s="16">
        <v>670293160</v>
      </c>
      <c r="E2697" s="16">
        <f>SUM(E2698,E2703,E2708)</f>
        <v>670293160</v>
      </c>
      <c r="F2697" s="34">
        <f t="shared" si="42"/>
        <v>0</v>
      </c>
      <c r="K2697" s="13"/>
    </row>
    <row r="2698" spans="1:12" x14ac:dyDescent="0.2">
      <c r="A2698" s="14" t="s">
        <v>35</v>
      </c>
      <c r="B2698" s="14" t="s">
        <v>34</v>
      </c>
      <c r="C2698" s="14"/>
      <c r="D2698" s="16">
        <v>76293160</v>
      </c>
      <c r="E2698" s="16">
        <f>E2699</f>
        <v>76293160</v>
      </c>
      <c r="F2698" s="34">
        <f t="shared" si="42"/>
        <v>0</v>
      </c>
      <c r="K2698" s="13"/>
    </row>
    <row r="2699" spans="1:12" x14ac:dyDescent="0.2">
      <c r="A2699" s="14" t="s">
        <v>33</v>
      </c>
      <c r="B2699" s="14" t="s">
        <v>32</v>
      </c>
      <c r="C2699" s="14"/>
      <c r="D2699" s="16">
        <v>76293160</v>
      </c>
      <c r="E2699" s="16">
        <f>SUM(E2700:E2702)</f>
        <v>76293160</v>
      </c>
      <c r="F2699" s="34">
        <f t="shared" si="42"/>
        <v>0</v>
      </c>
      <c r="K2699" s="13"/>
      <c r="L2699" s="13"/>
    </row>
    <row r="2700" spans="1:12" x14ac:dyDescent="0.2">
      <c r="A2700" s="17" t="s">
        <v>739</v>
      </c>
      <c r="B2700" s="17" t="s">
        <v>740</v>
      </c>
      <c r="C2700" s="17"/>
      <c r="D2700" s="18">
        <v>65000000</v>
      </c>
      <c r="E2700" s="35">
        <f>E2729</f>
        <v>65000000</v>
      </c>
      <c r="F2700" s="34">
        <f t="shared" si="42"/>
        <v>0</v>
      </c>
      <c r="K2700" s="13"/>
      <c r="L2700" s="13"/>
    </row>
    <row r="2701" spans="1:12" x14ac:dyDescent="0.2">
      <c r="A2701" s="17" t="s">
        <v>411</v>
      </c>
      <c r="B2701" s="17" t="s">
        <v>412</v>
      </c>
      <c r="C2701" s="17"/>
      <c r="D2701" s="18">
        <v>4293160</v>
      </c>
      <c r="E2701" s="35">
        <f>E2720</f>
        <v>4293160</v>
      </c>
      <c r="F2701" s="34">
        <f t="shared" si="42"/>
        <v>0</v>
      </c>
      <c r="K2701" s="13"/>
      <c r="L2701" s="13"/>
    </row>
    <row r="2702" spans="1:12" x14ac:dyDescent="0.2">
      <c r="A2702" s="17" t="s">
        <v>1703</v>
      </c>
      <c r="B2702" s="17" t="s">
        <v>1704</v>
      </c>
      <c r="C2702" s="17"/>
      <c r="D2702" s="18">
        <v>7000000</v>
      </c>
      <c r="E2702" s="35">
        <f>E2719</f>
        <v>7000000</v>
      </c>
      <c r="F2702" s="34">
        <f t="shared" si="42"/>
        <v>0</v>
      </c>
      <c r="K2702" s="13"/>
      <c r="L2702" s="13"/>
    </row>
    <row r="2703" spans="1:12" x14ac:dyDescent="0.2">
      <c r="A2703" s="14" t="s">
        <v>157</v>
      </c>
      <c r="B2703" s="14" t="s">
        <v>158</v>
      </c>
      <c r="C2703" s="14"/>
      <c r="D2703" s="16">
        <v>560000000</v>
      </c>
      <c r="E2703" s="16">
        <f>E2704</f>
        <v>560000000</v>
      </c>
      <c r="F2703" s="34">
        <f t="shared" si="42"/>
        <v>0</v>
      </c>
      <c r="K2703" s="13"/>
      <c r="L2703" s="13"/>
    </row>
    <row r="2704" spans="1:12" x14ac:dyDescent="0.2">
      <c r="A2704" s="14" t="s">
        <v>159</v>
      </c>
      <c r="B2704" s="14" t="s">
        <v>160</v>
      </c>
      <c r="C2704" s="14"/>
      <c r="D2704" s="16">
        <v>560000000</v>
      </c>
      <c r="E2704" s="16">
        <f>SUM(E2705:E2707)</f>
        <v>560000000</v>
      </c>
      <c r="F2704" s="34">
        <f t="shared" si="42"/>
        <v>0</v>
      </c>
      <c r="K2704" s="13"/>
      <c r="L2704" s="13"/>
    </row>
    <row r="2705" spans="1:12" x14ac:dyDescent="0.2">
      <c r="A2705" s="17" t="s">
        <v>459</v>
      </c>
      <c r="B2705" s="17" t="s">
        <v>460</v>
      </c>
      <c r="C2705" s="17"/>
      <c r="D2705" s="18">
        <v>30000000</v>
      </c>
      <c r="E2705" s="35">
        <f>E2725</f>
        <v>30000000</v>
      </c>
      <c r="F2705" s="34">
        <f t="shared" si="42"/>
        <v>0</v>
      </c>
      <c r="K2705" s="13"/>
      <c r="L2705" s="13"/>
    </row>
    <row r="2706" spans="1:12" x14ac:dyDescent="0.2">
      <c r="A2706" s="17" t="s">
        <v>1002</v>
      </c>
      <c r="B2706" s="17" t="s">
        <v>1003</v>
      </c>
      <c r="C2706" s="17"/>
      <c r="D2706" s="18">
        <v>380000000</v>
      </c>
      <c r="E2706" s="18">
        <f>SUM(E2718,E2721:E2724)</f>
        <v>380000000</v>
      </c>
      <c r="F2706" s="34">
        <f t="shared" si="42"/>
        <v>0</v>
      </c>
      <c r="K2706" s="13"/>
      <c r="L2706" s="13"/>
    </row>
    <row r="2707" spans="1:12" x14ac:dyDescent="0.2">
      <c r="A2707" s="17" t="s">
        <v>919</v>
      </c>
      <c r="B2707" s="17" t="s">
        <v>920</v>
      </c>
      <c r="C2707" s="17"/>
      <c r="D2707" s="18">
        <v>150000000</v>
      </c>
      <c r="E2707" s="35">
        <f>E2726</f>
        <v>150000000</v>
      </c>
      <c r="F2707" s="34">
        <f t="shared" si="42"/>
        <v>0</v>
      </c>
      <c r="K2707" s="13"/>
      <c r="L2707" s="13"/>
    </row>
    <row r="2708" spans="1:12" x14ac:dyDescent="0.2">
      <c r="A2708" s="14" t="s">
        <v>31</v>
      </c>
      <c r="B2708" s="14" t="s">
        <v>30</v>
      </c>
      <c r="C2708" s="14"/>
      <c r="D2708" s="16">
        <v>34000000</v>
      </c>
      <c r="E2708" s="16">
        <f>E2709</f>
        <v>34000000</v>
      </c>
      <c r="F2708" s="34">
        <f t="shared" si="42"/>
        <v>0</v>
      </c>
      <c r="K2708" s="13"/>
      <c r="L2708" s="13"/>
    </row>
    <row r="2709" spans="1:12" x14ac:dyDescent="0.2">
      <c r="A2709" s="14" t="s">
        <v>29</v>
      </c>
      <c r="B2709" s="14" t="s">
        <v>28</v>
      </c>
      <c r="C2709" s="14"/>
      <c r="D2709" s="16">
        <v>34000000</v>
      </c>
      <c r="E2709" s="16">
        <v>34000000</v>
      </c>
      <c r="F2709" s="34">
        <f t="shared" si="42"/>
        <v>0</v>
      </c>
      <c r="K2709" s="13"/>
      <c r="L2709" s="13"/>
    </row>
    <row r="2710" spans="1:12" x14ac:dyDescent="0.2">
      <c r="A2710" s="17" t="s">
        <v>27</v>
      </c>
      <c r="B2710" s="17" t="s">
        <v>26</v>
      </c>
      <c r="C2710" s="17"/>
      <c r="D2710" s="18">
        <v>34000000</v>
      </c>
      <c r="E2710" s="36">
        <f>SUM(E2727:E2728,E2730)</f>
        <v>34000000</v>
      </c>
      <c r="F2710" s="34">
        <f t="shared" si="42"/>
        <v>0</v>
      </c>
      <c r="K2710" s="13"/>
      <c r="L2710" s="13"/>
    </row>
    <row r="2711" spans="1:12" x14ac:dyDescent="0.2">
      <c r="A2711" s="13"/>
      <c r="B2711" s="14" t="s">
        <v>3</v>
      </c>
      <c r="C2711" s="14"/>
      <c r="D2711" s="16">
        <v>141474166</v>
      </c>
      <c r="E2711" s="16">
        <f>E2672</f>
        <v>141474166</v>
      </c>
      <c r="F2711" s="34">
        <f t="shared" si="42"/>
        <v>0</v>
      </c>
      <c r="K2711" s="13"/>
      <c r="L2711" s="13"/>
    </row>
    <row r="2712" spans="1:12" x14ac:dyDescent="0.2">
      <c r="A2712" s="13"/>
      <c r="B2712" s="14" t="s">
        <v>2</v>
      </c>
      <c r="C2712" s="14"/>
      <c r="D2712" s="16">
        <v>50278604</v>
      </c>
      <c r="E2712" s="16">
        <f>E2682</f>
        <v>50278604</v>
      </c>
      <c r="F2712" s="34">
        <f t="shared" si="42"/>
        <v>0</v>
      </c>
      <c r="K2712" s="13"/>
      <c r="L2712" s="13"/>
    </row>
    <row r="2713" spans="1:12" x14ac:dyDescent="0.2">
      <c r="A2713" s="13"/>
      <c r="B2713" s="14" t="s">
        <v>23</v>
      </c>
      <c r="C2713" s="14"/>
      <c r="D2713" s="16">
        <v>191752770</v>
      </c>
      <c r="E2713" s="16">
        <f>SUM(E2711:E2712)</f>
        <v>191752770</v>
      </c>
      <c r="F2713" s="34">
        <f t="shared" si="42"/>
        <v>0</v>
      </c>
      <c r="K2713" s="13"/>
      <c r="L2713" s="13"/>
    </row>
    <row r="2714" spans="1:12" x14ac:dyDescent="0.2">
      <c r="A2714" s="13"/>
      <c r="B2714" s="14" t="s">
        <v>1</v>
      </c>
      <c r="C2714" s="14"/>
      <c r="D2714" s="16">
        <v>670293160</v>
      </c>
      <c r="E2714" s="16">
        <f>E2697</f>
        <v>670293160</v>
      </c>
      <c r="F2714" s="34">
        <f t="shared" si="42"/>
        <v>0</v>
      </c>
      <c r="J2714" s="13"/>
      <c r="K2714" s="13"/>
    </row>
    <row r="2715" spans="1:12" x14ac:dyDescent="0.2">
      <c r="A2715" s="13"/>
      <c r="B2715" s="14" t="s">
        <v>0</v>
      </c>
      <c r="C2715" s="14"/>
      <c r="D2715" s="16">
        <v>862045930</v>
      </c>
      <c r="E2715" s="16">
        <f>SUM(E2713:E2714)</f>
        <v>862045930</v>
      </c>
      <c r="F2715" s="34">
        <f t="shared" si="42"/>
        <v>0</v>
      </c>
      <c r="K2715" s="13"/>
      <c r="L2715" s="13"/>
    </row>
    <row r="2716" spans="1:12" x14ac:dyDescent="0.2">
      <c r="A2716" s="14" t="s">
        <v>1701</v>
      </c>
      <c r="B2716" s="14" t="s">
        <v>1702</v>
      </c>
      <c r="C2716" s="14"/>
      <c r="F2716" s="34" t="e">
        <f t="shared" si="42"/>
        <v>#VALUE!</v>
      </c>
      <c r="K2716" s="13"/>
      <c r="L2716" s="13"/>
    </row>
    <row r="2717" spans="1:12" x14ac:dyDescent="0.2">
      <c r="A2717" s="29" t="s">
        <v>5</v>
      </c>
      <c r="B2717" s="29" t="s">
        <v>22</v>
      </c>
      <c r="C2717" s="29" t="s">
        <v>21</v>
      </c>
      <c r="D2717" s="30" t="s">
        <v>20</v>
      </c>
      <c r="E2717" s="30" t="s">
        <v>20</v>
      </c>
      <c r="F2717" s="34">
        <f t="shared" si="42"/>
        <v>0</v>
      </c>
      <c r="K2717" s="13"/>
      <c r="L2717" s="13"/>
    </row>
    <row r="2718" spans="1:12" x14ac:dyDescent="0.2">
      <c r="A2718" s="17" t="s">
        <v>1705</v>
      </c>
      <c r="B2718" s="17" t="s">
        <v>1706</v>
      </c>
      <c r="C2718" s="17" t="s">
        <v>19</v>
      </c>
      <c r="D2718" s="18">
        <v>80000000</v>
      </c>
      <c r="E2718" s="18">
        <v>80000000</v>
      </c>
      <c r="F2718" s="34">
        <f t="shared" si="42"/>
        <v>0</v>
      </c>
      <c r="K2718" s="13"/>
      <c r="L2718" s="13"/>
    </row>
    <row r="2719" spans="1:12" x14ac:dyDescent="0.2">
      <c r="A2719" s="17" t="s">
        <v>1707</v>
      </c>
      <c r="B2719" s="17" t="s">
        <v>1708</v>
      </c>
      <c r="C2719" s="17" t="s">
        <v>18</v>
      </c>
      <c r="D2719" s="18">
        <v>7000000</v>
      </c>
      <c r="E2719" s="35">
        <v>7000000</v>
      </c>
      <c r="F2719" s="34">
        <f t="shared" si="42"/>
        <v>0</v>
      </c>
      <c r="K2719" s="13"/>
      <c r="L2719" s="13"/>
    </row>
    <row r="2720" spans="1:12" x14ac:dyDescent="0.2">
      <c r="A2720" s="17" t="s">
        <v>1709</v>
      </c>
      <c r="B2720" s="17" t="s">
        <v>1710</v>
      </c>
      <c r="C2720" s="17" t="s">
        <v>18</v>
      </c>
      <c r="D2720" s="18">
        <v>4293160</v>
      </c>
      <c r="E2720" s="35">
        <v>4293160</v>
      </c>
      <c r="F2720" s="34">
        <f t="shared" si="42"/>
        <v>0</v>
      </c>
      <c r="K2720" s="13"/>
      <c r="L2720" s="13"/>
    </row>
    <row r="2721" spans="1:12" ht="27" x14ac:dyDescent="0.2">
      <c r="A2721" s="17" t="s">
        <v>1711</v>
      </c>
      <c r="B2721" s="17" t="s">
        <v>1712</v>
      </c>
      <c r="C2721" s="17" t="s">
        <v>18</v>
      </c>
      <c r="D2721" s="18">
        <v>3000000</v>
      </c>
      <c r="E2721" s="18">
        <v>3000000</v>
      </c>
      <c r="F2721" s="34">
        <f t="shared" si="42"/>
        <v>0</v>
      </c>
      <c r="K2721" s="13"/>
      <c r="L2721" s="13"/>
    </row>
    <row r="2722" spans="1:12" ht="27" x14ac:dyDescent="0.2">
      <c r="A2722" s="17" t="s">
        <v>1713</v>
      </c>
      <c r="B2722" s="17" t="s">
        <v>1714</v>
      </c>
      <c r="C2722" s="17" t="s">
        <v>18</v>
      </c>
      <c r="D2722" s="18">
        <v>3000000</v>
      </c>
      <c r="E2722" s="18">
        <v>3000000</v>
      </c>
      <c r="F2722" s="34">
        <f t="shared" si="42"/>
        <v>0</v>
      </c>
      <c r="K2722" s="13"/>
      <c r="L2722" s="13"/>
    </row>
    <row r="2723" spans="1:12" ht="27" x14ac:dyDescent="0.2">
      <c r="A2723" s="17" t="s">
        <v>1715</v>
      </c>
      <c r="B2723" s="17" t="s">
        <v>1716</v>
      </c>
      <c r="C2723" s="17" t="s">
        <v>19</v>
      </c>
      <c r="D2723" s="18">
        <v>147000000</v>
      </c>
      <c r="E2723" s="18">
        <v>147000000</v>
      </c>
      <c r="F2723" s="34">
        <f t="shared" si="42"/>
        <v>0</v>
      </c>
      <c r="K2723" s="13"/>
      <c r="L2723" s="13"/>
    </row>
    <row r="2724" spans="1:12" ht="27" x14ac:dyDescent="0.2">
      <c r="A2724" s="17" t="s">
        <v>1717</v>
      </c>
      <c r="B2724" s="17" t="s">
        <v>1718</v>
      </c>
      <c r="C2724" s="17" t="s">
        <v>19</v>
      </c>
      <c r="D2724" s="18">
        <v>147000000</v>
      </c>
      <c r="E2724" s="18">
        <v>147000000</v>
      </c>
      <c r="F2724" s="34">
        <f t="shared" si="42"/>
        <v>0</v>
      </c>
      <c r="K2724" s="13"/>
      <c r="L2724" s="13"/>
    </row>
    <row r="2725" spans="1:12" x14ac:dyDescent="0.2">
      <c r="A2725" s="17" t="s">
        <v>1719</v>
      </c>
      <c r="B2725" s="17" t="s">
        <v>1720</v>
      </c>
      <c r="C2725" s="17" t="s">
        <v>19</v>
      </c>
      <c r="D2725" s="18">
        <v>30000000</v>
      </c>
      <c r="E2725" s="35">
        <v>30000000</v>
      </c>
      <c r="F2725" s="34">
        <f t="shared" si="42"/>
        <v>0</v>
      </c>
      <c r="K2725" s="13"/>
      <c r="L2725" s="13"/>
    </row>
    <row r="2726" spans="1:12" x14ac:dyDescent="0.2">
      <c r="A2726" s="17" t="s">
        <v>1721</v>
      </c>
      <c r="B2726" s="17" t="s">
        <v>1722</v>
      </c>
      <c r="C2726" s="17" t="s">
        <v>19</v>
      </c>
      <c r="D2726" s="18">
        <v>150000000</v>
      </c>
      <c r="E2726" s="35">
        <v>150000000</v>
      </c>
      <c r="F2726" s="34">
        <f t="shared" si="42"/>
        <v>0</v>
      </c>
      <c r="K2726" s="13"/>
      <c r="L2726" s="13"/>
    </row>
    <row r="2727" spans="1:12" ht="27" x14ac:dyDescent="0.2">
      <c r="A2727" s="17" t="s">
        <v>1723</v>
      </c>
      <c r="B2727" s="17" t="s">
        <v>1724</v>
      </c>
      <c r="C2727" s="17" t="s">
        <v>18</v>
      </c>
      <c r="D2727" s="18">
        <v>12000000</v>
      </c>
      <c r="E2727" s="36">
        <v>12000000</v>
      </c>
      <c r="F2727" s="34">
        <f t="shared" si="42"/>
        <v>0</v>
      </c>
      <c r="K2727" s="13"/>
      <c r="L2727" s="13"/>
    </row>
    <row r="2728" spans="1:12" ht="27" x14ac:dyDescent="0.2">
      <c r="A2728" s="17" t="s">
        <v>1725</v>
      </c>
      <c r="B2728" s="17" t="s">
        <v>1726</v>
      </c>
      <c r="C2728" s="17" t="s">
        <v>18</v>
      </c>
      <c r="D2728" s="18">
        <v>12000000</v>
      </c>
      <c r="E2728" s="36">
        <v>12000000</v>
      </c>
      <c r="F2728" s="34">
        <f t="shared" si="42"/>
        <v>0</v>
      </c>
      <c r="K2728" s="13"/>
      <c r="L2728" s="13"/>
    </row>
    <row r="2729" spans="1:12" x14ac:dyDescent="0.2">
      <c r="A2729" s="17" t="s">
        <v>1727</v>
      </c>
      <c r="B2729" s="17" t="s">
        <v>1728</v>
      </c>
      <c r="C2729" s="17" t="s">
        <v>18</v>
      </c>
      <c r="D2729" s="18">
        <v>65000000</v>
      </c>
      <c r="E2729" s="35">
        <v>65000000</v>
      </c>
      <c r="F2729" s="34">
        <f t="shared" si="42"/>
        <v>0</v>
      </c>
      <c r="K2729" s="13"/>
      <c r="L2729" s="13"/>
    </row>
    <row r="2730" spans="1:12" ht="27" x14ac:dyDescent="0.2">
      <c r="A2730" s="17" t="s">
        <v>1729</v>
      </c>
      <c r="B2730" s="17" t="s">
        <v>1730</v>
      </c>
      <c r="C2730" s="17" t="s">
        <v>18</v>
      </c>
      <c r="D2730" s="18">
        <v>10000000</v>
      </c>
      <c r="E2730" s="36">
        <v>10000000</v>
      </c>
      <c r="F2730" s="34">
        <f t="shared" si="42"/>
        <v>20000000</v>
      </c>
      <c r="K2730" s="13"/>
      <c r="L2730" s="13"/>
    </row>
    <row r="2731" spans="1:12" ht="27" x14ac:dyDescent="0.2">
      <c r="A2731" s="105"/>
      <c r="B2731" s="102" t="s">
        <v>2191</v>
      </c>
      <c r="C2731" s="105" t="s">
        <v>18</v>
      </c>
      <c r="D2731" s="105"/>
      <c r="E2731" s="106">
        <v>20000000</v>
      </c>
      <c r="F2731" s="34">
        <f t="shared" si="42"/>
        <v>20000000</v>
      </c>
      <c r="K2731" s="13"/>
      <c r="L2731" s="13"/>
    </row>
    <row r="2732" spans="1:12" ht="27" x14ac:dyDescent="0.2">
      <c r="A2732" s="102"/>
      <c r="B2732" s="102" t="s">
        <v>2176</v>
      </c>
      <c r="C2732" s="105" t="s">
        <v>18</v>
      </c>
      <c r="D2732" s="105"/>
      <c r="E2732" s="106">
        <v>20000000</v>
      </c>
      <c r="F2732" s="34">
        <f t="shared" si="42"/>
        <v>70000000</v>
      </c>
      <c r="K2732" s="13"/>
      <c r="L2732" s="13"/>
    </row>
    <row r="2733" spans="1:12" ht="27" x14ac:dyDescent="0.2">
      <c r="A2733" s="105"/>
      <c r="B2733" s="102" t="s">
        <v>2177</v>
      </c>
      <c r="C2733" s="105" t="s">
        <v>18</v>
      </c>
      <c r="D2733" s="105"/>
      <c r="E2733" s="106">
        <v>70000000</v>
      </c>
      <c r="F2733" s="34">
        <f t="shared" si="42"/>
        <v>0</v>
      </c>
      <c r="K2733" s="13"/>
      <c r="L2733" s="13"/>
    </row>
    <row r="2734" spans="1:12" x14ac:dyDescent="0.2">
      <c r="A2734" s="14" t="s">
        <v>1731</v>
      </c>
      <c r="B2734" s="14" t="s">
        <v>1732</v>
      </c>
      <c r="C2734" s="14"/>
      <c r="F2734" s="34" t="e">
        <f t="shared" si="42"/>
        <v>#VALUE!</v>
      </c>
      <c r="K2734" s="13"/>
      <c r="L2734" s="13"/>
    </row>
    <row r="2735" spans="1:12" x14ac:dyDescent="0.2">
      <c r="A2735" s="29" t="s">
        <v>5</v>
      </c>
      <c r="B2735" s="29" t="s">
        <v>140</v>
      </c>
      <c r="C2735" s="29"/>
      <c r="D2735" s="30" t="s">
        <v>20</v>
      </c>
      <c r="E2735" s="30" t="s">
        <v>20</v>
      </c>
      <c r="F2735" s="34">
        <f t="shared" si="42"/>
        <v>0</v>
      </c>
      <c r="K2735" s="13"/>
      <c r="L2735" s="13"/>
    </row>
    <row r="2736" spans="1:12" x14ac:dyDescent="0.2">
      <c r="A2736" s="14" t="s">
        <v>139</v>
      </c>
      <c r="B2736" s="14" t="s">
        <v>15</v>
      </c>
      <c r="C2736" s="14"/>
      <c r="D2736" s="16">
        <v>1446222988</v>
      </c>
      <c r="E2736" s="16">
        <f>SUM(E2737,E2747,E2756)</f>
        <v>1446222988</v>
      </c>
      <c r="F2736" s="34">
        <f t="shared" si="42"/>
        <v>0</v>
      </c>
      <c r="K2736" s="13"/>
      <c r="L2736" s="13"/>
    </row>
    <row r="2737" spans="1:12" x14ac:dyDescent="0.2">
      <c r="A2737" s="14" t="s">
        <v>138</v>
      </c>
      <c r="B2737" s="14" t="s">
        <v>137</v>
      </c>
      <c r="C2737" s="14"/>
      <c r="D2737" s="16">
        <v>153449905</v>
      </c>
      <c r="E2737" s="16">
        <f>SUM(E2738,E2741)</f>
        <v>153449905</v>
      </c>
      <c r="F2737" s="34">
        <f t="shared" si="42"/>
        <v>0</v>
      </c>
      <c r="K2737" s="13"/>
      <c r="L2737" s="13"/>
    </row>
    <row r="2738" spans="1:12" x14ac:dyDescent="0.2">
      <c r="A2738" s="14" t="s">
        <v>136</v>
      </c>
      <c r="B2738" s="14" t="s">
        <v>132</v>
      </c>
      <c r="C2738" s="14"/>
      <c r="D2738" s="16">
        <v>134774751</v>
      </c>
      <c r="E2738" s="16">
        <f>E2739</f>
        <v>134774751</v>
      </c>
      <c r="F2738" s="34">
        <f t="shared" si="42"/>
        <v>0</v>
      </c>
      <c r="K2738" s="13"/>
      <c r="L2738" s="13"/>
    </row>
    <row r="2739" spans="1:12" x14ac:dyDescent="0.2">
      <c r="A2739" s="14" t="s">
        <v>135</v>
      </c>
      <c r="B2739" s="14" t="s">
        <v>134</v>
      </c>
      <c r="C2739" s="14"/>
      <c r="D2739" s="16">
        <v>134774751</v>
      </c>
      <c r="E2739" s="16">
        <f>E2740</f>
        <v>134774751</v>
      </c>
      <c r="F2739" s="34">
        <f t="shared" si="42"/>
        <v>0</v>
      </c>
      <c r="K2739" s="13"/>
      <c r="L2739" s="13"/>
    </row>
    <row r="2740" spans="1:12" x14ac:dyDescent="0.2">
      <c r="A2740" s="17" t="s">
        <v>133</v>
      </c>
      <c r="B2740" s="17" t="s">
        <v>132</v>
      </c>
      <c r="C2740" s="17"/>
      <c r="D2740" s="18">
        <v>134774751</v>
      </c>
      <c r="E2740" s="18">
        <v>134774751</v>
      </c>
      <c r="F2740" s="34">
        <f t="shared" si="42"/>
        <v>0</v>
      </c>
      <c r="K2740" s="13"/>
      <c r="L2740" s="13"/>
    </row>
    <row r="2741" spans="1:12" x14ac:dyDescent="0.2">
      <c r="A2741" s="14" t="s">
        <v>131</v>
      </c>
      <c r="B2741" s="14" t="s">
        <v>130</v>
      </c>
      <c r="C2741" s="14"/>
      <c r="D2741" s="16">
        <v>18675154</v>
      </c>
      <c r="E2741" s="16">
        <f>SUM(E2742,E2744)</f>
        <v>18675154</v>
      </c>
      <c r="F2741" s="34">
        <f t="shared" si="42"/>
        <v>0</v>
      </c>
      <c r="K2741" s="13"/>
      <c r="L2741" s="13"/>
    </row>
    <row r="2742" spans="1:12" x14ac:dyDescent="0.2">
      <c r="A2742" s="14" t="s">
        <v>129</v>
      </c>
      <c r="B2742" s="14" t="s">
        <v>128</v>
      </c>
      <c r="C2742" s="14"/>
      <c r="D2742" s="16">
        <v>120000</v>
      </c>
      <c r="E2742" s="16">
        <f>E2743</f>
        <v>120000</v>
      </c>
      <c r="F2742" s="34">
        <f t="shared" si="42"/>
        <v>0</v>
      </c>
      <c r="K2742" s="13"/>
      <c r="L2742" s="13"/>
    </row>
    <row r="2743" spans="1:12" x14ac:dyDescent="0.2">
      <c r="A2743" s="17" t="s">
        <v>143</v>
      </c>
      <c r="B2743" s="17" t="s">
        <v>144</v>
      </c>
      <c r="C2743" s="17"/>
      <c r="D2743" s="18">
        <v>120000</v>
      </c>
      <c r="E2743" s="18">
        <v>120000</v>
      </c>
      <c r="F2743" s="34">
        <f t="shared" si="42"/>
        <v>0</v>
      </c>
      <c r="K2743" s="13"/>
      <c r="L2743" s="13"/>
    </row>
    <row r="2744" spans="1:12" x14ac:dyDescent="0.2">
      <c r="A2744" s="14" t="s">
        <v>125</v>
      </c>
      <c r="B2744" s="14" t="s">
        <v>124</v>
      </c>
      <c r="C2744" s="14"/>
      <c r="D2744" s="16">
        <v>18555154</v>
      </c>
      <c r="E2744" s="16">
        <f>SUM(E2745:E2746)</f>
        <v>18555154</v>
      </c>
      <c r="F2744" s="34">
        <f t="shared" si="42"/>
        <v>0</v>
      </c>
      <c r="K2744" s="13"/>
      <c r="L2744" s="13"/>
    </row>
    <row r="2745" spans="1:12" x14ac:dyDescent="0.2">
      <c r="A2745" s="17" t="s">
        <v>123</v>
      </c>
      <c r="B2745" s="17" t="s">
        <v>122</v>
      </c>
      <c r="C2745" s="17"/>
      <c r="D2745" s="18">
        <v>6185051</v>
      </c>
      <c r="E2745" s="18">
        <v>6185051</v>
      </c>
      <c r="F2745" s="34">
        <f t="shared" si="42"/>
        <v>0</v>
      </c>
      <c r="K2745" s="13"/>
      <c r="L2745" s="13"/>
    </row>
    <row r="2746" spans="1:12" x14ac:dyDescent="0.2">
      <c r="A2746" s="17" t="s">
        <v>121</v>
      </c>
      <c r="B2746" s="17" t="s">
        <v>120</v>
      </c>
      <c r="C2746" s="17"/>
      <c r="D2746" s="18">
        <v>12370103</v>
      </c>
      <c r="E2746" s="18">
        <v>12370103</v>
      </c>
      <c r="F2746" s="34">
        <f t="shared" si="42"/>
        <v>0</v>
      </c>
      <c r="K2746" s="13"/>
      <c r="L2746" s="13"/>
    </row>
    <row r="2747" spans="1:12" x14ac:dyDescent="0.2">
      <c r="A2747" s="14" t="s">
        <v>119</v>
      </c>
      <c r="B2747" s="14" t="s">
        <v>118</v>
      </c>
      <c r="C2747" s="14"/>
      <c r="D2747" s="16">
        <v>50278658</v>
      </c>
      <c r="E2747" s="16">
        <f>E2748</f>
        <v>50278658</v>
      </c>
      <c r="F2747" s="34">
        <f t="shared" si="42"/>
        <v>0</v>
      </c>
      <c r="K2747" s="13"/>
      <c r="L2747" s="13"/>
    </row>
    <row r="2748" spans="1:12" x14ac:dyDescent="0.2">
      <c r="A2748" s="14" t="s">
        <v>117</v>
      </c>
      <c r="B2748" s="14" t="s">
        <v>116</v>
      </c>
      <c r="C2748" s="14"/>
      <c r="D2748" s="16">
        <v>50278658</v>
      </c>
      <c r="E2748" s="16">
        <f>SUM(E2749,E2751,E2753)</f>
        <v>50278658</v>
      </c>
      <c r="F2748" s="34">
        <f t="shared" si="42"/>
        <v>0</v>
      </c>
      <c r="K2748" s="13"/>
      <c r="L2748" s="13"/>
    </row>
    <row r="2749" spans="1:12" x14ac:dyDescent="0.2">
      <c r="A2749" s="14" t="s">
        <v>109</v>
      </c>
      <c r="B2749" s="14" t="s">
        <v>108</v>
      </c>
      <c r="C2749" s="14"/>
      <c r="D2749" s="16">
        <v>2600000</v>
      </c>
      <c r="E2749" s="16">
        <f>E2750</f>
        <v>2600000</v>
      </c>
      <c r="F2749" s="34">
        <f t="shared" si="42"/>
        <v>0</v>
      </c>
      <c r="K2749" s="13"/>
      <c r="L2749" s="13"/>
    </row>
    <row r="2750" spans="1:12" x14ac:dyDescent="0.2">
      <c r="A2750" s="17" t="s">
        <v>107</v>
      </c>
      <c r="B2750" s="17" t="s">
        <v>106</v>
      </c>
      <c r="C2750" s="17"/>
      <c r="D2750" s="18">
        <v>2600000</v>
      </c>
      <c r="E2750" s="18">
        <v>2600000</v>
      </c>
      <c r="F2750" s="34">
        <f t="shared" si="42"/>
        <v>0</v>
      </c>
      <c r="K2750" s="13"/>
    </row>
    <row r="2751" spans="1:12" x14ac:dyDescent="0.2">
      <c r="A2751" s="14" t="s">
        <v>89</v>
      </c>
      <c r="B2751" s="14" t="s">
        <v>88</v>
      </c>
      <c r="C2751" s="14"/>
      <c r="D2751" s="16">
        <v>31480000</v>
      </c>
      <c r="E2751" s="16">
        <f>E2752</f>
        <v>31480000</v>
      </c>
      <c r="F2751" s="34">
        <f t="shared" si="42"/>
        <v>0</v>
      </c>
      <c r="K2751" s="13"/>
    </row>
    <row r="2752" spans="1:12" x14ac:dyDescent="0.2">
      <c r="A2752" s="17" t="s">
        <v>79</v>
      </c>
      <c r="B2752" s="17" t="s">
        <v>78</v>
      </c>
      <c r="C2752" s="17"/>
      <c r="D2752" s="18">
        <v>31480000</v>
      </c>
      <c r="E2752" s="18">
        <v>31480000</v>
      </c>
      <c r="F2752" s="34">
        <f t="shared" si="42"/>
        <v>0</v>
      </c>
      <c r="K2752" s="13"/>
    </row>
    <row r="2753" spans="1:12" x14ac:dyDescent="0.2">
      <c r="A2753" s="14" t="s">
        <v>71</v>
      </c>
      <c r="B2753" s="14" t="s">
        <v>70</v>
      </c>
      <c r="C2753" s="14"/>
      <c r="D2753" s="16">
        <v>16198658</v>
      </c>
      <c r="E2753" s="16">
        <f>SUM(E2754:E2755)</f>
        <v>16198658</v>
      </c>
      <c r="F2753" s="34">
        <f t="shared" si="42"/>
        <v>0</v>
      </c>
      <c r="K2753" s="13"/>
    </row>
    <row r="2754" spans="1:12" x14ac:dyDescent="0.2">
      <c r="A2754" s="17" t="s">
        <v>69</v>
      </c>
      <c r="B2754" s="17" t="s">
        <v>68</v>
      </c>
      <c r="C2754" s="17"/>
      <c r="D2754" s="18">
        <v>8000000</v>
      </c>
      <c r="E2754" s="18">
        <v>8000000</v>
      </c>
      <c r="F2754" s="34">
        <f t="shared" si="42"/>
        <v>0</v>
      </c>
      <c r="K2754" s="13"/>
      <c r="L2754" s="13"/>
    </row>
    <row r="2755" spans="1:12" x14ac:dyDescent="0.2">
      <c r="A2755" s="17" t="s">
        <v>151</v>
      </c>
      <c r="B2755" s="17" t="s">
        <v>152</v>
      </c>
      <c r="C2755" s="17"/>
      <c r="D2755" s="18">
        <v>8198658</v>
      </c>
      <c r="E2755" s="18">
        <v>8198658</v>
      </c>
      <c r="F2755" s="34">
        <f t="shared" si="42"/>
        <v>0</v>
      </c>
      <c r="K2755" s="13"/>
      <c r="L2755" s="13"/>
    </row>
    <row r="2756" spans="1:12" x14ac:dyDescent="0.2">
      <c r="A2756" s="14" t="s">
        <v>37</v>
      </c>
      <c r="B2756" s="14" t="s">
        <v>36</v>
      </c>
      <c r="C2756" s="14"/>
      <c r="D2756" s="16">
        <v>1242494425</v>
      </c>
      <c r="E2756" s="16">
        <f>SUM(E2757,E2760,E2763,E2766)</f>
        <v>1242494425</v>
      </c>
      <c r="F2756" s="34">
        <f t="shared" si="42"/>
        <v>0</v>
      </c>
      <c r="K2756" s="13"/>
      <c r="L2756" s="13"/>
    </row>
    <row r="2757" spans="1:12" x14ac:dyDescent="0.2">
      <c r="A2757" s="14" t="s">
        <v>35</v>
      </c>
      <c r="B2757" s="14" t="s">
        <v>34</v>
      </c>
      <c r="C2757" s="14"/>
      <c r="D2757" s="16">
        <v>80600000</v>
      </c>
      <c r="E2757" s="16">
        <f>E2758</f>
        <v>80600000</v>
      </c>
      <c r="F2757" s="34">
        <f t="shared" si="42"/>
        <v>0</v>
      </c>
      <c r="K2757" s="13"/>
      <c r="L2757" s="13"/>
    </row>
    <row r="2758" spans="1:12" x14ac:dyDescent="0.2">
      <c r="A2758" s="14" t="s">
        <v>33</v>
      </c>
      <c r="B2758" s="14" t="s">
        <v>32</v>
      </c>
      <c r="C2758" s="14"/>
      <c r="D2758" s="16">
        <v>80600000</v>
      </c>
      <c r="E2758" s="16">
        <f>E2759</f>
        <v>80600000</v>
      </c>
      <c r="F2758" s="34">
        <f t="shared" ref="F2758:F2788" si="43">E2759-D2759</f>
        <v>0</v>
      </c>
      <c r="K2758" s="13"/>
      <c r="L2758" s="13"/>
    </row>
    <row r="2759" spans="1:12" x14ac:dyDescent="0.2">
      <c r="A2759" s="17" t="s">
        <v>411</v>
      </c>
      <c r="B2759" s="17" t="s">
        <v>412</v>
      </c>
      <c r="C2759" s="17"/>
      <c r="D2759" s="18">
        <v>80600000</v>
      </c>
      <c r="E2759" s="35">
        <f>E2786</f>
        <v>80600000</v>
      </c>
      <c r="F2759" s="34">
        <f t="shared" si="43"/>
        <v>0</v>
      </c>
      <c r="K2759" s="13"/>
      <c r="L2759" s="13"/>
    </row>
    <row r="2760" spans="1:12" x14ac:dyDescent="0.2">
      <c r="A2760" s="14" t="s">
        <v>157</v>
      </c>
      <c r="B2760" s="14" t="s">
        <v>158</v>
      </c>
      <c r="C2760" s="14"/>
      <c r="D2760" s="16">
        <v>330500000</v>
      </c>
      <c r="E2760" s="16">
        <f>E2761</f>
        <v>330500000</v>
      </c>
      <c r="F2760" s="34">
        <f t="shared" si="43"/>
        <v>0</v>
      </c>
      <c r="K2760" s="13"/>
      <c r="L2760" s="13"/>
    </row>
    <row r="2761" spans="1:12" x14ac:dyDescent="0.2">
      <c r="A2761" s="14" t="s">
        <v>159</v>
      </c>
      <c r="B2761" s="14" t="s">
        <v>160</v>
      </c>
      <c r="C2761" s="14"/>
      <c r="D2761" s="16">
        <v>330500000</v>
      </c>
      <c r="E2761" s="16">
        <f>E2762</f>
        <v>330500000</v>
      </c>
      <c r="F2761" s="34">
        <f t="shared" si="43"/>
        <v>0</v>
      </c>
      <c r="K2761" s="13"/>
      <c r="L2761" s="13"/>
    </row>
    <row r="2762" spans="1:12" x14ac:dyDescent="0.2">
      <c r="A2762" s="17" t="s">
        <v>919</v>
      </c>
      <c r="B2762" s="17" t="s">
        <v>920</v>
      </c>
      <c r="C2762" s="17"/>
      <c r="D2762" s="18">
        <v>330500000</v>
      </c>
      <c r="E2762" s="36">
        <f>SUM(E2776,E2778)</f>
        <v>330500000</v>
      </c>
      <c r="F2762" s="34">
        <f t="shared" si="43"/>
        <v>0</v>
      </c>
      <c r="K2762" s="13"/>
      <c r="L2762" s="13"/>
    </row>
    <row r="2763" spans="1:12" x14ac:dyDescent="0.2">
      <c r="A2763" s="14" t="s">
        <v>165</v>
      </c>
      <c r="B2763" s="14" t="s">
        <v>166</v>
      </c>
      <c r="C2763" s="14"/>
      <c r="D2763" s="16">
        <v>90000000</v>
      </c>
      <c r="E2763" s="16">
        <f>E2764</f>
        <v>90000000</v>
      </c>
      <c r="F2763" s="34">
        <f t="shared" si="43"/>
        <v>0</v>
      </c>
      <c r="K2763" s="13"/>
      <c r="L2763" s="13"/>
    </row>
    <row r="2764" spans="1:12" x14ac:dyDescent="0.2">
      <c r="A2764" s="14" t="s">
        <v>167</v>
      </c>
      <c r="B2764" s="14" t="s">
        <v>168</v>
      </c>
      <c r="C2764" s="14"/>
      <c r="D2764" s="16">
        <v>90000000</v>
      </c>
      <c r="E2764" s="16">
        <f>E2765</f>
        <v>90000000</v>
      </c>
      <c r="F2764" s="34">
        <f t="shared" si="43"/>
        <v>0</v>
      </c>
      <c r="K2764" s="13"/>
      <c r="L2764" s="13"/>
    </row>
    <row r="2765" spans="1:12" x14ac:dyDescent="0.2">
      <c r="A2765" s="17" t="s">
        <v>1391</v>
      </c>
      <c r="B2765" s="17" t="s">
        <v>1392</v>
      </c>
      <c r="C2765" s="17"/>
      <c r="D2765" s="18">
        <v>90000000</v>
      </c>
      <c r="E2765" s="35">
        <f>E2779</f>
        <v>90000000</v>
      </c>
      <c r="F2765" s="34">
        <f t="shared" si="43"/>
        <v>0</v>
      </c>
      <c r="K2765" s="13"/>
      <c r="L2765" s="13"/>
    </row>
    <row r="2766" spans="1:12" x14ac:dyDescent="0.2">
      <c r="A2766" s="14" t="s">
        <v>31</v>
      </c>
      <c r="B2766" s="14" t="s">
        <v>30</v>
      </c>
      <c r="C2766" s="14"/>
      <c r="D2766" s="16">
        <v>741394425</v>
      </c>
      <c r="E2766" s="16">
        <f>E2767</f>
        <v>741394425</v>
      </c>
      <c r="F2766" s="34">
        <f t="shared" si="43"/>
        <v>0</v>
      </c>
      <c r="K2766" s="13"/>
      <c r="L2766" s="13"/>
    </row>
    <row r="2767" spans="1:12" x14ac:dyDescent="0.2">
      <c r="A2767" s="14" t="s">
        <v>29</v>
      </c>
      <c r="B2767" s="14" t="s">
        <v>28</v>
      </c>
      <c r="C2767" s="14"/>
      <c r="D2767" s="16">
        <v>741394425</v>
      </c>
      <c r="E2767" s="16">
        <f>E2768</f>
        <v>741394425</v>
      </c>
      <c r="F2767" s="34">
        <f t="shared" si="43"/>
        <v>0</v>
      </c>
      <c r="K2767" s="13"/>
      <c r="L2767" s="13"/>
    </row>
    <row r="2768" spans="1:12" x14ac:dyDescent="0.2">
      <c r="A2768" s="17" t="s">
        <v>27</v>
      </c>
      <c r="B2768" s="17" t="s">
        <v>26</v>
      </c>
      <c r="C2768" s="17"/>
      <c r="D2768" s="18">
        <v>741394425</v>
      </c>
      <c r="E2768" s="18">
        <f>SUM(E2777,E2780:E2785,E2787:E2788)</f>
        <v>741394425</v>
      </c>
      <c r="F2768" s="34">
        <f t="shared" si="43"/>
        <v>0</v>
      </c>
      <c r="K2768" s="13"/>
      <c r="L2768" s="13"/>
    </row>
    <row r="2769" spans="1:12" x14ac:dyDescent="0.2">
      <c r="A2769" s="13"/>
      <c r="B2769" s="14" t="s">
        <v>3</v>
      </c>
      <c r="C2769" s="14"/>
      <c r="D2769" s="16">
        <v>153449905</v>
      </c>
      <c r="E2769" s="16">
        <f>E2737</f>
        <v>153449905</v>
      </c>
      <c r="F2769" s="34">
        <f t="shared" si="43"/>
        <v>0</v>
      </c>
      <c r="J2769" s="13"/>
      <c r="K2769" s="13"/>
    </row>
    <row r="2770" spans="1:12" x14ac:dyDescent="0.2">
      <c r="A2770" s="13"/>
      <c r="B2770" s="14" t="s">
        <v>2</v>
      </c>
      <c r="C2770" s="14"/>
      <c r="D2770" s="16">
        <v>50278658</v>
      </c>
      <c r="E2770" s="16">
        <f>E2747</f>
        <v>50278658</v>
      </c>
      <c r="F2770" s="34">
        <f t="shared" si="43"/>
        <v>0</v>
      </c>
      <c r="K2770" s="13"/>
      <c r="L2770" s="13"/>
    </row>
    <row r="2771" spans="1:12" x14ac:dyDescent="0.2">
      <c r="A2771" s="13"/>
      <c r="B2771" s="14" t="s">
        <v>23</v>
      </c>
      <c r="C2771" s="14"/>
      <c r="D2771" s="16">
        <v>203728563</v>
      </c>
      <c r="E2771" s="16">
        <f>SUM(E2769:E2770)</f>
        <v>203728563</v>
      </c>
      <c r="F2771" s="34">
        <f t="shared" si="43"/>
        <v>0</v>
      </c>
      <c r="K2771" s="13"/>
      <c r="L2771" s="13"/>
    </row>
    <row r="2772" spans="1:12" x14ac:dyDescent="0.2">
      <c r="A2772" s="13"/>
      <c r="B2772" s="14" t="s">
        <v>1</v>
      </c>
      <c r="C2772" s="14"/>
      <c r="D2772" s="16">
        <v>1242494425</v>
      </c>
      <c r="E2772" s="16">
        <f>E2756</f>
        <v>1242494425</v>
      </c>
      <c r="F2772" s="34">
        <f t="shared" si="43"/>
        <v>0</v>
      </c>
      <c r="K2772" s="13"/>
      <c r="L2772" s="13"/>
    </row>
    <row r="2773" spans="1:12" x14ac:dyDescent="0.2">
      <c r="A2773" s="13"/>
      <c r="B2773" s="14" t="s">
        <v>0</v>
      </c>
      <c r="C2773" s="14"/>
      <c r="D2773" s="16">
        <v>1446222988</v>
      </c>
      <c r="E2773" s="16">
        <f>SUM(E2771:E2772)</f>
        <v>1446222988</v>
      </c>
      <c r="F2773" s="34">
        <f t="shared" si="43"/>
        <v>0</v>
      </c>
      <c r="K2773" s="13"/>
      <c r="L2773" s="13"/>
    </row>
    <row r="2774" spans="1:12" x14ac:dyDescent="0.2">
      <c r="A2774" s="14" t="s">
        <v>1731</v>
      </c>
      <c r="B2774" s="14" t="s">
        <v>1732</v>
      </c>
      <c r="C2774" s="14"/>
      <c r="F2774" s="34" t="e">
        <f t="shared" si="43"/>
        <v>#VALUE!</v>
      </c>
      <c r="K2774" s="13"/>
      <c r="L2774" s="13"/>
    </row>
    <row r="2775" spans="1:12" x14ac:dyDescent="0.2">
      <c r="A2775" s="29" t="s">
        <v>5</v>
      </c>
      <c r="B2775" s="29" t="s">
        <v>22</v>
      </c>
      <c r="C2775" s="29" t="s">
        <v>21</v>
      </c>
      <c r="D2775" s="30" t="s">
        <v>20</v>
      </c>
      <c r="E2775" s="30" t="s">
        <v>20</v>
      </c>
      <c r="F2775" s="34">
        <f t="shared" si="43"/>
        <v>0</v>
      </c>
      <c r="K2775" s="13"/>
      <c r="L2775" s="13"/>
    </row>
    <row r="2776" spans="1:12" ht="27" x14ac:dyDescent="0.2">
      <c r="A2776" s="17" t="s">
        <v>1733</v>
      </c>
      <c r="B2776" s="17" t="s">
        <v>1734</v>
      </c>
      <c r="C2776" s="17" t="s">
        <v>18</v>
      </c>
      <c r="D2776" s="18">
        <v>220000000</v>
      </c>
      <c r="E2776" s="36">
        <v>220000000</v>
      </c>
      <c r="F2776" s="34">
        <f t="shared" si="43"/>
        <v>0</v>
      </c>
      <c r="K2776" s="13"/>
      <c r="L2776" s="13"/>
    </row>
    <row r="2777" spans="1:12" ht="27" x14ac:dyDescent="0.2">
      <c r="A2777" s="17" t="s">
        <v>1735</v>
      </c>
      <c r="B2777" s="17" t="s">
        <v>1736</v>
      </c>
      <c r="C2777" s="17" t="s">
        <v>19</v>
      </c>
      <c r="D2777" s="18">
        <v>76394425</v>
      </c>
      <c r="E2777" s="18">
        <v>76394425</v>
      </c>
      <c r="F2777" s="34">
        <f t="shared" si="43"/>
        <v>0</v>
      </c>
      <c r="K2777" s="13"/>
      <c r="L2777" s="13"/>
    </row>
    <row r="2778" spans="1:12" ht="27" x14ac:dyDescent="0.2">
      <c r="A2778" s="17" t="s">
        <v>1737</v>
      </c>
      <c r="B2778" s="17" t="s">
        <v>1738</v>
      </c>
      <c r="C2778" s="17" t="s">
        <v>18</v>
      </c>
      <c r="D2778" s="18">
        <v>110500000</v>
      </c>
      <c r="E2778" s="36">
        <v>110500000</v>
      </c>
      <c r="F2778" s="34">
        <f t="shared" si="43"/>
        <v>0</v>
      </c>
      <c r="K2778" s="13"/>
      <c r="L2778" s="13"/>
    </row>
    <row r="2779" spans="1:12" x14ac:dyDescent="0.2">
      <c r="A2779" s="17" t="s">
        <v>1739</v>
      </c>
      <c r="B2779" s="17" t="s">
        <v>1740</v>
      </c>
      <c r="C2779" s="17" t="s">
        <v>18</v>
      </c>
      <c r="D2779" s="18">
        <v>90000000</v>
      </c>
      <c r="E2779" s="35">
        <v>90000000</v>
      </c>
      <c r="F2779" s="34">
        <f t="shared" si="43"/>
        <v>0</v>
      </c>
      <c r="K2779" s="13"/>
      <c r="L2779" s="13"/>
    </row>
    <row r="2780" spans="1:12" x14ac:dyDescent="0.2">
      <c r="A2780" s="17" t="s">
        <v>1741</v>
      </c>
      <c r="B2780" s="17" t="s">
        <v>1742</v>
      </c>
      <c r="C2780" s="17" t="s">
        <v>18</v>
      </c>
      <c r="D2780" s="18">
        <v>100000000</v>
      </c>
      <c r="E2780" s="18">
        <v>100000000</v>
      </c>
      <c r="F2780" s="34">
        <f t="shared" si="43"/>
        <v>0</v>
      </c>
      <c r="K2780" s="13"/>
      <c r="L2780" s="13"/>
    </row>
    <row r="2781" spans="1:12" x14ac:dyDescent="0.2">
      <c r="A2781" s="17" t="s">
        <v>1743</v>
      </c>
      <c r="B2781" s="17" t="s">
        <v>1744</v>
      </c>
      <c r="C2781" s="17" t="s">
        <v>19</v>
      </c>
      <c r="D2781" s="18">
        <v>50000000</v>
      </c>
      <c r="E2781" s="18">
        <v>50000000</v>
      </c>
      <c r="F2781" s="34">
        <f t="shared" si="43"/>
        <v>0</v>
      </c>
      <c r="K2781" s="13"/>
      <c r="L2781" s="13"/>
    </row>
    <row r="2782" spans="1:12" ht="27" x14ac:dyDescent="0.2">
      <c r="A2782" s="17" t="s">
        <v>1745</v>
      </c>
      <c r="B2782" s="17" t="s">
        <v>1746</v>
      </c>
      <c r="C2782" s="17" t="s">
        <v>19</v>
      </c>
      <c r="D2782" s="18">
        <v>50000000</v>
      </c>
      <c r="E2782" s="18">
        <v>50000000</v>
      </c>
      <c r="F2782" s="34">
        <f t="shared" si="43"/>
        <v>0</v>
      </c>
      <c r="K2782" s="13"/>
      <c r="L2782" s="13"/>
    </row>
    <row r="2783" spans="1:12" ht="27" x14ac:dyDescent="0.2">
      <c r="A2783" s="17" t="s">
        <v>1747</v>
      </c>
      <c r="B2783" s="17" t="s">
        <v>1748</v>
      </c>
      <c r="C2783" s="17" t="s">
        <v>19</v>
      </c>
      <c r="D2783" s="18">
        <v>50000000</v>
      </c>
      <c r="E2783" s="18">
        <v>50000000</v>
      </c>
      <c r="F2783" s="34">
        <f t="shared" si="43"/>
        <v>0</v>
      </c>
      <c r="K2783" s="13"/>
      <c r="L2783" s="13"/>
    </row>
    <row r="2784" spans="1:12" ht="27" x14ac:dyDescent="0.2">
      <c r="A2784" s="17" t="s">
        <v>1749</v>
      </c>
      <c r="B2784" s="17" t="s">
        <v>1750</v>
      </c>
      <c r="C2784" s="17" t="s">
        <v>19</v>
      </c>
      <c r="D2784" s="18">
        <v>50000000</v>
      </c>
      <c r="E2784" s="18">
        <v>50000000</v>
      </c>
      <c r="F2784" s="34">
        <f t="shared" si="43"/>
        <v>0</v>
      </c>
      <c r="K2784" s="13"/>
      <c r="L2784" s="13"/>
    </row>
    <row r="2785" spans="1:12" ht="27" x14ac:dyDescent="0.2">
      <c r="A2785" s="17" t="s">
        <v>1751</v>
      </c>
      <c r="B2785" s="17" t="s">
        <v>1752</v>
      </c>
      <c r="C2785" s="17" t="s">
        <v>19</v>
      </c>
      <c r="D2785" s="18">
        <v>100000000</v>
      </c>
      <c r="E2785" s="18">
        <v>100000000</v>
      </c>
      <c r="F2785" s="34">
        <f t="shared" si="43"/>
        <v>0</v>
      </c>
      <c r="K2785" s="13"/>
      <c r="L2785" s="13"/>
    </row>
    <row r="2786" spans="1:12" x14ac:dyDescent="0.2">
      <c r="A2786" s="17" t="s">
        <v>1753</v>
      </c>
      <c r="B2786" s="17" t="s">
        <v>1754</v>
      </c>
      <c r="C2786" s="17" t="s">
        <v>18</v>
      </c>
      <c r="D2786" s="18">
        <v>80600000</v>
      </c>
      <c r="E2786" s="35">
        <v>80600000</v>
      </c>
      <c r="F2786" s="34">
        <f t="shared" si="43"/>
        <v>0</v>
      </c>
      <c r="K2786" s="13"/>
      <c r="L2786" s="13"/>
    </row>
    <row r="2787" spans="1:12" ht="27" x14ac:dyDescent="0.2">
      <c r="A2787" s="17" t="s">
        <v>1755</v>
      </c>
      <c r="B2787" s="17" t="s">
        <v>1756</v>
      </c>
      <c r="C2787" s="17" t="s">
        <v>18</v>
      </c>
      <c r="D2787" s="18">
        <v>85000000</v>
      </c>
      <c r="E2787" s="18">
        <v>85000000</v>
      </c>
      <c r="F2787" s="34">
        <f t="shared" si="43"/>
        <v>0</v>
      </c>
      <c r="K2787" s="13"/>
      <c r="L2787" s="13"/>
    </row>
    <row r="2788" spans="1:12" ht="27" x14ac:dyDescent="0.2">
      <c r="A2788" s="17" t="s">
        <v>1757</v>
      </c>
      <c r="B2788" s="17" t="s">
        <v>1758</v>
      </c>
      <c r="C2788" s="17" t="s">
        <v>18</v>
      </c>
      <c r="D2788" s="18">
        <v>180000000</v>
      </c>
      <c r="E2788" s="18">
        <v>180000000</v>
      </c>
      <c r="F2788" s="34">
        <v>0</v>
      </c>
      <c r="K2788" s="13"/>
      <c r="L2788" s="13"/>
    </row>
    <row r="2789" spans="1:12" ht="27" x14ac:dyDescent="0.2">
      <c r="A2789" s="105"/>
      <c r="B2789" s="102" t="s">
        <v>2171</v>
      </c>
      <c r="C2789" s="105" t="s">
        <v>18</v>
      </c>
      <c r="D2789" s="105"/>
      <c r="E2789" s="106">
        <v>50000000</v>
      </c>
      <c r="F2789" s="34">
        <f>E2789-D2789</f>
        <v>50000000</v>
      </c>
      <c r="K2789" s="13"/>
      <c r="L2789" s="13"/>
    </row>
    <row r="2790" spans="1:12" x14ac:dyDescent="0.2">
      <c r="A2790" s="14" t="s">
        <v>1759</v>
      </c>
      <c r="B2790" s="14" t="s">
        <v>1760</v>
      </c>
      <c r="C2790" s="14"/>
      <c r="F2790" s="34">
        <f>E2790-D2790</f>
        <v>0</v>
      </c>
      <c r="K2790" s="13"/>
      <c r="L2790" s="13"/>
    </row>
    <row r="2791" spans="1:12" x14ac:dyDescent="0.2">
      <c r="A2791" s="29" t="s">
        <v>5</v>
      </c>
      <c r="B2791" s="29" t="s">
        <v>140</v>
      </c>
      <c r="C2791" s="29"/>
      <c r="D2791" s="30" t="s">
        <v>20</v>
      </c>
      <c r="E2791" s="30" t="s">
        <v>20</v>
      </c>
      <c r="F2791" s="34" t="e">
        <f>E2791-D2791</f>
        <v>#VALUE!</v>
      </c>
      <c r="K2791" s="13"/>
      <c r="L2791" s="13"/>
    </row>
    <row r="2792" spans="1:12" x14ac:dyDescent="0.2">
      <c r="A2792" s="14" t="s">
        <v>139</v>
      </c>
      <c r="B2792" s="14" t="s">
        <v>15</v>
      </c>
      <c r="C2792" s="14"/>
      <c r="D2792" s="16">
        <v>1399401185</v>
      </c>
      <c r="E2792" s="16">
        <f>SUM(E2793,E2803,E2822)</f>
        <v>1399401185</v>
      </c>
      <c r="F2792" s="34">
        <f>E2792-D2792</f>
        <v>0</v>
      </c>
      <c r="K2792" s="13"/>
      <c r="L2792" s="13"/>
    </row>
    <row r="2793" spans="1:12" x14ac:dyDescent="0.2">
      <c r="A2793" s="14" t="s">
        <v>138</v>
      </c>
      <c r="B2793" s="14" t="s">
        <v>137</v>
      </c>
      <c r="C2793" s="14"/>
      <c r="D2793" s="16">
        <v>255270844</v>
      </c>
      <c r="E2793" s="16">
        <f>SUM(E2794,E2797)</f>
        <v>255270844</v>
      </c>
      <c r="F2793" s="34">
        <f>E2793-D2793</f>
        <v>0</v>
      </c>
      <c r="K2793" s="13"/>
      <c r="L2793" s="13"/>
    </row>
    <row r="2794" spans="1:12" x14ac:dyDescent="0.2">
      <c r="A2794" s="14" t="s">
        <v>136</v>
      </c>
      <c r="B2794" s="14" t="s">
        <v>132</v>
      </c>
      <c r="C2794" s="14"/>
      <c r="D2794" s="16">
        <v>223419046</v>
      </c>
      <c r="E2794" s="16">
        <f>E2795</f>
        <v>223419046</v>
      </c>
      <c r="F2794" s="34">
        <f>E2794-D2794</f>
        <v>0</v>
      </c>
      <c r="K2794" s="13"/>
      <c r="L2794" s="13"/>
    </row>
    <row r="2795" spans="1:12" x14ac:dyDescent="0.2">
      <c r="A2795" s="14" t="s">
        <v>135</v>
      </c>
      <c r="B2795" s="14" t="s">
        <v>134</v>
      </c>
      <c r="C2795" s="14"/>
      <c r="D2795" s="16">
        <v>223419046</v>
      </c>
      <c r="E2795" s="16">
        <f>E2796</f>
        <v>223419046</v>
      </c>
      <c r="F2795" s="34">
        <f>E2795-D2795</f>
        <v>0</v>
      </c>
      <c r="K2795" s="13"/>
      <c r="L2795" s="13"/>
    </row>
    <row r="2796" spans="1:12" x14ac:dyDescent="0.2">
      <c r="A2796" s="17" t="s">
        <v>133</v>
      </c>
      <c r="B2796" s="17" t="s">
        <v>132</v>
      </c>
      <c r="C2796" s="17"/>
      <c r="D2796" s="18">
        <v>223419046</v>
      </c>
      <c r="E2796" s="18">
        <v>223419046</v>
      </c>
      <c r="F2796" s="34">
        <f>E2796-D2796</f>
        <v>0</v>
      </c>
      <c r="K2796" s="13"/>
      <c r="L2796" s="13"/>
    </row>
    <row r="2797" spans="1:12" x14ac:dyDescent="0.2">
      <c r="A2797" s="14" t="s">
        <v>131</v>
      </c>
      <c r="B2797" s="14" t="s">
        <v>130</v>
      </c>
      <c r="C2797" s="14"/>
      <c r="D2797" s="16">
        <v>31851798</v>
      </c>
      <c r="E2797" s="16">
        <f>SUM(E2798,E2800)</f>
        <v>31851798</v>
      </c>
      <c r="F2797" s="34">
        <f>E2797-D2797</f>
        <v>0</v>
      </c>
      <c r="K2797" s="13"/>
      <c r="L2797" s="13"/>
    </row>
    <row r="2798" spans="1:12" x14ac:dyDescent="0.2">
      <c r="A2798" s="14" t="s">
        <v>129</v>
      </c>
      <c r="B2798" s="14" t="s">
        <v>128</v>
      </c>
      <c r="C2798" s="14"/>
      <c r="D2798" s="16">
        <v>0</v>
      </c>
      <c r="E2798" s="16">
        <v>0</v>
      </c>
      <c r="F2798" s="34">
        <f>E2798-D2798</f>
        <v>0</v>
      </c>
      <c r="K2798" s="13"/>
      <c r="L2798" s="13"/>
    </row>
    <row r="2799" spans="1:12" x14ac:dyDescent="0.2">
      <c r="A2799" s="17" t="s">
        <v>143</v>
      </c>
      <c r="B2799" s="17" t="s">
        <v>144</v>
      </c>
      <c r="C2799" s="17"/>
      <c r="D2799" s="18">
        <v>0</v>
      </c>
      <c r="E2799" s="18">
        <v>0</v>
      </c>
      <c r="F2799" s="34">
        <f>E2799-D2799</f>
        <v>0</v>
      </c>
      <c r="K2799" s="13"/>
      <c r="L2799" s="13"/>
    </row>
    <row r="2800" spans="1:12" x14ac:dyDescent="0.2">
      <c r="A2800" s="14" t="s">
        <v>125</v>
      </c>
      <c r="B2800" s="14" t="s">
        <v>124</v>
      </c>
      <c r="C2800" s="14"/>
      <c r="D2800" s="16">
        <v>31851798</v>
      </c>
      <c r="E2800" s="16">
        <f>SUM(E2801:E2802)</f>
        <v>31851798</v>
      </c>
      <c r="F2800" s="34">
        <f>E2800-D2800</f>
        <v>0</v>
      </c>
      <c r="K2800" s="13"/>
      <c r="L2800" s="13"/>
    </row>
    <row r="2801" spans="1:12" x14ac:dyDescent="0.2">
      <c r="A2801" s="17" t="s">
        <v>123</v>
      </c>
      <c r="B2801" s="17" t="s">
        <v>122</v>
      </c>
      <c r="C2801" s="17"/>
      <c r="D2801" s="18">
        <v>10617266</v>
      </c>
      <c r="E2801" s="18">
        <v>10617266</v>
      </c>
      <c r="F2801" s="34">
        <f>E2801-D2801</f>
        <v>0</v>
      </c>
      <c r="K2801" s="13"/>
      <c r="L2801" s="13"/>
    </row>
    <row r="2802" spans="1:12" x14ac:dyDescent="0.2">
      <c r="A2802" s="17" t="s">
        <v>121</v>
      </c>
      <c r="B2802" s="17" t="s">
        <v>120</v>
      </c>
      <c r="C2802" s="17"/>
      <c r="D2802" s="18">
        <v>21234532</v>
      </c>
      <c r="E2802" s="18">
        <v>21234532</v>
      </c>
      <c r="F2802" s="34">
        <f>E2802-D2802</f>
        <v>0</v>
      </c>
      <c r="K2802" s="13"/>
      <c r="L2802" s="13"/>
    </row>
    <row r="2803" spans="1:12" x14ac:dyDescent="0.2">
      <c r="A2803" s="14" t="s">
        <v>119</v>
      </c>
      <c r="B2803" s="14" t="s">
        <v>118</v>
      </c>
      <c r="C2803" s="14"/>
      <c r="D2803" s="16">
        <v>50388952</v>
      </c>
      <c r="E2803" s="16">
        <f>E2804</f>
        <v>50388952</v>
      </c>
      <c r="F2803" s="34">
        <f>E2803-D2803</f>
        <v>0</v>
      </c>
      <c r="K2803" s="13"/>
      <c r="L2803" s="13"/>
    </row>
    <row r="2804" spans="1:12" x14ac:dyDescent="0.2">
      <c r="A2804" s="14" t="s">
        <v>117</v>
      </c>
      <c r="B2804" s="14" t="s">
        <v>116</v>
      </c>
      <c r="C2804" s="14"/>
      <c r="D2804" s="16">
        <v>50388952</v>
      </c>
      <c r="E2804" s="16">
        <f>SUM(E2805,E2808,E2810,E2813,E2816,E2819)</f>
        <v>50388952</v>
      </c>
      <c r="F2804" s="34">
        <f>E2804-D2804</f>
        <v>0</v>
      </c>
      <c r="K2804" s="13"/>
      <c r="L2804" s="13"/>
    </row>
    <row r="2805" spans="1:12" x14ac:dyDescent="0.2">
      <c r="A2805" s="14" t="s">
        <v>115</v>
      </c>
      <c r="B2805" s="14" t="s">
        <v>114</v>
      </c>
      <c r="C2805" s="14"/>
      <c r="D2805" s="16">
        <v>16000000</v>
      </c>
      <c r="E2805" s="16">
        <f>SUM(E2806:E2807)</f>
        <v>16000000</v>
      </c>
      <c r="F2805" s="34">
        <f>E2805-D2805</f>
        <v>0</v>
      </c>
      <c r="K2805" s="13"/>
      <c r="L2805" s="13"/>
    </row>
    <row r="2806" spans="1:12" x14ac:dyDescent="0.2">
      <c r="A2806" s="17" t="s">
        <v>113</v>
      </c>
      <c r="B2806" s="17" t="s">
        <v>112</v>
      </c>
      <c r="C2806" s="17"/>
      <c r="D2806" s="18">
        <v>8000000</v>
      </c>
      <c r="E2806" s="18">
        <v>8000000</v>
      </c>
      <c r="F2806" s="34">
        <f>E2806-D2806</f>
        <v>0</v>
      </c>
      <c r="K2806" s="13"/>
      <c r="L2806" s="13"/>
    </row>
    <row r="2807" spans="1:12" x14ac:dyDescent="0.2">
      <c r="A2807" s="17" t="s">
        <v>111</v>
      </c>
      <c r="B2807" s="17" t="s">
        <v>110</v>
      </c>
      <c r="C2807" s="17"/>
      <c r="D2807" s="18">
        <v>8000000</v>
      </c>
      <c r="E2807" s="18">
        <v>8000000</v>
      </c>
      <c r="F2807" s="34">
        <f>E2807-D2807</f>
        <v>0</v>
      </c>
      <c r="K2807" s="13"/>
      <c r="L2807" s="13"/>
    </row>
    <row r="2808" spans="1:12" x14ac:dyDescent="0.2">
      <c r="A2808" s="14" t="s">
        <v>109</v>
      </c>
      <c r="B2808" s="14" t="s">
        <v>108</v>
      </c>
      <c r="C2808" s="14"/>
      <c r="D2808" s="16">
        <v>2838952</v>
      </c>
      <c r="E2808" s="16">
        <f>E2809</f>
        <v>2838952</v>
      </c>
      <c r="F2808" s="34">
        <f>E2808-D2808</f>
        <v>0</v>
      </c>
      <c r="K2808" s="13"/>
      <c r="L2808" s="13"/>
    </row>
    <row r="2809" spans="1:12" x14ac:dyDescent="0.2">
      <c r="A2809" s="17" t="s">
        <v>107</v>
      </c>
      <c r="B2809" s="17" t="s">
        <v>106</v>
      </c>
      <c r="C2809" s="17"/>
      <c r="D2809" s="18">
        <v>2838952</v>
      </c>
      <c r="E2809" s="18">
        <v>2838952</v>
      </c>
      <c r="F2809" s="34">
        <f>E2809-D2809</f>
        <v>0</v>
      </c>
      <c r="K2809" s="13"/>
      <c r="L2809" s="13"/>
    </row>
    <row r="2810" spans="1:12" x14ac:dyDescent="0.2">
      <c r="A2810" s="14" t="s">
        <v>101</v>
      </c>
      <c r="B2810" s="14" t="s">
        <v>100</v>
      </c>
      <c r="C2810" s="14"/>
      <c r="D2810" s="16">
        <v>8500000</v>
      </c>
      <c r="E2810" s="16">
        <f>SUM(E2811:E2812)</f>
        <v>8500000</v>
      </c>
      <c r="F2810" s="34">
        <f>E2810-D2810</f>
        <v>0</v>
      </c>
      <c r="K2810" s="13"/>
      <c r="L2810" s="13"/>
    </row>
    <row r="2811" spans="1:12" x14ac:dyDescent="0.2">
      <c r="A2811" s="17" t="s">
        <v>99</v>
      </c>
      <c r="B2811" s="17" t="s">
        <v>98</v>
      </c>
      <c r="C2811" s="17"/>
      <c r="D2811" s="18">
        <v>4000000</v>
      </c>
      <c r="E2811" s="18">
        <v>4000000</v>
      </c>
      <c r="F2811" s="34">
        <f>E2811-D2811</f>
        <v>0</v>
      </c>
      <c r="K2811" s="13"/>
    </row>
    <row r="2812" spans="1:12" x14ac:dyDescent="0.2">
      <c r="A2812" s="17" t="s">
        <v>399</v>
      </c>
      <c r="B2812" s="17" t="s">
        <v>400</v>
      </c>
      <c r="C2812" s="17"/>
      <c r="D2812" s="18">
        <v>4500000</v>
      </c>
      <c r="E2812" s="18">
        <v>4500000</v>
      </c>
      <c r="F2812" s="34">
        <f>E2812-D2812</f>
        <v>0</v>
      </c>
      <c r="K2812" s="13"/>
    </row>
    <row r="2813" spans="1:12" x14ac:dyDescent="0.2">
      <c r="A2813" s="14" t="s">
        <v>89</v>
      </c>
      <c r="B2813" s="14" t="s">
        <v>88</v>
      </c>
      <c r="C2813" s="14"/>
      <c r="D2813" s="16">
        <v>6150000</v>
      </c>
      <c r="E2813" s="16">
        <f>SUM(E2814:E2815)</f>
        <v>6150000</v>
      </c>
      <c r="F2813" s="34">
        <f>E2813-D2813</f>
        <v>0</v>
      </c>
      <c r="K2813" s="13"/>
    </row>
    <row r="2814" spans="1:12" x14ac:dyDescent="0.2">
      <c r="A2814" s="17" t="s">
        <v>87</v>
      </c>
      <c r="B2814" s="17" t="s">
        <v>86</v>
      </c>
      <c r="C2814" s="17"/>
      <c r="D2814" s="18">
        <v>3400000</v>
      </c>
      <c r="E2814" s="18">
        <v>3400000</v>
      </c>
      <c r="F2814" s="34">
        <f>E2814-D2814</f>
        <v>0</v>
      </c>
      <c r="K2814" s="13"/>
    </row>
    <row r="2815" spans="1:12" x14ac:dyDescent="0.2">
      <c r="A2815" s="17" t="s">
        <v>85</v>
      </c>
      <c r="B2815" s="17" t="s">
        <v>84</v>
      </c>
      <c r="C2815" s="17"/>
      <c r="D2815" s="18">
        <v>2750000</v>
      </c>
      <c r="E2815" s="18">
        <v>2750000</v>
      </c>
      <c r="F2815" s="34">
        <f>E2815-D2815</f>
        <v>0</v>
      </c>
      <c r="K2815" s="13"/>
      <c r="L2815" s="13"/>
    </row>
    <row r="2816" spans="1:12" x14ac:dyDescent="0.2">
      <c r="A2816" s="14" t="s">
        <v>71</v>
      </c>
      <c r="B2816" s="14" t="s">
        <v>70</v>
      </c>
      <c r="C2816" s="14"/>
      <c r="D2816" s="16">
        <v>10800000</v>
      </c>
      <c r="E2816" s="16">
        <f>SUM(E2817:E2818)</f>
        <v>10800000</v>
      </c>
      <c r="F2816" s="34">
        <f>E2816-D2816</f>
        <v>0</v>
      </c>
      <c r="K2816" s="13"/>
      <c r="L2816" s="13"/>
    </row>
    <row r="2817" spans="1:12" x14ac:dyDescent="0.2">
      <c r="A2817" s="17" t="s">
        <v>69</v>
      </c>
      <c r="B2817" s="17" t="s">
        <v>68</v>
      </c>
      <c r="C2817" s="17"/>
      <c r="D2817" s="18">
        <v>2800000</v>
      </c>
      <c r="E2817" s="18">
        <v>2800000</v>
      </c>
      <c r="F2817" s="34">
        <f>E2817-D2817</f>
        <v>0</v>
      </c>
      <c r="K2817" s="13"/>
      <c r="L2817" s="13"/>
    </row>
    <row r="2818" spans="1:12" x14ac:dyDescent="0.2">
      <c r="A2818" s="17" t="s">
        <v>151</v>
      </c>
      <c r="B2818" s="17" t="s">
        <v>152</v>
      </c>
      <c r="C2818" s="17"/>
      <c r="D2818" s="18">
        <v>8000000</v>
      </c>
      <c r="E2818" s="18">
        <v>8000000</v>
      </c>
      <c r="F2818" s="34">
        <f>E2818-D2818</f>
        <v>0</v>
      </c>
      <c r="K2818" s="13"/>
      <c r="L2818" s="13"/>
    </row>
    <row r="2819" spans="1:12" x14ac:dyDescent="0.2">
      <c r="A2819" s="14" t="s">
        <v>59</v>
      </c>
      <c r="B2819" s="14" t="s">
        <v>58</v>
      </c>
      <c r="C2819" s="14"/>
      <c r="D2819" s="16">
        <v>6100000</v>
      </c>
      <c r="E2819" s="16">
        <f>SUM(E2820:E2821)</f>
        <v>6100000</v>
      </c>
      <c r="F2819" s="34">
        <f>E2819-D2819</f>
        <v>0</v>
      </c>
      <c r="K2819" s="13"/>
      <c r="L2819" s="13"/>
    </row>
    <row r="2820" spans="1:12" x14ac:dyDescent="0.2">
      <c r="A2820" s="17" t="s">
        <v>57</v>
      </c>
      <c r="B2820" s="17" t="s">
        <v>56</v>
      </c>
      <c r="C2820" s="17"/>
      <c r="D2820" s="18">
        <v>2200000</v>
      </c>
      <c r="E2820" s="18">
        <v>2200000</v>
      </c>
      <c r="F2820" s="34">
        <f>E2820-D2820</f>
        <v>0</v>
      </c>
      <c r="K2820" s="13"/>
      <c r="L2820" s="13"/>
    </row>
    <row r="2821" spans="1:12" x14ac:dyDescent="0.2">
      <c r="A2821" s="17" t="s">
        <v>55</v>
      </c>
      <c r="B2821" s="17" t="s">
        <v>54</v>
      </c>
      <c r="C2821" s="17"/>
      <c r="D2821" s="18">
        <v>3900000</v>
      </c>
      <c r="E2821" s="18">
        <v>3900000</v>
      </c>
      <c r="F2821" s="34">
        <f>E2821-D2821</f>
        <v>0</v>
      </c>
      <c r="K2821" s="13"/>
      <c r="L2821" s="13"/>
    </row>
    <row r="2822" spans="1:12" x14ac:dyDescent="0.2">
      <c r="A2822" s="14" t="s">
        <v>37</v>
      </c>
      <c r="B2822" s="14" t="s">
        <v>36</v>
      </c>
      <c r="C2822" s="14"/>
      <c r="D2822" s="16">
        <v>1093741389</v>
      </c>
      <c r="E2822" s="16">
        <f>SUM(E2823,E2828)</f>
        <v>1093741389</v>
      </c>
      <c r="F2822" s="34">
        <f t="shared" ref="F2822:F2885" si="44">E2822-D2822</f>
        <v>0</v>
      </c>
      <c r="K2822" s="13"/>
      <c r="L2822" s="13"/>
    </row>
    <row r="2823" spans="1:12" x14ac:dyDescent="0.2">
      <c r="A2823" s="14" t="s">
        <v>157</v>
      </c>
      <c r="B2823" s="14" t="s">
        <v>158</v>
      </c>
      <c r="C2823" s="14"/>
      <c r="D2823" s="16">
        <v>685591389</v>
      </c>
      <c r="E2823" s="16">
        <f>E2824</f>
        <v>685591389</v>
      </c>
      <c r="F2823" s="34">
        <f t="shared" si="44"/>
        <v>0</v>
      </c>
      <c r="K2823" s="13"/>
      <c r="L2823" s="13"/>
    </row>
    <row r="2824" spans="1:12" x14ac:dyDescent="0.2">
      <c r="A2824" s="14" t="s">
        <v>159</v>
      </c>
      <c r="B2824" s="14" t="s">
        <v>160</v>
      </c>
      <c r="C2824" s="14"/>
      <c r="D2824" s="16">
        <v>685591389</v>
      </c>
      <c r="E2824" s="16">
        <f>SUM(E2825:E2827)</f>
        <v>685591389</v>
      </c>
      <c r="F2824" s="34">
        <f t="shared" si="44"/>
        <v>0</v>
      </c>
      <c r="K2824" s="13"/>
      <c r="L2824" s="13"/>
    </row>
    <row r="2825" spans="1:12" x14ac:dyDescent="0.2">
      <c r="A2825" s="17" t="s">
        <v>1002</v>
      </c>
      <c r="B2825" s="17" t="s">
        <v>1003</v>
      </c>
      <c r="C2825" s="17"/>
      <c r="D2825" s="18">
        <v>276550000</v>
      </c>
      <c r="E2825" s="36">
        <f>SUM(E2838:E2840)</f>
        <v>276550000</v>
      </c>
      <c r="F2825" s="34">
        <f t="shared" si="44"/>
        <v>0</v>
      </c>
      <c r="K2825" s="13"/>
      <c r="L2825" s="13"/>
    </row>
    <row r="2826" spans="1:12" x14ac:dyDescent="0.2">
      <c r="A2826" s="17" t="s">
        <v>163</v>
      </c>
      <c r="B2826" s="17" t="s">
        <v>164</v>
      </c>
      <c r="C2826" s="17"/>
      <c r="D2826" s="18">
        <v>279041389</v>
      </c>
      <c r="E2826" s="37">
        <f>SUM(E2841:E2842,E2853:E2855)</f>
        <v>279041389</v>
      </c>
      <c r="F2826" s="34">
        <f t="shared" si="44"/>
        <v>0</v>
      </c>
      <c r="K2826" s="13"/>
      <c r="L2826" s="13"/>
    </row>
    <row r="2827" spans="1:12" x14ac:dyDescent="0.2">
      <c r="A2827" s="17" t="s">
        <v>417</v>
      </c>
      <c r="B2827" s="17" t="s">
        <v>418</v>
      </c>
      <c r="C2827" s="17"/>
      <c r="D2827" s="18">
        <v>130000000</v>
      </c>
      <c r="E2827" s="35">
        <f>E2843</f>
        <v>130000000</v>
      </c>
      <c r="F2827" s="34">
        <f t="shared" si="44"/>
        <v>0</v>
      </c>
      <c r="K2827" s="13"/>
      <c r="L2827" s="13"/>
    </row>
    <row r="2828" spans="1:12" x14ac:dyDescent="0.2">
      <c r="A2828" s="14" t="s">
        <v>31</v>
      </c>
      <c r="B2828" s="14" t="s">
        <v>30</v>
      </c>
      <c r="C2828" s="14"/>
      <c r="D2828" s="16">
        <v>408150000</v>
      </c>
      <c r="E2828" s="16">
        <f>E2829</f>
        <v>408150000</v>
      </c>
      <c r="F2828" s="34">
        <f t="shared" si="44"/>
        <v>0</v>
      </c>
      <c r="K2828" s="13"/>
      <c r="L2828" s="13"/>
    </row>
    <row r="2829" spans="1:12" x14ac:dyDescent="0.2">
      <c r="A2829" s="14" t="s">
        <v>29</v>
      </c>
      <c r="B2829" s="14" t="s">
        <v>28</v>
      </c>
      <c r="C2829" s="14"/>
      <c r="D2829" s="16">
        <v>408150000</v>
      </c>
      <c r="E2829" s="16">
        <f>E2830</f>
        <v>408150000</v>
      </c>
      <c r="F2829" s="34">
        <f t="shared" si="44"/>
        <v>0</v>
      </c>
      <c r="K2829" s="13"/>
      <c r="L2829" s="13"/>
    </row>
    <row r="2830" spans="1:12" x14ac:dyDescent="0.2">
      <c r="A2830" s="17" t="s">
        <v>27</v>
      </c>
      <c r="B2830" s="17" t="s">
        <v>26</v>
      </c>
      <c r="C2830" s="17"/>
      <c r="D2830" s="18">
        <v>408150000</v>
      </c>
      <c r="E2830" s="18">
        <f>SUM(E2844:E2852)</f>
        <v>408150000</v>
      </c>
      <c r="F2830" s="34">
        <f t="shared" si="44"/>
        <v>0</v>
      </c>
      <c r="K2830" s="13"/>
      <c r="L2830" s="13"/>
    </row>
    <row r="2831" spans="1:12" x14ac:dyDescent="0.2">
      <c r="A2831" s="13"/>
      <c r="B2831" s="14" t="s">
        <v>3</v>
      </c>
      <c r="C2831" s="14"/>
      <c r="D2831" s="16">
        <v>255270844</v>
      </c>
      <c r="E2831" s="16">
        <f>E2793</f>
        <v>255270844</v>
      </c>
      <c r="F2831" s="34">
        <f t="shared" si="44"/>
        <v>0</v>
      </c>
      <c r="K2831" s="13"/>
      <c r="L2831" s="13"/>
    </row>
    <row r="2832" spans="1:12" x14ac:dyDescent="0.2">
      <c r="A2832" s="13"/>
      <c r="B2832" s="14" t="s">
        <v>2</v>
      </c>
      <c r="C2832" s="14"/>
      <c r="D2832" s="16">
        <v>50388952</v>
      </c>
      <c r="E2832" s="16">
        <f>E2803</f>
        <v>50388952</v>
      </c>
      <c r="F2832" s="34">
        <f t="shared" si="44"/>
        <v>0</v>
      </c>
      <c r="K2832" s="13"/>
      <c r="L2832" s="13"/>
    </row>
    <row r="2833" spans="1:12" x14ac:dyDescent="0.2">
      <c r="A2833" s="13"/>
      <c r="B2833" s="14" t="s">
        <v>23</v>
      </c>
      <c r="C2833" s="14"/>
      <c r="D2833" s="16">
        <v>305659796</v>
      </c>
      <c r="E2833" s="16">
        <f>SUM(E2831:E2832)</f>
        <v>305659796</v>
      </c>
      <c r="F2833" s="34">
        <f t="shared" si="44"/>
        <v>0</v>
      </c>
      <c r="K2833" s="13"/>
      <c r="L2833" s="13"/>
    </row>
    <row r="2834" spans="1:12" x14ac:dyDescent="0.2">
      <c r="A2834" s="13"/>
      <c r="B2834" s="14" t="s">
        <v>1</v>
      </c>
      <c r="C2834" s="14"/>
      <c r="D2834" s="16">
        <v>1093741389</v>
      </c>
      <c r="E2834" s="16">
        <f>E2822</f>
        <v>1093741389</v>
      </c>
      <c r="F2834" s="34">
        <f t="shared" si="44"/>
        <v>0</v>
      </c>
      <c r="K2834" s="13"/>
      <c r="L2834" s="13"/>
    </row>
    <row r="2835" spans="1:12" x14ac:dyDescent="0.2">
      <c r="A2835" s="13"/>
      <c r="B2835" s="14" t="s">
        <v>0</v>
      </c>
      <c r="C2835" s="14"/>
      <c r="D2835" s="16">
        <v>1399401185</v>
      </c>
      <c r="E2835" s="16">
        <f>SUM(E2833:E2834)</f>
        <v>1399401185</v>
      </c>
      <c r="F2835" s="34">
        <f t="shared" si="44"/>
        <v>0</v>
      </c>
      <c r="J2835" s="13"/>
      <c r="K2835" s="13"/>
    </row>
    <row r="2836" spans="1:12" x14ac:dyDescent="0.2">
      <c r="A2836" s="14" t="s">
        <v>1759</v>
      </c>
      <c r="B2836" s="14" t="s">
        <v>1760</v>
      </c>
      <c r="C2836" s="14"/>
      <c r="F2836" s="34">
        <f t="shared" si="44"/>
        <v>0</v>
      </c>
      <c r="K2836" s="13"/>
      <c r="L2836" s="13"/>
    </row>
    <row r="2837" spans="1:12" x14ac:dyDescent="0.2">
      <c r="A2837" s="29" t="s">
        <v>5</v>
      </c>
      <c r="B2837" s="29" t="s">
        <v>22</v>
      </c>
      <c r="C2837" s="29" t="s">
        <v>21</v>
      </c>
      <c r="D2837" s="30" t="s">
        <v>20</v>
      </c>
      <c r="E2837" s="30" t="s">
        <v>20</v>
      </c>
      <c r="F2837" s="34" t="e">
        <f t="shared" si="44"/>
        <v>#VALUE!</v>
      </c>
      <c r="K2837" s="13"/>
      <c r="L2837" s="13"/>
    </row>
    <row r="2838" spans="1:12" x14ac:dyDescent="0.2">
      <c r="A2838" s="17" t="s">
        <v>1761</v>
      </c>
      <c r="B2838" s="17" t="s">
        <v>1762</v>
      </c>
      <c r="C2838" s="17" t="s">
        <v>18</v>
      </c>
      <c r="D2838" s="18">
        <v>18000000</v>
      </c>
      <c r="E2838" s="36">
        <v>18000000</v>
      </c>
      <c r="F2838" s="34">
        <f t="shared" si="44"/>
        <v>0</v>
      </c>
      <c r="K2838" s="13"/>
      <c r="L2838" s="13"/>
    </row>
    <row r="2839" spans="1:12" x14ac:dyDescent="0.2">
      <c r="A2839" s="17" t="s">
        <v>1763</v>
      </c>
      <c r="B2839" s="17" t="s">
        <v>1764</v>
      </c>
      <c r="C2839" s="17" t="s">
        <v>18</v>
      </c>
      <c r="D2839" s="18">
        <v>140100000</v>
      </c>
      <c r="E2839" s="36">
        <v>140100000</v>
      </c>
      <c r="F2839" s="34">
        <f t="shared" si="44"/>
        <v>0</v>
      </c>
      <c r="K2839" s="13"/>
      <c r="L2839" s="13"/>
    </row>
    <row r="2840" spans="1:12" x14ac:dyDescent="0.2">
      <c r="A2840" s="17" t="s">
        <v>1765</v>
      </c>
      <c r="B2840" s="17" t="s">
        <v>1766</v>
      </c>
      <c r="C2840" s="17" t="s">
        <v>18</v>
      </c>
      <c r="D2840" s="18">
        <v>118450000</v>
      </c>
      <c r="E2840" s="36">
        <v>118450000</v>
      </c>
      <c r="F2840" s="34">
        <f t="shared" si="44"/>
        <v>0</v>
      </c>
      <c r="K2840" s="13"/>
      <c r="L2840" s="13"/>
    </row>
    <row r="2841" spans="1:12" x14ac:dyDescent="0.2">
      <c r="A2841" s="17" t="s">
        <v>1767</v>
      </c>
      <c r="B2841" s="17" t="s">
        <v>1768</v>
      </c>
      <c r="C2841" s="17" t="s">
        <v>18</v>
      </c>
      <c r="D2841" s="18">
        <v>73041348</v>
      </c>
      <c r="E2841" s="37">
        <v>73041348</v>
      </c>
      <c r="F2841" s="34">
        <f t="shared" si="44"/>
        <v>0</v>
      </c>
      <c r="K2841" s="13"/>
      <c r="L2841" s="13"/>
    </row>
    <row r="2842" spans="1:12" x14ac:dyDescent="0.2">
      <c r="A2842" s="17" t="s">
        <v>1769</v>
      </c>
      <c r="B2842" s="17" t="s">
        <v>1770</v>
      </c>
      <c r="C2842" s="17" t="s">
        <v>18</v>
      </c>
      <c r="D2842" s="18">
        <v>16000041</v>
      </c>
      <c r="E2842" s="37">
        <v>16000041</v>
      </c>
      <c r="F2842" s="34">
        <f t="shared" si="44"/>
        <v>0</v>
      </c>
      <c r="K2842" s="13"/>
      <c r="L2842" s="13"/>
    </row>
    <row r="2843" spans="1:12" x14ac:dyDescent="0.2">
      <c r="A2843" s="17" t="s">
        <v>1771</v>
      </c>
      <c r="B2843" s="17" t="s">
        <v>1772</v>
      </c>
      <c r="C2843" s="17" t="s">
        <v>19</v>
      </c>
      <c r="D2843" s="18">
        <v>130000000</v>
      </c>
      <c r="E2843" s="35">
        <v>130000000</v>
      </c>
      <c r="F2843" s="34">
        <f t="shared" si="44"/>
        <v>0</v>
      </c>
      <c r="K2843" s="13"/>
      <c r="L2843" s="13"/>
    </row>
    <row r="2844" spans="1:12" x14ac:dyDescent="0.2">
      <c r="A2844" s="17" t="s">
        <v>1773</v>
      </c>
      <c r="B2844" s="17" t="s">
        <v>1774</v>
      </c>
      <c r="C2844" s="17" t="s">
        <v>19</v>
      </c>
      <c r="D2844" s="18">
        <v>47500000</v>
      </c>
      <c r="E2844" s="18">
        <v>47500000</v>
      </c>
      <c r="F2844" s="34">
        <f t="shared" si="44"/>
        <v>0</v>
      </c>
      <c r="K2844" s="13"/>
      <c r="L2844" s="13"/>
    </row>
    <row r="2845" spans="1:12" x14ac:dyDescent="0.2">
      <c r="A2845" s="17" t="s">
        <v>1775</v>
      </c>
      <c r="B2845" s="17" t="s">
        <v>1776</v>
      </c>
      <c r="C2845" s="17" t="s">
        <v>19</v>
      </c>
      <c r="D2845" s="18">
        <v>44000000</v>
      </c>
      <c r="E2845" s="18">
        <v>44000000</v>
      </c>
      <c r="F2845" s="34">
        <f t="shared" si="44"/>
        <v>0</v>
      </c>
      <c r="K2845" s="13"/>
      <c r="L2845" s="13"/>
    </row>
    <row r="2846" spans="1:12" x14ac:dyDescent="0.2">
      <c r="A2846" s="17" t="s">
        <v>1777</v>
      </c>
      <c r="B2846" s="17" t="s">
        <v>1778</v>
      </c>
      <c r="C2846" s="17" t="s">
        <v>19</v>
      </c>
      <c r="D2846" s="18">
        <v>44500000</v>
      </c>
      <c r="E2846" s="18">
        <v>44500000</v>
      </c>
      <c r="F2846" s="34">
        <f t="shared" si="44"/>
        <v>0</v>
      </c>
      <c r="K2846" s="13"/>
      <c r="L2846" s="13"/>
    </row>
    <row r="2847" spans="1:12" x14ac:dyDescent="0.2">
      <c r="A2847" s="17" t="s">
        <v>1779</v>
      </c>
      <c r="B2847" s="17" t="s">
        <v>1780</v>
      </c>
      <c r="C2847" s="17" t="s">
        <v>19</v>
      </c>
      <c r="D2847" s="18">
        <v>49700000</v>
      </c>
      <c r="E2847" s="18">
        <v>49700000</v>
      </c>
      <c r="F2847" s="34">
        <f t="shared" si="44"/>
        <v>0</v>
      </c>
      <c r="K2847" s="13"/>
      <c r="L2847" s="13"/>
    </row>
    <row r="2848" spans="1:12" ht="27" x14ac:dyDescent="0.2">
      <c r="A2848" s="17" t="s">
        <v>1781</v>
      </c>
      <c r="B2848" s="17" t="s">
        <v>1782</v>
      </c>
      <c r="C2848" s="17" t="s">
        <v>19</v>
      </c>
      <c r="D2848" s="18">
        <v>47000000</v>
      </c>
      <c r="E2848" s="18">
        <v>47000000</v>
      </c>
      <c r="F2848" s="34">
        <f t="shared" si="44"/>
        <v>0</v>
      </c>
      <c r="K2848" s="13"/>
      <c r="L2848" s="13"/>
    </row>
    <row r="2849" spans="1:12" ht="27" x14ac:dyDescent="0.2">
      <c r="A2849" s="17" t="s">
        <v>1783</v>
      </c>
      <c r="B2849" s="17" t="s">
        <v>1784</v>
      </c>
      <c r="C2849" s="17" t="s">
        <v>19</v>
      </c>
      <c r="D2849" s="18">
        <v>50000000</v>
      </c>
      <c r="E2849" s="18">
        <v>50000000</v>
      </c>
      <c r="F2849" s="34">
        <f t="shared" si="44"/>
        <v>0</v>
      </c>
      <c r="K2849" s="13"/>
      <c r="L2849" s="13"/>
    </row>
    <row r="2850" spans="1:12" x14ac:dyDescent="0.2">
      <c r="A2850" s="17" t="s">
        <v>1785</v>
      </c>
      <c r="B2850" s="17" t="s">
        <v>1786</v>
      </c>
      <c r="C2850" s="17" t="s">
        <v>19</v>
      </c>
      <c r="D2850" s="18">
        <v>58900000</v>
      </c>
      <c r="E2850" s="18">
        <v>58900000</v>
      </c>
      <c r="F2850" s="34">
        <f t="shared" si="44"/>
        <v>0</v>
      </c>
      <c r="K2850" s="13"/>
      <c r="L2850" s="13"/>
    </row>
    <row r="2851" spans="1:12" ht="27" x14ac:dyDescent="0.2">
      <c r="A2851" s="17" t="s">
        <v>1787</v>
      </c>
      <c r="B2851" s="17" t="s">
        <v>1788</v>
      </c>
      <c r="C2851" s="17" t="s">
        <v>19</v>
      </c>
      <c r="D2851" s="18">
        <v>61550000</v>
      </c>
      <c r="E2851" s="18">
        <v>61550000</v>
      </c>
      <c r="F2851" s="34">
        <f t="shared" si="44"/>
        <v>0</v>
      </c>
      <c r="K2851" s="13"/>
      <c r="L2851" s="13"/>
    </row>
    <row r="2852" spans="1:12" ht="27" x14ac:dyDescent="0.2">
      <c r="A2852" s="17" t="s">
        <v>1789</v>
      </c>
      <c r="B2852" s="17" t="s">
        <v>1790</v>
      </c>
      <c r="C2852" s="17" t="s">
        <v>19</v>
      </c>
      <c r="D2852" s="18">
        <v>5000000</v>
      </c>
      <c r="E2852" s="18">
        <v>5000000</v>
      </c>
      <c r="F2852" s="34">
        <f t="shared" si="44"/>
        <v>0</v>
      </c>
      <c r="K2852" s="13"/>
      <c r="L2852" s="13"/>
    </row>
    <row r="2853" spans="1:12" ht="27" x14ac:dyDescent="0.2">
      <c r="A2853" s="17" t="s">
        <v>1791</v>
      </c>
      <c r="B2853" s="17" t="s">
        <v>1792</v>
      </c>
      <c r="C2853" s="17" t="s">
        <v>19</v>
      </c>
      <c r="D2853" s="18">
        <v>5000000</v>
      </c>
      <c r="E2853" s="37">
        <v>5000000</v>
      </c>
      <c r="F2853" s="34">
        <f t="shared" si="44"/>
        <v>0</v>
      </c>
      <c r="K2853" s="13"/>
      <c r="L2853" s="13"/>
    </row>
    <row r="2854" spans="1:12" ht="27" x14ac:dyDescent="0.2">
      <c r="A2854" s="17" t="s">
        <v>1793</v>
      </c>
      <c r="B2854" s="17" t="s">
        <v>1794</v>
      </c>
      <c r="C2854" s="17" t="s">
        <v>19</v>
      </c>
      <c r="D2854" s="18">
        <v>5000000</v>
      </c>
      <c r="E2854" s="37">
        <v>5000000</v>
      </c>
      <c r="F2854" s="34">
        <f t="shared" si="44"/>
        <v>0</v>
      </c>
      <c r="K2854" s="13"/>
      <c r="L2854" s="13"/>
    </row>
    <row r="2855" spans="1:12" ht="40.5" x14ac:dyDescent="0.2">
      <c r="A2855" s="17" t="s">
        <v>1795</v>
      </c>
      <c r="B2855" s="17" t="s">
        <v>1796</v>
      </c>
      <c r="C2855" s="17" t="s">
        <v>19</v>
      </c>
      <c r="D2855" s="18">
        <v>180000000</v>
      </c>
      <c r="E2855" s="37">
        <v>180000000</v>
      </c>
      <c r="F2855" s="34">
        <f t="shared" si="44"/>
        <v>0</v>
      </c>
      <c r="K2855" s="13"/>
      <c r="L2855" s="13"/>
    </row>
    <row r="2856" spans="1:12" x14ac:dyDescent="0.2">
      <c r="A2856" s="14" t="s">
        <v>1797</v>
      </c>
      <c r="B2856" s="14" t="s">
        <v>1798</v>
      </c>
      <c r="C2856" s="14"/>
      <c r="F2856" s="34">
        <f t="shared" si="44"/>
        <v>0</v>
      </c>
      <c r="K2856" s="13"/>
      <c r="L2856" s="13"/>
    </row>
    <row r="2857" spans="1:12" x14ac:dyDescent="0.2">
      <c r="A2857" s="29" t="s">
        <v>5</v>
      </c>
      <c r="B2857" s="29" t="s">
        <v>140</v>
      </c>
      <c r="C2857" s="29"/>
      <c r="D2857" s="30" t="s">
        <v>20</v>
      </c>
      <c r="E2857" s="30" t="s">
        <v>20</v>
      </c>
      <c r="F2857" s="34" t="e">
        <f t="shared" si="44"/>
        <v>#VALUE!</v>
      </c>
      <c r="K2857" s="13"/>
      <c r="L2857" s="13"/>
    </row>
    <row r="2858" spans="1:12" x14ac:dyDescent="0.2">
      <c r="A2858" s="14" t="s">
        <v>139</v>
      </c>
      <c r="B2858" s="14" t="s">
        <v>15</v>
      </c>
      <c r="C2858" s="14"/>
      <c r="D2858" s="16">
        <v>875689160</v>
      </c>
      <c r="E2858" s="16">
        <f>SUM(E2859,E2869,E2900)</f>
        <v>875689160</v>
      </c>
      <c r="F2858" s="34">
        <f t="shared" si="44"/>
        <v>0</v>
      </c>
      <c r="K2858" s="13"/>
      <c r="L2858" s="13"/>
    </row>
    <row r="2859" spans="1:12" x14ac:dyDescent="0.2">
      <c r="A2859" s="14" t="s">
        <v>138</v>
      </c>
      <c r="B2859" s="14" t="s">
        <v>137</v>
      </c>
      <c r="C2859" s="14"/>
      <c r="D2859" s="16">
        <v>490210682</v>
      </c>
      <c r="E2859" s="16">
        <f>SUM(E2860,E2863)</f>
        <v>490210682</v>
      </c>
      <c r="F2859" s="34">
        <f t="shared" si="44"/>
        <v>0</v>
      </c>
      <c r="K2859" s="13"/>
      <c r="L2859" s="13"/>
    </row>
    <row r="2860" spans="1:12" x14ac:dyDescent="0.2">
      <c r="A2860" s="14" t="s">
        <v>136</v>
      </c>
      <c r="B2860" s="14" t="s">
        <v>132</v>
      </c>
      <c r="C2860" s="14"/>
      <c r="D2860" s="16">
        <v>427714557</v>
      </c>
      <c r="E2860" s="16">
        <f>E2861</f>
        <v>427714557</v>
      </c>
      <c r="F2860" s="34">
        <f t="shared" si="44"/>
        <v>0</v>
      </c>
      <c r="K2860" s="13"/>
      <c r="L2860" s="13"/>
    </row>
    <row r="2861" spans="1:12" x14ac:dyDescent="0.2">
      <c r="A2861" s="14" t="s">
        <v>135</v>
      </c>
      <c r="B2861" s="14" t="s">
        <v>134</v>
      </c>
      <c r="C2861" s="14"/>
      <c r="D2861" s="16">
        <v>427714557</v>
      </c>
      <c r="E2861" s="16">
        <f>E2862</f>
        <v>427714557</v>
      </c>
      <c r="F2861" s="34">
        <f t="shared" si="44"/>
        <v>0</v>
      </c>
      <c r="K2861" s="13"/>
      <c r="L2861" s="13"/>
    </row>
    <row r="2862" spans="1:12" x14ac:dyDescent="0.2">
      <c r="A2862" s="17" t="s">
        <v>133</v>
      </c>
      <c r="B2862" s="17" t="s">
        <v>132</v>
      </c>
      <c r="C2862" s="17"/>
      <c r="D2862" s="18">
        <v>427714557</v>
      </c>
      <c r="E2862" s="18">
        <v>427714557</v>
      </c>
      <c r="F2862" s="34">
        <f t="shared" si="44"/>
        <v>0</v>
      </c>
      <c r="K2862" s="13"/>
      <c r="L2862" s="13"/>
    </row>
    <row r="2863" spans="1:12" x14ac:dyDescent="0.2">
      <c r="A2863" s="14" t="s">
        <v>131</v>
      </c>
      <c r="B2863" s="14" t="s">
        <v>130</v>
      </c>
      <c r="C2863" s="14"/>
      <c r="D2863" s="16">
        <v>62496125</v>
      </c>
      <c r="E2863" s="16">
        <f>SUM(E2864,E2866)</f>
        <v>62496125</v>
      </c>
      <c r="F2863" s="34">
        <f t="shared" si="44"/>
        <v>0</v>
      </c>
      <c r="K2863" s="13"/>
      <c r="L2863" s="13"/>
    </row>
    <row r="2864" spans="1:12" x14ac:dyDescent="0.2">
      <c r="A2864" s="14" t="s">
        <v>129</v>
      </c>
      <c r="B2864" s="14" t="s">
        <v>128</v>
      </c>
      <c r="C2864" s="14"/>
      <c r="D2864" s="16">
        <v>0</v>
      </c>
      <c r="E2864" s="16">
        <f>E2865</f>
        <v>0</v>
      </c>
      <c r="F2864" s="34">
        <f t="shared" si="44"/>
        <v>0</v>
      </c>
      <c r="K2864" s="13"/>
      <c r="L2864" s="13"/>
    </row>
    <row r="2865" spans="1:12" x14ac:dyDescent="0.2">
      <c r="A2865" s="17" t="s">
        <v>143</v>
      </c>
      <c r="B2865" s="17" t="s">
        <v>144</v>
      </c>
      <c r="C2865" s="17"/>
      <c r="D2865" s="18">
        <v>0</v>
      </c>
      <c r="E2865" s="18">
        <v>0</v>
      </c>
      <c r="F2865" s="34">
        <f t="shared" si="44"/>
        <v>0</v>
      </c>
      <c r="K2865" s="13"/>
      <c r="L2865" s="13"/>
    </row>
    <row r="2866" spans="1:12" x14ac:dyDescent="0.2">
      <c r="A2866" s="14" t="s">
        <v>125</v>
      </c>
      <c r="B2866" s="14" t="s">
        <v>124</v>
      </c>
      <c r="C2866" s="14"/>
      <c r="D2866" s="16">
        <v>62496125</v>
      </c>
      <c r="E2866" s="16">
        <f>SUM(E2867:E2868)</f>
        <v>62496125</v>
      </c>
      <c r="F2866" s="34">
        <f t="shared" si="44"/>
        <v>0</v>
      </c>
      <c r="K2866" s="13"/>
      <c r="L2866" s="13"/>
    </row>
    <row r="2867" spans="1:12" x14ac:dyDescent="0.2">
      <c r="A2867" s="17" t="s">
        <v>123</v>
      </c>
      <c r="B2867" s="17" t="s">
        <v>122</v>
      </c>
      <c r="C2867" s="17"/>
      <c r="D2867" s="18">
        <v>20832042</v>
      </c>
      <c r="E2867" s="18">
        <v>20832042</v>
      </c>
      <c r="F2867" s="34">
        <f t="shared" si="44"/>
        <v>0</v>
      </c>
      <c r="K2867" s="13"/>
      <c r="L2867" s="13"/>
    </row>
    <row r="2868" spans="1:12" x14ac:dyDescent="0.2">
      <c r="A2868" s="17" t="s">
        <v>121</v>
      </c>
      <c r="B2868" s="17" t="s">
        <v>120</v>
      </c>
      <c r="C2868" s="17"/>
      <c r="D2868" s="18">
        <v>41664083</v>
      </c>
      <c r="E2868" s="18">
        <v>41664083</v>
      </c>
      <c r="F2868" s="34">
        <f t="shared" si="44"/>
        <v>0</v>
      </c>
      <c r="K2868" s="13"/>
      <c r="L2868" s="13"/>
    </row>
    <row r="2869" spans="1:12" x14ac:dyDescent="0.2">
      <c r="A2869" s="14" t="s">
        <v>119</v>
      </c>
      <c r="B2869" s="14" t="s">
        <v>118</v>
      </c>
      <c r="C2869" s="14"/>
      <c r="D2869" s="16">
        <v>50331898</v>
      </c>
      <c r="E2869" s="16">
        <f>E2870</f>
        <v>50331898</v>
      </c>
      <c r="F2869" s="34">
        <f t="shared" si="44"/>
        <v>0</v>
      </c>
      <c r="K2869" s="13"/>
      <c r="L2869" s="13"/>
    </row>
    <row r="2870" spans="1:12" x14ac:dyDescent="0.2">
      <c r="A2870" s="14" t="s">
        <v>117</v>
      </c>
      <c r="B2870" s="14" t="s">
        <v>116</v>
      </c>
      <c r="C2870" s="14"/>
      <c r="D2870" s="16">
        <v>50331898</v>
      </c>
      <c r="E2870" s="16">
        <f>SUM(E2871,E2874,E2876,E2880,E2887,E2890,E2893)</f>
        <v>50331898</v>
      </c>
      <c r="F2870" s="34">
        <f t="shared" si="44"/>
        <v>0</v>
      </c>
      <c r="K2870" s="13"/>
      <c r="L2870" s="13"/>
    </row>
    <row r="2871" spans="1:12" x14ac:dyDescent="0.2">
      <c r="A2871" s="14" t="s">
        <v>115</v>
      </c>
      <c r="B2871" s="14" t="s">
        <v>114</v>
      </c>
      <c r="C2871" s="14"/>
      <c r="D2871" s="16">
        <v>6088748</v>
      </c>
      <c r="E2871" s="16">
        <f>SUM(E2872:E2873)</f>
        <v>6088748</v>
      </c>
      <c r="F2871" s="34">
        <f t="shared" si="44"/>
        <v>0</v>
      </c>
      <c r="K2871" s="13"/>
      <c r="L2871" s="13"/>
    </row>
    <row r="2872" spans="1:12" x14ac:dyDescent="0.2">
      <c r="A2872" s="17" t="s">
        <v>113</v>
      </c>
      <c r="B2872" s="17" t="s">
        <v>112</v>
      </c>
      <c r="C2872" s="17"/>
      <c r="D2872" s="18">
        <v>3044374</v>
      </c>
      <c r="E2872" s="18">
        <v>3044374</v>
      </c>
      <c r="F2872" s="34">
        <f t="shared" si="44"/>
        <v>0</v>
      </c>
      <c r="K2872" s="13"/>
      <c r="L2872" s="13"/>
    </row>
    <row r="2873" spans="1:12" x14ac:dyDescent="0.2">
      <c r="A2873" s="17" t="s">
        <v>111</v>
      </c>
      <c r="B2873" s="17" t="s">
        <v>110</v>
      </c>
      <c r="C2873" s="17"/>
      <c r="D2873" s="18">
        <v>3044374</v>
      </c>
      <c r="E2873" s="18">
        <v>3044374</v>
      </c>
      <c r="F2873" s="34">
        <f t="shared" si="44"/>
        <v>0</v>
      </c>
      <c r="K2873" s="13"/>
      <c r="L2873" s="13"/>
    </row>
    <row r="2874" spans="1:12" x14ac:dyDescent="0.2">
      <c r="A2874" s="14" t="s">
        <v>109</v>
      </c>
      <c r="B2874" s="14" t="s">
        <v>108</v>
      </c>
      <c r="C2874" s="14"/>
      <c r="D2874" s="16">
        <v>487100</v>
      </c>
      <c r="E2874" s="16">
        <f>E2875</f>
        <v>487100</v>
      </c>
      <c r="F2874" s="34">
        <f t="shared" si="44"/>
        <v>0</v>
      </c>
      <c r="K2874" s="13"/>
      <c r="L2874" s="13"/>
    </row>
    <row r="2875" spans="1:12" x14ac:dyDescent="0.2">
      <c r="A2875" s="17" t="s">
        <v>107</v>
      </c>
      <c r="B2875" s="17" t="s">
        <v>106</v>
      </c>
      <c r="C2875" s="17"/>
      <c r="D2875" s="18">
        <v>487100</v>
      </c>
      <c r="E2875" s="18">
        <v>487100</v>
      </c>
      <c r="F2875" s="34">
        <f t="shared" si="44"/>
        <v>0</v>
      </c>
      <c r="K2875" s="13"/>
      <c r="L2875" s="13"/>
    </row>
    <row r="2876" spans="1:12" x14ac:dyDescent="0.2">
      <c r="A2876" s="14" t="s">
        <v>101</v>
      </c>
      <c r="B2876" s="14" t="s">
        <v>100</v>
      </c>
      <c r="C2876" s="14"/>
      <c r="D2876" s="16">
        <v>1765737</v>
      </c>
      <c r="E2876" s="16">
        <f>SUM(E2877:E2879)</f>
        <v>1765737</v>
      </c>
      <c r="F2876" s="34">
        <f t="shared" si="44"/>
        <v>0</v>
      </c>
      <c r="K2876" s="13"/>
      <c r="L2876" s="13"/>
    </row>
    <row r="2877" spans="1:12" x14ac:dyDescent="0.2">
      <c r="A2877" s="17" t="s">
        <v>99</v>
      </c>
      <c r="B2877" s="17" t="s">
        <v>98</v>
      </c>
      <c r="C2877" s="17"/>
      <c r="D2877" s="18">
        <v>730650</v>
      </c>
      <c r="E2877" s="18">
        <v>730650</v>
      </c>
      <c r="F2877" s="34">
        <f t="shared" si="44"/>
        <v>0</v>
      </c>
      <c r="K2877" s="13"/>
      <c r="L2877" s="13"/>
    </row>
    <row r="2878" spans="1:12" x14ac:dyDescent="0.2">
      <c r="A2878" s="17" t="s">
        <v>93</v>
      </c>
      <c r="B2878" s="17" t="s">
        <v>92</v>
      </c>
      <c r="C2878" s="17"/>
      <c r="D2878" s="18">
        <v>608875</v>
      </c>
      <c r="E2878" s="18">
        <v>608875</v>
      </c>
      <c r="F2878" s="34">
        <f t="shared" si="44"/>
        <v>0</v>
      </c>
      <c r="K2878" s="13"/>
      <c r="L2878" s="13"/>
    </row>
    <row r="2879" spans="1:12" x14ac:dyDescent="0.2">
      <c r="A2879" s="17" t="s">
        <v>399</v>
      </c>
      <c r="B2879" s="17" t="s">
        <v>400</v>
      </c>
      <c r="C2879" s="17"/>
      <c r="D2879" s="18">
        <v>426212</v>
      </c>
      <c r="E2879" s="18">
        <v>426212</v>
      </c>
      <c r="F2879" s="34">
        <f t="shared" si="44"/>
        <v>0</v>
      </c>
      <c r="K2879" s="13"/>
      <c r="L2879" s="13"/>
    </row>
    <row r="2880" spans="1:12" x14ac:dyDescent="0.2">
      <c r="A2880" s="14" t="s">
        <v>89</v>
      </c>
      <c r="B2880" s="14" t="s">
        <v>88</v>
      </c>
      <c r="C2880" s="14"/>
      <c r="D2880" s="16">
        <v>8794460</v>
      </c>
      <c r="E2880" s="16">
        <f>SUM(E2881:E2886)</f>
        <v>8794460</v>
      </c>
      <c r="F2880" s="34">
        <f t="shared" si="44"/>
        <v>0</v>
      </c>
      <c r="K2880" s="13"/>
      <c r="L2880" s="13"/>
    </row>
    <row r="2881" spans="1:12" x14ac:dyDescent="0.2">
      <c r="A2881" s="17" t="s">
        <v>87</v>
      </c>
      <c r="B2881" s="17" t="s">
        <v>86</v>
      </c>
      <c r="C2881" s="17"/>
      <c r="D2881" s="18">
        <v>1461299</v>
      </c>
      <c r="E2881" s="18">
        <v>1461299</v>
      </c>
      <c r="F2881" s="34">
        <f t="shared" si="44"/>
        <v>0</v>
      </c>
      <c r="K2881" s="13"/>
      <c r="L2881" s="13"/>
    </row>
    <row r="2882" spans="1:12" x14ac:dyDescent="0.2">
      <c r="A2882" s="17" t="s">
        <v>85</v>
      </c>
      <c r="B2882" s="17" t="s">
        <v>84</v>
      </c>
      <c r="C2882" s="17"/>
      <c r="D2882" s="18">
        <v>1826624</v>
      </c>
      <c r="E2882" s="18">
        <v>1826624</v>
      </c>
      <c r="F2882" s="34">
        <f t="shared" si="44"/>
        <v>0</v>
      </c>
      <c r="K2882" s="13"/>
      <c r="L2882" s="13"/>
    </row>
    <row r="2883" spans="1:12" x14ac:dyDescent="0.2">
      <c r="A2883" s="17" t="s">
        <v>83</v>
      </c>
      <c r="B2883" s="17" t="s">
        <v>82</v>
      </c>
      <c r="C2883" s="17"/>
      <c r="D2883" s="18">
        <v>1826624</v>
      </c>
      <c r="E2883" s="18">
        <v>1826624</v>
      </c>
      <c r="F2883" s="34">
        <f t="shared" si="44"/>
        <v>0</v>
      </c>
      <c r="K2883" s="13"/>
      <c r="L2883" s="13"/>
    </row>
    <row r="2884" spans="1:12" x14ac:dyDescent="0.2">
      <c r="A2884" s="17" t="s">
        <v>81</v>
      </c>
      <c r="B2884" s="17" t="s">
        <v>80</v>
      </c>
      <c r="C2884" s="17"/>
      <c r="D2884" s="18">
        <v>635539</v>
      </c>
      <c r="E2884" s="18">
        <v>635539</v>
      </c>
      <c r="F2884" s="34">
        <f t="shared" si="44"/>
        <v>0</v>
      </c>
      <c r="K2884" s="13"/>
      <c r="L2884" s="13"/>
    </row>
    <row r="2885" spans="1:12" x14ac:dyDescent="0.2">
      <c r="A2885" s="17" t="s">
        <v>79</v>
      </c>
      <c r="B2885" s="17" t="s">
        <v>78</v>
      </c>
      <c r="C2885" s="17"/>
      <c r="D2885" s="18">
        <v>1217750</v>
      </c>
      <c r="E2885" s="18">
        <v>1217750</v>
      </c>
      <c r="F2885" s="34">
        <f t="shared" si="44"/>
        <v>0</v>
      </c>
      <c r="K2885" s="13"/>
      <c r="L2885" s="13"/>
    </row>
    <row r="2886" spans="1:12" x14ac:dyDescent="0.2">
      <c r="A2886" s="17" t="s">
        <v>77</v>
      </c>
      <c r="B2886" s="17" t="s">
        <v>76</v>
      </c>
      <c r="C2886" s="17"/>
      <c r="D2886" s="18">
        <v>1826624</v>
      </c>
      <c r="E2886" s="18">
        <v>1826624</v>
      </c>
      <c r="F2886" s="34">
        <f t="shared" ref="F2886:F2949" si="45">E2886-D2886</f>
        <v>0</v>
      </c>
      <c r="K2886" s="13"/>
      <c r="L2886" s="13"/>
    </row>
    <row r="2887" spans="1:12" x14ac:dyDescent="0.2">
      <c r="A2887" s="14" t="s">
        <v>71</v>
      </c>
      <c r="B2887" s="14" t="s">
        <v>70</v>
      </c>
      <c r="C2887" s="14"/>
      <c r="D2887" s="16">
        <v>17352931</v>
      </c>
      <c r="E2887" s="16">
        <f>SUM(E2888:E2889)</f>
        <v>17352931</v>
      </c>
      <c r="F2887" s="34">
        <f t="shared" si="45"/>
        <v>0</v>
      </c>
      <c r="K2887" s="13"/>
      <c r="L2887" s="13"/>
    </row>
    <row r="2888" spans="1:12" x14ac:dyDescent="0.2">
      <c r="A2888" s="17" t="s">
        <v>69</v>
      </c>
      <c r="B2888" s="17" t="s">
        <v>68</v>
      </c>
      <c r="C2888" s="17"/>
      <c r="D2888" s="18">
        <v>15221869</v>
      </c>
      <c r="E2888" s="18">
        <v>15221869</v>
      </c>
      <c r="F2888" s="34">
        <f t="shared" si="45"/>
        <v>0</v>
      </c>
      <c r="K2888" s="13"/>
      <c r="L2888" s="13"/>
    </row>
    <row r="2889" spans="1:12" x14ac:dyDescent="0.2">
      <c r="A2889" s="17" t="s">
        <v>151</v>
      </c>
      <c r="B2889" s="17" t="s">
        <v>152</v>
      </c>
      <c r="C2889" s="17"/>
      <c r="D2889" s="18">
        <v>2131062</v>
      </c>
      <c r="E2889" s="18">
        <v>2131062</v>
      </c>
      <c r="F2889" s="34">
        <f t="shared" si="45"/>
        <v>0</v>
      </c>
      <c r="K2889" s="13"/>
      <c r="L2889" s="13"/>
    </row>
    <row r="2890" spans="1:12" x14ac:dyDescent="0.2">
      <c r="A2890" s="14" t="s">
        <v>59</v>
      </c>
      <c r="B2890" s="14" t="s">
        <v>58</v>
      </c>
      <c r="C2890" s="14"/>
      <c r="D2890" s="16">
        <v>7610935</v>
      </c>
      <c r="E2890" s="16">
        <f>SUM(E2891:E2892)</f>
        <v>7610935</v>
      </c>
      <c r="F2890" s="34">
        <f t="shared" si="45"/>
        <v>0</v>
      </c>
      <c r="K2890" s="13"/>
      <c r="L2890" s="13"/>
    </row>
    <row r="2891" spans="1:12" x14ac:dyDescent="0.2">
      <c r="A2891" s="17" t="s">
        <v>57</v>
      </c>
      <c r="B2891" s="17" t="s">
        <v>56</v>
      </c>
      <c r="C2891" s="17"/>
      <c r="D2891" s="18">
        <v>2131062</v>
      </c>
      <c r="E2891" s="18">
        <v>2131062</v>
      </c>
      <c r="F2891" s="34">
        <f t="shared" si="45"/>
        <v>0</v>
      </c>
      <c r="K2891" s="13"/>
      <c r="L2891" s="13"/>
    </row>
    <row r="2892" spans="1:12" x14ac:dyDescent="0.2">
      <c r="A2892" s="17" t="s">
        <v>55</v>
      </c>
      <c r="B2892" s="17" t="s">
        <v>54</v>
      </c>
      <c r="C2892" s="17"/>
      <c r="D2892" s="18">
        <v>5479873</v>
      </c>
      <c r="E2892" s="18">
        <v>5479873</v>
      </c>
      <c r="F2892" s="34">
        <f t="shared" si="45"/>
        <v>0</v>
      </c>
      <c r="K2892" s="13"/>
      <c r="L2892" s="13"/>
    </row>
    <row r="2893" spans="1:12" x14ac:dyDescent="0.2">
      <c r="A2893" s="14" t="s">
        <v>53</v>
      </c>
      <c r="B2893" s="14" t="s">
        <v>52</v>
      </c>
      <c r="C2893" s="14"/>
      <c r="D2893" s="16">
        <v>8231987</v>
      </c>
      <c r="E2893" s="16">
        <f>SUM(E2894:E2899)</f>
        <v>8231987</v>
      </c>
      <c r="F2893" s="34">
        <f t="shared" si="45"/>
        <v>0</v>
      </c>
      <c r="K2893" s="13"/>
      <c r="L2893" s="13"/>
    </row>
    <row r="2894" spans="1:12" x14ac:dyDescent="0.2">
      <c r="A2894" s="17" t="s">
        <v>51</v>
      </c>
      <c r="B2894" s="17" t="s">
        <v>50</v>
      </c>
      <c r="C2894" s="17"/>
      <c r="D2894" s="18">
        <v>511455</v>
      </c>
      <c r="E2894" s="18">
        <v>511455</v>
      </c>
      <c r="F2894" s="34">
        <f t="shared" si="45"/>
        <v>0</v>
      </c>
      <c r="K2894" s="13"/>
      <c r="L2894" s="13"/>
    </row>
    <row r="2895" spans="1:12" x14ac:dyDescent="0.2">
      <c r="A2895" s="17" t="s">
        <v>49</v>
      </c>
      <c r="B2895" s="17" t="s">
        <v>48</v>
      </c>
      <c r="C2895" s="17"/>
      <c r="D2895" s="18">
        <v>6149635</v>
      </c>
      <c r="E2895" s="18">
        <v>6149635</v>
      </c>
      <c r="F2895" s="34">
        <f t="shared" si="45"/>
        <v>0</v>
      </c>
      <c r="K2895" s="13"/>
      <c r="L2895" s="13"/>
    </row>
    <row r="2896" spans="1:12" x14ac:dyDescent="0.2">
      <c r="A2896" s="17" t="s">
        <v>47</v>
      </c>
      <c r="B2896" s="17" t="s">
        <v>46</v>
      </c>
      <c r="C2896" s="17"/>
      <c r="D2896" s="18">
        <v>426212</v>
      </c>
      <c r="E2896" s="18">
        <v>426212</v>
      </c>
      <c r="F2896" s="34">
        <f t="shared" si="45"/>
        <v>0</v>
      </c>
      <c r="K2896" s="13"/>
    </row>
    <row r="2897" spans="1:12" x14ac:dyDescent="0.2">
      <c r="A2897" s="17" t="s">
        <v>45</v>
      </c>
      <c r="B2897" s="17" t="s">
        <v>44</v>
      </c>
      <c r="C2897" s="17"/>
      <c r="D2897" s="18">
        <v>121775</v>
      </c>
      <c r="E2897" s="18">
        <v>121775</v>
      </c>
      <c r="F2897" s="34">
        <f t="shared" si="45"/>
        <v>0</v>
      </c>
      <c r="K2897" s="13"/>
    </row>
    <row r="2898" spans="1:12" x14ac:dyDescent="0.2">
      <c r="A2898" s="17" t="s">
        <v>41</v>
      </c>
      <c r="B2898" s="17" t="s">
        <v>40</v>
      </c>
      <c r="C2898" s="17"/>
      <c r="D2898" s="18">
        <v>633230</v>
      </c>
      <c r="E2898" s="18">
        <v>633230</v>
      </c>
      <c r="F2898" s="34">
        <f t="shared" si="45"/>
        <v>0</v>
      </c>
      <c r="K2898" s="13"/>
    </row>
    <row r="2899" spans="1:12" x14ac:dyDescent="0.2">
      <c r="A2899" s="17" t="s">
        <v>1799</v>
      </c>
      <c r="B2899" s="17" t="s">
        <v>1800</v>
      </c>
      <c r="C2899" s="17"/>
      <c r="D2899" s="18">
        <v>389680</v>
      </c>
      <c r="E2899" s="18">
        <v>389680</v>
      </c>
      <c r="F2899" s="34">
        <f t="shared" si="45"/>
        <v>0</v>
      </c>
      <c r="K2899" s="13"/>
    </row>
    <row r="2900" spans="1:12" x14ac:dyDescent="0.2">
      <c r="A2900" s="14" t="s">
        <v>37</v>
      </c>
      <c r="B2900" s="14" t="s">
        <v>36</v>
      </c>
      <c r="C2900" s="14"/>
      <c r="D2900" s="16">
        <v>335146580</v>
      </c>
      <c r="E2900" s="16">
        <f>SUM(E2901,E2906,E2910,E2913)</f>
        <v>335146580</v>
      </c>
      <c r="F2900" s="34">
        <f t="shared" si="45"/>
        <v>0</v>
      </c>
      <c r="K2900" s="13"/>
      <c r="L2900" s="13"/>
    </row>
    <row r="2901" spans="1:12" x14ac:dyDescent="0.2">
      <c r="A2901" s="14" t="s">
        <v>35</v>
      </c>
      <c r="B2901" s="14" t="s">
        <v>34</v>
      </c>
      <c r="C2901" s="14"/>
      <c r="D2901" s="16">
        <v>100146580</v>
      </c>
      <c r="E2901" s="16">
        <f>E2902</f>
        <v>100146580</v>
      </c>
      <c r="F2901" s="34">
        <f t="shared" si="45"/>
        <v>0</v>
      </c>
      <c r="K2901" s="13"/>
      <c r="L2901" s="13"/>
    </row>
    <row r="2902" spans="1:12" x14ac:dyDescent="0.2">
      <c r="A2902" s="14" t="s">
        <v>33</v>
      </c>
      <c r="B2902" s="14" t="s">
        <v>32</v>
      </c>
      <c r="C2902" s="14"/>
      <c r="D2902" s="16">
        <v>100146580</v>
      </c>
      <c r="E2902" s="16">
        <f>SUM(E2903:E2905)</f>
        <v>100146580</v>
      </c>
      <c r="F2902" s="34">
        <f t="shared" si="45"/>
        <v>0</v>
      </c>
      <c r="K2902" s="13"/>
      <c r="L2902" s="13"/>
    </row>
    <row r="2903" spans="1:12" x14ac:dyDescent="0.2">
      <c r="A2903" s="17" t="s">
        <v>411</v>
      </c>
      <c r="B2903" s="17" t="s">
        <v>412</v>
      </c>
      <c r="C2903" s="17"/>
      <c r="D2903" s="18">
        <v>75000000</v>
      </c>
      <c r="E2903" s="37">
        <f>SUM(E2923,E2928)</f>
        <v>75000000</v>
      </c>
      <c r="F2903" s="34">
        <f t="shared" si="45"/>
        <v>0</v>
      </c>
      <c r="K2903" s="13"/>
      <c r="L2903" s="13"/>
    </row>
    <row r="2904" spans="1:12" x14ac:dyDescent="0.2">
      <c r="A2904" s="17" t="s">
        <v>741</v>
      </c>
      <c r="B2904" s="17" t="s">
        <v>742</v>
      </c>
      <c r="C2904" s="17"/>
      <c r="D2904" s="18">
        <v>15000000</v>
      </c>
      <c r="E2904" s="35">
        <f>E2930</f>
        <v>15000000</v>
      </c>
      <c r="F2904" s="34">
        <f t="shared" si="45"/>
        <v>0</v>
      </c>
      <c r="K2904" s="13"/>
      <c r="L2904" s="13"/>
    </row>
    <row r="2905" spans="1:12" x14ac:dyDescent="0.2">
      <c r="A2905" s="17" t="s">
        <v>1048</v>
      </c>
      <c r="B2905" s="17" t="s">
        <v>1049</v>
      </c>
      <c r="C2905" s="17"/>
      <c r="D2905" s="18">
        <v>10146580</v>
      </c>
      <c r="E2905" s="35">
        <f>E2925</f>
        <v>10146580</v>
      </c>
      <c r="F2905" s="34">
        <f t="shared" si="45"/>
        <v>0</v>
      </c>
      <c r="K2905" s="13"/>
      <c r="L2905" s="13"/>
    </row>
    <row r="2906" spans="1:12" x14ac:dyDescent="0.2">
      <c r="A2906" s="14" t="s">
        <v>157</v>
      </c>
      <c r="B2906" s="14" t="s">
        <v>158</v>
      </c>
      <c r="C2906" s="14"/>
      <c r="D2906" s="16">
        <v>185000000</v>
      </c>
      <c r="E2906" s="16">
        <f>E2907</f>
        <v>185000000</v>
      </c>
      <c r="F2906" s="34">
        <f t="shared" si="45"/>
        <v>0</v>
      </c>
      <c r="K2906" s="13"/>
      <c r="L2906" s="13"/>
    </row>
    <row r="2907" spans="1:12" x14ac:dyDescent="0.2">
      <c r="A2907" s="14" t="s">
        <v>159</v>
      </c>
      <c r="B2907" s="14" t="s">
        <v>160</v>
      </c>
      <c r="C2907" s="14"/>
      <c r="D2907" s="16">
        <v>185000000</v>
      </c>
      <c r="E2907" s="16">
        <f>SUM(E2908:E2909)</f>
        <v>185000000</v>
      </c>
      <c r="F2907" s="34">
        <f t="shared" si="45"/>
        <v>0</v>
      </c>
      <c r="K2907" s="13"/>
      <c r="L2907" s="13"/>
    </row>
    <row r="2908" spans="1:12" x14ac:dyDescent="0.2">
      <c r="A2908" s="17" t="s">
        <v>161</v>
      </c>
      <c r="B2908" s="17" t="s">
        <v>162</v>
      </c>
      <c r="C2908" s="17"/>
      <c r="D2908" s="18">
        <v>100000000</v>
      </c>
      <c r="E2908" s="38">
        <f>SUM(E2926:E2927)</f>
        <v>100000000</v>
      </c>
      <c r="F2908" s="34">
        <f t="shared" si="45"/>
        <v>0</v>
      </c>
      <c r="K2908" s="13"/>
      <c r="L2908" s="13"/>
    </row>
    <row r="2909" spans="1:12" x14ac:dyDescent="0.2">
      <c r="A2909" s="17" t="s">
        <v>1002</v>
      </c>
      <c r="B2909" s="17" t="s">
        <v>1003</v>
      </c>
      <c r="C2909" s="17"/>
      <c r="D2909" s="18">
        <v>85000000</v>
      </c>
      <c r="E2909" s="36">
        <f>SUM(E2929,E2932)</f>
        <v>85000000</v>
      </c>
      <c r="F2909" s="34">
        <f t="shared" si="45"/>
        <v>0</v>
      </c>
      <c r="K2909" s="13"/>
      <c r="L2909" s="13"/>
    </row>
    <row r="2910" spans="1:12" x14ac:dyDescent="0.2">
      <c r="A2910" s="14" t="s">
        <v>165</v>
      </c>
      <c r="B2910" s="14" t="s">
        <v>166</v>
      </c>
      <c r="C2910" s="14"/>
      <c r="D2910" s="16">
        <v>30000000</v>
      </c>
      <c r="E2910" s="16">
        <f>E2911</f>
        <v>30000000</v>
      </c>
      <c r="F2910" s="34">
        <f t="shared" si="45"/>
        <v>0</v>
      </c>
      <c r="K2910" s="13"/>
      <c r="L2910" s="13"/>
    </row>
    <row r="2911" spans="1:12" x14ac:dyDescent="0.2">
      <c r="A2911" s="14" t="s">
        <v>167</v>
      </c>
      <c r="B2911" s="14" t="s">
        <v>168</v>
      </c>
      <c r="C2911" s="14"/>
      <c r="D2911" s="16">
        <v>30000000</v>
      </c>
      <c r="E2911" s="16">
        <f>E2912</f>
        <v>30000000</v>
      </c>
      <c r="F2911" s="34">
        <f t="shared" si="45"/>
        <v>0</v>
      </c>
      <c r="K2911" s="13"/>
      <c r="L2911" s="13"/>
    </row>
    <row r="2912" spans="1:12" x14ac:dyDescent="0.2">
      <c r="A2912" s="17" t="s">
        <v>169</v>
      </c>
      <c r="B2912" s="17" t="s">
        <v>170</v>
      </c>
      <c r="C2912" s="17"/>
      <c r="D2912" s="18">
        <v>30000000</v>
      </c>
      <c r="E2912" s="35">
        <f>E2924</f>
        <v>30000000</v>
      </c>
      <c r="F2912" s="34">
        <f t="shared" si="45"/>
        <v>0</v>
      </c>
      <c r="J2912" s="13"/>
      <c r="K2912" s="13"/>
    </row>
    <row r="2913" spans="1:12" x14ac:dyDescent="0.2">
      <c r="A2913" s="14" t="s">
        <v>31</v>
      </c>
      <c r="B2913" s="14" t="s">
        <v>30</v>
      </c>
      <c r="C2913" s="14"/>
      <c r="D2913" s="16">
        <v>20000000</v>
      </c>
      <c r="E2913" s="16">
        <f>E2914</f>
        <v>20000000</v>
      </c>
      <c r="F2913" s="34">
        <f t="shared" si="45"/>
        <v>0</v>
      </c>
      <c r="K2913" s="13"/>
      <c r="L2913" s="13"/>
    </row>
    <row r="2914" spans="1:12" x14ac:dyDescent="0.2">
      <c r="A2914" s="14" t="s">
        <v>29</v>
      </c>
      <c r="B2914" s="14" t="s">
        <v>28</v>
      </c>
      <c r="C2914" s="14"/>
      <c r="D2914" s="16">
        <v>20000000</v>
      </c>
      <c r="E2914" s="16">
        <f>E2915</f>
        <v>20000000</v>
      </c>
      <c r="F2914" s="34">
        <f t="shared" si="45"/>
        <v>0</v>
      </c>
      <c r="K2914" s="13"/>
      <c r="L2914" s="13"/>
    </row>
    <row r="2915" spans="1:12" x14ac:dyDescent="0.2">
      <c r="A2915" s="17" t="s">
        <v>27</v>
      </c>
      <c r="B2915" s="17" t="s">
        <v>26</v>
      </c>
      <c r="C2915" s="17"/>
      <c r="D2915" s="18">
        <v>20000000</v>
      </c>
      <c r="E2915" s="18">
        <f>E2931</f>
        <v>20000000</v>
      </c>
      <c r="F2915" s="34">
        <f t="shared" si="45"/>
        <v>0</v>
      </c>
      <c r="K2915" s="13"/>
      <c r="L2915" s="13"/>
    </row>
    <row r="2916" spans="1:12" x14ac:dyDescent="0.2">
      <c r="A2916" s="13"/>
      <c r="B2916" s="14" t="s">
        <v>3</v>
      </c>
      <c r="C2916" s="14"/>
      <c r="D2916" s="16">
        <v>490210682</v>
      </c>
      <c r="E2916" s="16">
        <f>E2859</f>
        <v>490210682</v>
      </c>
      <c r="F2916" s="34">
        <f t="shared" si="45"/>
        <v>0</v>
      </c>
      <c r="K2916" s="13"/>
      <c r="L2916" s="13"/>
    </row>
    <row r="2917" spans="1:12" x14ac:dyDescent="0.2">
      <c r="A2917" s="13"/>
      <c r="B2917" s="14" t="s">
        <v>2</v>
      </c>
      <c r="C2917" s="14"/>
      <c r="D2917" s="16">
        <v>50331898</v>
      </c>
      <c r="E2917" s="16">
        <f>E2869</f>
        <v>50331898</v>
      </c>
      <c r="F2917" s="34">
        <f t="shared" si="45"/>
        <v>0</v>
      </c>
      <c r="K2917" s="13"/>
      <c r="L2917" s="13"/>
    </row>
    <row r="2918" spans="1:12" x14ac:dyDescent="0.2">
      <c r="A2918" s="13"/>
      <c r="B2918" s="14" t="s">
        <v>23</v>
      </c>
      <c r="C2918" s="14"/>
      <c r="D2918" s="16">
        <v>540542580</v>
      </c>
      <c r="E2918" s="16">
        <f>SUM(E2916:E2917)</f>
        <v>540542580</v>
      </c>
      <c r="F2918" s="34">
        <f t="shared" si="45"/>
        <v>0</v>
      </c>
      <c r="K2918" s="13"/>
      <c r="L2918" s="13"/>
    </row>
    <row r="2919" spans="1:12" x14ac:dyDescent="0.2">
      <c r="A2919" s="13"/>
      <c r="B2919" s="14" t="s">
        <v>1</v>
      </c>
      <c r="C2919" s="14"/>
      <c r="D2919" s="16">
        <v>335146580</v>
      </c>
      <c r="E2919" s="16">
        <f>E2900</f>
        <v>335146580</v>
      </c>
      <c r="F2919" s="34">
        <f t="shared" si="45"/>
        <v>0</v>
      </c>
      <c r="K2919" s="13"/>
      <c r="L2919" s="13"/>
    </row>
    <row r="2920" spans="1:12" x14ac:dyDescent="0.2">
      <c r="A2920" s="13"/>
      <c r="B2920" s="14" t="s">
        <v>0</v>
      </c>
      <c r="C2920" s="14"/>
      <c r="D2920" s="16">
        <v>875689160</v>
      </c>
      <c r="E2920" s="16">
        <f>SUM(E2918:E2919)</f>
        <v>875689160</v>
      </c>
      <c r="F2920" s="34">
        <f t="shared" si="45"/>
        <v>0</v>
      </c>
      <c r="K2920" s="13"/>
      <c r="L2920" s="13"/>
    </row>
    <row r="2921" spans="1:12" x14ac:dyDescent="0.2">
      <c r="A2921" s="14" t="s">
        <v>1797</v>
      </c>
      <c r="B2921" s="14" t="s">
        <v>1798</v>
      </c>
      <c r="C2921" s="14"/>
      <c r="F2921" s="34">
        <f t="shared" si="45"/>
        <v>0</v>
      </c>
      <c r="K2921" s="13"/>
      <c r="L2921" s="13"/>
    </row>
    <row r="2922" spans="1:12" x14ac:dyDescent="0.2">
      <c r="A2922" s="29" t="s">
        <v>5</v>
      </c>
      <c r="B2922" s="29" t="s">
        <v>22</v>
      </c>
      <c r="C2922" s="29" t="s">
        <v>21</v>
      </c>
      <c r="D2922" s="30" t="s">
        <v>20</v>
      </c>
      <c r="E2922" s="30" t="s">
        <v>20</v>
      </c>
      <c r="F2922" s="34" t="e">
        <f t="shared" si="45"/>
        <v>#VALUE!</v>
      </c>
      <c r="K2922" s="13"/>
      <c r="L2922" s="13"/>
    </row>
    <row r="2923" spans="1:12" ht="40.5" x14ac:dyDescent="0.2">
      <c r="A2923" s="17" t="s">
        <v>1801</v>
      </c>
      <c r="B2923" s="17" t="s">
        <v>1802</v>
      </c>
      <c r="C2923" s="17" t="s">
        <v>18</v>
      </c>
      <c r="D2923" s="18">
        <v>20000000</v>
      </c>
      <c r="E2923" s="37">
        <v>20000000</v>
      </c>
      <c r="F2923" s="34">
        <f t="shared" si="45"/>
        <v>0</v>
      </c>
      <c r="K2923" s="13"/>
      <c r="L2923" s="13"/>
    </row>
    <row r="2924" spans="1:12" x14ac:dyDescent="0.2">
      <c r="A2924" s="17" t="s">
        <v>1803</v>
      </c>
      <c r="B2924" s="17" t="s">
        <v>1804</v>
      </c>
      <c r="C2924" s="17" t="s">
        <v>18</v>
      </c>
      <c r="D2924" s="18">
        <v>30000000</v>
      </c>
      <c r="E2924" s="35">
        <v>30000000</v>
      </c>
      <c r="F2924" s="34">
        <f t="shared" si="45"/>
        <v>0</v>
      </c>
      <c r="K2924" s="13"/>
      <c r="L2924" s="13"/>
    </row>
    <row r="2925" spans="1:12" x14ac:dyDescent="0.2">
      <c r="A2925" s="17" t="s">
        <v>1805</v>
      </c>
      <c r="B2925" s="17" t="s">
        <v>1806</v>
      </c>
      <c r="C2925" s="17" t="s">
        <v>18</v>
      </c>
      <c r="D2925" s="18">
        <v>10146580</v>
      </c>
      <c r="E2925" s="35">
        <v>10146580</v>
      </c>
      <c r="F2925" s="34">
        <f t="shared" si="45"/>
        <v>0</v>
      </c>
      <c r="K2925" s="13"/>
      <c r="L2925" s="13"/>
    </row>
    <row r="2926" spans="1:12" ht="27" x14ac:dyDescent="0.2">
      <c r="A2926" s="17" t="s">
        <v>1807</v>
      </c>
      <c r="B2926" s="17" t="s">
        <v>1808</v>
      </c>
      <c r="C2926" s="17" t="s">
        <v>18</v>
      </c>
      <c r="D2926" s="18">
        <v>50000000</v>
      </c>
      <c r="E2926" s="38">
        <v>50000000</v>
      </c>
      <c r="F2926" s="34">
        <f t="shared" si="45"/>
        <v>0</v>
      </c>
      <c r="K2926" s="13"/>
      <c r="L2926" s="13"/>
    </row>
    <row r="2927" spans="1:12" ht="27" x14ac:dyDescent="0.2">
      <c r="A2927" s="17" t="s">
        <v>1809</v>
      </c>
      <c r="B2927" s="17" t="s">
        <v>1810</v>
      </c>
      <c r="C2927" s="17" t="s">
        <v>18</v>
      </c>
      <c r="D2927" s="18">
        <v>50000000</v>
      </c>
      <c r="E2927" s="38">
        <v>50000000</v>
      </c>
      <c r="F2927" s="34">
        <f t="shared" si="45"/>
        <v>0</v>
      </c>
      <c r="K2927" s="13"/>
      <c r="L2927" s="13"/>
    </row>
    <row r="2928" spans="1:12" x14ac:dyDescent="0.2">
      <c r="A2928" s="17" t="s">
        <v>1811</v>
      </c>
      <c r="B2928" s="17" t="s">
        <v>1812</v>
      </c>
      <c r="C2928" s="17" t="s">
        <v>18</v>
      </c>
      <c r="D2928" s="18">
        <v>55000000</v>
      </c>
      <c r="E2928" s="37">
        <v>55000000</v>
      </c>
      <c r="F2928" s="34">
        <f t="shared" si="45"/>
        <v>0</v>
      </c>
      <c r="K2928" s="13"/>
      <c r="L2928" s="13"/>
    </row>
    <row r="2929" spans="1:12" x14ac:dyDescent="0.2">
      <c r="A2929" s="17" t="s">
        <v>1813</v>
      </c>
      <c r="B2929" s="17" t="s">
        <v>1814</v>
      </c>
      <c r="C2929" s="17" t="s">
        <v>18</v>
      </c>
      <c r="D2929" s="18">
        <v>40000000</v>
      </c>
      <c r="E2929" s="36">
        <v>40000000</v>
      </c>
      <c r="F2929" s="34">
        <f t="shared" si="45"/>
        <v>0</v>
      </c>
      <c r="K2929" s="13"/>
      <c r="L2929" s="13"/>
    </row>
    <row r="2930" spans="1:12" ht="27" x14ac:dyDescent="0.2">
      <c r="A2930" s="17" t="s">
        <v>1815</v>
      </c>
      <c r="B2930" s="17" t="s">
        <v>1816</v>
      </c>
      <c r="C2930" s="17" t="s">
        <v>18</v>
      </c>
      <c r="D2930" s="18">
        <v>15000000</v>
      </c>
      <c r="E2930" s="35">
        <v>15000000</v>
      </c>
      <c r="F2930" s="34">
        <f t="shared" si="45"/>
        <v>0</v>
      </c>
      <c r="K2930" s="13"/>
      <c r="L2930" s="13"/>
    </row>
    <row r="2931" spans="1:12" ht="27" x14ac:dyDescent="0.2">
      <c r="A2931" s="17" t="s">
        <v>1817</v>
      </c>
      <c r="B2931" s="17" t="s">
        <v>1818</v>
      </c>
      <c r="C2931" s="17" t="s">
        <v>18</v>
      </c>
      <c r="D2931" s="18">
        <v>20000000</v>
      </c>
      <c r="E2931" s="18">
        <v>20000000</v>
      </c>
      <c r="F2931" s="34">
        <f t="shared" si="45"/>
        <v>0</v>
      </c>
      <c r="K2931" s="13"/>
      <c r="L2931" s="13"/>
    </row>
    <row r="2932" spans="1:12" ht="27" x14ac:dyDescent="0.2">
      <c r="A2932" s="17" t="s">
        <v>1819</v>
      </c>
      <c r="B2932" s="17" t="s">
        <v>1820</v>
      </c>
      <c r="C2932" s="17" t="s">
        <v>18</v>
      </c>
      <c r="D2932" s="18">
        <v>45000000</v>
      </c>
      <c r="E2932" s="36">
        <v>45000000</v>
      </c>
      <c r="F2932" s="34">
        <f t="shared" si="45"/>
        <v>0</v>
      </c>
      <c r="K2932" s="13"/>
      <c r="L2932" s="13"/>
    </row>
    <row r="2933" spans="1:12" x14ac:dyDescent="0.2">
      <c r="A2933" s="14" t="s">
        <v>1821</v>
      </c>
      <c r="B2933" s="14" t="s">
        <v>1822</v>
      </c>
      <c r="C2933" s="14"/>
      <c r="F2933" s="34">
        <f t="shared" si="45"/>
        <v>0</v>
      </c>
      <c r="K2933" s="13"/>
      <c r="L2933" s="13"/>
    </row>
    <row r="2934" spans="1:12" x14ac:dyDescent="0.2">
      <c r="A2934" s="29" t="s">
        <v>5</v>
      </c>
      <c r="B2934" s="29" t="s">
        <v>140</v>
      </c>
      <c r="C2934" s="29"/>
      <c r="D2934" s="30" t="s">
        <v>20</v>
      </c>
      <c r="E2934" s="30" t="s">
        <v>20</v>
      </c>
      <c r="F2934" s="34" t="e">
        <f t="shared" si="45"/>
        <v>#VALUE!</v>
      </c>
      <c r="K2934" s="13"/>
      <c r="L2934" s="13"/>
    </row>
    <row r="2935" spans="1:12" x14ac:dyDescent="0.2">
      <c r="A2935" s="14" t="s">
        <v>139</v>
      </c>
      <c r="B2935" s="14" t="s">
        <v>15</v>
      </c>
      <c r="C2935" s="14"/>
      <c r="D2935" s="16">
        <v>739623104</v>
      </c>
      <c r="E2935" s="16">
        <f>SUM(E2936,E2946,E3000)</f>
        <v>739623104</v>
      </c>
      <c r="F2935" s="34">
        <f t="shared" si="45"/>
        <v>0</v>
      </c>
      <c r="K2935" s="13"/>
      <c r="L2935" s="13"/>
    </row>
    <row r="2936" spans="1:12" x14ac:dyDescent="0.2">
      <c r="A2936" s="14" t="s">
        <v>138</v>
      </c>
      <c r="B2936" s="14" t="s">
        <v>137</v>
      </c>
      <c r="C2936" s="14"/>
      <c r="D2936" s="16">
        <v>288087028</v>
      </c>
      <c r="E2936" s="16">
        <f>SUM(E2937,E2940)</f>
        <v>288087028</v>
      </c>
      <c r="F2936" s="34">
        <f t="shared" si="45"/>
        <v>0</v>
      </c>
      <c r="K2936" s="13"/>
      <c r="L2936" s="13"/>
    </row>
    <row r="2937" spans="1:12" x14ac:dyDescent="0.2">
      <c r="A2937" s="14" t="s">
        <v>136</v>
      </c>
      <c r="B2937" s="14" t="s">
        <v>132</v>
      </c>
      <c r="C2937" s="14"/>
      <c r="D2937" s="16">
        <v>251954858</v>
      </c>
      <c r="E2937" s="16">
        <f>E2938</f>
        <v>251954858</v>
      </c>
      <c r="F2937" s="34">
        <f t="shared" si="45"/>
        <v>0</v>
      </c>
      <c r="K2937" s="13"/>
      <c r="L2937" s="13"/>
    </row>
    <row r="2938" spans="1:12" x14ac:dyDescent="0.2">
      <c r="A2938" s="14" t="s">
        <v>135</v>
      </c>
      <c r="B2938" s="14" t="s">
        <v>134</v>
      </c>
      <c r="C2938" s="14"/>
      <c r="D2938" s="16">
        <v>251954858</v>
      </c>
      <c r="E2938" s="16">
        <f>E2939</f>
        <v>251954858</v>
      </c>
      <c r="F2938" s="34">
        <f t="shared" si="45"/>
        <v>0</v>
      </c>
      <c r="K2938" s="13"/>
      <c r="L2938" s="13"/>
    </row>
    <row r="2939" spans="1:12" x14ac:dyDescent="0.2">
      <c r="A2939" s="17" t="s">
        <v>133</v>
      </c>
      <c r="B2939" s="17" t="s">
        <v>132</v>
      </c>
      <c r="C2939" s="17"/>
      <c r="D2939" s="18">
        <v>251954858</v>
      </c>
      <c r="E2939" s="18">
        <v>251954858</v>
      </c>
      <c r="F2939" s="34">
        <f t="shared" si="45"/>
        <v>0</v>
      </c>
      <c r="K2939" s="13"/>
      <c r="L2939" s="13"/>
    </row>
    <row r="2940" spans="1:12" x14ac:dyDescent="0.2">
      <c r="A2940" s="14" t="s">
        <v>131</v>
      </c>
      <c r="B2940" s="14" t="s">
        <v>130</v>
      </c>
      <c r="C2940" s="14"/>
      <c r="D2940" s="16">
        <v>36132170</v>
      </c>
      <c r="E2940" s="16">
        <f>SUM(E2941,E2943)</f>
        <v>36132170</v>
      </c>
      <c r="F2940" s="34">
        <f t="shared" si="45"/>
        <v>0</v>
      </c>
      <c r="K2940" s="13"/>
      <c r="L2940" s="13"/>
    </row>
    <row r="2941" spans="1:12" x14ac:dyDescent="0.2">
      <c r="A2941" s="14" t="s">
        <v>129</v>
      </c>
      <c r="B2941" s="14" t="s">
        <v>128</v>
      </c>
      <c r="C2941" s="14"/>
      <c r="D2941" s="16">
        <v>0</v>
      </c>
      <c r="E2941" s="16">
        <f>E2942</f>
        <v>0</v>
      </c>
      <c r="F2941" s="34">
        <f t="shared" si="45"/>
        <v>0</v>
      </c>
      <c r="K2941" s="13"/>
      <c r="L2941" s="13"/>
    </row>
    <row r="2942" spans="1:12" x14ac:dyDescent="0.2">
      <c r="A2942" s="17" t="s">
        <v>143</v>
      </c>
      <c r="B2942" s="17" t="s">
        <v>144</v>
      </c>
      <c r="C2942" s="17"/>
      <c r="D2942" s="18">
        <v>0</v>
      </c>
      <c r="E2942" s="18">
        <v>0</v>
      </c>
      <c r="F2942" s="34">
        <f t="shared" si="45"/>
        <v>0</v>
      </c>
      <c r="K2942" s="13"/>
      <c r="L2942" s="13"/>
    </row>
    <row r="2943" spans="1:12" x14ac:dyDescent="0.2">
      <c r="A2943" s="14" t="s">
        <v>125</v>
      </c>
      <c r="B2943" s="14" t="s">
        <v>124</v>
      </c>
      <c r="C2943" s="14"/>
      <c r="D2943" s="16">
        <v>36132170</v>
      </c>
      <c r="E2943" s="16">
        <f>SUM(E2944:E2945)</f>
        <v>36132170</v>
      </c>
      <c r="F2943" s="34">
        <f t="shared" si="45"/>
        <v>0</v>
      </c>
      <c r="K2943" s="13"/>
      <c r="L2943" s="13"/>
    </row>
    <row r="2944" spans="1:12" x14ac:dyDescent="0.2">
      <c r="A2944" s="17" t="s">
        <v>123</v>
      </c>
      <c r="B2944" s="17" t="s">
        <v>122</v>
      </c>
      <c r="C2944" s="17"/>
      <c r="D2944" s="18">
        <v>12044057</v>
      </c>
      <c r="E2944" s="18">
        <v>12044057</v>
      </c>
      <c r="F2944" s="34">
        <f t="shared" si="45"/>
        <v>0</v>
      </c>
      <c r="K2944" s="13"/>
      <c r="L2944" s="13"/>
    </row>
    <row r="2945" spans="1:12" x14ac:dyDescent="0.2">
      <c r="A2945" s="17" t="s">
        <v>121</v>
      </c>
      <c r="B2945" s="17" t="s">
        <v>120</v>
      </c>
      <c r="C2945" s="17"/>
      <c r="D2945" s="18">
        <v>24088113</v>
      </c>
      <c r="E2945" s="18">
        <v>24088113</v>
      </c>
      <c r="F2945" s="34">
        <f t="shared" si="45"/>
        <v>0</v>
      </c>
      <c r="K2945" s="13"/>
      <c r="L2945" s="13"/>
    </row>
    <row r="2946" spans="1:12" x14ac:dyDescent="0.2">
      <c r="A2946" s="14" t="s">
        <v>119</v>
      </c>
      <c r="B2946" s="14" t="s">
        <v>118</v>
      </c>
      <c r="C2946" s="14"/>
      <c r="D2946" s="16">
        <v>50230014</v>
      </c>
      <c r="E2946" s="16">
        <f>E2947</f>
        <v>50230014</v>
      </c>
      <c r="F2946" s="34">
        <f t="shared" si="45"/>
        <v>0</v>
      </c>
      <c r="K2946" s="13"/>
      <c r="L2946" s="13"/>
    </row>
    <row r="2947" spans="1:12" x14ac:dyDescent="0.2">
      <c r="A2947" s="14" t="s">
        <v>117</v>
      </c>
      <c r="B2947" s="14" t="s">
        <v>116</v>
      </c>
      <c r="C2947" s="14"/>
      <c r="D2947" s="16">
        <v>50230014</v>
      </c>
      <c r="E2947" s="16">
        <f>SUM(E2948,E2951,E2958,E2968,E2975,E2977,E2980,E2983,E2987,E2989)</f>
        <v>50230014</v>
      </c>
      <c r="F2947" s="34">
        <f t="shared" si="45"/>
        <v>0</v>
      </c>
      <c r="K2947" s="13"/>
      <c r="L2947" s="13"/>
    </row>
    <row r="2948" spans="1:12" x14ac:dyDescent="0.2">
      <c r="A2948" s="14" t="s">
        <v>115</v>
      </c>
      <c r="B2948" s="14" t="s">
        <v>114</v>
      </c>
      <c r="C2948" s="14"/>
      <c r="D2948" s="16">
        <v>8054126</v>
      </c>
      <c r="E2948" s="16">
        <f>SUM(E2949:E2950)</f>
        <v>8054126</v>
      </c>
      <c r="F2948" s="34">
        <f t="shared" si="45"/>
        <v>0</v>
      </c>
      <c r="K2948" s="13"/>
      <c r="L2948" s="13"/>
    </row>
    <row r="2949" spans="1:12" x14ac:dyDescent="0.2">
      <c r="A2949" s="17" t="s">
        <v>111</v>
      </c>
      <c r="B2949" s="17" t="s">
        <v>110</v>
      </c>
      <c r="C2949" s="17"/>
      <c r="D2949" s="18">
        <v>6317576</v>
      </c>
      <c r="E2949" s="18">
        <v>6317576</v>
      </c>
      <c r="F2949" s="34">
        <f t="shared" si="45"/>
        <v>0</v>
      </c>
      <c r="K2949" s="13"/>
      <c r="L2949" s="13"/>
    </row>
    <row r="2950" spans="1:12" x14ac:dyDescent="0.2">
      <c r="A2950" s="17" t="s">
        <v>449</v>
      </c>
      <c r="B2950" s="17" t="s">
        <v>450</v>
      </c>
      <c r="C2950" s="17"/>
      <c r="D2950" s="18">
        <v>1736550</v>
      </c>
      <c r="E2950" s="18">
        <v>1736550</v>
      </c>
      <c r="F2950" s="34">
        <f t="shared" ref="F2950:F3013" si="46">E2950-D2950</f>
        <v>0</v>
      </c>
      <c r="K2950" s="13"/>
      <c r="L2950" s="13"/>
    </row>
    <row r="2951" spans="1:12" x14ac:dyDescent="0.2">
      <c r="A2951" s="14" t="s">
        <v>109</v>
      </c>
      <c r="B2951" s="14" t="s">
        <v>108</v>
      </c>
      <c r="C2951" s="14"/>
      <c r="D2951" s="16">
        <v>2304475</v>
      </c>
      <c r="E2951" s="16">
        <f>SUM(E2952:E2957)</f>
        <v>2304475</v>
      </c>
      <c r="F2951" s="34">
        <f t="shared" si="46"/>
        <v>0</v>
      </c>
      <c r="K2951" s="13"/>
      <c r="L2951" s="13"/>
    </row>
    <row r="2952" spans="1:12" x14ac:dyDescent="0.2">
      <c r="A2952" s="17" t="s">
        <v>107</v>
      </c>
      <c r="B2952" s="17" t="s">
        <v>106</v>
      </c>
      <c r="C2952" s="17"/>
      <c r="D2952" s="18">
        <v>545761</v>
      </c>
      <c r="E2952" s="18">
        <v>545761</v>
      </c>
      <c r="F2952" s="34">
        <f t="shared" si="46"/>
        <v>0</v>
      </c>
      <c r="K2952" s="13"/>
      <c r="L2952" s="13"/>
    </row>
    <row r="2953" spans="1:12" x14ac:dyDescent="0.2">
      <c r="A2953" s="17" t="s">
        <v>105</v>
      </c>
      <c r="B2953" s="17" t="s">
        <v>104</v>
      </c>
      <c r="C2953" s="17"/>
      <c r="D2953" s="18">
        <v>247497</v>
      </c>
      <c r="E2953" s="18">
        <v>247497</v>
      </c>
      <c r="F2953" s="34">
        <f t="shared" si="46"/>
        <v>0</v>
      </c>
      <c r="K2953" s="13"/>
      <c r="L2953" s="13"/>
    </row>
    <row r="2954" spans="1:12" x14ac:dyDescent="0.2">
      <c r="A2954" s="17" t="s">
        <v>397</v>
      </c>
      <c r="B2954" s="17" t="s">
        <v>398</v>
      </c>
      <c r="C2954" s="17"/>
      <c r="D2954" s="18">
        <v>263329</v>
      </c>
      <c r="E2954" s="18">
        <v>263329</v>
      </c>
      <c r="F2954" s="34">
        <f t="shared" si="46"/>
        <v>0</v>
      </c>
      <c r="K2954" s="13"/>
      <c r="L2954" s="13"/>
    </row>
    <row r="2955" spans="1:12" x14ac:dyDescent="0.2">
      <c r="A2955" s="17" t="s">
        <v>533</v>
      </c>
      <c r="B2955" s="17" t="s">
        <v>534</v>
      </c>
      <c r="C2955" s="17"/>
      <c r="D2955" s="18">
        <v>226647</v>
      </c>
      <c r="E2955" s="18">
        <v>226647</v>
      </c>
      <c r="F2955" s="34">
        <f t="shared" si="46"/>
        <v>0</v>
      </c>
      <c r="K2955" s="13"/>
      <c r="L2955" s="13"/>
    </row>
    <row r="2956" spans="1:12" x14ac:dyDescent="0.2">
      <c r="A2956" s="17" t="s">
        <v>103</v>
      </c>
      <c r="B2956" s="17" t="s">
        <v>102</v>
      </c>
      <c r="C2956" s="17"/>
      <c r="D2956" s="18">
        <v>221241</v>
      </c>
      <c r="E2956" s="18">
        <v>221241</v>
      </c>
      <c r="F2956" s="34">
        <f t="shared" si="46"/>
        <v>0</v>
      </c>
      <c r="K2956" s="13"/>
      <c r="L2956" s="13"/>
    </row>
    <row r="2957" spans="1:12" x14ac:dyDescent="0.2">
      <c r="A2957" s="17" t="s">
        <v>1014</v>
      </c>
      <c r="B2957" s="17" t="s">
        <v>1015</v>
      </c>
      <c r="C2957" s="17"/>
      <c r="D2957" s="18">
        <v>800000</v>
      </c>
      <c r="E2957" s="18">
        <v>800000</v>
      </c>
      <c r="F2957" s="34">
        <f t="shared" si="46"/>
        <v>0</v>
      </c>
      <c r="K2957" s="13"/>
      <c r="L2957" s="13"/>
    </row>
    <row r="2958" spans="1:12" x14ac:dyDescent="0.2">
      <c r="A2958" s="14" t="s">
        <v>101</v>
      </c>
      <c r="B2958" s="14" t="s">
        <v>100</v>
      </c>
      <c r="C2958" s="14"/>
      <c r="D2958" s="16">
        <v>7644970</v>
      </c>
      <c r="E2958" s="16">
        <f>SUM(E2959:E2967)</f>
        <v>7644970</v>
      </c>
      <c r="F2958" s="34">
        <f t="shared" si="46"/>
        <v>0</v>
      </c>
      <c r="K2958" s="13"/>
      <c r="L2958" s="13"/>
    </row>
    <row r="2959" spans="1:12" x14ac:dyDescent="0.2">
      <c r="A2959" s="17" t="s">
        <v>99</v>
      </c>
      <c r="B2959" s="17" t="s">
        <v>98</v>
      </c>
      <c r="C2959" s="17"/>
      <c r="D2959" s="18">
        <v>3047185</v>
      </c>
      <c r="E2959" s="18">
        <v>3047185</v>
      </c>
      <c r="F2959" s="34">
        <f t="shared" si="46"/>
        <v>0</v>
      </c>
      <c r="K2959" s="13"/>
      <c r="L2959" s="13"/>
    </row>
    <row r="2960" spans="1:12" x14ac:dyDescent="0.2">
      <c r="A2960" s="17" t="s">
        <v>97</v>
      </c>
      <c r="B2960" s="17" t="s">
        <v>96</v>
      </c>
      <c r="C2960" s="17"/>
      <c r="D2960" s="18">
        <v>300000</v>
      </c>
      <c r="E2960" s="18">
        <v>300000</v>
      </c>
      <c r="F2960" s="34">
        <f t="shared" si="46"/>
        <v>0</v>
      </c>
      <c r="K2960" s="13"/>
      <c r="L2960" s="13"/>
    </row>
    <row r="2961" spans="1:12" x14ac:dyDescent="0.2">
      <c r="A2961" s="17" t="s">
        <v>95</v>
      </c>
      <c r="B2961" s="17" t="s">
        <v>94</v>
      </c>
      <c r="C2961" s="17"/>
      <c r="D2961" s="18">
        <v>315539</v>
      </c>
      <c r="E2961" s="18">
        <v>315539</v>
      </c>
      <c r="F2961" s="34">
        <f t="shared" si="46"/>
        <v>0</v>
      </c>
      <c r="K2961" s="13"/>
      <c r="L2961" s="13"/>
    </row>
    <row r="2962" spans="1:12" x14ac:dyDescent="0.2">
      <c r="A2962" s="17" t="s">
        <v>145</v>
      </c>
      <c r="B2962" s="17" t="s">
        <v>146</v>
      </c>
      <c r="C2962" s="17"/>
      <c r="D2962" s="18">
        <v>159076</v>
      </c>
      <c r="E2962" s="18">
        <v>159076</v>
      </c>
      <c r="F2962" s="34">
        <f t="shared" si="46"/>
        <v>0</v>
      </c>
      <c r="K2962" s="13"/>
      <c r="L2962" s="13"/>
    </row>
    <row r="2963" spans="1:12" x14ac:dyDescent="0.2">
      <c r="A2963" s="17" t="s">
        <v>93</v>
      </c>
      <c r="B2963" s="17" t="s">
        <v>92</v>
      </c>
      <c r="C2963" s="17"/>
      <c r="D2963" s="18">
        <v>868742</v>
      </c>
      <c r="E2963" s="18">
        <v>868742</v>
      </c>
      <c r="F2963" s="34">
        <f t="shared" si="46"/>
        <v>0</v>
      </c>
      <c r="K2963" s="13"/>
      <c r="L2963" s="13"/>
    </row>
    <row r="2964" spans="1:12" x14ac:dyDescent="0.2">
      <c r="A2964" s="17" t="s">
        <v>91</v>
      </c>
      <c r="B2964" s="17" t="s">
        <v>90</v>
      </c>
      <c r="C2964" s="17"/>
      <c r="D2964" s="18">
        <v>81083</v>
      </c>
      <c r="E2964" s="18">
        <v>81083</v>
      </c>
      <c r="F2964" s="34">
        <f t="shared" si="46"/>
        <v>0</v>
      </c>
      <c r="K2964" s="13"/>
      <c r="L2964" s="13"/>
    </row>
    <row r="2965" spans="1:12" x14ac:dyDescent="0.2">
      <c r="A2965" s="17" t="s">
        <v>147</v>
      </c>
      <c r="B2965" s="17" t="s">
        <v>148</v>
      </c>
      <c r="C2965" s="17"/>
      <c r="D2965" s="18">
        <v>228546</v>
      </c>
      <c r="E2965" s="18">
        <v>228546</v>
      </c>
      <c r="F2965" s="34">
        <f t="shared" si="46"/>
        <v>0</v>
      </c>
      <c r="K2965" s="13"/>
      <c r="L2965" s="13"/>
    </row>
    <row r="2966" spans="1:12" x14ac:dyDescent="0.2">
      <c r="A2966" s="17" t="s">
        <v>149</v>
      </c>
      <c r="B2966" s="17" t="s">
        <v>150</v>
      </c>
      <c r="C2966" s="17"/>
      <c r="D2966" s="18">
        <v>212359</v>
      </c>
      <c r="E2966" s="18">
        <v>212359</v>
      </c>
      <c r="F2966" s="34">
        <f t="shared" si="46"/>
        <v>0</v>
      </c>
      <c r="K2966" s="13"/>
      <c r="L2966" s="13"/>
    </row>
    <row r="2967" spans="1:12" x14ac:dyDescent="0.2">
      <c r="A2967" s="17" t="s">
        <v>399</v>
      </c>
      <c r="B2967" s="17" t="s">
        <v>400</v>
      </c>
      <c r="C2967" s="17"/>
      <c r="D2967" s="18">
        <v>2432440</v>
      </c>
      <c r="E2967" s="18">
        <v>2432440</v>
      </c>
      <c r="F2967" s="34">
        <f t="shared" si="46"/>
        <v>0</v>
      </c>
      <c r="K2967" s="13"/>
      <c r="L2967" s="13"/>
    </row>
    <row r="2968" spans="1:12" x14ac:dyDescent="0.2">
      <c r="A2968" s="14" t="s">
        <v>89</v>
      </c>
      <c r="B2968" s="14" t="s">
        <v>88</v>
      </c>
      <c r="C2968" s="14"/>
      <c r="D2968" s="16">
        <v>7945652</v>
      </c>
      <c r="E2968" s="16">
        <f>SUM(E2969:E2974)</f>
        <v>7945652</v>
      </c>
      <c r="F2968" s="34">
        <f t="shared" si="46"/>
        <v>0</v>
      </c>
      <c r="K2968" s="13"/>
      <c r="L2968" s="13"/>
    </row>
    <row r="2969" spans="1:12" x14ac:dyDescent="0.2">
      <c r="A2969" s="17" t="s">
        <v>87</v>
      </c>
      <c r="B2969" s="17" t="s">
        <v>86</v>
      </c>
      <c r="C2969" s="17"/>
      <c r="D2969" s="18">
        <v>4152549</v>
      </c>
      <c r="E2969" s="18">
        <v>4152549</v>
      </c>
      <c r="F2969" s="34">
        <f t="shared" si="46"/>
        <v>0</v>
      </c>
      <c r="K2969" s="13"/>
      <c r="L2969" s="13"/>
    </row>
    <row r="2970" spans="1:12" x14ac:dyDescent="0.2">
      <c r="A2970" s="17" t="s">
        <v>85</v>
      </c>
      <c r="B2970" s="17" t="s">
        <v>84</v>
      </c>
      <c r="C2970" s="17"/>
      <c r="D2970" s="18">
        <v>530000</v>
      </c>
      <c r="E2970" s="18">
        <v>530000</v>
      </c>
      <c r="F2970" s="34">
        <f t="shared" si="46"/>
        <v>0</v>
      </c>
      <c r="K2970" s="13"/>
      <c r="L2970" s="13"/>
    </row>
    <row r="2971" spans="1:12" x14ac:dyDescent="0.2">
      <c r="A2971" s="17" t="s">
        <v>83</v>
      </c>
      <c r="B2971" s="17" t="s">
        <v>82</v>
      </c>
      <c r="C2971" s="17"/>
      <c r="D2971" s="18">
        <v>854956</v>
      </c>
      <c r="E2971" s="18">
        <v>854956</v>
      </c>
      <c r="F2971" s="34">
        <f t="shared" si="46"/>
        <v>0</v>
      </c>
      <c r="K2971" s="13"/>
      <c r="L2971" s="13"/>
    </row>
    <row r="2972" spans="1:12" x14ac:dyDescent="0.2">
      <c r="A2972" s="17" t="s">
        <v>81</v>
      </c>
      <c r="B2972" s="17" t="s">
        <v>80</v>
      </c>
      <c r="C2972" s="17"/>
      <c r="D2972" s="18">
        <v>1052919</v>
      </c>
      <c r="E2972" s="18">
        <v>1052919</v>
      </c>
      <c r="F2972" s="34">
        <f t="shared" si="46"/>
        <v>0</v>
      </c>
      <c r="K2972" s="13"/>
      <c r="L2972" s="13"/>
    </row>
    <row r="2973" spans="1:12" x14ac:dyDescent="0.2">
      <c r="A2973" s="17" t="s">
        <v>79</v>
      </c>
      <c r="B2973" s="17" t="s">
        <v>78</v>
      </c>
      <c r="C2973" s="17"/>
      <c r="D2973" s="18">
        <v>536689</v>
      </c>
      <c r="E2973" s="18">
        <v>536689</v>
      </c>
      <c r="F2973" s="34">
        <f t="shared" si="46"/>
        <v>0</v>
      </c>
      <c r="K2973" s="13"/>
      <c r="L2973" s="13"/>
    </row>
    <row r="2974" spans="1:12" x14ac:dyDescent="0.2">
      <c r="A2974" s="17" t="s">
        <v>77</v>
      </c>
      <c r="B2974" s="17" t="s">
        <v>76</v>
      </c>
      <c r="C2974" s="17"/>
      <c r="D2974" s="18">
        <v>818539</v>
      </c>
      <c r="E2974" s="18">
        <v>818539</v>
      </c>
      <c r="F2974" s="34">
        <f t="shared" si="46"/>
        <v>0</v>
      </c>
      <c r="K2974" s="13"/>
      <c r="L2974" s="13"/>
    </row>
    <row r="2975" spans="1:12" x14ac:dyDescent="0.2">
      <c r="A2975" s="14" t="s">
        <v>75</v>
      </c>
      <c r="B2975" s="14" t="s">
        <v>74</v>
      </c>
      <c r="C2975" s="14"/>
      <c r="D2975" s="16">
        <v>591908</v>
      </c>
      <c r="E2975" s="16">
        <f>E2976</f>
        <v>591908</v>
      </c>
      <c r="F2975" s="34">
        <f t="shared" si="46"/>
        <v>0</v>
      </c>
      <c r="K2975" s="13"/>
      <c r="L2975" s="13"/>
    </row>
    <row r="2976" spans="1:12" x14ac:dyDescent="0.2">
      <c r="A2976" s="17" t="s">
        <v>73</v>
      </c>
      <c r="B2976" s="17" t="s">
        <v>72</v>
      </c>
      <c r="C2976" s="17"/>
      <c r="D2976" s="18">
        <v>591908</v>
      </c>
      <c r="E2976" s="18">
        <v>591908</v>
      </c>
      <c r="F2976" s="34">
        <f t="shared" si="46"/>
        <v>0</v>
      </c>
      <c r="K2976" s="13"/>
      <c r="L2976" s="13"/>
    </row>
    <row r="2977" spans="1:12" x14ac:dyDescent="0.2">
      <c r="A2977" s="14" t="s">
        <v>71</v>
      </c>
      <c r="B2977" s="14" t="s">
        <v>70</v>
      </c>
      <c r="C2977" s="14"/>
      <c r="D2977" s="16">
        <v>13225275</v>
      </c>
      <c r="E2977" s="16">
        <f>SUM(E2978:E2979)</f>
        <v>13225275</v>
      </c>
      <c r="F2977" s="34">
        <f t="shared" si="46"/>
        <v>0</v>
      </c>
      <c r="K2977" s="13"/>
      <c r="L2977" s="13"/>
    </row>
    <row r="2978" spans="1:12" x14ac:dyDescent="0.2">
      <c r="A2978" s="17" t="s">
        <v>69</v>
      </c>
      <c r="B2978" s="17" t="s">
        <v>68</v>
      </c>
      <c r="C2978" s="17"/>
      <c r="D2978" s="18">
        <v>12951911</v>
      </c>
      <c r="E2978" s="18">
        <v>12951911</v>
      </c>
      <c r="F2978" s="34">
        <f t="shared" si="46"/>
        <v>0</v>
      </c>
      <c r="K2978" s="13"/>
      <c r="L2978" s="13"/>
    </row>
    <row r="2979" spans="1:12" x14ac:dyDescent="0.2">
      <c r="A2979" s="17" t="s">
        <v>1823</v>
      </c>
      <c r="B2979" s="17" t="s">
        <v>1824</v>
      </c>
      <c r="C2979" s="17"/>
      <c r="D2979" s="18">
        <v>273364</v>
      </c>
      <c r="E2979" s="18">
        <v>273364</v>
      </c>
      <c r="F2979" s="34">
        <f t="shared" si="46"/>
        <v>0</v>
      </c>
      <c r="K2979" s="13"/>
      <c r="L2979" s="13"/>
    </row>
    <row r="2980" spans="1:12" x14ac:dyDescent="0.2">
      <c r="A2980" s="14" t="s">
        <v>65</v>
      </c>
      <c r="B2980" s="14" t="s">
        <v>64</v>
      </c>
      <c r="C2980" s="14"/>
      <c r="D2980" s="16">
        <v>1257355</v>
      </c>
      <c r="E2980" s="16">
        <f>SUM(E2981:E2982)</f>
        <v>1257355</v>
      </c>
      <c r="F2980" s="34">
        <f t="shared" si="46"/>
        <v>0</v>
      </c>
      <c r="K2980" s="13"/>
      <c r="L2980" s="13"/>
    </row>
    <row r="2981" spans="1:12" x14ac:dyDescent="0.2">
      <c r="A2981" s="17" t="s">
        <v>401</v>
      </c>
      <c r="B2981" s="17" t="s">
        <v>402</v>
      </c>
      <c r="C2981" s="17"/>
      <c r="D2981" s="18">
        <v>1045961</v>
      </c>
      <c r="E2981" s="18">
        <v>1045961</v>
      </c>
      <c r="F2981" s="34">
        <f t="shared" si="46"/>
        <v>0</v>
      </c>
      <c r="K2981" s="13"/>
      <c r="L2981" s="13"/>
    </row>
    <row r="2982" spans="1:12" x14ac:dyDescent="0.2">
      <c r="A2982" s="17" t="s">
        <v>61</v>
      </c>
      <c r="B2982" s="17" t="s">
        <v>60</v>
      </c>
      <c r="C2982" s="17"/>
      <c r="D2982" s="18">
        <v>211394</v>
      </c>
      <c r="E2982" s="18">
        <v>211394</v>
      </c>
      <c r="F2982" s="34">
        <f t="shared" si="46"/>
        <v>0</v>
      </c>
      <c r="K2982" s="13"/>
      <c r="L2982" s="13"/>
    </row>
    <row r="2983" spans="1:12" x14ac:dyDescent="0.2">
      <c r="A2983" s="14" t="s">
        <v>59</v>
      </c>
      <c r="B2983" s="14" t="s">
        <v>58</v>
      </c>
      <c r="C2983" s="14"/>
      <c r="D2983" s="16">
        <v>3993472</v>
      </c>
      <c r="E2983" s="16">
        <f>SUM(E2984:E2986)</f>
        <v>3993472</v>
      </c>
      <c r="F2983" s="34">
        <f t="shared" si="46"/>
        <v>0</v>
      </c>
      <c r="K2983" s="13"/>
      <c r="L2983" s="13"/>
    </row>
    <row r="2984" spans="1:12" x14ac:dyDescent="0.2">
      <c r="A2984" s="17" t="s">
        <v>57</v>
      </c>
      <c r="B2984" s="17" t="s">
        <v>56</v>
      </c>
      <c r="C2984" s="17"/>
      <c r="D2984" s="18">
        <v>604644</v>
      </c>
      <c r="E2984" s="18">
        <v>604644</v>
      </c>
      <c r="F2984" s="34">
        <f t="shared" si="46"/>
        <v>0</v>
      </c>
      <c r="K2984" s="13"/>
      <c r="L2984" s="13"/>
    </row>
    <row r="2985" spans="1:12" x14ac:dyDescent="0.2">
      <c r="A2985" s="17" t="s">
        <v>453</v>
      </c>
      <c r="B2985" s="17" t="s">
        <v>454</v>
      </c>
      <c r="C2985" s="17"/>
      <c r="D2985" s="18">
        <v>694993</v>
      </c>
      <c r="E2985" s="18">
        <v>694993</v>
      </c>
      <c r="F2985" s="34">
        <f t="shared" si="46"/>
        <v>0</v>
      </c>
      <c r="K2985" s="13"/>
      <c r="L2985" s="13"/>
    </row>
    <row r="2986" spans="1:12" x14ac:dyDescent="0.2">
      <c r="A2986" s="17" t="s">
        <v>55</v>
      </c>
      <c r="B2986" s="17" t="s">
        <v>54</v>
      </c>
      <c r="C2986" s="17"/>
      <c r="D2986" s="18">
        <v>2693835</v>
      </c>
      <c r="E2986" s="18">
        <v>2693835</v>
      </c>
      <c r="F2986" s="34">
        <f t="shared" si="46"/>
        <v>0</v>
      </c>
      <c r="K2986" s="13"/>
      <c r="L2986" s="13"/>
    </row>
    <row r="2987" spans="1:12" x14ac:dyDescent="0.2">
      <c r="A2987" s="14" t="s">
        <v>405</v>
      </c>
      <c r="B2987" s="14" t="s">
        <v>406</v>
      </c>
      <c r="C2987" s="14"/>
      <c r="D2987" s="16">
        <v>308886</v>
      </c>
      <c r="E2987" s="16">
        <f>E2988</f>
        <v>308886</v>
      </c>
      <c r="F2987" s="34">
        <f t="shared" si="46"/>
        <v>0</v>
      </c>
      <c r="K2987" s="13"/>
      <c r="L2987" s="13"/>
    </row>
    <row r="2988" spans="1:12" x14ac:dyDescent="0.2">
      <c r="A2988" s="17" t="s">
        <v>455</v>
      </c>
      <c r="B2988" s="17" t="s">
        <v>456</v>
      </c>
      <c r="C2988" s="17"/>
      <c r="D2988" s="18">
        <v>308886</v>
      </c>
      <c r="E2988" s="18">
        <v>308886</v>
      </c>
      <c r="F2988" s="34">
        <f t="shared" si="46"/>
        <v>0</v>
      </c>
      <c r="K2988" s="13"/>
      <c r="L2988" s="13"/>
    </row>
    <row r="2989" spans="1:12" x14ac:dyDescent="0.2">
      <c r="A2989" s="14" t="s">
        <v>53</v>
      </c>
      <c r="B2989" s="14" t="s">
        <v>52</v>
      </c>
      <c r="C2989" s="14"/>
      <c r="D2989" s="16">
        <v>4903895</v>
      </c>
      <c r="E2989" s="16">
        <f>SUM(E2990:E2999)</f>
        <v>4903895</v>
      </c>
      <c r="F2989" s="34">
        <f t="shared" si="46"/>
        <v>0</v>
      </c>
      <c r="K2989" s="13"/>
      <c r="L2989" s="13"/>
    </row>
    <row r="2990" spans="1:12" x14ac:dyDescent="0.2">
      <c r="A2990" s="17" t="s">
        <v>51</v>
      </c>
      <c r="B2990" s="17" t="s">
        <v>50</v>
      </c>
      <c r="C2990" s="17"/>
      <c r="D2990" s="18">
        <v>515750</v>
      </c>
      <c r="E2990" s="18">
        <v>515750</v>
      </c>
      <c r="F2990" s="34">
        <f t="shared" si="46"/>
        <v>0</v>
      </c>
      <c r="K2990" s="13"/>
      <c r="L2990" s="13"/>
    </row>
    <row r="2991" spans="1:12" x14ac:dyDescent="0.2">
      <c r="A2991" s="17" t="s">
        <v>49</v>
      </c>
      <c r="B2991" s="17" t="s">
        <v>48</v>
      </c>
      <c r="C2991" s="17"/>
      <c r="D2991" s="18">
        <v>250000</v>
      </c>
      <c r="E2991" s="18">
        <v>250000</v>
      </c>
      <c r="F2991" s="34">
        <f t="shared" si="46"/>
        <v>0</v>
      </c>
      <c r="K2991" s="13"/>
      <c r="L2991" s="13"/>
    </row>
    <row r="2992" spans="1:12" x14ac:dyDescent="0.2">
      <c r="A2992" s="17" t="s">
        <v>47</v>
      </c>
      <c r="B2992" s="17" t="s">
        <v>46</v>
      </c>
      <c r="C2992" s="17"/>
      <c r="D2992" s="18">
        <v>350000</v>
      </c>
      <c r="E2992" s="18">
        <v>350000</v>
      </c>
      <c r="F2992" s="34">
        <f t="shared" si="46"/>
        <v>0</v>
      </c>
      <c r="K2992" s="13"/>
      <c r="L2992" s="13"/>
    </row>
    <row r="2993" spans="1:12" x14ac:dyDescent="0.2">
      <c r="A2993" s="17" t="s">
        <v>153</v>
      </c>
      <c r="B2993" s="17" t="s">
        <v>154</v>
      </c>
      <c r="C2993" s="17"/>
      <c r="D2993" s="18">
        <v>295000</v>
      </c>
      <c r="E2993" s="18">
        <v>295000</v>
      </c>
      <c r="F2993" s="34">
        <f t="shared" si="46"/>
        <v>0</v>
      </c>
      <c r="K2993" s="13"/>
    </row>
    <row r="2994" spans="1:12" x14ac:dyDescent="0.2">
      <c r="A2994" s="17" t="s">
        <v>45</v>
      </c>
      <c r="B2994" s="17" t="s">
        <v>44</v>
      </c>
      <c r="C2994" s="17"/>
      <c r="D2994" s="18">
        <v>295000</v>
      </c>
      <c r="E2994" s="18">
        <v>295000</v>
      </c>
      <c r="F2994" s="34">
        <f t="shared" si="46"/>
        <v>0</v>
      </c>
      <c r="K2994" s="13"/>
    </row>
    <row r="2995" spans="1:12" x14ac:dyDescent="0.2">
      <c r="A2995" s="17" t="s">
        <v>43</v>
      </c>
      <c r="B2995" s="17" t="s">
        <v>42</v>
      </c>
      <c r="C2995" s="17"/>
      <c r="D2995" s="18">
        <v>1057800</v>
      </c>
      <c r="E2995" s="18">
        <v>1057800</v>
      </c>
      <c r="F2995" s="34">
        <f t="shared" si="46"/>
        <v>0</v>
      </c>
      <c r="K2995" s="13"/>
    </row>
    <row r="2996" spans="1:12" x14ac:dyDescent="0.2">
      <c r="A2996" s="17" t="s">
        <v>155</v>
      </c>
      <c r="B2996" s="17" t="s">
        <v>156</v>
      </c>
      <c r="C2996" s="17"/>
      <c r="D2996" s="18">
        <v>275000</v>
      </c>
      <c r="E2996" s="18">
        <v>275000</v>
      </c>
      <c r="F2996" s="34">
        <f t="shared" si="46"/>
        <v>0</v>
      </c>
      <c r="K2996" s="13"/>
    </row>
    <row r="2997" spans="1:12" x14ac:dyDescent="0.2">
      <c r="A2997" s="17" t="s">
        <v>41</v>
      </c>
      <c r="B2997" s="17" t="s">
        <v>40</v>
      </c>
      <c r="C2997" s="17"/>
      <c r="D2997" s="18">
        <v>500000</v>
      </c>
      <c r="E2997" s="18">
        <v>500000</v>
      </c>
      <c r="F2997" s="34">
        <f t="shared" si="46"/>
        <v>0</v>
      </c>
      <c r="K2997" s="13"/>
      <c r="L2997" s="13"/>
    </row>
    <row r="2998" spans="1:12" x14ac:dyDescent="0.2">
      <c r="A2998" s="17" t="s">
        <v>409</v>
      </c>
      <c r="B2998" s="17" t="s">
        <v>410</v>
      </c>
      <c r="C2998" s="17"/>
      <c r="D2998" s="18">
        <v>265350</v>
      </c>
      <c r="E2998" s="18">
        <v>265350</v>
      </c>
      <c r="F2998" s="34">
        <f t="shared" si="46"/>
        <v>0</v>
      </c>
      <c r="K2998" s="13"/>
      <c r="L2998" s="13"/>
    </row>
    <row r="2999" spans="1:12" x14ac:dyDescent="0.2">
      <c r="A2999" s="17" t="s">
        <v>39</v>
      </c>
      <c r="B2999" s="17" t="s">
        <v>38</v>
      </c>
      <c r="C2999" s="17"/>
      <c r="D2999" s="18">
        <v>1099995</v>
      </c>
      <c r="E2999" s="18">
        <v>1099995</v>
      </c>
      <c r="F2999" s="34">
        <f t="shared" si="46"/>
        <v>0</v>
      </c>
      <c r="K2999" s="13"/>
      <c r="L2999" s="13"/>
    </row>
    <row r="3000" spans="1:12" x14ac:dyDescent="0.2">
      <c r="A3000" s="14" t="s">
        <v>37</v>
      </c>
      <c r="B3000" s="14" t="s">
        <v>36</v>
      </c>
      <c r="C3000" s="14"/>
      <c r="D3000" s="16">
        <v>401306062</v>
      </c>
      <c r="E3000" s="16">
        <f>SUM(E3001,E3005,E3010)</f>
        <v>401306062</v>
      </c>
      <c r="F3000" s="34">
        <f t="shared" si="46"/>
        <v>0</v>
      </c>
      <c r="K3000" s="13"/>
      <c r="L3000" s="13"/>
    </row>
    <row r="3001" spans="1:12" x14ac:dyDescent="0.2">
      <c r="A3001" s="14" t="s">
        <v>35</v>
      </c>
      <c r="B3001" s="14" t="s">
        <v>34</v>
      </c>
      <c r="C3001" s="14"/>
      <c r="D3001" s="16">
        <v>33630492</v>
      </c>
      <c r="E3001" s="16">
        <f>E3002</f>
        <v>33630492</v>
      </c>
      <c r="F3001" s="34">
        <f t="shared" si="46"/>
        <v>0</v>
      </c>
      <c r="K3001" s="13"/>
      <c r="L3001" s="13"/>
    </row>
    <row r="3002" spans="1:12" x14ac:dyDescent="0.2">
      <c r="A3002" s="14" t="s">
        <v>33</v>
      </c>
      <c r="B3002" s="14" t="s">
        <v>32</v>
      </c>
      <c r="C3002" s="14"/>
      <c r="D3002" s="16">
        <v>33630492</v>
      </c>
      <c r="E3002" s="16">
        <f>SUM(E3003:E3004)</f>
        <v>33630492</v>
      </c>
      <c r="F3002" s="34">
        <f t="shared" si="46"/>
        <v>0</v>
      </c>
      <c r="K3002" s="13"/>
      <c r="L3002" s="13"/>
    </row>
    <row r="3003" spans="1:12" x14ac:dyDescent="0.2">
      <c r="A3003" s="17" t="s">
        <v>978</v>
      </c>
      <c r="B3003" s="17" t="s">
        <v>979</v>
      </c>
      <c r="C3003" s="17"/>
      <c r="D3003" s="18">
        <v>25648430</v>
      </c>
      <c r="E3003" s="38">
        <f>SUM(E3023,E3032:E3033)</f>
        <v>25648430</v>
      </c>
      <c r="F3003" s="34">
        <f t="shared" si="46"/>
        <v>0</v>
      </c>
      <c r="K3003" s="13"/>
      <c r="L3003" s="13"/>
    </row>
    <row r="3004" spans="1:12" x14ac:dyDescent="0.2">
      <c r="A3004" s="17" t="s">
        <v>415</v>
      </c>
      <c r="B3004" s="17" t="s">
        <v>416</v>
      </c>
      <c r="C3004" s="17"/>
      <c r="D3004" s="18">
        <v>7982062</v>
      </c>
      <c r="E3004" s="35">
        <f>E3034</f>
        <v>7982062</v>
      </c>
      <c r="F3004" s="34">
        <f t="shared" si="46"/>
        <v>0</v>
      </c>
      <c r="K3004" s="13"/>
      <c r="L3004" s="13"/>
    </row>
    <row r="3005" spans="1:12" x14ac:dyDescent="0.2">
      <c r="A3005" s="14" t="s">
        <v>157</v>
      </c>
      <c r="B3005" s="14" t="s">
        <v>158</v>
      </c>
      <c r="C3005" s="14"/>
      <c r="D3005" s="16">
        <v>223916570</v>
      </c>
      <c r="E3005" s="16">
        <f>E3006</f>
        <v>223916570</v>
      </c>
      <c r="F3005" s="34">
        <f t="shared" si="46"/>
        <v>0</v>
      </c>
      <c r="K3005" s="13"/>
      <c r="L3005" s="13"/>
    </row>
    <row r="3006" spans="1:12" x14ac:dyDescent="0.2">
      <c r="A3006" s="14" t="s">
        <v>159</v>
      </c>
      <c r="B3006" s="14" t="s">
        <v>160</v>
      </c>
      <c r="C3006" s="14"/>
      <c r="D3006" s="16">
        <v>223916570</v>
      </c>
      <c r="E3006" s="16">
        <f>SUM(E3007:E3009)</f>
        <v>223916570</v>
      </c>
      <c r="F3006" s="34">
        <f t="shared" si="46"/>
        <v>0</v>
      </c>
      <c r="K3006" s="13"/>
      <c r="L3006" s="13"/>
    </row>
    <row r="3007" spans="1:12" x14ac:dyDescent="0.2">
      <c r="A3007" s="17" t="s">
        <v>161</v>
      </c>
      <c r="B3007" s="17" t="s">
        <v>162</v>
      </c>
      <c r="C3007" s="17"/>
      <c r="D3007" s="18">
        <v>32750000</v>
      </c>
      <c r="E3007" s="35">
        <f>E3022</f>
        <v>32750000</v>
      </c>
      <c r="F3007" s="34">
        <f t="shared" si="46"/>
        <v>0</v>
      </c>
      <c r="K3007" s="13"/>
      <c r="L3007" s="13"/>
    </row>
    <row r="3008" spans="1:12" x14ac:dyDescent="0.2">
      <c r="A3008" s="17" t="s">
        <v>535</v>
      </c>
      <c r="B3008" s="17" t="s">
        <v>536</v>
      </c>
      <c r="C3008" s="17"/>
      <c r="D3008" s="18">
        <v>20000000</v>
      </c>
      <c r="E3008" s="35">
        <f>E3020</f>
        <v>20000000</v>
      </c>
      <c r="F3008" s="34">
        <f t="shared" si="46"/>
        <v>0</v>
      </c>
      <c r="K3008" s="13"/>
      <c r="L3008" s="13"/>
    </row>
    <row r="3009" spans="1:12" x14ac:dyDescent="0.2">
      <c r="A3009" s="17" t="s">
        <v>1002</v>
      </c>
      <c r="B3009" s="17" t="s">
        <v>1003</v>
      </c>
      <c r="C3009" s="17"/>
      <c r="D3009" s="18">
        <v>171166570</v>
      </c>
      <c r="E3009" s="18">
        <f>SUM(E3021,E3029:E3031,E3035:E3039,E3041)</f>
        <v>171166570</v>
      </c>
      <c r="F3009" s="34">
        <f t="shared" si="46"/>
        <v>0</v>
      </c>
      <c r="K3009" s="13"/>
      <c r="L3009" s="13"/>
    </row>
    <row r="3010" spans="1:12" x14ac:dyDescent="0.2">
      <c r="A3010" s="14" t="s">
        <v>31</v>
      </c>
      <c r="B3010" s="14" t="s">
        <v>30</v>
      </c>
      <c r="C3010" s="14"/>
      <c r="D3010" s="16">
        <v>143759000</v>
      </c>
      <c r="E3010" s="16">
        <f>E3011</f>
        <v>143759000</v>
      </c>
      <c r="F3010" s="34">
        <f t="shared" si="46"/>
        <v>0</v>
      </c>
      <c r="K3010" s="13"/>
      <c r="L3010" s="13"/>
    </row>
    <row r="3011" spans="1:12" x14ac:dyDescent="0.2">
      <c r="A3011" s="14" t="s">
        <v>29</v>
      </c>
      <c r="B3011" s="14" t="s">
        <v>28</v>
      </c>
      <c r="C3011" s="14"/>
      <c r="D3011" s="16">
        <v>143759000</v>
      </c>
      <c r="E3011" s="16">
        <f>E3012</f>
        <v>143759000</v>
      </c>
      <c r="F3011" s="34">
        <f t="shared" si="46"/>
        <v>0</v>
      </c>
      <c r="K3011" s="13"/>
      <c r="L3011" s="13"/>
    </row>
    <row r="3012" spans="1:12" x14ac:dyDescent="0.2">
      <c r="A3012" s="17" t="s">
        <v>27</v>
      </c>
      <c r="B3012" s="17" t="s">
        <v>26</v>
      </c>
      <c r="C3012" s="17"/>
      <c r="D3012" s="18">
        <v>143759000</v>
      </c>
      <c r="E3012" s="18">
        <f>SUM(E3024:E3028,E3040,E3042:E3044)</f>
        <v>143759000</v>
      </c>
      <c r="F3012" s="34">
        <f t="shared" si="46"/>
        <v>0</v>
      </c>
      <c r="K3012" s="13"/>
      <c r="L3012" s="13"/>
    </row>
    <row r="3013" spans="1:12" x14ac:dyDescent="0.2">
      <c r="A3013" s="13"/>
      <c r="B3013" s="14" t="s">
        <v>3</v>
      </c>
      <c r="C3013" s="14"/>
      <c r="D3013" s="16">
        <v>288087028</v>
      </c>
      <c r="E3013" s="16">
        <f>E2936</f>
        <v>288087028</v>
      </c>
      <c r="F3013" s="34">
        <f t="shared" si="46"/>
        <v>0</v>
      </c>
      <c r="K3013" s="13"/>
      <c r="L3013" s="13"/>
    </row>
    <row r="3014" spans="1:12" x14ac:dyDescent="0.2">
      <c r="A3014" s="13"/>
      <c r="B3014" s="14" t="s">
        <v>2</v>
      </c>
      <c r="C3014" s="14"/>
      <c r="D3014" s="16">
        <v>50230014</v>
      </c>
      <c r="E3014" s="16">
        <f>E2946</f>
        <v>50230014</v>
      </c>
      <c r="F3014" s="34">
        <f t="shared" ref="F3014:F3077" si="47">E3014-D3014</f>
        <v>0</v>
      </c>
      <c r="K3014" s="13"/>
      <c r="L3014" s="13"/>
    </row>
    <row r="3015" spans="1:12" x14ac:dyDescent="0.2">
      <c r="A3015" s="13"/>
      <c r="B3015" s="14" t="s">
        <v>23</v>
      </c>
      <c r="C3015" s="14"/>
      <c r="D3015" s="16">
        <v>338317042</v>
      </c>
      <c r="E3015" s="16">
        <f>SUM(E3013:E3014)</f>
        <v>338317042</v>
      </c>
      <c r="F3015" s="34">
        <f t="shared" si="47"/>
        <v>0</v>
      </c>
      <c r="K3015" s="13"/>
      <c r="L3015" s="13"/>
    </row>
    <row r="3016" spans="1:12" x14ac:dyDescent="0.2">
      <c r="A3016" s="13"/>
      <c r="B3016" s="14" t="s">
        <v>1</v>
      </c>
      <c r="C3016" s="14"/>
      <c r="D3016" s="16">
        <v>401306062</v>
      </c>
      <c r="E3016" s="16">
        <f>E3000</f>
        <v>401306062</v>
      </c>
      <c r="F3016" s="34">
        <f t="shared" si="47"/>
        <v>0</v>
      </c>
      <c r="K3016" s="13"/>
      <c r="L3016" s="13"/>
    </row>
    <row r="3017" spans="1:12" x14ac:dyDescent="0.2">
      <c r="A3017" s="13"/>
      <c r="B3017" s="14" t="s">
        <v>0</v>
      </c>
      <c r="C3017" s="14"/>
      <c r="D3017" s="16">
        <v>739623104</v>
      </c>
      <c r="E3017" s="16">
        <f>SUM(E3015:E3016)</f>
        <v>739623104</v>
      </c>
      <c r="F3017" s="34">
        <f t="shared" si="47"/>
        <v>0</v>
      </c>
      <c r="K3017" s="13"/>
      <c r="L3017" s="13"/>
    </row>
    <row r="3018" spans="1:12" x14ac:dyDescent="0.2">
      <c r="A3018" s="14" t="s">
        <v>1821</v>
      </c>
      <c r="B3018" s="14" t="s">
        <v>1822</v>
      </c>
      <c r="C3018" s="14"/>
      <c r="F3018" s="34">
        <f t="shared" si="47"/>
        <v>0</v>
      </c>
      <c r="K3018" s="13"/>
      <c r="L3018" s="13"/>
    </row>
    <row r="3019" spans="1:12" x14ac:dyDescent="0.2">
      <c r="A3019" s="29" t="s">
        <v>5</v>
      </c>
      <c r="B3019" s="29" t="s">
        <v>22</v>
      </c>
      <c r="C3019" s="29" t="s">
        <v>21</v>
      </c>
      <c r="D3019" s="30" t="s">
        <v>20</v>
      </c>
      <c r="E3019" s="30" t="s">
        <v>20</v>
      </c>
      <c r="F3019" s="34" t="e">
        <f t="shared" si="47"/>
        <v>#VALUE!</v>
      </c>
      <c r="K3019" s="13"/>
      <c r="L3019" s="13"/>
    </row>
    <row r="3020" spans="1:12" x14ac:dyDescent="0.2">
      <c r="A3020" s="17" t="s">
        <v>1825</v>
      </c>
      <c r="B3020" s="17" t="s">
        <v>1826</v>
      </c>
      <c r="C3020" s="17" t="s">
        <v>18</v>
      </c>
      <c r="D3020" s="18">
        <v>20000000</v>
      </c>
      <c r="E3020" s="35">
        <v>20000000</v>
      </c>
      <c r="F3020" s="34">
        <f t="shared" si="47"/>
        <v>0</v>
      </c>
      <c r="K3020" s="13"/>
      <c r="L3020" s="13"/>
    </row>
    <row r="3021" spans="1:12" x14ac:dyDescent="0.2">
      <c r="A3021" s="17" t="s">
        <v>1827</v>
      </c>
      <c r="B3021" s="17" t="s">
        <v>1828</v>
      </c>
      <c r="C3021" s="17" t="s">
        <v>19</v>
      </c>
      <c r="D3021" s="18">
        <v>10250000</v>
      </c>
      <c r="E3021" s="18">
        <v>10250000</v>
      </c>
      <c r="F3021" s="34">
        <f t="shared" si="47"/>
        <v>0</v>
      </c>
      <c r="K3021" s="13"/>
      <c r="L3021" s="13"/>
    </row>
    <row r="3022" spans="1:12" x14ac:dyDescent="0.2">
      <c r="A3022" s="17" t="s">
        <v>1829</v>
      </c>
      <c r="B3022" s="17" t="s">
        <v>1830</v>
      </c>
      <c r="C3022" s="17" t="s">
        <v>18</v>
      </c>
      <c r="D3022" s="18">
        <v>32750000</v>
      </c>
      <c r="E3022" s="35">
        <v>32750000</v>
      </c>
      <c r="F3022" s="34">
        <f t="shared" si="47"/>
        <v>0</v>
      </c>
      <c r="K3022" s="13"/>
      <c r="L3022" s="13"/>
    </row>
    <row r="3023" spans="1:12" x14ac:dyDescent="0.2">
      <c r="A3023" s="17" t="s">
        <v>1831</v>
      </c>
      <c r="B3023" s="17" t="s">
        <v>1832</v>
      </c>
      <c r="C3023" s="17" t="s">
        <v>19</v>
      </c>
      <c r="D3023" s="18">
        <v>7591430</v>
      </c>
      <c r="E3023" s="41">
        <v>7591430</v>
      </c>
      <c r="F3023" s="34">
        <f t="shared" si="47"/>
        <v>0</v>
      </c>
      <c r="K3023" s="13"/>
      <c r="L3023" s="13"/>
    </row>
    <row r="3024" spans="1:12" ht="27" x14ac:dyDescent="0.2">
      <c r="A3024" s="17" t="s">
        <v>1833</v>
      </c>
      <c r="B3024" s="17" t="s">
        <v>1834</v>
      </c>
      <c r="C3024" s="17" t="s">
        <v>19</v>
      </c>
      <c r="D3024" s="18">
        <v>15000000</v>
      </c>
      <c r="E3024" s="36">
        <v>15000000</v>
      </c>
      <c r="F3024" s="34">
        <f t="shared" si="47"/>
        <v>0</v>
      </c>
      <c r="J3024" s="13"/>
      <c r="K3024" s="13"/>
    </row>
    <row r="3025" spans="1:12" ht="27" x14ac:dyDescent="0.2">
      <c r="A3025" s="17" t="s">
        <v>1835</v>
      </c>
      <c r="B3025" s="17" t="s">
        <v>1836</v>
      </c>
      <c r="C3025" s="17" t="s">
        <v>19</v>
      </c>
      <c r="D3025" s="18">
        <v>15009000</v>
      </c>
      <c r="E3025" s="36">
        <v>15009000</v>
      </c>
      <c r="F3025" s="34">
        <f t="shared" si="47"/>
        <v>0</v>
      </c>
      <c r="K3025" s="13"/>
      <c r="L3025" s="13"/>
    </row>
    <row r="3026" spans="1:12" ht="40.5" x14ac:dyDescent="0.2">
      <c r="A3026" s="17" t="s">
        <v>1837</v>
      </c>
      <c r="B3026" s="17" t="s">
        <v>1838</v>
      </c>
      <c r="C3026" s="17" t="s">
        <v>19</v>
      </c>
      <c r="D3026" s="18">
        <v>15000000</v>
      </c>
      <c r="E3026" s="36">
        <v>15000000</v>
      </c>
      <c r="F3026" s="34">
        <f t="shared" si="47"/>
        <v>0</v>
      </c>
      <c r="K3026" s="13"/>
      <c r="L3026" s="13"/>
    </row>
    <row r="3027" spans="1:12" x14ac:dyDescent="0.2">
      <c r="A3027" s="17" t="s">
        <v>1839</v>
      </c>
      <c r="B3027" s="17" t="s">
        <v>1840</v>
      </c>
      <c r="C3027" s="17" t="s">
        <v>19</v>
      </c>
      <c r="D3027" s="18">
        <v>15000000</v>
      </c>
      <c r="E3027" s="36">
        <v>15000000</v>
      </c>
      <c r="F3027" s="34">
        <f t="shared" si="47"/>
        <v>0</v>
      </c>
      <c r="K3027" s="13"/>
      <c r="L3027" s="13"/>
    </row>
    <row r="3028" spans="1:12" ht="27" x14ac:dyDescent="0.2">
      <c r="A3028" s="17" t="s">
        <v>1841</v>
      </c>
      <c r="B3028" s="17" t="s">
        <v>1842</v>
      </c>
      <c r="C3028" s="17" t="s">
        <v>19</v>
      </c>
      <c r="D3028" s="18">
        <v>15000000</v>
      </c>
      <c r="E3028" s="36">
        <v>15000000</v>
      </c>
      <c r="F3028" s="34">
        <f t="shared" si="47"/>
        <v>0</v>
      </c>
      <c r="K3028" s="13"/>
      <c r="L3028" s="13"/>
    </row>
    <row r="3029" spans="1:12" x14ac:dyDescent="0.2">
      <c r="A3029" s="17" t="s">
        <v>1843</v>
      </c>
      <c r="B3029" s="17" t="s">
        <v>1844</v>
      </c>
      <c r="C3029" s="17" t="s">
        <v>19</v>
      </c>
      <c r="D3029" s="18">
        <v>20350000</v>
      </c>
      <c r="E3029" s="18">
        <v>20350000</v>
      </c>
      <c r="F3029" s="34">
        <f t="shared" si="47"/>
        <v>0</v>
      </c>
      <c r="K3029" s="13"/>
      <c r="L3029" s="13"/>
    </row>
    <row r="3030" spans="1:12" ht="27" x14ac:dyDescent="0.2">
      <c r="A3030" s="17" t="s">
        <v>1845</v>
      </c>
      <c r="B3030" s="17" t="s">
        <v>1846</v>
      </c>
      <c r="C3030" s="17" t="s">
        <v>19</v>
      </c>
      <c r="D3030" s="18">
        <v>16411570</v>
      </c>
      <c r="E3030" s="18">
        <v>16411570</v>
      </c>
      <c r="F3030" s="34">
        <f t="shared" si="47"/>
        <v>0</v>
      </c>
      <c r="K3030" s="13"/>
      <c r="L3030" s="13"/>
    </row>
    <row r="3031" spans="1:12" x14ac:dyDescent="0.2">
      <c r="A3031" s="17" t="s">
        <v>1847</v>
      </c>
      <c r="B3031" s="17" t="s">
        <v>1848</v>
      </c>
      <c r="C3031" s="17" t="s">
        <v>19</v>
      </c>
      <c r="D3031" s="18">
        <v>8255000</v>
      </c>
      <c r="E3031" s="18">
        <v>8255000</v>
      </c>
      <c r="F3031" s="34">
        <f t="shared" si="47"/>
        <v>0</v>
      </c>
      <c r="K3031" s="13"/>
      <c r="L3031" s="13"/>
    </row>
    <row r="3032" spans="1:12" x14ac:dyDescent="0.2">
      <c r="A3032" s="17" t="s">
        <v>1849</v>
      </c>
      <c r="B3032" s="17" t="s">
        <v>1850</v>
      </c>
      <c r="C3032" s="17" t="s">
        <v>19</v>
      </c>
      <c r="D3032" s="18">
        <v>8750000</v>
      </c>
      <c r="E3032" s="38">
        <v>8750000</v>
      </c>
      <c r="F3032" s="34">
        <f t="shared" si="47"/>
        <v>0</v>
      </c>
      <c r="K3032" s="13"/>
      <c r="L3032" s="13"/>
    </row>
    <row r="3033" spans="1:12" x14ac:dyDescent="0.2">
      <c r="A3033" s="17" t="s">
        <v>1851</v>
      </c>
      <c r="B3033" s="17" t="s">
        <v>1852</v>
      </c>
      <c r="C3033" s="17" t="s">
        <v>19</v>
      </c>
      <c r="D3033" s="18">
        <v>9307000</v>
      </c>
      <c r="E3033" s="38">
        <v>9307000</v>
      </c>
      <c r="F3033" s="34">
        <f t="shared" si="47"/>
        <v>0</v>
      </c>
      <c r="K3033" s="13"/>
      <c r="L3033" s="13"/>
    </row>
    <row r="3034" spans="1:12" x14ac:dyDescent="0.2">
      <c r="A3034" s="17" t="s">
        <v>1853</v>
      </c>
      <c r="B3034" s="17" t="s">
        <v>1854</v>
      </c>
      <c r="C3034" s="17" t="s">
        <v>19</v>
      </c>
      <c r="D3034" s="18">
        <v>7982062</v>
      </c>
      <c r="E3034" s="35">
        <v>7982062</v>
      </c>
      <c r="F3034" s="34">
        <f t="shared" si="47"/>
        <v>0</v>
      </c>
      <c r="K3034" s="13"/>
      <c r="L3034" s="13"/>
    </row>
    <row r="3035" spans="1:12" x14ac:dyDescent="0.2">
      <c r="A3035" s="17" t="s">
        <v>1855</v>
      </c>
      <c r="B3035" s="17" t="s">
        <v>1856</v>
      </c>
      <c r="C3035" s="17" t="s">
        <v>19</v>
      </c>
      <c r="D3035" s="18">
        <v>30000000</v>
      </c>
      <c r="E3035" s="18">
        <v>30000000</v>
      </c>
      <c r="F3035" s="34">
        <f t="shared" si="47"/>
        <v>0</v>
      </c>
      <c r="K3035" s="13"/>
      <c r="L3035" s="13"/>
    </row>
    <row r="3036" spans="1:12" x14ac:dyDescent="0.2">
      <c r="A3036" s="17" t="s">
        <v>1857</v>
      </c>
      <c r="B3036" s="17" t="s">
        <v>1858</v>
      </c>
      <c r="C3036" s="17" t="s">
        <v>19</v>
      </c>
      <c r="D3036" s="18">
        <v>19750000</v>
      </c>
      <c r="E3036" s="18">
        <v>19750000</v>
      </c>
      <c r="F3036" s="34">
        <f t="shared" si="47"/>
        <v>0</v>
      </c>
      <c r="K3036" s="13"/>
      <c r="L3036" s="13"/>
    </row>
    <row r="3037" spans="1:12" x14ac:dyDescent="0.2">
      <c r="A3037" s="17" t="s">
        <v>1859</v>
      </c>
      <c r="B3037" s="17" t="s">
        <v>1860</v>
      </c>
      <c r="C3037" s="17" t="s">
        <v>19</v>
      </c>
      <c r="D3037" s="18">
        <v>22600000</v>
      </c>
      <c r="E3037" s="18">
        <v>22600000</v>
      </c>
      <c r="F3037" s="34">
        <f t="shared" si="47"/>
        <v>0</v>
      </c>
      <c r="K3037" s="13"/>
      <c r="L3037" s="13"/>
    </row>
    <row r="3038" spans="1:12" x14ac:dyDescent="0.2">
      <c r="A3038" s="17" t="s">
        <v>1861</v>
      </c>
      <c r="B3038" s="17" t="s">
        <v>1862</v>
      </c>
      <c r="C3038" s="17" t="s">
        <v>19</v>
      </c>
      <c r="D3038" s="18">
        <v>15000000</v>
      </c>
      <c r="E3038" s="18">
        <v>15000000</v>
      </c>
      <c r="F3038" s="34">
        <f t="shared" si="47"/>
        <v>0</v>
      </c>
      <c r="K3038" s="13"/>
      <c r="L3038" s="13"/>
    </row>
    <row r="3039" spans="1:12" x14ac:dyDescent="0.2">
      <c r="A3039" s="17" t="s">
        <v>1863</v>
      </c>
      <c r="B3039" s="17" t="s">
        <v>1864</v>
      </c>
      <c r="C3039" s="17" t="s">
        <v>19</v>
      </c>
      <c r="D3039" s="18">
        <v>7550000</v>
      </c>
      <c r="E3039" s="18">
        <v>7550000</v>
      </c>
      <c r="F3039" s="34">
        <f t="shared" si="47"/>
        <v>0</v>
      </c>
      <c r="K3039" s="13"/>
      <c r="L3039" s="13"/>
    </row>
    <row r="3040" spans="1:12" x14ac:dyDescent="0.2">
      <c r="A3040" s="17" t="s">
        <v>1865</v>
      </c>
      <c r="B3040" s="17" t="s">
        <v>1866</v>
      </c>
      <c r="C3040" s="17" t="s">
        <v>19</v>
      </c>
      <c r="D3040" s="18">
        <v>18750000</v>
      </c>
      <c r="E3040" s="36">
        <v>18750000</v>
      </c>
      <c r="F3040" s="34">
        <f t="shared" si="47"/>
        <v>0</v>
      </c>
      <c r="K3040" s="13"/>
      <c r="L3040" s="13"/>
    </row>
    <row r="3041" spans="1:12" x14ac:dyDescent="0.2">
      <c r="A3041" s="17" t="s">
        <v>1867</v>
      </c>
      <c r="B3041" s="17" t="s">
        <v>1868</v>
      </c>
      <c r="C3041" s="17" t="s">
        <v>19</v>
      </c>
      <c r="D3041" s="18">
        <v>21000000</v>
      </c>
      <c r="E3041" s="18">
        <v>21000000</v>
      </c>
      <c r="F3041" s="34">
        <f t="shared" si="47"/>
        <v>0</v>
      </c>
      <c r="K3041" s="13"/>
      <c r="L3041" s="13"/>
    </row>
    <row r="3042" spans="1:12" ht="27" x14ac:dyDescent="0.2">
      <c r="A3042" s="17" t="s">
        <v>1869</v>
      </c>
      <c r="B3042" s="17" t="s">
        <v>1870</v>
      </c>
      <c r="C3042" s="17" t="s">
        <v>18</v>
      </c>
      <c r="D3042" s="18">
        <v>16000000</v>
      </c>
      <c r="E3042" s="36">
        <v>16000000</v>
      </c>
      <c r="F3042" s="34">
        <f t="shared" si="47"/>
        <v>0</v>
      </c>
      <c r="K3042" s="13"/>
      <c r="L3042" s="13"/>
    </row>
    <row r="3043" spans="1:12" ht="27" x14ac:dyDescent="0.2">
      <c r="A3043" s="17" t="s">
        <v>1871</v>
      </c>
      <c r="B3043" s="17" t="s">
        <v>1872</v>
      </c>
      <c r="C3043" s="17" t="s">
        <v>18</v>
      </c>
      <c r="D3043" s="18">
        <v>16000000</v>
      </c>
      <c r="E3043" s="36">
        <v>16000000</v>
      </c>
      <c r="F3043" s="34">
        <f t="shared" si="47"/>
        <v>0</v>
      </c>
      <c r="K3043" s="13"/>
      <c r="L3043" s="13"/>
    </row>
    <row r="3044" spans="1:12" ht="27" x14ac:dyDescent="0.2">
      <c r="A3044" s="17" t="s">
        <v>1873</v>
      </c>
      <c r="B3044" s="17" t="s">
        <v>1874</v>
      </c>
      <c r="C3044" s="17" t="s">
        <v>18</v>
      </c>
      <c r="D3044" s="18">
        <v>18000000</v>
      </c>
      <c r="E3044" s="36">
        <v>18000000</v>
      </c>
      <c r="F3044" s="34">
        <f t="shared" si="47"/>
        <v>0</v>
      </c>
      <c r="K3044" s="13"/>
      <c r="L3044" s="13"/>
    </row>
    <row r="3045" spans="1:12" ht="27" x14ac:dyDescent="0.2">
      <c r="A3045" s="97"/>
      <c r="B3045" s="98" t="s">
        <v>2144</v>
      </c>
      <c r="C3045" s="97" t="s">
        <v>18</v>
      </c>
      <c r="D3045" s="97"/>
      <c r="E3045" s="99">
        <v>20000000</v>
      </c>
      <c r="F3045" s="34">
        <f t="shared" si="47"/>
        <v>20000000</v>
      </c>
      <c r="K3045" s="13"/>
      <c r="L3045" s="13"/>
    </row>
    <row r="3046" spans="1:12" x14ac:dyDescent="0.2">
      <c r="A3046" s="14" t="s">
        <v>1875</v>
      </c>
      <c r="B3046" s="14" t="s">
        <v>1876</v>
      </c>
      <c r="C3046" s="14"/>
      <c r="F3046" s="34">
        <f t="shared" si="47"/>
        <v>0</v>
      </c>
      <c r="K3046" s="13"/>
      <c r="L3046" s="13"/>
    </row>
    <row r="3047" spans="1:12" x14ac:dyDescent="0.2">
      <c r="A3047" s="29" t="s">
        <v>5</v>
      </c>
      <c r="B3047" s="29" t="s">
        <v>140</v>
      </c>
      <c r="C3047" s="29"/>
      <c r="D3047" s="30" t="s">
        <v>20</v>
      </c>
      <c r="E3047" s="30" t="s">
        <v>20</v>
      </c>
      <c r="F3047" s="34" t="e">
        <f t="shared" si="47"/>
        <v>#VALUE!</v>
      </c>
      <c r="K3047" s="13"/>
      <c r="L3047" s="13"/>
    </row>
    <row r="3048" spans="1:12" x14ac:dyDescent="0.2">
      <c r="A3048" s="14" t="s">
        <v>139</v>
      </c>
      <c r="B3048" s="14" t="s">
        <v>15</v>
      </c>
      <c r="C3048" s="14"/>
      <c r="D3048" s="16">
        <v>2895997375</v>
      </c>
      <c r="E3048" s="16">
        <f>SUM(E3049,E3059,E3091)</f>
        <v>2895997375</v>
      </c>
      <c r="F3048" s="34">
        <f t="shared" si="47"/>
        <v>0</v>
      </c>
      <c r="K3048" s="13"/>
      <c r="L3048" s="13"/>
    </row>
    <row r="3049" spans="1:12" x14ac:dyDescent="0.2">
      <c r="A3049" s="14" t="s">
        <v>138</v>
      </c>
      <c r="B3049" s="14" t="s">
        <v>137</v>
      </c>
      <c r="C3049" s="14"/>
      <c r="D3049" s="16">
        <v>1096051021</v>
      </c>
      <c r="E3049" s="16">
        <f>SUM(E3050,E3053)</f>
        <v>1096051021</v>
      </c>
      <c r="F3049" s="34">
        <f t="shared" si="47"/>
        <v>0</v>
      </c>
      <c r="K3049" s="13"/>
      <c r="L3049" s="13"/>
    </row>
    <row r="3050" spans="1:12" x14ac:dyDescent="0.2">
      <c r="A3050" s="14" t="s">
        <v>136</v>
      </c>
      <c r="B3050" s="14" t="s">
        <v>132</v>
      </c>
      <c r="C3050" s="14"/>
      <c r="D3050" s="16">
        <v>926119946</v>
      </c>
      <c r="E3050" s="16">
        <f>E3051</f>
        <v>926119946</v>
      </c>
      <c r="F3050" s="34">
        <f t="shared" si="47"/>
        <v>0</v>
      </c>
      <c r="K3050" s="13"/>
      <c r="L3050" s="13"/>
    </row>
    <row r="3051" spans="1:12" x14ac:dyDescent="0.2">
      <c r="A3051" s="14" t="s">
        <v>135</v>
      </c>
      <c r="B3051" s="14" t="s">
        <v>134</v>
      </c>
      <c r="C3051" s="14"/>
      <c r="D3051" s="16">
        <v>926119946</v>
      </c>
      <c r="E3051" s="16">
        <f>E3052</f>
        <v>926119946</v>
      </c>
      <c r="F3051" s="34">
        <f t="shared" si="47"/>
        <v>0</v>
      </c>
      <c r="K3051" s="13"/>
      <c r="L3051" s="13"/>
    </row>
    <row r="3052" spans="1:12" x14ac:dyDescent="0.2">
      <c r="A3052" s="17" t="s">
        <v>133</v>
      </c>
      <c r="B3052" s="17" t="s">
        <v>132</v>
      </c>
      <c r="C3052" s="17"/>
      <c r="D3052" s="18">
        <v>926119946</v>
      </c>
      <c r="E3052" s="18">
        <v>926119946</v>
      </c>
      <c r="F3052" s="34">
        <f t="shared" si="47"/>
        <v>0</v>
      </c>
      <c r="K3052" s="13"/>
      <c r="L3052" s="13"/>
    </row>
    <row r="3053" spans="1:12" x14ac:dyDescent="0.2">
      <c r="A3053" s="14" t="s">
        <v>131</v>
      </c>
      <c r="B3053" s="14" t="s">
        <v>130</v>
      </c>
      <c r="C3053" s="14"/>
      <c r="D3053" s="16">
        <v>169931075</v>
      </c>
      <c r="E3053" s="16">
        <f>SUM(E3054,E3056)</f>
        <v>169931075</v>
      </c>
      <c r="F3053" s="34">
        <f t="shared" si="47"/>
        <v>0</v>
      </c>
      <c r="K3053" s="13"/>
      <c r="L3053" s="13"/>
    </row>
    <row r="3054" spans="1:12" x14ac:dyDescent="0.2">
      <c r="A3054" s="14" t="s">
        <v>129</v>
      </c>
      <c r="B3054" s="14" t="s">
        <v>128</v>
      </c>
      <c r="C3054" s="14"/>
      <c r="D3054" s="16">
        <v>32674142</v>
      </c>
      <c r="E3054" s="16">
        <f>E3055</f>
        <v>32674142</v>
      </c>
      <c r="F3054" s="34">
        <f t="shared" si="47"/>
        <v>0</v>
      </c>
      <c r="K3054" s="13"/>
      <c r="L3054" s="13"/>
    </row>
    <row r="3055" spans="1:12" x14ac:dyDescent="0.2">
      <c r="A3055" s="17" t="s">
        <v>143</v>
      </c>
      <c r="B3055" s="17" t="s">
        <v>144</v>
      </c>
      <c r="C3055" s="17"/>
      <c r="D3055" s="18">
        <v>32674142</v>
      </c>
      <c r="E3055" s="18">
        <v>32674142</v>
      </c>
      <c r="F3055" s="34">
        <f t="shared" si="47"/>
        <v>0</v>
      </c>
      <c r="K3055" s="13"/>
      <c r="L3055" s="13"/>
    </row>
    <row r="3056" spans="1:12" x14ac:dyDescent="0.2">
      <c r="A3056" s="14" t="s">
        <v>125</v>
      </c>
      <c r="B3056" s="14" t="s">
        <v>124</v>
      </c>
      <c r="C3056" s="14"/>
      <c r="D3056" s="16">
        <v>137256933</v>
      </c>
      <c r="E3056" s="16">
        <f>SUM(E3057:E3058)</f>
        <v>137256933</v>
      </c>
      <c r="F3056" s="34">
        <f t="shared" si="47"/>
        <v>0</v>
      </c>
      <c r="K3056" s="13"/>
      <c r="L3056" s="13"/>
    </row>
    <row r="3057" spans="1:12" x14ac:dyDescent="0.2">
      <c r="A3057" s="17" t="s">
        <v>123</v>
      </c>
      <c r="B3057" s="17" t="s">
        <v>122</v>
      </c>
      <c r="C3057" s="17"/>
      <c r="D3057" s="18">
        <v>45752311</v>
      </c>
      <c r="E3057" s="18">
        <v>45752311</v>
      </c>
      <c r="F3057" s="34">
        <f t="shared" si="47"/>
        <v>0</v>
      </c>
      <c r="K3057" s="13"/>
      <c r="L3057" s="13"/>
    </row>
    <row r="3058" spans="1:12" x14ac:dyDescent="0.2">
      <c r="A3058" s="17" t="s">
        <v>121</v>
      </c>
      <c r="B3058" s="17" t="s">
        <v>120</v>
      </c>
      <c r="C3058" s="17"/>
      <c r="D3058" s="18">
        <v>91504622</v>
      </c>
      <c r="E3058" s="18">
        <v>91504622</v>
      </c>
      <c r="F3058" s="34">
        <f t="shared" si="47"/>
        <v>0</v>
      </c>
      <c r="K3058" s="13"/>
      <c r="L3058" s="13"/>
    </row>
    <row r="3059" spans="1:12" x14ac:dyDescent="0.2">
      <c r="A3059" s="14" t="s">
        <v>119</v>
      </c>
      <c r="B3059" s="14" t="s">
        <v>118</v>
      </c>
      <c r="C3059" s="14"/>
      <c r="D3059" s="16">
        <v>76886940</v>
      </c>
      <c r="E3059" s="16">
        <f>E3060</f>
        <v>76886940</v>
      </c>
      <c r="F3059" s="34">
        <f t="shared" si="47"/>
        <v>0</v>
      </c>
      <c r="K3059" s="13"/>
      <c r="L3059" s="13"/>
    </row>
    <row r="3060" spans="1:12" x14ac:dyDescent="0.2">
      <c r="A3060" s="14" t="s">
        <v>117</v>
      </c>
      <c r="B3060" s="14" t="s">
        <v>116</v>
      </c>
      <c r="C3060" s="14"/>
      <c r="D3060" s="16">
        <v>76886940</v>
      </c>
      <c r="E3060" s="16">
        <f>SUM(E3061,E3064,E3067,E3073,E3077,E3079,E3082,E3085,E3089)</f>
        <v>76886940</v>
      </c>
      <c r="F3060" s="34">
        <f t="shared" si="47"/>
        <v>0</v>
      </c>
      <c r="K3060" s="13"/>
      <c r="L3060" s="13"/>
    </row>
    <row r="3061" spans="1:12" x14ac:dyDescent="0.2">
      <c r="A3061" s="14" t="s">
        <v>115</v>
      </c>
      <c r="B3061" s="14" t="s">
        <v>114</v>
      </c>
      <c r="C3061" s="14"/>
      <c r="D3061" s="16">
        <v>6922086</v>
      </c>
      <c r="E3061" s="16">
        <f>SUM(E3062:E3063)</f>
        <v>6922086</v>
      </c>
      <c r="F3061" s="34">
        <f t="shared" si="47"/>
        <v>0</v>
      </c>
      <c r="K3061" s="13"/>
      <c r="L3061" s="13"/>
    </row>
    <row r="3062" spans="1:12" x14ac:dyDescent="0.2">
      <c r="A3062" s="17" t="s">
        <v>113</v>
      </c>
      <c r="B3062" s="17" t="s">
        <v>112</v>
      </c>
      <c r="C3062" s="17"/>
      <c r="D3062" s="18">
        <v>3949332</v>
      </c>
      <c r="E3062" s="18">
        <v>3949332</v>
      </c>
      <c r="F3062" s="34">
        <f t="shared" si="47"/>
        <v>0</v>
      </c>
      <c r="K3062" s="13"/>
      <c r="L3062" s="13"/>
    </row>
    <row r="3063" spans="1:12" x14ac:dyDescent="0.2">
      <c r="A3063" s="17" t="s">
        <v>111</v>
      </c>
      <c r="B3063" s="17" t="s">
        <v>110</v>
      </c>
      <c r="C3063" s="17"/>
      <c r="D3063" s="18">
        <v>2972754</v>
      </c>
      <c r="E3063" s="18">
        <v>2972754</v>
      </c>
      <c r="F3063" s="34">
        <f t="shared" si="47"/>
        <v>0</v>
      </c>
      <c r="K3063" s="13"/>
      <c r="L3063" s="13"/>
    </row>
    <row r="3064" spans="1:12" x14ac:dyDescent="0.2">
      <c r="A3064" s="14" t="s">
        <v>109</v>
      </c>
      <c r="B3064" s="14" t="s">
        <v>108</v>
      </c>
      <c r="C3064" s="14"/>
      <c r="D3064" s="16">
        <v>3397419</v>
      </c>
      <c r="E3064" s="16">
        <f>SUM(E3065:E3066)</f>
        <v>3397419</v>
      </c>
      <c r="F3064" s="34">
        <f t="shared" si="47"/>
        <v>0</v>
      </c>
      <c r="K3064" s="13"/>
      <c r="L3064" s="13"/>
    </row>
    <row r="3065" spans="1:12" x14ac:dyDescent="0.2">
      <c r="A3065" s="17" t="s">
        <v>107</v>
      </c>
      <c r="B3065" s="17" t="s">
        <v>106</v>
      </c>
      <c r="C3065" s="17"/>
      <c r="D3065" s="18">
        <v>347121</v>
      </c>
      <c r="E3065" s="18">
        <v>347121</v>
      </c>
      <c r="F3065" s="34">
        <f t="shared" si="47"/>
        <v>0</v>
      </c>
      <c r="K3065" s="13"/>
      <c r="L3065" s="13"/>
    </row>
    <row r="3066" spans="1:12" x14ac:dyDescent="0.2">
      <c r="A3066" s="17" t="s">
        <v>103</v>
      </c>
      <c r="B3066" s="17" t="s">
        <v>102</v>
      </c>
      <c r="C3066" s="17"/>
      <c r="D3066" s="18">
        <v>3050298</v>
      </c>
      <c r="E3066" s="18">
        <v>3050298</v>
      </c>
      <c r="F3066" s="34">
        <f t="shared" si="47"/>
        <v>0</v>
      </c>
      <c r="K3066" s="13"/>
      <c r="L3066" s="13"/>
    </row>
    <row r="3067" spans="1:12" x14ac:dyDescent="0.2">
      <c r="A3067" s="14" t="s">
        <v>101</v>
      </c>
      <c r="B3067" s="14" t="s">
        <v>100</v>
      </c>
      <c r="C3067" s="14"/>
      <c r="D3067" s="16">
        <v>24741158</v>
      </c>
      <c r="E3067" s="16">
        <f>SUM(E3068:E3072)</f>
        <v>24741158</v>
      </c>
      <c r="F3067" s="34">
        <f t="shared" si="47"/>
        <v>0</v>
      </c>
      <c r="K3067" s="13"/>
      <c r="L3067" s="13"/>
    </row>
    <row r="3068" spans="1:12" x14ac:dyDescent="0.2">
      <c r="A3068" s="17" t="s">
        <v>99</v>
      </c>
      <c r="B3068" s="17" t="s">
        <v>98</v>
      </c>
      <c r="C3068" s="17"/>
      <c r="D3068" s="18">
        <v>14469527</v>
      </c>
      <c r="E3068" s="18">
        <v>14469527</v>
      </c>
      <c r="F3068" s="34">
        <f t="shared" si="47"/>
        <v>0</v>
      </c>
      <c r="K3068" s="13"/>
      <c r="L3068" s="13"/>
    </row>
    <row r="3069" spans="1:12" x14ac:dyDescent="0.2">
      <c r="A3069" s="17" t="s">
        <v>95</v>
      </c>
      <c r="B3069" s="17" t="s">
        <v>94</v>
      </c>
      <c r="C3069" s="17"/>
      <c r="D3069" s="18">
        <v>2940755</v>
      </c>
      <c r="E3069" s="18">
        <v>2940755</v>
      </c>
      <c r="F3069" s="34">
        <f t="shared" si="47"/>
        <v>0</v>
      </c>
      <c r="K3069" s="13"/>
      <c r="L3069" s="13"/>
    </row>
    <row r="3070" spans="1:12" x14ac:dyDescent="0.2">
      <c r="A3070" s="17" t="s">
        <v>91</v>
      </c>
      <c r="B3070" s="17" t="s">
        <v>90</v>
      </c>
      <c r="C3070" s="17"/>
      <c r="D3070" s="18">
        <v>254058</v>
      </c>
      <c r="E3070" s="18">
        <v>254058</v>
      </c>
      <c r="F3070" s="34">
        <f t="shared" si="47"/>
        <v>0</v>
      </c>
      <c r="K3070" s="13"/>
      <c r="L3070" s="13"/>
    </row>
    <row r="3071" spans="1:12" x14ac:dyDescent="0.2">
      <c r="A3071" s="17" t="s">
        <v>149</v>
      </c>
      <c r="B3071" s="17" t="s">
        <v>150</v>
      </c>
      <c r="C3071" s="17"/>
      <c r="D3071" s="18">
        <v>725851</v>
      </c>
      <c r="E3071" s="18">
        <v>725851</v>
      </c>
      <c r="F3071" s="34">
        <f t="shared" si="47"/>
        <v>0</v>
      </c>
      <c r="K3071" s="13"/>
      <c r="L3071" s="13"/>
    </row>
    <row r="3072" spans="1:12" x14ac:dyDescent="0.2">
      <c r="A3072" s="17" t="s">
        <v>399</v>
      </c>
      <c r="B3072" s="17" t="s">
        <v>400</v>
      </c>
      <c r="C3072" s="17"/>
      <c r="D3072" s="18">
        <v>6350967</v>
      </c>
      <c r="E3072" s="18">
        <v>6350967</v>
      </c>
      <c r="F3072" s="34">
        <f t="shared" si="47"/>
        <v>0</v>
      </c>
      <c r="K3072" s="13"/>
      <c r="L3072" s="13"/>
    </row>
    <row r="3073" spans="1:12" x14ac:dyDescent="0.2">
      <c r="A3073" s="14" t="s">
        <v>89</v>
      </c>
      <c r="B3073" s="14" t="s">
        <v>88</v>
      </c>
      <c r="C3073" s="14"/>
      <c r="D3073" s="16">
        <v>1386879</v>
      </c>
      <c r="E3073" s="16">
        <f>SUM(E3074:E3076)</f>
        <v>1386879</v>
      </c>
      <c r="F3073" s="34">
        <f t="shared" si="47"/>
        <v>0</v>
      </c>
      <c r="K3073" s="13"/>
      <c r="L3073" s="13"/>
    </row>
    <row r="3074" spans="1:12" x14ac:dyDescent="0.2">
      <c r="A3074" s="17" t="s">
        <v>87</v>
      </c>
      <c r="B3074" s="17" t="s">
        <v>86</v>
      </c>
      <c r="C3074" s="17"/>
      <c r="D3074" s="18">
        <v>725851</v>
      </c>
      <c r="E3074" s="18">
        <v>725851</v>
      </c>
      <c r="F3074" s="34">
        <f t="shared" si="47"/>
        <v>0</v>
      </c>
      <c r="K3074" s="13"/>
      <c r="L3074" s="13"/>
    </row>
    <row r="3075" spans="1:12" x14ac:dyDescent="0.2">
      <c r="A3075" s="17" t="s">
        <v>81</v>
      </c>
      <c r="B3075" s="17" t="s">
        <v>80</v>
      </c>
      <c r="C3075" s="17"/>
      <c r="D3075" s="18">
        <v>72252</v>
      </c>
      <c r="E3075" s="18">
        <v>72252</v>
      </c>
      <c r="F3075" s="34">
        <f t="shared" si="47"/>
        <v>0</v>
      </c>
      <c r="K3075" s="13"/>
      <c r="L3075" s="13"/>
    </row>
    <row r="3076" spans="1:12" x14ac:dyDescent="0.2">
      <c r="A3076" s="17" t="s">
        <v>79</v>
      </c>
      <c r="B3076" s="17" t="s">
        <v>78</v>
      </c>
      <c r="C3076" s="17"/>
      <c r="D3076" s="18">
        <v>588776</v>
      </c>
      <c r="E3076" s="18">
        <v>588776</v>
      </c>
      <c r="F3076" s="34">
        <f t="shared" si="47"/>
        <v>0</v>
      </c>
      <c r="K3076" s="13"/>
      <c r="L3076" s="13"/>
    </row>
    <row r="3077" spans="1:12" x14ac:dyDescent="0.2">
      <c r="A3077" s="14" t="s">
        <v>75</v>
      </c>
      <c r="B3077" s="14" t="s">
        <v>74</v>
      </c>
      <c r="C3077" s="14"/>
      <c r="D3077" s="16">
        <v>725851</v>
      </c>
      <c r="E3077" s="16">
        <f>E3078</f>
        <v>725851</v>
      </c>
      <c r="F3077" s="34">
        <f t="shared" si="47"/>
        <v>0</v>
      </c>
      <c r="K3077" s="13"/>
      <c r="L3077" s="13"/>
    </row>
    <row r="3078" spans="1:12" x14ac:dyDescent="0.2">
      <c r="A3078" s="17" t="s">
        <v>73</v>
      </c>
      <c r="B3078" s="17" t="s">
        <v>72</v>
      </c>
      <c r="C3078" s="17"/>
      <c r="D3078" s="18">
        <v>725851</v>
      </c>
      <c r="E3078" s="18">
        <v>725851</v>
      </c>
      <c r="F3078" s="34">
        <f t="shared" ref="F3078:F3141" si="48">E3078-D3078</f>
        <v>0</v>
      </c>
      <c r="K3078" s="13"/>
      <c r="L3078" s="13"/>
    </row>
    <row r="3079" spans="1:12" x14ac:dyDescent="0.2">
      <c r="A3079" s="14" t="s">
        <v>71</v>
      </c>
      <c r="B3079" s="14" t="s">
        <v>70</v>
      </c>
      <c r="C3079" s="14"/>
      <c r="D3079" s="16">
        <v>4856775</v>
      </c>
      <c r="E3079" s="16">
        <f>SUM(E3080:E3081)</f>
        <v>4856775</v>
      </c>
      <c r="F3079" s="34">
        <f t="shared" si="48"/>
        <v>0</v>
      </c>
      <c r="K3079" s="13"/>
      <c r="L3079" s="13"/>
    </row>
    <row r="3080" spans="1:12" x14ac:dyDescent="0.2">
      <c r="A3080" s="17" t="s">
        <v>69</v>
      </c>
      <c r="B3080" s="17" t="s">
        <v>68</v>
      </c>
      <c r="C3080" s="17"/>
      <c r="D3080" s="18">
        <v>2362925</v>
      </c>
      <c r="E3080" s="18">
        <v>2362925</v>
      </c>
      <c r="F3080" s="34">
        <f t="shared" si="48"/>
        <v>0</v>
      </c>
      <c r="K3080" s="13"/>
    </row>
    <row r="3081" spans="1:12" x14ac:dyDescent="0.2">
      <c r="A3081" s="17" t="s">
        <v>151</v>
      </c>
      <c r="B3081" s="17" t="s">
        <v>152</v>
      </c>
      <c r="C3081" s="17"/>
      <c r="D3081" s="18">
        <v>2493850</v>
      </c>
      <c r="E3081" s="18">
        <v>2493850</v>
      </c>
      <c r="F3081" s="34">
        <f t="shared" si="48"/>
        <v>0</v>
      </c>
      <c r="K3081" s="13"/>
    </row>
    <row r="3082" spans="1:12" x14ac:dyDescent="0.2">
      <c r="A3082" s="14" t="s">
        <v>65</v>
      </c>
      <c r="B3082" s="14" t="s">
        <v>64</v>
      </c>
      <c r="C3082" s="14"/>
      <c r="D3082" s="16">
        <v>9165116</v>
      </c>
      <c r="E3082" s="16">
        <f>SUM(E3083:E3084)</f>
        <v>9165116</v>
      </c>
      <c r="F3082" s="34">
        <f t="shared" si="48"/>
        <v>0</v>
      </c>
      <c r="K3082" s="13"/>
    </row>
    <row r="3083" spans="1:12" x14ac:dyDescent="0.2">
      <c r="A3083" s="17" t="s">
        <v>401</v>
      </c>
      <c r="B3083" s="17" t="s">
        <v>402</v>
      </c>
      <c r="C3083" s="17"/>
      <c r="D3083" s="18">
        <v>7597971</v>
      </c>
      <c r="E3083" s="18">
        <v>7597971</v>
      </c>
      <c r="F3083" s="34">
        <f t="shared" si="48"/>
        <v>0</v>
      </c>
      <c r="K3083" s="13"/>
    </row>
    <row r="3084" spans="1:12" x14ac:dyDescent="0.2">
      <c r="A3084" s="17" t="s">
        <v>61</v>
      </c>
      <c r="B3084" s="17" t="s">
        <v>60</v>
      </c>
      <c r="C3084" s="17"/>
      <c r="D3084" s="18">
        <v>1567145</v>
      </c>
      <c r="E3084" s="18">
        <v>1567145</v>
      </c>
      <c r="F3084" s="34">
        <f t="shared" si="48"/>
        <v>0</v>
      </c>
      <c r="K3084" s="13"/>
      <c r="L3084" s="13"/>
    </row>
    <row r="3085" spans="1:12" x14ac:dyDescent="0.2">
      <c r="A3085" s="14" t="s">
        <v>59</v>
      </c>
      <c r="B3085" s="14" t="s">
        <v>58</v>
      </c>
      <c r="C3085" s="14"/>
      <c r="D3085" s="16">
        <v>25480179</v>
      </c>
      <c r="E3085" s="16">
        <f>SUM(E3086:E3088)</f>
        <v>25480179</v>
      </c>
      <c r="F3085" s="34">
        <f t="shared" si="48"/>
        <v>0</v>
      </c>
      <c r="K3085" s="13"/>
      <c r="L3085" s="13"/>
    </row>
    <row r="3086" spans="1:12" x14ac:dyDescent="0.2">
      <c r="A3086" s="17" t="s">
        <v>57</v>
      </c>
      <c r="B3086" s="17" t="s">
        <v>56</v>
      </c>
      <c r="C3086" s="17"/>
      <c r="D3086" s="18">
        <v>13309708</v>
      </c>
      <c r="E3086" s="18">
        <v>13309708</v>
      </c>
      <c r="F3086" s="34">
        <f t="shared" si="48"/>
        <v>0</v>
      </c>
      <c r="K3086" s="13"/>
      <c r="L3086" s="13"/>
    </row>
    <row r="3087" spans="1:12" x14ac:dyDescent="0.2">
      <c r="A3087" s="17" t="s">
        <v>453</v>
      </c>
      <c r="B3087" s="17" t="s">
        <v>454</v>
      </c>
      <c r="C3087" s="17"/>
      <c r="D3087" s="18">
        <v>11099421</v>
      </c>
      <c r="E3087" s="18">
        <v>11099421</v>
      </c>
      <c r="F3087" s="34">
        <f t="shared" si="48"/>
        <v>0</v>
      </c>
      <c r="K3087" s="13"/>
      <c r="L3087" s="13"/>
    </row>
    <row r="3088" spans="1:12" x14ac:dyDescent="0.2">
      <c r="A3088" s="17" t="s">
        <v>55</v>
      </c>
      <c r="B3088" s="17" t="s">
        <v>54</v>
      </c>
      <c r="C3088" s="17"/>
      <c r="D3088" s="18">
        <v>1071050</v>
      </c>
      <c r="E3088" s="18">
        <v>1071050</v>
      </c>
      <c r="F3088" s="34">
        <f t="shared" si="48"/>
        <v>0</v>
      </c>
      <c r="K3088" s="13"/>
      <c r="L3088" s="13"/>
    </row>
    <row r="3089" spans="1:12" x14ac:dyDescent="0.2">
      <c r="A3089" s="14" t="s">
        <v>53</v>
      </c>
      <c r="B3089" s="14" t="s">
        <v>52</v>
      </c>
      <c r="C3089" s="14"/>
      <c r="D3089" s="16">
        <v>211477</v>
      </c>
      <c r="E3089" s="16">
        <f>E3090</f>
        <v>211477</v>
      </c>
      <c r="F3089" s="34">
        <f t="shared" si="48"/>
        <v>0</v>
      </c>
      <c r="K3089" s="13"/>
      <c r="L3089" s="13"/>
    </row>
    <row r="3090" spans="1:12" x14ac:dyDescent="0.2">
      <c r="A3090" s="17" t="s">
        <v>47</v>
      </c>
      <c r="B3090" s="17" t="s">
        <v>46</v>
      </c>
      <c r="C3090" s="17"/>
      <c r="D3090" s="18">
        <v>211477</v>
      </c>
      <c r="E3090" s="18">
        <v>211477</v>
      </c>
      <c r="F3090" s="34">
        <f t="shared" si="48"/>
        <v>0</v>
      </c>
      <c r="K3090" s="13"/>
      <c r="L3090" s="13"/>
    </row>
    <row r="3091" spans="1:12" x14ac:dyDescent="0.2">
      <c r="A3091" s="14" t="s">
        <v>37</v>
      </c>
      <c r="B3091" s="14" t="s">
        <v>36</v>
      </c>
      <c r="C3091" s="14"/>
      <c r="D3091" s="16">
        <v>1723059414</v>
      </c>
      <c r="E3091" s="16">
        <f>SUM(E3092,E3095,E3098)</f>
        <v>1723059414</v>
      </c>
      <c r="F3091" s="34">
        <f t="shared" si="48"/>
        <v>0</v>
      </c>
      <c r="K3091" s="13"/>
      <c r="L3091" s="13"/>
    </row>
    <row r="3092" spans="1:12" x14ac:dyDescent="0.2">
      <c r="A3092" s="14" t="s">
        <v>35</v>
      </c>
      <c r="B3092" s="14" t="s">
        <v>34</v>
      </c>
      <c r="C3092" s="14"/>
      <c r="D3092" s="16">
        <v>56231400</v>
      </c>
      <c r="E3092" s="16">
        <f>E3093</f>
        <v>56231400</v>
      </c>
      <c r="F3092" s="34">
        <f t="shared" si="48"/>
        <v>0</v>
      </c>
      <c r="K3092" s="13"/>
      <c r="L3092" s="13"/>
    </row>
    <row r="3093" spans="1:12" x14ac:dyDescent="0.2">
      <c r="A3093" s="14" t="s">
        <v>33</v>
      </c>
      <c r="B3093" s="14" t="s">
        <v>32</v>
      </c>
      <c r="C3093" s="14"/>
      <c r="D3093" s="16">
        <v>56231400</v>
      </c>
      <c r="E3093" s="16">
        <f>E3094</f>
        <v>56231400</v>
      </c>
      <c r="F3093" s="34">
        <f t="shared" si="48"/>
        <v>0</v>
      </c>
      <c r="K3093" s="13"/>
      <c r="L3093" s="13"/>
    </row>
    <row r="3094" spans="1:12" x14ac:dyDescent="0.2">
      <c r="A3094" s="17" t="s">
        <v>978</v>
      </c>
      <c r="B3094" s="17" t="s">
        <v>979</v>
      </c>
      <c r="C3094" s="17"/>
      <c r="D3094" s="18">
        <v>56231400</v>
      </c>
      <c r="E3094" s="35">
        <f>E3123</f>
        <v>56231400</v>
      </c>
      <c r="F3094" s="34">
        <f t="shared" si="48"/>
        <v>0</v>
      </c>
      <c r="K3094" s="13"/>
      <c r="L3094" s="13"/>
    </row>
    <row r="3095" spans="1:12" x14ac:dyDescent="0.2">
      <c r="A3095" s="14" t="s">
        <v>157</v>
      </c>
      <c r="B3095" s="14" t="s">
        <v>158</v>
      </c>
      <c r="C3095" s="14"/>
      <c r="D3095" s="16">
        <v>1349694018</v>
      </c>
      <c r="E3095" s="16">
        <f>E3096</f>
        <v>1349694018</v>
      </c>
      <c r="F3095" s="34">
        <f t="shared" si="48"/>
        <v>0</v>
      </c>
      <c r="K3095" s="13"/>
      <c r="L3095" s="13"/>
    </row>
    <row r="3096" spans="1:12" x14ac:dyDescent="0.2">
      <c r="A3096" s="14" t="s">
        <v>159</v>
      </c>
      <c r="B3096" s="14" t="s">
        <v>160</v>
      </c>
      <c r="C3096" s="14"/>
      <c r="D3096" s="16">
        <v>1349694018</v>
      </c>
      <c r="E3096" s="16">
        <f>E3097</f>
        <v>1349694018</v>
      </c>
      <c r="F3096" s="34">
        <f t="shared" si="48"/>
        <v>0</v>
      </c>
      <c r="K3096" s="13"/>
      <c r="L3096" s="13"/>
    </row>
    <row r="3097" spans="1:12" x14ac:dyDescent="0.2">
      <c r="A3097" s="17" t="s">
        <v>919</v>
      </c>
      <c r="B3097" s="17" t="s">
        <v>920</v>
      </c>
      <c r="C3097" s="17"/>
      <c r="D3097" s="18">
        <v>1349694018</v>
      </c>
      <c r="E3097" s="18">
        <f>SUM(E3108:E3111,E3114:E3118)</f>
        <v>1349694018</v>
      </c>
      <c r="F3097" s="34">
        <f t="shared" si="48"/>
        <v>0</v>
      </c>
      <c r="K3097" s="13"/>
      <c r="L3097" s="13"/>
    </row>
    <row r="3098" spans="1:12" x14ac:dyDescent="0.2">
      <c r="A3098" s="14" t="s">
        <v>31</v>
      </c>
      <c r="B3098" s="14" t="s">
        <v>30</v>
      </c>
      <c r="C3098" s="14"/>
      <c r="D3098" s="16">
        <v>317133996</v>
      </c>
      <c r="E3098" s="16">
        <f>E3099</f>
        <v>317133996</v>
      </c>
      <c r="F3098" s="34">
        <f t="shared" si="48"/>
        <v>0</v>
      </c>
      <c r="K3098" s="13"/>
      <c r="L3098" s="13"/>
    </row>
    <row r="3099" spans="1:12" x14ac:dyDescent="0.2">
      <c r="A3099" s="14" t="s">
        <v>29</v>
      </c>
      <c r="B3099" s="14" t="s">
        <v>28</v>
      </c>
      <c r="C3099" s="14"/>
      <c r="D3099" s="16">
        <v>317133996</v>
      </c>
      <c r="E3099" s="16">
        <f>E3100</f>
        <v>317133996</v>
      </c>
      <c r="F3099" s="34">
        <f t="shared" si="48"/>
        <v>0</v>
      </c>
      <c r="K3099" s="13"/>
      <c r="L3099" s="13"/>
    </row>
    <row r="3100" spans="1:12" x14ac:dyDescent="0.2">
      <c r="A3100" s="17" t="s">
        <v>27</v>
      </c>
      <c r="B3100" s="17" t="s">
        <v>26</v>
      </c>
      <c r="C3100" s="17"/>
      <c r="D3100" s="18">
        <v>317133996</v>
      </c>
      <c r="E3100" s="37">
        <f>SUM(E3112:E3113,E3119:E3122,E3124)</f>
        <v>317133996</v>
      </c>
      <c r="F3100" s="34">
        <f t="shared" si="48"/>
        <v>0</v>
      </c>
      <c r="K3100" s="13"/>
      <c r="L3100" s="13"/>
    </row>
    <row r="3101" spans="1:12" x14ac:dyDescent="0.2">
      <c r="A3101" s="13"/>
      <c r="B3101" s="14" t="s">
        <v>3</v>
      </c>
      <c r="C3101" s="14"/>
      <c r="D3101" s="16">
        <v>1096051021</v>
      </c>
      <c r="E3101" s="16">
        <f>E3049</f>
        <v>1096051021</v>
      </c>
      <c r="F3101" s="34">
        <f t="shared" si="48"/>
        <v>0</v>
      </c>
      <c r="K3101" s="13"/>
      <c r="L3101" s="13"/>
    </row>
    <row r="3102" spans="1:12" x14ac:dyDescent="0.2">
      <c r="A3102" s="13"/>
      <c r="B3102" s="14" t="s">
        <v>2</v>
      </c>
      <c r="C3102" s="14"/>
      <c r="D3102" s="16">
        <v>76886940</v>
      </c>
      <c r="E3102" s="16">
        <f>E3059</f>
        <v>76886940</v>
      </c>
      <c r="F3102" s="34">
        <f t="shared" si="48"/>
        <v>0</v>
      </c>
      <c r="K3102" s="13"/>
      <c r="L3102" s="13"/>
    </row>
    <row r="3103" spans="1:12" x14ac:dyDescent="0.2">
      <c r="A3103" s="13"/>
      <c r="B3103" s="14" t="s">
        <v>23</v>
      </c>
      <c r="C3103" s="14"/>
      <c r="D3103" s="16">
        <v>1172937961</v>
      </c>
      <c r="E3103" s="16">
        <f>SUM(E3101:E3102)</f>
        <v>1172937961</v>
      </c>
      <c r="F3103" s="34">
        <f t="shared" si="48"/>
        <v>0</v>
      </c>
      <c r="J3103" s="13"/>
      <c r="K3103" s="13"/>
    </row>
    <row r="3104" spans="1:12" x14ac:dyDescent="0.2">
      <c r="A3104" s="13"/>
      <c r="B3104" s="14" t="s">
        <v>1</v>
      </c>
      <c r="C3104" s="14"/>
      <c r="D3104" s="16">
        <v>1723059414</v>
      </c>
      <c r="E3104" s="16">
        <f>E3091</f>
        <v>1723059414</v>
      </c>
      <c r="F3104" s="34">
        <f t="shared" si="48"/>
        <v>0</v>
      </c>
      <c r="K3104" s="13"/>
      <c r="L3104" s="13"/>
    </row>
    <row r="3105" spans="1:12" x14ac:dyDescent="0.2">
      <c r="A3105" s="13"/>
      <c r="B3105" s="14" t="s">
        <v>0</v>
      </c>
      <c r="C3105" s="14"/>
      <c r="D3105" s="16">
        <v>2895997375</v>
      </c>
      <c r="E3105" s="16">
        <f>SUM(E3103:E3104)</f>
        <v>2895997375</v>
      </c>
      <c r="F3105" s="34">
        <f t="shared" si="48"/>
        <v>0</v>
      </c>
      <c r="K3105" s="13"/>
      <c r="L3105" s="13"/>
    </row>
    <row r="3106" spans="1:12" x14ac:dyDescent="0.2">
      <c r="A3106" s="14" t="s">
        <v>1875</v>
      </c>
      <c r="B3106" s="14" t="s">
        <v>1876</v>
      </c>
      <c r="C3106" s="14"/>
      <c r="F3106" s="34">
        <f t="shared" si="48"/>
        <v>0</v>
      </c>
      <c r="K3106" s="13"/>
      <c r="L3106" s="13"/>
    </row>
    <row r="3107" spans="1:12" x14ac:dyDescent="0.2">
      <c r="A3107" s="29" t="s">
        <v>5</v>
      </c>
      <c r="B3107" s="29" t="s">
        <v>22</v>
      </c>
      <c r="C3107" s="29" t="s">
        <v>21</v>
      </c>
      <c r="D3107" s="30" t="s">
        <v>20</v>
      </c>
      <c r="E3107" s="30" t="s">
        <v>20</v>
      </c>
      <c r="F3107" s="34" t="e">
        <f t="shared" si="48"/>
        <v>#VALUE!</v>
      </c>
      <c r="K3107" s="13"/>
      <c r="L3107" s="13"/>
    </row>
    <row r="3108" spans="1:12" ht="27" x14ac:dyDescent="0.2">
      <c r="A3108" s="17" t="s">
        <v>1877</v>
      </c>
      <c r="B3108" s="17" t="s">
        <v>1878</v>
      </c>
      <c r="C3108" s="17" t="s">
        <v>18</v>
      </c>
      <c r="D3108" s="18">
        <v>250000000</v>
      </c>
      <c r="E3108" s="18">
        <v>250000000</v>
      </c>
      <c r="F3108" s="34">
        <f t="shared" si="48"/>
        <v>0</v>
      </c>
      <c r="K3108" s="13"/>
      <c r="L3108" s="13"/>
    </row>
    <row r="3109" spans="1:12" ht="27" x14ac:dyDescent="0.2">
      <c r="A3109" s="17" t="s">
        <v>1879</v>
      </c>
      <c r="B3109" s="17" t="s">
        <v>1880</v>
      </c>
      <c r="C3109" s="17" t="s">
        <v>18</v>
      </c>
      <c r="D3109" s="18">
        <v>243000000</v>
      </c>
      <c r="E3109" s="18">
        <v>243000000</v>
      </c>
      <c r="F3109" s="34">
        <f t="shared" si="48"/>
        <v>0</v>
      </c>
      <c r="K3109" s="13"/>
      <c r="L3109" s="13"/>
    </row>
    <row r="3110" spans="1:12" x14ac:dyDescent="0.2">
      <c r="A3110" s="17" t="s">
        <v>1881</v>
      </c>
      <c r="B3110" s="17" t="s">
        <v>1882</v>
      </c>
      <c r="C3110" s="17" t="s">
        <v>18</v>
      </c>
      <c r="D3110" s="18">
        <v>250000000</v>
      </c>
      <c r="E3110" s="18">
        <v>250000000</v>
      </c>
      <c r="F3110" s="34">
        <f t="shared" si="48"/>
        <v>0</v>
      </c>
      <c r="K3110" s="13"/>
      <c r="L3110" s="13"/>
    </row>
    <row r="3111" spans="1:12" x14ac:dyDescent="0.2">
      <c r="A3111" s="17" t="s">
        <v>1883</v>
      </c>
      <c r="B3111" s="17" t="s">
        <v>1884</v>
      </c>
      <c r="C3111" s="17" t="s">
        <v>18</v>
      </c>
      <c r="D3111" s="18">
        <v>250000000</v>
      </c>
      <c r="E3111" s="18">
        <v>250000000</v>
      </c>
      <c r="F3111" s="34">
        <f t="shared" si="48"/>
        <v>0</v>
      </c>
      <c r="K3111" s="13"/>
      <c r="L3111" s="13"/>
    </row>
    <row r="3112" spans="1:12" x14ac:dyDescent="0.2">
      <c r="A3112" s="17" t="s">
        <v>1885</v>
      </c>
      <c r="B3112" s="17" t="s">
        <v>1886</v>
      </c>
      <c r="C3112" s="17" t="s">
        <v>19</v>
      </c>
      <c r="D3112" s="18">
        <v>36242800</v>
      </c>
      <c r="E3112" s="37">
        <v>36242800</v>
      </c>
      <c r="F3112" s="34">
        <f t="shared" si="48"/>
        <v>0</v>
      </c>
      <c r="K3112" s="13"/>
      <c r="L3112" s="13"/>
    </row>
    <row r="3113" spans="1:12" x14ac:dyDescent="0.2">
      <c r="A3113" s="17" t="s">
        <v>1887</v>
      </c>
      <c r="B3113" s="17" t="s">
        <v>1888</v>
      </c>
      <c r="C3113" s="17" t="s">
        <v>19</v>
      </c>
      <c r="D3113" s="18">
        <v>10088621</v>
      </c>
      <c r="E3113" s="37">
        <v>10088621</v>
      </c>
      <c r="F3113" s="34">
        <f t="shared" si="48"/>
        <v>0</v>
      </c>
      <c r="K3113" s="13"/>
      <c r="L3113" s="13"/>
    </row>
    <row r="3114" spans="1:12" x14ac:dyDescent="0.2">
      <c r="A3114" s="17" t="s">
        <v>1889</v>
      </c>
      <c r="B3114" s="17" t="s">
        <v>1890</v>
      </c>
      <c r="C3114" s="17" t="s">
        <v>19</v>
      </c>
      <c r="D3114" s="18">
        <v>94101200</v>
      </c>
      <c r="E3114" s="18">
        <v>94101200</v>
      </c>
      <c r="F3114" s="34">
        <f t="shared" si="48"/>
        <v>0</v>
      </c>
      <c r="K3114" s="13"/>
      <c r="L3114" s="13"/>
    </row>
    <row r="3115" spans="1:12" x14ac:dyDescent="0.2">
      <c r="A3115" s="17" t="s">
        <v>1891</v>
      </c>
      <c r="B3115" s="17" t="s">
        <v>1892</v>
      </c>
      <c r="C3115" s="17" t="s">
        <v>18</v>
      </c>
      <c r="D3115" s="18">
        <v>35012720</v>
      </c>
      <c r="E3115" s="18">
        <v>35012720</v>
      </c>
      <c r="F3115" s="34">
        <f t="shared" si="48"/>
        <v>0</v>
      </c>
      <c r="K3115" s="13"/>
      <c r="L3115" s="13"/>
    </row>
    <row r="3116" spans="1:12" x14ac:dyDescent="0.2">
      <c r="A3116" s="17" t="s">
        <v>1893</v>
      </c>
      <c r="B3116" s="17" t="s">
        <v>1894</v>
      </c>
      <c r="C3116" s="17" t="s">
        <v>18</v>
      </c>
      <c r="D3116" s="18">
        <v>85141200</v>
      </c>
      <c r="E3116" s="18">
        <v>85141200</v>
      </c>
      <c r="F3116" s="34">
        <f t="shared" si="48"/>
        <v>0</v>
      </c>
      <c r="K3116" s="13"/>
      <c r="L3116" s="13"/>
    </row>
    <row r="3117" spans="1:12" x14ac:dyDescent="0.2">
      <c r="A3117" s="17" t="s">
        <v>1895</v>
      </c>
      <c r="B3117" s="17" t="s">
        <v>1896</v>
      </c>
      <c r="C3117" s="17" t="s">
        <v>19</v>
      </c>
      <c r="D3117" s="18">
        <v>30807887</v>
      </c>
      <c r="E3117" s="18">
        <v>30807887</v>
      </c>
      <c r="F3117" s="34">
        <f t="shared" si="48"/>
        <v>0</v>
      </c>
      <c r="K3117" s="13"/>
      <c r="L3117" s="13"/>
    </row>
    <row r="3118" spans="1:12" x14ac:dyDescent="0.2">
      <c r="A3118" s="17" t="s">
        <v>1897</v>
      </c>
      <c r="B3118" s="17" t="s">
        <v>1898</v>
      </c>
      <c r="C3118" s="17" t="s">
        <v>19</v>
      </c>
      <c r="D3118" s="18">
        <v>111631011</v>
      </c>
      <c r="E3118" s="18">
        <v>111631011</v>
      </c>
      <c r="F3118" s="34">
        <f t="shared" si="48"/>
        <v>0</v>
      </c>
      <c r="K3118" s="13"/>
      <c r="L3118" s="13"/>
    </row>
    <row r="3119" spans="1:12" x14ac:dyDescent="0.2">
      <c r="A3119" s="17" t="s">
        <v>1899</v>
      </c>
      <c r="B3119" s="17" t="s">
        <v>1900</v>
      </c>
      <c r="C3119" s="17" t="s">
        <v>18</v>
      </c>
      <c r="D3119" s="18">
        <v>10121500</v>
      </c>
      <c r="E3119" s="37">
        <v>10121500</v>
      </c>
      <c r="F3119" s="34">
        <f t="shared" si="48"/>
        <v>0</v>
      </c>
      <c r="K3119" s="13"/>
      <c r="L3119" s="13"/>
    </row>
    <row r="3120" spans="1:12" ht="27" x14ac:dyDescent="0.2">
      <c r="A3120" s="17" t="s">
        <v>1901</v>
      </c>
      <c r="B3120" s="17" t="s">
        <v>1902</v>
      </c>
      <c r="C3120" s="17" t="s">
        <v>19</v>
      </c>
      <c r="D3120" s="18">
        <v>73802125</v>
      </c>
      <c r="E3120" s="37">
        <v>73802125</v>
      </c>
      <c r="F3120" s="34">
        <f t="shared" si="48"/>
        <v>0</v>
      </c>
      <c r="K3120" s="13"/>
      <c r="L3120" s="13"/>
    </row>
    <row r="3121" spans="1:12" x14ac:dyDescent="0.2">
      <c r="A3121" s="17" t="s">
        <v>1903</v>
      </c>
      <c r="B3121" s="17" t="s">
        <v>1904</v>
      </c>
      <c r="C3121" s="17" t="s">
        <v>19</v>
      </c>
      <c r="D3121" s="18">
        <v>40991450</v>
      </c>
      <c r="E3121" s="37">
        <v>40991450</v>
      </c>
      <c r="F3121" s="34">
        <f t="shared" si="48"/>
        <v>0</v>
      </c>
      <c r="K3121" s="13"/>
      <c r="L3121" s="13"/>
    </row>
    <row r="3122" spans="1:12" x14ac:dyDescent="0.2">
      <c r="A3122" s="17" t="s">
        <v>1905</v>
      </c>
      <c r="B3122" s="17" t="s">
        <v>1906</v>
      </c>
      <c r="C3122" s="17" t="s">
        <v>19</v>
      </c>
      <c r="D3122" s="18">
        <v>45887500</v>
      </c>
      <c r="E3122" s="37">
        <v>45887500</v>
      </c>
      <c r="F3122" s="34">
        <f t="shared" si="48"/>
        <v>0</v>
      </c>
      <c r="K3122" s="13"/>
      <c r="L3122" s="13"/>
    </row>
    <row r="3123" spans="1:12" x14ac:dyDescent="0.2">
      <c r="A3123" s="17" t="s">
        <v>1907</v>
      </c>
      <c r="B3123" s="17" t="s">
        <v>1536</v>
      </c>
      <c r="C3123" s="17" t="s">
        <v>19</v>
      </c>
      <c r="D3123" s="18">
        <v>56231400</v>
      </c>
      <c r="E3123" s="35">
        <v>56231400</v>
      </c>
      <c r="F3123" s="34">
        <f t="shared" si="48"/>
        <v>0</v>
      </c>
      <c r="K3123" s="13"/>
      <c r="L3123" s="13"/>
    </row>
    <row r="3124" spans="1:12" ht="27" x14ac:dyDescent="0.2">
      <c r="A3124" s="17" t="s">
        <v>1908</v>
      </c>
      <c r="B3124" s="17" t="s">
        <v>1909</v>
      </c>
      <c r="C3124" s="17" t="s">
        <v>18</v>
      </c>
      <c r="D3124" s="18">
        <v>100000000</v>
      </c>
      <c r="E3124" s="37">
        <v>100000000</v>
      </c>
      <c r="F3124" s="34">
        <f t="shared" si="48"/>
        <v>0</v>
      </c>
      <c r="K3124" s="13"/>
      <c r="L3124" s="13"/>
    </row>
    <row r="3125" spans="1:12" ht="40.5" x14ac:dyDescent="0.2">
      <c r="A3125" s="96"/>
      <c r="B3125" s="96" t="s">
        <v>2165</v>
      </c>
      <c r="C3125" s="90" t="s">
        <v>18</v>
      </c>
      <c r="D3125" s="90"/>
      <c r="E3125" s="95">
        <v>30000000</v>
      </c>
      <c r="F3125" s="34">
        <f t="shared" si="48"/>
        <v>30000000</v>
      </c>
      <c r="K3125" s="13"/>
      <c r="L3125" s="13"/>
    </row>
    <row r="3126" spans="1:12" ht="27" x14ac:dyDescent="0.2">
      <c r="A3126" s="100"/>
      <c r="B3126" s="94" t="s">
        <v>2154</v>
      </c>
      <c r="C3126" s="100" t="s">
        <v>18</v>
      </c>
      <c r="D3126" s="100"/>
      <c r="E3126" s="101">
        <v>15000000</v>
      </c>
      <c r="F3126" s="34">
        <f t="shared" si="48"/>
        <v>15000000</v>
      </c>
      <c r="K3126" s="13"/>
      <c r="L3126" s="13"/>
    </row>
    <row r="3127" spans="1:12" ht="27" x14ac:dyDescent="0.2">
      <c r="A3127" s="100"/>
      <c r="B3127" s="94" t="s">
        <v>2173</v>
      </c>
      <c r="C3127" s="100" t="s">
        <v>18</v>
      </c>
      <c r="D3127" s="100"/>
      <c r="E3127" s="101">
        <v>50000000</v>
      </c>
      <c r="F3127" s="34">
        <f t="shared" si="48"/>
        <v>50000000</v>
      </c>
      <c r="K3127" s="13"/>
      <c r="L3127" s="13"/>
    </row>
    <row r="3128" spans="1:12" ht="27" x14ac:dyDescent="0.2">
      <c r="A3128" s="90"/>
      <c r="B3128" s="96" t="s">
        <v>2180</v>
      </c>
      <c r="C3128" s="90" t="s">
        <v>18</v>
      </c>
      <c r="D3128" s="90"/>
      <c r="E3128" s="95">
        <v>50000000</v>
      </c>
      <c r="F3128" s="34">
        <f t="shared" si="48"/>
        <v>50000000</v>
      </c>
      <c r="K3128" s="13"/>
      <c r="L3128" s="13"/>
    </row>
    <row r="3129" spans="1:12" x14ac:dyDescent="0.2">
      <c r="A3129" s="14" t="s">
        <v>1914</v>
      </c>
      <c r="B3129" s="14" t="s">
        <v>1915</v>
      </c>
      <c r="C3129" s="14"/>
      <c r="F3129" s="34">
        <f t="shared" si="48"/>
        <v>0</v>
      </c>
      <c r="K3129" s="13"/>
      <c r="L3129" s="13"/>
    </row>
    <row r="3130" spans="1:12" x14ac:dyDescent="0.2">
      <c r="A3130" s="29" t="s">
        <v>5</v>
      </c>
      <c r="B3130" s="29" t="s">
        <v>140</v>
      </c>
      <c r="C3130" s="29"/>
      <c r="D3130" s="30" t="s">
        <v>20</v>
      </c>
      <c r="E3130" s="30" t="s">
        <v>20</v>
      </c>
      <c r="F3130" s="34" t="e">
        <f t="shared" si="48"/>
        <v>#VALUE!</v>
      </c>
      <c r="K3130" s="13"/>
      <c r="L3130" s="13"/>
    </row>
    <row r="3131" spans="1:12" x14ac:dyDescent="0.2">
      <c r="A3131" s="14" t="s">
        <v>139</v>
      </c>
      <c r="B3131" s="14" t="s">
        <v>15</v>
      </c>
      <c r="C3131" s="14"/>
      <c r="D3131" s="16">
        <v>991668106</v>
      </c>
      <c r="E3131" s="16">
        <f>SUM(E3132,E3142,E3184)</f>
        <v>991668106</v>
      </c>
      <c r="F3131" s="34">
        <f t="shared" si="48"/>
        <v>0</v>
      </c>
      <c r="K3131" s="13"/>
      <c r="L3131" s="13"/>
    </row>
    <row r="3132" spans="1:12" x14ac:dyDescent="0.2">
      <c r="A3132" s="14" t="s">
        <v>138</v>
      </c>
      <c r="B3132" s="14" t="s">
        <v>137</v>
      </c>
      <c r="C3132" s="14"/>
      <c r="D3132" s="16">
        <v>155618780</v>
      </c>
      <c r="E3132" s="16">
        <f>SUM(E3133,E3136)</f>
        <v>155618780</v>
      </c>
      <c r="F3132" s="34">
        <f t="shared" si="48"/>
        <v>0</v>
      </c>
      <c r="K3132" s="13"/>
      <c r="L3132" s="13"/>
    </row>
    <row r="3133" spans="1:12" x14ac:dyDescent="0.2">
      <c r="A3133" s="14" t="s">
        <v>136</v>
      </c>
      <c r="B3133" s="14" t="s">
        <v>132</v>
      </c>
      <c r="C3133" s="14"/>
      <c r="D3133" s="16">
        <v>136765077</v>
      </c>
      <c r="E3133" s="16">
        <f>E3134</f>
        <v>136765077</v>
      </c>
      <c r="F3133" s="34">
        <f t="shared" si="48"/>
        <v>0</v>
      </c>
      <c r="K3133" s="13"/>
      <c r="L3133" s="13"/>
    </row>
    <row r="3134" spans="1:12" x14ac:dyDescent="0.2">
      <c r="A3134" s="14" t="s">
        <v>135</v>
      </c>
      <c r="B3134" s="14" t="s">
        <v>134</v>
      </c>
      <c r="C3134" s="14"/>
      <c r="D3134" s="16">
        <v>136765077</v>
      </c>
      <c r="E3134" s="16">
        <f>E3135</f>
        <v>136765077</v>
      </c>
      <c r="F3134" s="34">
        <f t="shared" si="48"/>
        <v>0</v>
      </c>
      <c r="K3134" s="13"/>
      <c r="L3134" s="13"/>
    </row>
    <row r="3135" spans="1:12" x14ac:dyDescent="0.2">
      <c r="A3135" s="17" t="s">
        <v>133</v>
      </c>
      <c r="B3135" s="17" t="s">
        <v>132</v>
      </c>
      <c r="C3135" s="17"/>
      <c r="D3135" s="18">
        <v>136765077</v>
      </c>
      <c r="E3135" s="18">
        <v>136765077</v>
      </c>
      <c r="F3135" s="34">
        <f t="shared" si="48"/>
        <v>0</v>
      </c>
      <c r="K3135" s="13"/>
      <c r="L3135" s="13"/>
    </row>
    <row r="3136" spans="1:12" x14ac:dyDescent="0.2">
      <c r="A3136" s="14" t="s">
        <v>131</v>
      </c>
      <c r="B3136" s="14" t="s">
        <v>130</v>
      </c>
      <c r="C3136" s="14"/>
      <c r="D3136" s="16">
        <v>18853703</v>
      </c>
      <c r="E3136" s="16">
        <f>SUM(E3137,E3139)</f>
        <v>18853703</v>
      </c>
      <c r="F3136" s="34">
        <f t="shared" si="48"/>
        <v>0</v>
      </c>
      <c r="K3136" s="13"/>
      <c r="L3136" s="13"/>
    </row>
    <row r="3137" spans="1:12" x14ac:dyDescent="0.2">
      <c r="A3137" s="14" t="s">
        <v>129</v>
      </c>
      <c r="B3137" s="14" t="s">
        <v>128</v>
      </c>
      <c r="C3137" s="14"/>
      <c r="D3137" s="16">
        <v>0</v>
      </c>
      <c r="E3137" s="16">
        <f>E3138</f>
        <v>0</v>
      </c>
      <c r="F3137" s="34">
        <f t="shared" si="48"/>
        <v>0</v>
      </c>
      <c r="K3137" s="13"/>
      <c r="L3137" s="13"/>
    </row>
    <row r="3138" spans="1:12" x14ac:dyDescent="0.2">
      <c r="A3138" s="17" t="s">
        <v>143</v>
      </c>
      <c r="B3138" s="17" t="s">
        <v>144</v>
      </c>
      <c r="C3138" s="17"/>
      <c r="D3138" s="18">
        <v>0</v>
      </c>
      <c r="E3138" s="18">
        <v>0</v>
      </c>
      <c r="F3138" s="34">
        <f t="shared" si="48"/>
        <v>0</v>
      </c>
      <c r="K3138" s="13"/>
      <c r="L3138" s="13"/>
    </row>
    <row r="3139" spans="1:12" x14ac:dyDescent="0.2">
      <c r="A3139" s="14" t="s">
        <v>125</v>
      </c>
      <c r="B3139" s="14" t="s">
        <v>124</v>
      </c>
      <c r="C3139" s="14"/>
      <c r="D3139" s="16">
        <v>18853703</v>
      </c>
      <c r="E3139" s="16">
        <v>18853703</v>
      </c>
      <c r="F3139" s="34">
        <f t="shared" si="48"/>
        <v>0</v>
      </c>
      <c r="K3139" s="13"/>
      <c r="L3139" s="13"/>
    </row>
    <row r="3140" spans="1:12" x14ac:dyDescent="0.2">
      <c r="A3140" s="17" t="s">
        <v>123</v>
      </c>
      <c r="B3140" s="17" t="s">
        <v>122</v>
      </c>
      <c r="C3140" s="17"/>
      <c r="D3140" s="18">
        <v>6284568</v>
      </c>
      <c r="E3140" s="18">
        <v>6284568</v>
      </c>
      <c r="F3140" s="34">
        <f t="shared" si="48"/>
        <v>0</v>
      </c>
      <c r="K3140" s="13"/>
      <c r="L3140" s="13"/>
    </row>
    <row r="3141" spans="1:12" x14ac:dyDescent="0.2">
      <c r="A3141" s="17" t="s">
        <v>121</v>
      </c>
      <c r="B3141" s="17" t="s">
        <v>120</v>
      </c>
      <c r="C3141" s="17"/>
      <c r="D3141" s="18">
        <v>12569135</v>
      </c>
      <c r="E3141" s="18">
        <v>12569135</v>
      </c>
      <c r="F3141" s="34">
        <f t="shared" si="48"/>
        <v>0</v>
      </c>
      <c r="K3141" s="13"/>
      <c r="L3141" s="13"/>
    </row>
    <row r="3142" spans="1:12" x14ac:dyDescent="0.2">
      <c r="A3142" s="14" t="s">
        <v>119</v>
      </c>
      <c r="B3142" s="14" t="s">
        <v>118</v>
      </c>
      <c r="C3142" s="14"/>
      <c r="D3142" s="16">
        <v>70000000</v>
      </c>
      <c r="E3142" s="16">
        <f>E3143</f>
        <v>70000000</v>
      </c>
      <c r="F3142" s="34">
        <f t="shared" ref="F3142:F3205" si="49">E3142-D3142</f>
        <v>0</v>
      </c>
      <c r="K3142" s="13"/>
      <c r="L3142" s="13"/>
    </row>
    <row r="3143" spans="1:12" x14ac:dyDescent="0.2">
      <c r="A3143" s="14" t="s">
        <v>117</v>
      </c>
      <c r="B3143" s="14" t="s">
        <v>116</v>
      </c>
      <c r="C3143" s="14"/>
      <c r="D3143" s="16">
        <v>70000000</v>
      </c>
      <c r="E3143" s="16">
        <f>SUM(E3144,E3147,E3151,E3157,E3164,E3166,E3169,E3172,E3175,E3178)</f>
        <v>70000000</v>
      </c>
      <c r="F3143" s="34">
        <f t="shared" si="49"/>
        <v>0</v>
      </c>
      <c r="K3143" s="13"/>
      <c r="L3143" s="13"/>
    </row>
    <row r="3144" spans="1:12" x14ac:dyDescent="0.2">
      <c r="A3144" s="14" t="s">
        <v>115</v>
      </c>
      <c r="B3144" s="14" t="s">
        <v>114</v>
      </c>
      <c r="C3144" s="14"/>
      <c r="D3144" s="16">
        <v>8000000</v>
      </c>
      <c r="E3144" s="16">
        <f>SUM(E3145:E3146)</f>
        <v>8000000</v>
      </c>
      <c r="F3144" s="34">
        <f t="shared" si="49"/>
        <v>0</v>
      </c>
      <c r="K3144" s="13"/>
      <c r="L3144" s="13"/>
    </row>
    <row r="3145" spans="1:12" x14ac:dyDescent="0.2">
      <c r="A3145" s="17" t="s">
        <v>113</v>
      </c>
      <c r="B3145" s="17" t="s">
        <v>112</v>
      </c>
      <c r="C3145" s="17"/>
      <c r="D3145" s="18">
        <v>1500000</v>
      </c>
      <c r="E3145" s="18">
        <v>1500000</v>
      </c>
      <c r="F3145" s="34">
        <f t="shared" si="49"/>
        <v>0</v>
      </c>
      <c r="K3145" s="13"/>
      <c r="L3145" s="13"/>
    </row>
    <row r="3146" spans="1:12" x14ac:dyDescent="0.2">
      <c r="A3146" s="17" t="s">
        <v>111</v>
      </c>
      <c r="B3146" s="17" t="s">
        <v>110</v>
      </c>
      <c r="C3146" s="17"/>
      <c r="D3146" s="18">
        <v>6500000</v>
      </c>
      <c r="E3146" s="18">
        <v>6500000</v>
      </c>
      <c r="F3146" s="34">
        <f t="shared" si="49"/>
        <v>0</v>
      </c>
      <c r="K3146" s="13"/>
      <c r="L3146" s="13"/>
    </row>
    <row r="3147" spans="1:12" x14ac:dyDescent="0.2">
      <c r="A3147" s="14" t="s">
        <v>109</v>
      </c>
      <c r="B3147" s="14" t="s">
        <v>108</v>
      </c>
      <c r="C3147" s="14"/>
      <c r="D3147" s="16">
        <v>4500000</v>
      </c>
      <c r="E3147" s="16">
        <f>SUM(E3148:E3150)</f>
        <v>4500000</v>
      </c>
      <c r="F3147" s="34">
        <f t="shared" si="49"/>
        <v>0</v>
      </c>
      <c r="K3147" s="13"/>
      <c r="L3147" s="13"/>
    </row>
    <row r="3148" spans="1:12" x14ac:dyDescent="0.2">
      <c r="A3148" s="17" t="s">
        <v>107</v>
      </c>
      <c r="B3148" s="17" t="s">
        <v>106</v>
      </c>
      <c r="C3148" s="17"/>
      <c r="D3148" s="18">
        <v>1500000</v>
      </c>
      <c r="E3148" s="18">
        <v>1500000</v>
      </c>
      <c r="F3148" s="34">
        <f t="shared" si="49"/>
        <v>0</v>
      </c>
      <c r="K3148" s="13"/>
      <c r="L3148" s="13"/>
    </row>
    <row r="3149" spans="1:12" x14ac:dyDescent="0.2">
      <c r="A3149" s="17" t="s">
        <v>105</v>
      </c>
      <c r="B3149" s="17" t="s">
        <v>104</v>
      </c>
      <c r="C3149" s="17"/>
      <c r="D3149" s="18">
        <v>500000</v>
      </c>
      <c r="E3149" s="18">
        <v>500000</v>
      </c>
      <c r="F3149" s="34">
        <f t="shared" si="49"/>
        <v>0</v>
      </c>
      <c r="K3149" s="13"/>
      <c r="L3149" s="13"/>
    </row>
    <row r="3150" spans="1:12" x14ac:dyDescent="0.2">
      <c r="A3150" s="17" t="s">
        <v>397</v>
      </c>
      <c r="B3150" s="17" t="s">
        <v>398</v>
      </c>
      <c r="C3150" s="17"/>
      <c r="D3150" s="18">
        <v>2500000</v>
      </c>
      <c r="E3150" s="18">
        <v>2500000</v>
      </c>
      <c r="F3150" s="34">
        <f t="shared" si="49"/>
        <v>0</v>
      </c>
      <c r="K3150" s="13"/>
      <c r="L3150" s="13"/>
    </row>
    <row r="3151" spans="1:12" x14ac:dyDescent="0.2">
      <c r="A3151" s="14" t="s">
        <v>101</v>
      </c>
      <c r="B3151" s="14" t="s">
        <v>100</v>
      </c>
      <c r="C3151" s="14"/>
      <c r="D3151" s="16">
        <v>5600000</v>
      </c>
      <c r="E3151" s="16">
        <f>SUM(E3152:E3156)</f>
        <v>5600000</v>
      </c>
      <c r="F3151" s="34">
        <f t="shared" si="49"/>
        <v>0</v>
      </c>
      <c r="K3151" s="13"/>
      <c r="L3151" s="13"/>
    </row>
    <row r="3152" spans="1:12" x14ac:dyDescent="0.2">
      <c r="A3152" s="17" t="s">
        <v>99</v>
      </c>
      <c r="B3152" s="17" t="s">
        <v>98</v>
      </c>
      <c r="C3152" s="17"/>
      <c r="D3152" s="18">
        <v>3500000</v>
      </c>
      <c r="E3152" s="18">
        <v>3500000</v>
      </c>
      <c r="F3152" s="34">
        <f t="shared" si="49"/>
        <v>0</v>
      </c>
      <c r="K3152" s="13"/>
      <c r="L3152" s="13"/>
    </row>
    <row r="3153" spans="1:12" x14ac:dyDescent="0.2">
      <c r="A3153" s="17" t="s">
        <v>95</v>
      </c>
      <c r="B3153" s="17" t="s">
        <v>94</v>
      </c>
      <c r="C3153" s="17"/>
      <c r="D3153" s="18">
        <v>1000000</v>
      </c>
      <c r="E3153" s="18">
        <v>1000000</v>
      </c>
      <c r="F3153" s="34">
        <f t="shared" si="49"/>
        <v>0</v>
      </c>
      <c r="K3153" s="13"/>
      <c r="L3153" s="13"/>
    </row>
    <row r="3154" spans="1:12" x14ac:dyDescent="0.2">
      <c r="A3154" s="17" t="s">
        <v>145</v>
      </c>
      <c r="B3154" s="17" t="s">
        <v>146</v>
      </c>
      <c r="C3154" s="17"/>
      <c r="D3154" s="18">
        <v>300000</v>
      </c>
      <c r="E3154" s="18">
        <v>300000</v>
      </c>
      <c r="F3154" s="34">
        <f t="shared" si="49"/>
        <v>0</v>
      </c>
      <c r="K3154" s="13"/>
      <c r="L3154" s="13"/>
    </row>
    <row r="3155" spans="1:12" x14ac:dyDescent="0.2">
      <c r="A3155" s="17" t="s">
        <v>93</v>
      </c>
      <c r="B3155" s="17" t="s">
        <v>92</v>
      </c>
      <c r="C3155" s="17"/>
      <c r="D3155" s="18">
        <v>500000</v>
      </c>
      <c r="E3155" s="18">
        <v>500000</v>
      </c>
      <c r="F3155" s="34">
        <f t="shared" si="49"/>
        <v>0</v>
      </c>
      <c r="K3155" s="13"/>
      <c r="L3155" s="13"/>
    </row>
    <row r="3156" spans="1:12" x14ac:dyDescent="0.2">
      <c r="A3156" s="17" t="s">
        <v>147</v>
      </c>
      <c r="B3156" s="17" t="s">
        <v>148</v>
      </c>
      <c r="C3156" s="17"/>
      <c r="D3156" s="18">
        <v>300000</v>
      </c>
      <c r="E3156" s="18">
        <v>300000</v>
      </c>
      <c r="F3156" s="34">
        <f t="shared" si="49"/>
        <v>0</v>
      </c>
      <c r="K3156" s="13"/>
      <c r="L3156" s="13"/>
    </row>
    <row r="3157" spans="1:12" x14ac:dyDescent="0.2">
      <c r="A3157" s="14" t="s">
        <v>89</v>
      </c>
      <c r="B3157" s="14" t="s">
        <v>88</v>
      </c>
      <c r="C3157" s="14"/>
      <c r="D3157" s="16">
        <v>4600000</v>
      </c>
      <c r="E3157" s="16">
        <f>SUM(E3158:E3163)</f>
        <v>4600000</v>
      </c>
      <c r="F3157" s="34">
        <f t="shared" si="49"/>
        <v>0</v>
      </c>
      <c r="K3157" s="13"/>
      <c r="L3157" s="13"/>
    </row>
    <row r="3158" spans="1:12" x14ac:dyDescent="0.2">
      <c r="A3158" s="17" t="s">
        <v>87</v>
      </c>
      <c r="B3158" s="17" t="s">
        <v>86</v>
      </c>
      <c r="C3158" s="17"/>
      <c r="D3158" s="18">
        <v>1500000</v>
      </c>
      <c r="E3158" s="18">
        <v>1500000</v>
      </c>
      <c r="F3158" s="34">
        <f t="shared" si="49"/>
        <v>0</v>
      </c>
      <c r="K3158" s="13"/>
      <c r="L3158" s="13"/>
    </row>
    <row r="3159" spans="1:12" x14ac:dyDescent="0.2">
      <c r="A3159" s="17" t="s">
        <v>85</v>
      </c>
      <c r="B3159" s="17" t="s">
        <v>84</v>
      </c>
      <c r="C3159" s="17"/>
      <c r="D3159" s="18">
        <v>500000</v>
      </c>
      <c r="E3159" s="18">
        <v>500000</v>
      </c>
      <c r="F3159" s="34">
        <f t="shared" si="49"/>
        <v>0</v>
      </c>
      <c r="K3159" s="13"/>
      <c r="L3159" s="13"/>
    </row>
    <row r="3160" spans="1:12" x14ac:dyDescent="0.2">
      <c r="A3160" s="17" t="s">
        <v>83</v>
      </c>
      <c r="B3160" s="17" t="s">
        <v>82</v>
      </c>
      <c r="C3160" s="17"/>
      <c r="D3160" s="18">
        <v>500000</v>
      </c>
      <c r="E3160" s="18">
        <v>500000</v>
      </c>
      <c r="F3160" s="34">
        <f t="shared" si="49"/>
        <v>0</v>
      </c>
      <c r="K3160" s="13"/>
      <c r="L3160" s="13"/>
    </row>
    <row r="3161" spans="1:12" x14ac:dyDescent="0.2">
      <c r="A3161" s="17" t="s">
        <v>81</v>
      </c>
      <c r="B3161" s="17" t="s">
        <v>80</v>
      </c>
      <c r="C3161" s="17"/>
      <c r="D3161" s="18">
        <v>1000000</v>
      </c>
      <c r="E3161" s="18">
        <v>1000000</v>
      </c>
      <c r="F3161" s="34">
        <f t="shared" si="49"/>
        <v>0</v>
      </c>
      <c r="K3161" s="13"/>
      <c r="L3161" s="13"/>
    </row>
    <row r="3162" spans="1:12" x14ac:dyDescent="0.2">
      <c r="A3162" s="17" t="s">
        <v>79</v>
      </c>
      <c r="B3162" s="17" t="s">
        <v>78</v>
      </c>
      <c r="C3162" s="17"/>
      <c r="D3162" s="18">
        <v>600000</v>
      </c>
      <c r="E3162" s="18">
        <v>600000</v>
      </c>
      <c r="F3162" s="34">
        <f t="shared" si="49"/>
        <v>0</v>
      </c>
      <c r="K3162" s="13"/>
      <c r="L3162" s="13"/>
    </row>
    <row r="3163" spans="1:12" x14ac:dyDescent="0.2">
      <c r="A3163" s="17" t="s">
        <v>77</v>
      </c>
      <c r="B3163" s="17" t="s">
        <v>76</v>
      </c>
      <c r="C3163" s="17"/>
      <c r="D3163" s="18">
        <v>500000</v>
      </c>
      <c r="E3163" s="18">
        <v>500000</v>
      </c>
      <c r="F3163" s="34">
        <f t="shared" si="49"/>
        <v>0</v>
      </c>
      <c r="K3163" s="13"/>
      <c r="L3163" s="13"/>
    </row>
    <row r="3164" spans="1:12" x14ac:dyDescent="0.2">
      <c r="A3164" s="14" t="s">
        <v>75</v>
      </c>
      <c r="B3164" s="14" t="s">
        <v>74</v>
      </c>
      <c r="C3164" s="14"/>
      <c r="D3164" s="16">
        <v>3000000</v>
      </c>
      <c r="E3164" s="16">
        <f>E3165</f>
        <v>3000000</v>
      </c>
      <c r="F3164" s="34">
        <f t="shared" si="49"/>
        <v>0</v>
      </c>
      <c r="K3164" s="13"/>
      <c r="L3164" s="13"/>
    </row>
    <row r="3165" spans="1:12" x14ac:dyDescent="0.2">
      <c r="A3165" s="17" t="s">
        <v>73</v>
      </c>
      <c r="B3165" s="17" t="s">
        <v>72</v>
      </c>
      <c r="C3165" s="17"/>
      <c r="D3165" s="18">
        <v>3000000</v>
      </c>
      <c r="E3165" s="18">
        <v>3000000</v>
      </c>
      <c r="F3165" s="34">
        <f t="shared" si="49"/>
        <v>0</v>
      </c>
      <c r="K3165" s="13"/>
      <c r="L3165" s="13"/>
    </row>
    <row r="3166" spans="1:12" x14ac:dyDescent="0.2">
      <c r="A3166" s="14" t="s">
        <v>71</v>
      </c>
      <c r="B3166" s="14" t="s">
        <v>70</v>
      </c>
      <c r="C3166" s="14"/>
      <c r="D3166" s="16">
        <v>12300000</v>
      </c>
      <c r="E3166" s="16">
        <f>SUM(E3167:E3168)</f>
        <v>12300000</v>
      </c>
      <c r="F3166" s="34">
        <f t="shared" si="49"/>
        <v>0</v>
      </c>
      <c r="K3166" s="13"/>
      <c r="L3166" s="13"/>
    </row>
    <row r="3167" spans="1:12" x14ac:dyDescent="0.2">
      <c r="A3167" s="17" t="s">
        <v>67</v>
      </c>
      <c r="B3167" s="17" t="s">
        <v>66</v>
      </c>
      <c r="C3167" s="17"/>
      <c r="D3167" s="18">
        <v>12000000</v>
      </c>
      <c r="E3167" s="18">
        <v>12000000</v>
      </c>
      <c r="F3167" s="34">
        <f t="shared" si="49"/>
        <v>0</v>
      </c>
      <c r="K3167" s="13"/>
    </row>
    <row r="3168" spans="1:12" x14ac:dyDescent="0.2">
      <c r="A3168" s="17" t="s">
        <v>151</v>
      </c>
      <c r="B3168" s="17" t="s">
        <v>152</v>
      </c>
      <c r="C3168" s="17"/>
      <c r="D3168" s="18">
        <v>300000</v>
      </c>
      <c r="E3168" s="18">
        <v>300000</v>
      </c>
      <c r="F3168" s="34">
        <f t="shared" si="49"/>
        <v>0</v>
      </c>
      <c r="K3168" s="13"/>
    </row>
    <row r="3169" spans="1:12" x14ac:dyDescent="0.2">
      <c r="A3169" s="14" t="s">
        <v>65</v>
      </c>
      <c r="B3169" s="14" t="s">
        <v>64</v>
      </c>
      <c r="C3169" s="14"/>
      <c r="D3169" s="16">
        <v>2500000</v>
      </c>
      <c r="E3169" s="16">
        <f>SUM(E3170:E3171)</f>
        <v>2500000</v>
      </c>
      <c r="F3169" s="34">
        <f t="shared" si="49"/>
        <v>0</v>
      </c>
      <c r="K3169" s="13"/>
    </row>
    <row r="3170" spans="1:12" x14ac:dyDescent="0.2">
      <c r="A3170" s="17" t="s">
        <v>401</v>
      </c>
      <c r="B3170" s="17" t="s">
        <v>402</v>
      </c>
      <c r="C3170" s="17"/>
      <c r="D3170" s="18">
        <v>2000000</v>
      </c>
      <c r="E3170" s="18">
        <v>2000000</v>
      </c>
      <c r="F3170" s="34">
        <f t="shared" si="49"/>
        <v>0</v>
      </c>
      <c r="K3170" s="13"/>
    </row>
    <row r="3171" spans="1:12" x14ac:dyDescent="0.2">
      <c r="A3171" s="17" t="s">
        <v>61</v>
      </c>
      <c r="B3171" s="17" t="s">
        <v>60</v>
      </c>
      <c r="C3171" s="17"/>
      <c r="D3171" s="18">
        <v>500000</v>
      </c>
      <c r="E3171" s="18">
        <v>500000</v>
      </c>
      <c r="F3171" s="34">
        <f t="shared" si="49"/>
        <v>0</v>
      </c>
      <c r="K3171" s="13"/>
      <c r="L3171" s="13"/>
    </row>
    <row r="3172" spans="1:12" x14ac:dyDescent="0.2">
      <c r="A3172" s="14" t="s">
        <v>59</v>
      </c>
      <c r="B3172" s="14" t="s">
        <v>58</v>
      </c>
      <c r="C3172" s="14"/>
      <c r="D3172" s="16">
        <v>5000000</v>
      </c>
      <c r="E3172" s="16">
        <f>SUM(E3173:E3174)</f>
        <v>5000000</v>
      </c>
      <c r="F3172" s="34">
        <f t="shared" si="49"/>
        <v>0</v>
      </c>
      <c r="K3172" s="13"/>
      <c r="L3172" s="13"/>
    </row>
    <row r="3173" spans="1:12" x14ac:dyDescent="0.2">
      <c r="A3173" s="17" t="s">
        <v>57</v>
      </c>
      <c r="B3173" s="17" t="s">
        <v>56</v>
      </c>
      <c r="C3173" s="17"/>
      <c r="D3173" s="18">
        <v>2500000</v>
      </c>
      <c r="E3173" s="18">
        <v>2500000</v>
      </c>
      <c r="F3173" s="34">
        <f t="shared" si="49"/>
        <v>0</v>
      </c>
      <c r="K3173" s="13"/>
      <c r="L3173" s="13"/>
    </row>
    <row r="3174" spans="1:12" x14ac:dyDescent="0.2">
      <c r="A3174" s="17" t="s">
        <v>55</v>
      </c>
      <c r="B3174" s="17" t="s">
        <v>54</v>
      </c>
      <c r="C3174" s="17"/>
      <c r="D3174" s="18">
        <v>2500000</v>
      </c>
      <c r="E3174" s="18">
        <v>2500000</v>
      </c>
      <c r="F3174" s="34">
        <f t="shared" si="49"/>
        <v>0</v>
      </c>
      <c r="K3174" s="13"/>
      <c r="L3174" s="13"/>
    </row>
    <row r="3175" spans="1:12" x14ac:dyDescent="0.2">
      <c r="A3175" s="14" t="s">
        <v>405</v>
      </c>
      <c r="B3175" s="14" t="s">
        <v>406</v>
      </c>
      <c r="C3175" s="14"/>
      <c r="D3175" s="16">
        <v>3800000</v>
      </c>
      <c r="E3175" s="16">
        <f>SUM(E3176:E3177)</f>
        <v>3800000</v>
      </c>
      <c r="F3175" s="34">
        <f t="shared" si="49"/>
        <v>0</v>
      </c>
      <c r="K3175" s="13"/>
      <c r="L3175" s="13"/>
    </row>
    <row r="3176" spans="1:12" x14ac:dyDescent="0.2">
      <c r="A3176" s="17" t="s">
        <v>455</v>
      </c>
      <c r="B3176" s="17" t="s">
        <v>456</v>
      </c>
      <c r="C3176" s="17"/>
      <c r="D3176" s="18">
        <v>300000</v>
      </c>
      <c r="E3176" s="18">
        <v>300000</v>
      </c>
      <c r="F3176" s="34">
        <f t="shared" si="49"/>
        <v>0</v>
      </c>
      <c r="K3176" s="13"/>
      <c r="L3176" s="13"/>
    </row>
    <row r="3177" spans="1:12" x14ac:dyDescent="0.2">
      <c r="A3177" s="17" t="s">
        <v>407</v>
      </c>
      <c r="B3177" s="17" t="s">
        <v>408</v>
      </c>
      <c r="C3177" s="17"/>
      <c r="D3177" s="18">
        <v>3500000</v>
      </c>
      <c r="E3177" s="18">
        <v>3500000</v>
      </c>
      <c r="F3177" s="34">
        <f t="shared" si="49"/>
        <v>0</v>
      </c>
      <c r="K3177" s="13"/>
      <c r="L3177" s="13"/>
    </row>
    <row r="3178" spans="1:12" x14ac:dyDescent="0.2">
      <c r="A3178" s="14" t="s">
        <v>53</v>
      </c>
      <c r="B3178" s="14" t="s">
        <v>52</v>
      </c>
      <c r="C3178" s="14"/>
      <c r="D3178" s="16">
        <v>20700000</v>
      </c>
      <c r="E3178" s="16">
        <f>SUM(E3179:E3183)</f>
        <v>20700000</v>
      </c>
      <c r="F3178" s="34">
        <f t="shared" si="49"/>
        <v>0</v>
      </c>
      <c r="K3178" s="13"/>
      <c r="L3178" s="13"/>
    </row>
    <row r="3179" spans="1:12" x14ac:dyDescent="0.2">
      <c r="A3179" s="17" t="s">
        <v>49</v>
      </c>
      <c r="B3179" s="17" t="s">
        <v>48</v>
      </c>
      <c r="C3179" s="17"/>
      <c r="D3179" s="18">
        <v>3000000</v>
      </c>
      <c r="E3179" s="18">
        <v>3000000</v>
      </c>
      <c r="F3179" s="34">
        <f t="shared" si="49"/>
        <v>0</v>
      </c>
      <c r="K3179" s="13"/>
      <c r="L3179" s="13"/>
    </row>
    <row r="3180" spans="1:12" x14ac:dyDescent="0.2">
      <c r="A3180" s="17" t="s">
        <v>47</v>
      </c>
      <c r="B3180" s="17" t="s">
        <v>46</v>
      </c>
      <c r="C3180" s="17"/>
      <c r="D3180" s="18">
        <v>1500000</v>
      </c>
      <c r="E3180" s="18">
        <v>1500000</v>
      </c>
      <c r="F3180" s="34">
        <f t="shared" si="49"/>
        <v>0</v>
      </c>
      <c r="K3180" s="13"/>
      <c r="L3180" s="13"/>
    </row>
    <row r="3181" spans="1:12" x14ac:dyDescent="0.2">
      <c r="A3181" s="17" t="s">
        <v>153</v>
      </c>
      <c r="B3181" s="17" t="s">
        <v>154</v>
      </c>
      <c r="C3181" s="17"/>
      <c r="D3181" s="18">
        <v>300000</v>
      </c>
      <c r="E3181" s="18">
        <v>300000</v>
      </c>
      <c r="F3181" s="34">
        <f t="shared" si="49"/>
        <v>0</v>
      </c>
      <c r="K3181" s="13"/>
      <c r="L3181" s="13"/>
    </row>
    <row r="3182" spans="1:12" x14ac:dyDescent="0.2">
      <c r="A3182" s="17" t="s">
        <v>45</v>
      </c>
      <c r="B3182" s="17" t="s">
        <v>44</v>
      </c>
      <c r="C3182" s="17"/>
      <c r="D3182" s="18">
        <v>500000</v>
      </c>
      <c r="E3182" s="18">
        <v>500000</v>
      </c>
      <c r="F3182" s="34">
        <f t="shared" si="49"/>
        <v>0</v>
      </c>
      <c r="K3182" s="13"/>
      <c r="L3182" s="13"/>
    </row>
    <row r="3183" spans="1:12" x14ac:dyDescent="0.2">
      <c r="A3183" s="17" t="s">
        <v>43</v>
      </c>
      <c r="B3183" s="17" t="s">
        <v>42</v>
      </c>
      <c r="C3183" s="17"/>
      <c r="D3183" s="18">
        <v>15400000</v>
      </c>
      <c r="E3183" s="18">
        <v>15400000</v>
      </c>
      <c r="F3183" s="34">
        <f t="shared" si="49"/>
        <v>0</v>
      </c>
      <c r="K3183" s="13"/>
      <c r="L3183" s="13"/>
    </row>
    <row r="3184" spans="1:12" x14ac:dyDescent="0.2">
      <c r="A3184" s="14" t="s">
        <v>37</v>
      </c>
      <c r="B3184" s="14" t="s">
        <v>36</v>
      </c>
      <c r="C3184" s="14"/>
      <c r="D3184" s="16">
        <v>766049326</v>
      </c>
      <c r="E3184" s="16">
        <f>SUM(E3185,E3188)</f>
        <v>766049326</v>
      </c>
      <c r="F3184" s="34">
        <f t="shared" si="49"/>
        <v>0</v>
      </c>
      <c r="K3184" s="13"/>
      <c r="L3184" s="13"/>
    </row>
    <row r="3185" spans="1:12" x14ac:dyDescent="0.2">
      <c r="A3185" s="14" t="s">
        <v>35</v>
      </c>
      <c r="B3185" s="14" t="s">
        <v>34</v>
      </c>
      <c r="C3185" s="14"/>
      <c r="D3185" s="16">
        <v>15000000</v>
      </c>
      <c r="E3185" s="16">
        <f>E3186</f>
        <v>15000000</v>
      </c>
      <c r="F3185" s="34">
        <f t="shared" si="49"/>
        <v>0</v>
      </c>
      <c r="K3185" s="13"/>
      <c r="L3185" s="13"/>
    </row>
    <row r="3186" spans="1:12" x14ac:dyDescent="0.2">
      <c r="A3186" s="14" t="s">
        <v>33</v>
      </c>
      <c r="B3186" s="14" t="s">
        <v>32</v>
      </c>
      <c r="C3186" s="14"/>
      <c r="D3186" s="16">
        <v>15000000</v>
      </c>
      <c r="E3186" s="16">
        <f>E3187</f>
        <v>15000000</v>
      </c>
      <c r="F3186" s="34">
        <f t="shared" si="49"/>
        <v>0</v>
      </c>
      <c r="K3186" s="13"/>
      <c r="L3186" s="13"/>
    </row>
    <row r="3187" spans="1:12" x14ac:dyDescent="0.2">
      <c r="A3187" s="17" t="s">
        <v>415</v>
      </c>
      <c r="B3187" s="17" t="s">
        <v>416</v>
      </c>
      <c r="C3187" s="17"/>
      <c r="D3187" s="18">
        <v>15000000</v>
      </c>
      <c r="E3187" s="35">
        <v>15000000</v>
      </c>
      <c r="F3187" s="34">
        <f t="shared" si="49"/>
        <v>0</v>
      </c>
      <c r="K3187" s="13"/>
      <c r="L3187" s="13"/>
    </row>
    <row r="3188" spans="1:12" x14ac:dyDescent="0.2">
      <c r="A3188" s="14" t="s">
        <v>31</v>
      </c>
      <c r="B3188" s="14" t="s">
        <v>30</v>
      </c>
      <c r="C3188" s="14"/>
      <c r="D3188" s="16">
        <v>751049326</v>
      </c>
      <c r="E3188" s="16">
        <f>E3189</f>
        <v>751049326</v>
      </c>
      <c r="F3188" s="34">
        <f t="shared" si="49"/>
        <v>0</v>
      </c>
      <c r="K3188" s="13"/>
      <c r="L3188" s="13"/>
    </row>
    <row r="3189" spans="1:12" x14ac:dyDescent="0.2">
      <c r="A3189" s="14" t="s">
        <v>29</v>
      </c>
      <c r="B3189" s="14" t="s">
        <v>28</v>
      </c>
      <c r="C3189" s="14"/>
      <c r="D3189" s="16">
        <v>751049326</v>
      </c>
      <c r="E3189" s="16">
        <f>SUM(E3190:E3191)</f>
        <v>751049326</v>
      </c>
      <c r="F3189" s="34">
        <f t="shared" si="49"/>
        <v>0</v>
      </c>
      <c r="K3189" s="13"/>
      <c r="L3189" s="13"/>
    </row>
    <row r="3190" spans="1:12" x14ac:dyDescent="0.2">
      <c r="A3190" s="17" t="s">
        <v>27</v>
      </c>
      <c r="B3190" s="17" t="s">
        <v>26</v>
      </c>
      <c r="C3190" s="17"/>
      <c r="D3190" s="18">
        <v>651049326</v>
      </c>
      <c r="E3190" s="18">
        <f>SUM(E3199,E3201:E3219,E3221)</f>
        <v>651049326</v>
      </c>
      <c r="F3190" s="34">
        <f t="shared" si="49"/>
        <v>0</v>
      </c>
      <c r="K3190" s="13"/>
      <c r="L3190" s="13"/>
    </row>
    <row r="3191" spans="1:12" x14ac:dyDescent="0.2">
      <c r="A3191" s="17" t="s">
        <v>25</v>
      </c>
      <c r="B3191" s="17" t="s">
        <v>24</v>
      </c>
      <c r="C3191" s="17"/>
      <c r="D3191" s="18">
        <v>100000000</v>
      </c>
      <c r="E3191" s="37">
        <f>SUM(E3200,E3222)</f>
        <v>100000000</v>
      </c>
      <c r="F3191" s="34">
        <f t="shared" si="49"/>
        <v>0</v>
      </c>
      <c r="K3191" s="13"/>
      <c r="L3191" s="13"/>
    </row>
    <row r="3192" spans="1:12" x14ac:dyDescent="0.2">
      <c r="A3192" s="13"/>
      <c r="B3192" s="14" t="s">
        <v>3</v>
      </c>
      <c r="C3192" s="14"/>
      <c r="D3192" s="16">
        <v>155618780</v>
      </c>
      <c r="E3192" s="16">
        <f>E3132</f>
        <v>155618780</v>
      </c>
      <c r="F3192" s="34">
        <f t="shared" si="49"/>
        <v>0</v>
      </c>
      <c r="K3192" s="13"/>
      <c r="L3192" s="13"/>
    </row>
    <row r="3193" spans="1:12" x14ac:dyDescent="0.2">
      <c r="A3193" s="13"/>
      <c r="B3193" s="14" t="s">
        <v>2</v>
      </c>
      <c r="C3193" s="14"/>
      <c r="D3193" s="16">
        <v>70000000</v>
      </c>
      <c r="E3193" s="16">
        <f>E3142</f>
        <v>70000000</v>
      </c>
      <c r="F3193" s="34">
        <f t="shared" si="49"/>
        <v>0</v>
      </c>
      <c r="K3193" s="13"/>
      <c r="L3193" s="13"/>
    </row>
    <row r="3194" spans="1:12" x14ac:dyDescent="0.2">
      <c r="A3194" s="13"/>
      <c r="B3194" s="14" t="s">
        <v>23</v>
      </c>
      <c r="C3194" s="14"/>
      <c r="D3194" s="16">
        <v>225618780</v>
      </c>
      <c r="E3194" s="16">
        <f>SUM(E3192:E3193)</f>
        <v>225618780</v>
      </c>
      <c r="F3194" s="34">
        <f t="shared" si="49"/>
        <v>0</v>
      </c>
      <c r="K3194" s="13"/>
      <c r="L3194" s="13"/>
    </row>
    <row r="3195" spans="1:12" x14ac:dyDescent="0.2">
      <c r="A3195" s="13"/>
      <c r="B3195" s="14" t="s">
        <v>1</v>
      </c>
      <c r="C3195" s="14"/>
      <c r="D3195" s="16">
        <v>766049326</v>
      </c>
      <c r="E3195" s="16">
        <f>E3184</f>
        <v>766049326</v>
      </c>
      <c r="F3195" s="34">
        <f t="shared" si="49"/>
        <v>0</v>
      </c>
      <c r="K3195" s="13"/>
      <c r="L3195" s="13"/>
    </row>
    <row r="3196" spans="1:12" x14ac:dyDescent="0.2">
      <c r="A3196" s="13"/>
      <c r="B3196" s="14" t="s">
        <v>0</v>
      </c>
      <c r="C3196" s="14"/>
      <c r="D3196" s="16">
        <v>991668106</v>
      </c>
      <c r="E3196" s="16">
        <f>SUM(E3194:E3195)</f>
        <v>991668106</v>
      </c>
      <c r="F3196" s="34">
        <f t="shared" si="49"/>
        <v>0</v>
      </c>
      <c r="K3196" s="13"/>
      <c r="L3196" s="13"/>
    </row>
    <row r="3197" spans="1:12" x14ac:dyDescent="0.2">
      <c r="A3197" s="14" t="s">
        <v>1914</v>
      </c>
      <c r="B3197" s="14" t="s">
        <v>1915</v>
      </c>
      <c r="C3197" s="14"/>
      <c r="F3197" s="34">
        <f t="shared" si="49"/>
        <v>0</v>
      </c>
      <c r="J3197" s="13"/>
      <c r="K3197" s="13"/>
    </row>
    <row r="3198" spans="1:12" x14ac:dyDescent="0.2">
      <c r="A3198" s="29" t="s">
        <v>5</v>
      </c>
      <c r="B3198" s="29" t="s">
        <v>22</v>
      </c>
      <c r="C3198" s="29" t="s">
        <v>21</v>
      </c>
      <c r="D3198" s="30" t="s">
        <v>20</v>
      </c>
      <c r="E3198" s="30" t="s">
        <v>20</v>
      </c>
      <c r="F3198" s="34" t="e">
        <f t="shared" si="49"/>
        <v>#VALUE!</v>
      </c>
      <c r="K3198" s="13"/>
      <c r="L3198" s="13"/>
    </row>
    <row r="3199" spans="1:12" x14ac:dyDescent="0.2">
      <c r="A3199" s="17" t="s">
        <v>1916</v>
      </c>
      <c r="B3199" s="17" t="s">
        <v>1917</v>
      </c>
      <c r="C3199" s="17" t="s">
        <v>18</v>
      </c>
      <c r="D3199" s="18">
        <v>12000000</v>
      </c>
      <c r="E3199" s="18">
        <v>12000000</v>
      </c>
      <c r="F3199" s="34">
        <f t="shared" si="49"/>
        <v>0</v>
      </c>
      <c r="K3199" s="13"/>
      <c r="L3199" s="13"/>
    </row>
    <row r="3200" spans="1:12" x14ac:dyDescent="0.2">
      <c r="A3200" s="17" t="s">
        <v>1918</v>
      </c>
      <c r="B3200" s="17" t="s">
        <v>1919</v>
      </c>
      <c r="C3200" s="17" t="s">
        <v>19</v>
      </c>
      <c r="D3200" s="18">
        <v>50000000</v>
      </c>
      <c r="E3200" s="37">
        <v>50000000</v>
      </c>
      <c r="F3200" s="34">
        <f t="shared" si="49"/>
        <v>0</v>
      </c>
      <c r="K3200" s="13"/>
      <c r="L3200" s="13"/>
    </row>
    <row r="3201" spans="1:12" x14ac:dyDescent="0.2">
      <c r="A3201" s="17" t="s">
        <v>1920</v>
      </c>
      <c r="B3201" s="17" t="s">
        <v>1921</v>
      </c>
      <c r="C3201" s="17" t="s">
        <v>19</v>
      </c>
      <c r="D3201" s="18">
        <v>50000000</v>
      </c>
      <c r="E3201" s="18">
        <v>50000000</v>
      </c>
      <c r="F3201" s="34">
        <f t="shared" si="49"/>
        <v>0</v>
      </c>
      <c r="K3201" s="13"/>
      <c r="L3201" s="13"/>
    </row>
    <row r="3202" spans="1:12" x14ac:dyDescent="0.2">
      <c r="A3202" s="17" t="s">
        <v>1922</v>
      </c>
      <c r="B3202" s="17" t="s">
        <v>1923</v>
      </c>
      <c r="C3202" s="17" t="s">
        <v>19</v>
      </c>
      <c r="D3202" s="18">
        <v>32000000</v>
      </c>
      <c r="E3202" s="18">
        <v>32000000</v>
      </c>
      <c r="F3202" s="34">
        <f t="shared" si="49"/>
        <v>0</v>
      </c>
      <c r="K3202" s="13"/>
      <c r="L3202" s="13"/>
    </row>
    <row r="3203" spans="1:12" x14ac:dyDescent="0.2">
      <c r="A3203" s="17" t="s">
        <v>1924</v>
      </c>
      <c r="B3203" s="17" t="s">
        <v>1925</v>
      </c>
      <c r="C3203" s="17" t="s">
        <v>19</v>
      </c>
      <c r="D3203" s="18">
        <v>8000000</v>
      </c>
      <c r="E3203" s="18">
        <v>8000000</v>
      </c>
      <c r="F3203" s="34">
        <f t="shared" si="49"/>
        <v>0</v>
      </c>
      <c r="K3203" s="13"/>
      <c r="L3203" s="13"/>
    </row>
    <row r="3204" spans="1:12" ht="27" x14ac:dyDescent="0.2">
      <c r="A3204" s="17" t="s">
        <v>1926</v>
      </c>
      <c r="B3204" s="17" t="s">
        <v>1927</v>
      </c>
      <c r="C3204" s="17" t="s">
        <v>19</v>
      </c>
      <c r="D3204" s="18">
        <v>48000000</v>
      </c>
      <c r="E3204" s="18">
        <v>48000000</v>
      </c>
      <c r="F3204" s="34">
        <f t="shared" si="49"/>
        <v>0</v>
      </c>
      <c r="K3204" s="13"/>
      <c r="L3204" s="13"/>
    </row>
    <row r="3205" spans="1:12" ht="27" x14ac:dyDescent="0.2">
      <c r="A3205" s="17" t="s">
        <v>1928</v>
      </c>
      <c r="B3205" s="17" t="s">
        <v>1929</v>
      </c>
      <c r="C3205" s="17" t="s">
        <v>18</v>
      </c>
      <c r="D3205" s="18">
        <v>42000000</v>
      </c>
      <c r="E3205" s="18">
        <v>42000000</v>
      </c>
      <c r="F3205" s="34">
        <f t="shared" si="49"/>
        <v>0</v>
      </c>
      <c r="K3205" s="13"/>
      <c r="L3205" s="13"/>
    </row>
    <row r="3206" spans="1:12" ht="27" x14ac:dyDescent="0.2">
      <c r="A3206" s="17" t="s">
        <v>1930</v>
      </c>
      <c r="B3206" s="17" t="s">
        <v>1931</v>
      </c>
      <c r="C3206" s="17" t="s">
        <v>18</v>
      </c>
      <c r="D3206" s="18">
        <v>36000000</v>
      </c>
      <c r="E3206" s="18">
        <v>36000000</v>
      </c>
      <c r="F3206" s="34">
        <f t="shared" ref="F3206:F3269" si="50">E3206-D3206</f>
        <v>0</v>
      </c>
      <c r="K3206" s="13"/>
      <c r="L3206" s="13"/>
    </row>
    <row r="3207" spans="1:12" ht="27" x14ac:dyDescent="0.2">
      <c r="A3207" s="17" t="s">
        <v>1932</v>
      </c>
      <c r="B3207" s="17" t="s">
        <v>1933</v>
      </c>
      <c r="C3207" s="17" t="s">
        <v>18</v>
      </c>
      <c r="D3207" s="18">
        <v>42000000</v>
      </c>
      <c r="E3207" s="18">
        <v>42000000</v>
      </c>
      <c r="F3207" s="34">
        <f t="shared" si="50"/>
        <v>0</v>
      </c>
      <c r="K3207" s="13"/>
      <c r="L3207" s="13"/>
    </row>
    <row r="3208" spans="1:12" ht="27" x14ac:dyDescent="0.2">
      <c r="A3208" s="17" t="s">
        <v>1934</v>
      </c>
      <c r="B3208" s="17" t="s">
        <v>1935</v>
      </c>
      <c r="C3208" s="17" t="s">
        <v>18</v>
      </c>
      <c r="D3208" s="18">
        <v>30000000</v>
      </c>
      <c r="E3208" s="18">
        <v>30000000</v>
      </c>
      <c r="F3208" s="34">
        <f t="shared" si="50"/>
        <v>0</v>
      </c>
      <c r="K3208" s="13"/>
      <c r="L3208" s="13"/>
    </row>
    <row r="3209" spans="1:12" ht="27" x14ac:dyDescent="0.2">
      <c r="A3209" s="17" t="s">
        <v>1936</v>
      </c>
      <c r="B3209" s="17" t="s">
        <v>1937</v>
      </c>
      <c r="C3209" s="17" t="s">
        <v>18</v>
      </c>
      <c r="D3209" s="18">
        <v>36000000</v>
      </c>
      <c r="E3209" s="18">
        <v>36000000</v>
      </c>
      <c r="F3209" s="34">
        <f t="shared" si="50"/>
        <v>0</v>
      </c>
      <c r="K3209" s="13"/>
      <c r="L3209" s="13"/>
    </row>
    <row r="3210" spans="1:12" ht="27" x14ac:dyDescent="0.2">
      <c r="A3210" s="17" t="s">
        <v>1938</v>
      </c>
      <c r="B3210" s="17" t="s">
        <v>1939</v>
      </c>
      <c r="C3210" s="17" t="s">
        <v>18</v>
      </c>
      <c r="D3210" s="18">
        <v>36000000</v>
      </c>
      <c r="E3210" s="18">
        <v>36000000</v>
      </c>
      <c r="F3210" s="34">
        <f t="shared" si="50"/>
        <v>0</v>
      </c>
      <c r="K3210" s="13"/>
      <c r="L3210" s="13"/>
    </row>
    <row r="3211" spans="1:12" ht="27" x14ac:dyDescent="0.2">
      <c r="A3211" s="17" t="s">
        <v>1940</v>
      </c>
      <c r="B3211" s="17" t="s">
        <v>1941</v>
      </c>
      <c r="C3211" s="17" t="s">
        <v>18</v>
      </c>
      <c r="D3211" s="18">
        <v>28000000</v>
      </c>
      <c r="E3211" s="18">
        <v>28000000</v>
      </c>
      <c r="F3211" s="34">
        <f t="shared" si="50"/>
        <v>0</v>
      </c>
      <c r="K3211" s="13"/>
      <c r="L3211" s="13"/>
    </row>
    <row r="3212" spans="1:12" ht="27" x14ac:dyDescent="0.2">
      <c r="A3212" s="17" t="s">
        <v>1942</v>
      </c>
      <c r="B3212" s="17" t="s">
        <v>1943</v>
      </c>
      <c r="C3212" s="17" t="s">
        <v>18</v>
      </c>
      <c r="D3212" s="18">
        <v>24000000</v>
      </c>
      <c r="E3212" s="18">
        <v>24000000</v>
      </c>
      <c r="F3212" s="34">
        <f t="shared" si="50"/>
        <v>0</v>
      </c>
      <c r="K3212" s="13"/>
      <c r="L3212" s="13"/>
    </row>
    <row r="3213" spans="1:12" ht="27" x14ac:dyDescent="0.2">
      <c r="A3213" s="17" t="s">
        <v>1944</v>
      </c>
      <c r="B3213" s="17" t="s">
        <v>1945</v>
      </c>
      <c r="C3213" s="17" t="s">
        <v>18</v>
      </c>
      <c r="D3213" s="18">
        <v>28000000</v>
      </c>
      <c r="E3213" s="18">
        <v>28000000</v>
      </c>
      <c r="F3213" s="34">
        <f t="shared" si="50"/>
        <v>0</v>
      </c>
      <c r="K3213" s="13"/>
      <c r="L3213" s="13"/>
    </row>
    <row r="3214" spans="1:12" ht="27" x14ac:dyDescent="0.2">
      <c r="A3214" s="17" t="s">
        <v>1946</v>
      </c>
      <c r="B3214" s="17" t="s">
        <v>1947</v>
      </c>
      <c r="C3214" s="17" t="s">
        <v>18</v>
      </c>
      <c r="D3214" s="18">
        <v>20000000</v>
      </c>
      <c r="E3214" s="18">
        <v>20000000</v>
      </c>
      <c r="F3214" s="34">
        <f t="shared" si="50"/>
        <v>0</v>
      </c>
      <c r="K3214" s="13"/>
      <c r="L3214" s="13"/>
    </row>
    <row r="3215" spans="1:12" ht="27" x14ac:dyDescent="0.2">
      <c r="A3215" s="17" t="s">
        <v>1948</v>
      </c>
      <c r="B3215" s="17" t="s">
        <v>1949</v>
      </c>
      <c r="C3215" s="17" t="s">
        <v>18</v>
      </c>
      <c r="D3215" s="18">
        <v>24000000</v>
      </c>
      <c r="E3215" s="18">
        <v>24000000</v>
      </c>
      <c r="F3215" s="34">
        <f t="shared" si="50"/>
        <v>0</v>
      </c>
      <c r="K3215" s="13"/>
      <c r="L3215" s="13"/>
    </row>
    <row r="3216" spans="1:12" ht="27" x14ac:dyDescent="0.2">
      <c r="A3216" s="17" t="s">
        <v>1950</v>
      </c>
      <c r="B3216" s="17" t="s">
        <v>1951</v>
      </c>
      <c r="C3216" s="17" t="s">
        <v>18</v>
      </c>
      <c r="D3216" s="18">
        <v>24000000</v>
      </c>
      <c r="E3216" s="18">
        <v>24000000</v>
      </c>
      <c r="F3216" s="34">
        <f t="shared" si="50"/>
        <v>0</v>
      </c>
      <c r="K3216" s="13"/>
      <c r="L3216" s="13"/>
    </row>
    <row r="3217" spans="1:12" ht="27" x14ac:dyDescent="0.2">
      <c r="A3217" s="17" t="s">
        <v>1952</v>
      </c>
      <c r="B3217" s="17" t="s">
        <v>1953</v>
      </c>
      <c r="C3217" s="17" t="s">
        <v>18</v>
      </c>
      <c r="D3217" s="18">
        <v>48000000</v>
      </c>
      <c r="E3217" s="18">
        <v>48000000</v>
      </c>
      <c r="F3217" s="34">
        <f t="shared" si="50"/>
        <v>0</v>
      </c>
      <c r="K3217" s="13"/>
      <c r="L3217" s="13"/>
    </row>
    <row r="3218" spans="1:12" ht="27" x14ac:dyDescent="0.2">
      <c r="A3218" s="17" t="s">
        <v>1954</v>
      </c>
      <c r="B3218" s="17" t="s">
        <v>1955</v>
      </c>
      <c r="C3218" s="17" t="s">
        <v>18</v>
      </c>
      <c r="D3218" s="18">
        <v>31049326</v>
      </c>
      <c r="E3218" s="18">
        <v>31049326</v>
      </c>
      <c r="F3218" s="34">
        <f t="shared" si="50"/>
        <v>0</v>
      </c>
      <c r="K3218" s="13"/>
      <c r="L3218" s="13"/>
    </row>
    <row r="3219" spans="1:12" x14ac:dyDescent="0.2">
      <c r="A3219" s="17" t="s">
        <v>1956</v>
      </c>
      <c r="B3219" s="17" t="s">
        <v>1957</v>
      </c>
      <c r="C3219" s="17" t="s">
        <v>18</v>
      </c>
      <c r="D3219" s="18">
        <v>10000000</v>
      </c>
      <c r="E3219" s="18">
        <v>10000000</v>
      </c>
      <c r="F3219" s="34">
        <f t="shared" si="50"/>
        <v>0</v>
      </c>
      <c r="K3219" s="13"/>
      <c r="L3219" s="13"/>
    </row>
    <row r="3220" spans="1:12" x14ac:dyDescent="0.2">
      <c r="A3220" s="17" t="s">
        <v>1958</v>
      </c>
      <c r="B3220" s="17" t="s">
        <v>1959</v>
      </c>
      <c r="C3220" s="17" t="s">
        <v>19</v>
      </c>
      <c r="D3220" s="18">
        <v>15000000</v>
      </c>
      <c r="E3220" s="35">
        <v>15000000</v>
      </c>
      <c r="F3220" s="34">
        <f t="shared" si="50"/>
        <v>0</v>
      </c>
      <c r="K3220" s="13"/>
      <c r="L3220" s="13"/>
    </row>
    <row r="3221" spans="1:12" x14ac:dyDescent="0.2">
      <c r="A3221" s="17" t="s">
        <v>1960</v>
      </c>
      <c r="B3221" s="17" t="s">
        <v>1961</v>
      </c>
      <c r="C3221" s="17" t="s">
        <v>19</v>
      </c>
      <c r="D3221" s="18">
        <v>42000000</v>
      </c>
      <c r="E3221" s="18">
        <v>42000000</v>
      </c>
      <c r="F3221" s="34">
        <f t="shared" si="50"/>
        <v>0</v>
      </c>
      <c r="K3221" s="13"/>
      <c r="L3221" s="13"/>
    </row>
    <row r="3222" spans="1:12" x14ac:dyDescent="0.2">
      <c r="A3222" s="17" t="s">
        <v>1962</v>
      </c>
      <c r="B3222" s="17" t="s">
        <v>1963</v>
      </c>
      <c r="C3222" s="17" t="s">
        <v>19</v>
      </c>
      <c r="D3222" s="18">
        <v>50000000</v>
      </c>
      <c r="E3222" s="37">
        <v>50000000</v>
      </c>
      <c r="F3222" s="34">
        <f t="shared" si="50"/>
        <v>0</v>
      </c>
      <c r="K3222" s="13"/>
      <c r="L3222" s="13"/>
    </row>
    <row r="3223" spans="1:12" x14ac:dyDescent="0.2">
      <c r="A3223" s="14" t="s">
        <v>1964</v>
      </c>
      <c r="B3223" s="14" t="s">
        <v>1965</v>
      </c>
      <c r="C3223" s="14"/>
      <c r="F3223" s="34">
        <f t="shared" si="50"/>
        <v>0</v>
      </c>
      <c r="K3223" s="13"/>
      <c r="L3223" s="13"/>
    </row>
    <row r="3224" spans="1:12" x14ac:dyDescent="0.2">
      <c r="A3224" s="29" t="s">
        <v>5</v>
      </c>
      <c r="B3224" s="29" t="s">
        <v>140</v>
      </c>
      <c r="C3224" s="29"/>
      <c r="D3224" s="30" t="s">
        <v>20</v>
      </c>
      <c r="E3224" s="30" t="s">
        <v>20</v>
      </c>
      <c r="F3224" s="34" t="e">
        <f t="shared" si="50"/>
        <v>#VALUE!</v>
      </c>
      <c r="K3224" s="13"/>
      <c r="L3224" s="13"/>
    </row>
    <row r="3225" spans="1:12" x14ac:dyDescent="0.2">
      <c r="A3225" s="14" t="s">
        <v>139</v>
      </c>
      <c r="B3225" s="14" t="s">
        <v>15</v>
      </c>
      <c r="C3225" s="14"/>
      <c r="D3225" s="16">
        <v>1894196580</v>
      </c>
      <c r="E3225" s="16">
        <f>SUM(E3226,E3236,E3264)</f>
        <v>1894196580</v>
      </c>
      <c r="F3225" s="34">
        <f t="shared" si="50"/>
        <v>0</v>
      </c>
      <c r="K3225" s="13"/>
      <c r="L3225" s="13"/>
    </row>
    <row r="3226" spans="1:12" x14ac:dyDescent="0.2">
      <c r="A3226" s="14" t="s">
        <v>138</v>
      </c>
      <c r="B3226" s="14" t="s">
        <v>137</v>
      </c>
      <c r="C3226" s="14"/>
      <c r="D3226" s="16">
        <v>1033502323</v>
      </c>
      <c r="E3226" s="16">
        <f>SUM(E3227,E3230)</f>
        <v>1033502323</v>
      </c>
      <c r="F3226" s="34">
        <f t="shared" si="50"/>
        <v>0</v>
      </c>
      <c r="K3226" s="13"/>
      <c r="L3226" s="13"/>
    </row>
    <row r="3227" spans="1:12" x14ac:dyDescent="0.2">
      <c r="A3227" s="14" t="s">
        <v>136</v>
      </c>
      <c r="B3227" s="14" t="s">
        <v>132</v>
      </c>
      <c r="C3227" s="14"/>
      <c r="D3227" s="16">
        <v>900142071</v>
      </c>
      <c r="E3227" s="16">
        <f>E3228</f>
        <v>900142071</v>
      </c>
      <c r="F3227" s="34">
        <f t="shared" si="50"/>
        <v>0</v>
      </c>
      <c r="K3227" s="13"/>
      <c r="L3227" s="13"/>
    </row>
    <row r="3228" spans="1:12" x14ac:dyDescent="0.2">
      <c r="A3228" s="14" t="s">
        <v>135</v>
      </c>
      <c r="B3228" s="14" t="s">
        <v>134</v>
      </c>
      <c r="C3228" s="14"/>
      <c r="D3228" s="16">
        <v>900142071</v>
      </c>
      <c r="E3228" s="16">
        <f>E3229</f>
        <v>900142071</v>
      </c>
      <c r="F3228" s="34">
        <f t="shared" si="50"/>
        <v>0</v>
      </c>
      <c r="K3228" s="13"/>
      <c r="L3228" s="13"/>
    </row>
    <row r="3229" spans="1:12" x14ac:dyDescent="0.2">
      <c r="A3229" s="17" t="s">
        <v>133</v>
      </c>
      <c r="B3229" s="17" t="s">
        <v>132</v>
      </c>
      <c r="C3229" s="17"/>
      <c r="D3229" s="18">
        <v>900142071</v>
      </c>
      <c r="E3229" s="18">
        <v>900142071</v>
      </c>
      <c r="F3229" s="34">
        <f t="shared" si="50"/>
        <v>0</v>
      </c>
      <c r="K3229" s="13"/>
      <c r="L3229" s="13"/>
    </row>
    <row r="3230" spans="1:12" x14ac:dyDescent="0.2">
      <c r="A3230" s="14" t="s">
        <v>131</v>
      </c>
      <c r="B3230" s="14" t="s">
        <v>130</v>
      </c>
      <c r="C3230" s="14"/>
      <c r="D3230" s="16">
        <v>133360252</v>
      </c>
      <c r="E3230" s="16">
        <f>SUM(E3231,E3233)</f>
        <v>133360252</v>
      </c>
      <c r="F3230" s="34">
        <f t="shared" si="50"/>
        <v>0</v>
      </c>
      <c r="K3230" s="13"/>
      <c r="L3230" s="13"/>
    </row>
    <row r="3231" spans="1:12" x14ac:dyDescent="0.2">
      <c r="A3231" s="14" t="s">
        <v>129</v>
      </c>
      <c r="B3231" s="14" t="s">
        <v>128</v>
      </c>
      <c r="C3231" s="14"/>
      <c r="D3231" s="16">
        <v>0</v>
      </c>
      <c r="E3231" s="16">
        <f>E3232</f>
        <v>0</v>
      </c>
      <c r="F3231" s="34">
        <f t="shared" si="50"/>
        <v>0</v>
      </c>
      <c r="K3231" s="13"/>
      <c r="L3231" s="13"/>
    </row>
    <row r="3232" spans="1:12" x14ac:dyDescent="0.2">
      <c r="A3232" s="17" t="s">
        <v>143</v>
      </c>
      <c r="B3232" s="17" t="s">
        <v>144</v>
      </c>
      <c r="C3232" s="17"/>
      <c r="D3232" s="18">
        <v>0</v>
      </c>
      <c r="E3232" s="18">
        <v>0</v>
      </c>
      <c r="F3232" s="34">
        <f t="shared" si="50"/>
        <v>0</v>
      </c>
      <c r="K3232" s="13"/>
      <c r="L3232" s="13"/>
    </row>
    <row r="3233" spans="1:12" x14ac:dyDescent="0.2">
      <c r="A3233" s="14" t="s">
        <v>125</v>
      </c>
      <c r="B3233" s="14" t="s">
        <v>124</v>
      </c>
      <c r="C3233" s="14"/>
      <c r="D3233" s="16">
        <v>133360252</v>
      </c>
      <c r="E3233" s="16">
        <f>SUM(E3234:E3235)</f>
        <v>133360252</v>
      </c>
      <c r="F3233" s="34">
        <f t="shared" si="50"/>
        <v>0</v>
      </c>
      <c r="K3233" s="13"/>
      <c r="L3233" s="13"/>
    </row>
    <row r="3234" spans="1:12" x14ac:dyDescent="0.2">
      <c r="A3234" s="17" t="s">
        <v>123</v>
      </c>
      <c r="B3234" s="17" t="s">
        <v>122</v>
      </c>
      <c r="C3234" s="17"/>
      <c r="D3234" s="18">
        <v>44453417</v>
      </c>
      <c r="E3234" s="18">
        <v>44453417</v>
      </c>
      <c r="F3234" s="34">
        <f t="shared" si="50"/>
        <v>0</v>
      </c>
      <c r="K3234" s="13"/>
      <c r="L3234" s="13"/>
    </row>
    <row r="3235" spans="1:12" x14ac:dyDescent="0.2">
      <c r="A3235" s="17" t="s">
        <v>121</v>
      </c>
      <c r="B3235" s="17" t="s">
        <v>120</v>
      </c>
      <c r="C3235" s="17"/>
      <c r="D3235" s="18">
        <v>88906835</v>
      </c>
      <c r="E3235" s="18">
        <v>88906835</v>
      </c>
      <c r="F3235" s="34">
        <f t="shared" si="50"/>
        <v>0</v>
      </c>
      <c r="K3235" s="13"/>
      <c r="L3235" s="13"/>
    </row>
    <row r="3236" spans="1:12" x14ac:dyDescent="0.2">
      <c r="A3236" s="14" t="s">
        <v>119</v>
      </c>
      <c r="B3236" s="14" t="s">
        <v>118</v>
      </c>
      <c r="C3236" s="14"/>
      <c r="D3236" s="16">
        <v>78426451</v>
      </c>
      <c r="E3236" s="16">
        <f>E3237</f>
        <v>78426451</v>
      </c>
      <c r="F3236" s="34">
        <f t="shared" si="50"/>
        <v>0</v>
      </c>
      <c r="K3236" s="13"/>
      <c r="L3236" s="13"/>
    </row>
    <row r="3237" spans="1:12" x14ac:dyDescent="0.2">
      <c r="A3237" s="14" t="s">
        <v>117</v>
      </c>
      <c r="B3237" s="14" t="s">
        <v>116</v>
      </c>
      <c r="C3237" s="14"/>
      <c r="D3237" s="16">
        <v>78426451</v>
      </c>
      <c r="E3237" s="16">
        <f>SUM(E3238,E3240,E3243,E3247,E3251,E3253,E3256,E3258,E3261)</f>
        <v>78426451</v>
      </c>
      <c r="F3237" s="34">
        <f t="shared" si="50"/>
        <v>0</v>
      </c>
      <c r="K3237" s="13"/>
      <c r="L3237" s="13"/>
    </row>
    <row r="3238" spans="1:12" x14ac:dyDescent="0.2">
      <c r="A3238" s="14" t="s">
        <v>115</v>
      </c>
      <c r="B3238" s="14" t="s">
        <v>114</v>
      </c>
      <c r="C3238" s="14"/>
      <c r="D3238" s="16">
        <v>24018555</v>
      </c>
      <c r="E3238" s="16">
        <f>E3239</f>
        <v>24018555</v>
      </c>
      <c r="F3238" s="34">
        <f t="shared" si="50"/>
        <v>0</v>
      </c>
      <c r="K3238" s="13"/>
      <c r="L3238" s="13"/>
    </row>
    <row r="3239" spans="1:12" x14ac:dyDescent="0.2">
      <c r="A3239" s="17" t="s">
        <v>111</v>
      </c>
      <c r="B3239" s="17" t="s">
        <v>110</v>
      </c>
      <c r="C3239" s="17"/>
      <c r="D3239" s="18">
        <v>24018555</v>
      </c>
      <c r="E3239" s="18">
        <v>24018555</v>
      </c>
      <c r="F3239" s="34">
        <f t="shared" si="50"/>
        <v>0</v>
      </c>
      <c r="K3239" s="13"/>
      <c r="L3239" s="13"/>
    </row>
    <row r="3240" spans="1:12" x14ac:dyDescent="0.2">
      <c r="A3240" s="14" t="s">
        <v>109</v>
      </c>
      <c r="B3240" s="14" t="s">
        <v>108</v>
      </c>
      <c r="C3240" s="14"/>
      <c r="D3240" s="16">
        <v>5100000</v>
      </c>
      <c r="E3240" s="16">
        <f>SUM(E3241:E3242)</f>
        <v>5100000</v>
      </c>
      <c r="F3240" s="34">
        <f t="shared" si="50"/>
        <v>0</v>
      </c>
      <c r="K3240" s="13"/>
      <c r="L3240" s="13"/>
    </row>
    <row r="3241" spans="1:12" x14ac:dyDescent="0.2">
      <c r="A3241" s="17" t="s">
        <v>107</v>
      </c>
      <c r="B3241" s="17" t="s">
        <v>106</v>
      </c>
      <c r="C3241" s="17"/>
      <c r="D3241" s="18">
        <v>3600000</v>
      </c>
      <c r="E3241" s="18">
        <v>3600000</v>
      </c>
      <c r="F3241" s="34">
        <f t="shared" si="50"/>
        <v>0</v>
      </c>
      <c r="K3241" s="13"/>
      <c r="L3241" s="13"/>
    </row>
    <row r="3242" spans="1:12" x14ac:dyDescent="0.2">
      <c r="A3242" s="17" t="s">
        <v>105</v>
      </c>
      <c r="B3242" s="17" t="s">
        <v>104</v>
      </c>
      <c r="C3242" s="17"/>
      <c r="D3242" s="18">
        <v>1500000</v>
      </c>
      <c r="E3242" s="18">
        <v>1500000</v>
      </c>
      <c r="F3242" s="34">
        <f t="shared" si="50"/>
        <v>0</v>
      </c>
      <c r="K3242" s="13"/>
      <c r="L3242" s="13"/>
    </row>
    <row r="3243" spans="1:12" x14ac:dyDescent="0.2">
      <c r="A3243" s="14" t="s">
        <v>101</v>
      </c>
      <c r="B3243" s="14" t="s">
        <v>100</v>
      </c>
      <c r="C3243" s="14"/>
      <c r="D3243" s="16">
        <v>5614390</v>
      </c>
      <c r="E3243" s="16">
        <f>SUM(E3244:E3246)</f>
        <v>5614390</v>
      </c>
      <c r="F3243" s="34">
        <f t="shared" si="50"/>
        <v>0</v>
      </c>
      <c r="K3243" s="13"/>
      <c r="L3243" s="13"/>
    </row>
    <row r="3244" spans="1:12" x14ac:dyDescent="0.2">
      <c r="A3244" s="17" t="s">
        <v>99</v>
      </c>
      <c r="B3244" s="17" t="s">
        <v>98</v>
      </c>
      <c r="C3244" s="17"/>
      <c r="D3244" s="18">
        <v>5311657</v>
      </c>
      <c r="E3244" s="18">
        <v>5311657</v>
      </c>
      <c r="F3244" s="34">
        <f t="shared" si="50"/>
        <v>0</v>
      </c>
      <c r="K3244" s="13"/>
      <c r="L3244" s="13"/>
    </row>
    <row r="3245" spans="1:12" x14ac:dyDescent="0.2">
      <c r="A3245" s="17" t="s">
        <v>95</v>
      </c>
      <c r="B3245" s="17" t="s">
        <v>94</v>
      </c>
      <c r="C3245" s="17"/>
      <c r="D3245" s="18">
        <v>203657</v>
      </c>
      <c r="E3245" s="18">
        <v>203657</v>
      </c>
      <c r="F3245" s="34">
        <f t="shared" si="50"/>
        <v>0</v>
      </c>
      <c r="K3245" s="13"/>
      <c r="L3245" s="13"/>
    </row>
    <row r="3246" spans="1:12" x14ac:dyDescent="0.2">
      <c r="A3246" s="17" t="s">
        <v>145</v>
      </c>
      <c r="B3246" s="17" t="s">
        <v>146</v>
      </c>
      <c r="C3246" s="17"/>
      <c r="D3246" s="18">
        <v>99076</v>
      </c>
      <c r="E3246" s="18">
        <v>99076</v>
      </c>
      <c r="F3246" s="34">
        <f t="shared" si="50"/>
        <v>0</v>
      </c>
      <c r="K3246" s="13"/>
      <c r="L3246" s="13"/>
    </row>
    <row r="3247" spans="1:12" x14ac:dyDescent="0.2">
      <c r="A3247" s="14" t="s">
        <v>89</v>
      </c>
      <c r="B3247" s="14" t="s">
        <v>88</v>
      </c>
      <c r="C3247" s="14"/>
      <c r="D3247" s="16">
        <v>9157477</v>
      </c>
      <c r="E3247" s="16">
        <f>SUM(E3248:E3250)</f>
        <v>9157477</v>
      </c>
      <c r="F3247" s="34">
        <f t="shared" si="50"/>
        <v>0</v>
      </c>
      <c r="K3247" s="13"/>
      <c r="L3247" s="13"/>
    </row>
    <row r="3248" spans="1:12" x14ac:dyDescent="0.2">
      <c r="A3248" s="17" t="s">
        <v>87</v>
      </c>
      <c r="B3248" s="17" t="s">
        <v>86</v>
      </c>
      <c r="C3248" s="17"/>
      <c r="D3248" s="18">
        <v>4206269</v>
      </c>
      <c r="E3248" s="18">
        <v>4206269</v>
      </c>
      <c r="F3248" s="34">
        <f t="shared" si="50"/>
        <v>0</v>
      </c>
      <c r="K3248" s="13"/>
      <c r="L3248" s="13"/>
    </row>
    <row r="3249" spans="1:12" x14ac:dyDescent="0.2">
      <c r="A3249" s="17" t="s">
        <v>85</v>
      </c>
      <c r="B3249" s="17" t="s">
        <v>84</v>
      </c>
      <c r="C3249" s="17"/>
      <c r="D3249" s="18">
        <v>1492584</v>
      </c>
      <c r="E3249" s="18">
        <v>1492584</v>
      </c>
      <c r="F3249" s="34">
        <f t="shared" si="50"/>
        <v>0</v>
      </c>
      <c r="K3249" s="13"/>
      <c r="L3249" s="13"/>
    </row>
    <row r="3250" spans="1:12" x14ac:dyDescent="0.2">
      <c r="A3250" s="17" t="s">
        <v>81</v>
      </c>
      <c r="B3250" s="17" t="s">
        <v>80</v>
      </c>
      <c r="C3250" s="17"/>
      <c r="D3250" s="18">
        <v>3458624</v>
      </c>
      <c r="E3250" s="18">
        <v>3458624</v>
      </c>
      <c r="F3250" s="34">
        <f t="shared" si="50"/>
        <v>0</v>
      </c>
      <c r="K3250" s="13"/>
      <c r="L3250" s="13"/>
    </row>
    <row r="3251" spans="1:12" x14ac:dyDescent="0.2">
      <c r="A3251" s="14" t="s">
        <v>75</v>
      </c>
      <c r="B3251" s="14" t="s">
        <v>74</v>
      </c>
      <c r="C3251" s="14"/>
      <c r="D3251" s="16">
        <v>2000000</v>
      </c>
      <c r="E3251" s="16">
        <f>E3252</f>
        <v>2000000</v>
      </c>
      <c r="F3251" s="34">
        <f t="shared" si="50"/>
        <v>0</v>
      </c>
      <c r="K3251" s="13"/>
      <c r="L3251" s="13"/>
    </row>
    <row r="3252" spans="1:12" x14ac:dyDescent="0.2">
      <c r="A3252" s="17" t="s">
        <v>73</v>
      </c>
      <c r="B3252" s="17" t="s">
        <v>72</v>
      </c>
      <c r="C3252" s="17"/>
      <c r="D3252" s="18">
        <v>2000000</v>
      </c>
      <c r="E3252" s="18">
        <v>2000000</v>
      </c>
      <c r="F3252" s="34">
        <f t="shared" si="50"/>
        <v>0</v>
      </c>
      <c r="K3252" s="13"/>
      <c r="L3252" s="13"/>
    </row>
    <row r="3253" spans="1:12" x14ac:dyDescent="0.2">
      <c r="A3253" s="14" t="s">
        <v>71</v>
      </c>
      <c r="B3253" s="14" t="s">
        <v>70</v>
      </c>
      <c r="C3253" s="14"/>
      <c r="D3253" s="16">
        <v>17662714</v>
      </c>
      <c r="E3253" s="16">
        <f>SUM(E3254:E3255)</f>
        <v>17662714</v>
      </c>
      <c r="F3253" s="34">
        <f t="shared" si="50"/>
        <v>0</v>
      </c>
      <c r="K3253" s="13"/>
    </row>
    <row r="3254" spans="1:12" x14ac:dyDescent="0.2">
      <c r="A3254" s="17" t="s">
        <v>69</v>
      </c>
      <c r="B3254" s="17" t="s">
        <v>68</v>
      </c>
      <c r="C3254" s="17"/>
      <c r="D3254" s="18">
        <v>8734018</v>
      </c>
      <c r="E3254" s="18">
        <v>8734018</v>
      </c>
      <c r="F3254" s="34">
        <f t="shared" si="50"/>
        <v>0</v>
      </c>
      <c r="K3254" s="13"/>
    </row>
    <row r="3255" spans="1:12" x14ac:dyDescent="0.2">
      <c r="A3255" s="17" t="s">
        <v>151</v>
      </c>
      <c r="B3255" s="17" t="s">
        <v>152</v>
      </c>
      <c r="C3255" s="17"/>
      <c r="D3255" s="18">
        <v>8928696</v>
      </c>
      <c r="E3255" s="18">
        <v>8928696</v>
      </c>
      <c r="F3255" s="34">
        <f t="shared" si="50"/>
        <v>0</v>
      </c>
      <c r="K3255" s="13"/>
    </row>
    <row r="3256" spans="1:12" x14ac:dyDescent="0.2">
      <c r="A3256" s="14" t="s">
        <v>65</v>
      </c>
      <c r="B3256" s="14" t="s">
        <v>64</v>
      </c>
      <c r="C3256" s="14"/>
      <c r="D3256" s="16">
        <v>5400000</v>
      </c>
      <c r="E3256" s="16">
        <f>E3257</f>
        <v>5400000</v>
      </c>
      <c r="F3256" s="34">
        <f t="shared" si="50"/>
        <v>0</v>
      </c>
      <c r="K3256" s="13"/>
    </row>
    <row r="3257" spans="1:12" x14ac:dyDescent="0.2">
      <c r="A3257" s="17" t="s">
        <v>401</v>
      </c>
      <c r="B3257" s="17" t="s">
        <v>402</v>
      </c>
      <c r="C3257" s="17"/>
      <c r="D3257" s="18">
        <v>5400000</v>
      </c>
      <c r="E3257" s="18">
        <v>5400000</v>
      </c>
      <c r="F3257" s="34">
        <f t="shared" si="50"/>
        <v>0</v>
      </c>
      <c r="K3257" s="13"/>
      <c r="L3257" s="13"/>
    </row>
    <row r="3258" spans="1:12" x14ac:dyDescent="0.2">
      <c r="A3258" s="14" t="s">
        <v>59</v>
      </c>
      <c r="B3258" s="14" t="s">
        <v>58</v>
      </c>
      <c r="C3258" s="14"/>
      <c r="D3258" s="16">
        <v>7700000</v>
      </c>
      <c r="E3258" s="16">
        <f>SUM(E3259:E3260)</f>
        <v>7700000</v>
      </c>
      <c r="F3258" s="34">
        <f t="shared" si="50"/>
        <v>0</v>
      </c>
      <c r="K3258" s="13"/>
      <c r="L3258" s="13"/>
    </row>
    <row r="3259" spans="1:12" x14ac:dyDescent="0.2">
      <c r="A3259" s="17" t="s">
        <v>57</v>
      </c>
      <c r="B3259" s="17" t="s">
        <v>56</v>
      </c>
      <c r="C3259" s="17"/>
      <c r="D3259" s="18">
        <v>4500000</v>
      </c>
      <c r="E3259" s="18">
        <v>4500000</v>
      </c>
      <c r="F3259" s="34">
        <f t="shared" si="50"/>
        <v>0</v>
      </c>
      <c r="K3259" s="13"/>
      <c r="L3259" s="13"/>
    </row>
    <row r="3260" spans="1:12" x14ac:dyDescent="0.2">
      <c r="A3260" s="17" t="s">
        <v>55</v>
      </c>
      <c r="B3260" s="17" t="s">
        <v>54</v>
      </c>
      <c r="C3260" s="17"/>
      <c r="D3260" s="18">
        <v>3200000</v>
      </c>
      <c r="E3260" s="18">
        <v>3200000</v>
      </c>
      <c r="F3260" s="34">
        <f t="shared" si="50"/>
        <v>0</v>
      </c>
      <c r="K3260" s="13"/>
      <c r="L3260" s="13"/>
    </row>
    <row r="3261" spans="1:12" x14ac:dyDescent="0.2">
      <c r="A3261" s="14" t="s">
        <v>53</v>
      </c>
      <c r="B3261" s="14" t="s">
        <v>52</v>
      </c>
      <c r="C3261" s="14"/>
      <c r="D3261" s="16">
        <v>1773315</v>
      </c>
      <c r="E3261" s="16">
        <f>SUM(E3262:E3263)</f>
        <v>1773315</v>
      </c>
      <c r="F3261" s="34">
        <f t="shared" si="50"/>
        <v>0</v>
      </c>
      <c r="K3261" s="13"/>
      <c r="L3261" s="13"/>
    </row>
    <row r="3262" spans="1:12" x14ac:dyDescent="0.2">
      <c r="A3262" s="17" t="s">
        <v>51</v>
      </c>
      <c r="B3262" s="17" t="s">
        <v>50</v>
      </c>
      <c r="C3262" s="17"/>
      <c r="D3262" s="18">
        <v>1589840</v>
      </c>
      <c r="E3262" s="18">
        <v>1589840</v>
      </c>
      <c r="F3262" s="34">
        <f t="shared" si="50"/>
        <v>0</v>
      </c>
      <c r="K3262" s="13"/>
      <c r="L3262" s="13"/>
    </row>
    <row r="3263" spans="1:12" x14ac:dyDescent="0.2">
      <c r="A3263" s="17" t="s">
        <v>45</v>
      </c>
      <c r="B3263" s="17" t="s">
        <v>44</v>
      </c>
      <c r="C3263" s="17"/>
      <c r="D3263" s="18">
        <v>183475</v>
      </c>
      <c r="E3263" s="18">
        <v>183475</v>
      </c>
      <c r="F3263" s="34">
        <f t="shared" si="50"/>
        <v>0</v>
      </c>
      <c r="K3263" s="13"/>
      <c r="L3263" s="13"/>
    </row>
    <row r="3264" spans="1:12" x14ac:dyDescent="0.2">
      <c r="A3264" s="14" t="s">
        <v>37</v>
      </c>
      <c r="B3264" s="14" t="s">
        <v>36</v>
      </c>
      <c r="C3264" s="14"/>
      <c r="D3264" s="16">
        <v>782267806</v>
      </c>
      <c r="E3264" s="16">
        <f>SUM(E3265,E3269,E3272,E3275)</f>
        <v>782267806</v>
      </c>
      <c r="F3264" s="34">
        <f t="shared" si="50"/>
        <v>0</v>
      </c>
      <c r="K3264" s="13"/>
      <c r="L3264" s="13"/>
    </row>
    <row r="3265" spans="1:12" x14ac:dyDescent="0.2">
      <c r="A3265" s="14" t="s">
        <v>35</v>
      </c>
      <c r="B3265" s="14" t="s">
        <v>34</v>
      </c>
      <c r="C3265" s="14"/>
      <c r="D3265" s="16">
        <v>23650000</v>
      </c>
      <c r="E3265" s="16">
        <f>E3266</f>
        <v>23650000</v>
      </c>
      <c r="F3265" s="34">
        <f t="shared" si="50"/>
        <v>0</v>
      </c>
      <c r="K3265" s="13"/>
      <c r="L3265" s="13"/>
    </row>
    <row r="3266" spans="1:12" x14ac:dyDescent="0.2">
      <c r="A3266" s="14" t="s">
        <v>33</v>
      </c>
      <c r="B3266" s="14" t="s">
        <v>32</v>
      </c>
      <c r="C3266" s="14"/>
      <c r="D3266" s="16">
        <v>23650000</v>
      </c>
      <c r="E3266" s="16">
        <f>SUM(E3267:E3268)</f>
        <v>23650000</v>
      </c>
      <c r="F3266" s="34">
        <f t="shared" si="50"/>
        <v>0</v>
      </c>
      <c r="K3266" s="13"/>
      <c r="L3266" s="13"/>
    </row>
    <row r="3267" spans="1:12" x14ac:dyDescent="0.2">
      <c r="A3267" s="17" t="s">
        <v>413</v>
      </c>
      <c r="B3267" s="17" t="s">
        <v>414</v>
      </c>
      <c r="C3267" s="17"/>
      <c r="D3267" s="18">
        <v>15150000</v>
      </c>
      <c r="E3267" s="35">
        <f>E3289</f>
        <v>15150000</v>
      </c>
      <c r="F3267" s="34">
        <f t="shared" si="50"/>
        <v>0</v>
      </c>
      <c r="K3267" s="13"/>
      <c r="L3267" s="13"/>
    </row>
    <row r="3268" spans="1:12" x14ac:dyDescent="0.2">
      <c r="A3268" s="17" t="s">
        <v>415</v>
      </c>
      <c r="B3268" s="17" t="s">
        <v>416</v>
      </c>
      <c r="C3268" s="17"/>
      <c r="D3268" s="18">
        <v>8500000</v>
      </c>
      <c r="E3268" s="35">
        <f>E3288</f>
        <v>8500000</v>
      </c>
      <c r="F3268" s="34">
        <f t="shared" si="50"/>
        <v>0</v>
      </c>
      <c r="K3268" s="13"/>
      <c r="L3268" s="13"/>
    </row>
    <row r="3269" spans="1:12" x14ac:dyDescent="0.2">
      <c r="A3269" s="14" t="s">
        <v>157</v>
      </c>
      <c r="B3269" s="14" t="s">
        <v>158</v>
      </c>
      <c r="C3269" s="14"/>
      <c r="D3269" s="16">
        <v>200000000</v>
      </c>
      <c r="E3269" s="16">
        <f>E3270</f>
        <v>200000000</v>
      </c>
      <c r="F3269" s="34">
        <f t="shared" si="50"/>
        <v>0</v>
      </c>
      <c r="K3269" s="13"/>
      <c r="L3269" s="13"/>
    </row>
    <row r="3270" spans="1:12" x14ac:dyDescent="0.2">
      <c r="A3270" s="14" t="s">
        <v>159</v>
      </c>
      <c r="B3270" s="14" t="s">
        <v>160</v>
      </c>
      <c r="C3270" s="14"/>
      <c r="D3270" s="16">
        <v>200000000</v>
      </c>
      <c r="E3270" s="16">
        <f>E3271</f>
        <v>200000000</v>
      </c>
      <c r="F3270" s="34">
        <f t="shared" ref="F3270:F3333" si="51">E3270-D3270</f>
        <v>0</v>
      </c>
      <c r="K3270" s="13"/>
      <c r="L3270" s="13"/>
    </row>
    <row r="3271" spans="1:12" x14ac:dyDescent="0.2">
      <c r="A3271" s="17" t="s">
        <v>163</v>
      </c>
      <c r="B3271" s="17" t="s">
        <v>164</v>
      </c>
      <c r="C3271" s="17"/>
      <c r="D3271" s="18">
        <v>200000000</v>
      </c>
      <c r="E3271" s="35">
        <f>E3303</f>
        <v>200000000</v>
      </c>
      <c r="F3271" s="34">
        <f t="shared" si="51"/>
        <v>0</v>
      </c>
      <c r="K3271" s="13"/>
      <c r="L3271" s="13"/>
    </row>
    <row r="3272" spans="1:12" x14ac:dyDescent="0.2">
      <c r="A3272" s="14" t="s">
        <v>165</v>
      </c>
      <c r="B3272" s="14" t="s">
        <v>166</v>
      </c>
      <c r="C3272" s="14"/>
      <c r="D3272" s="16">
        <v>61830000</v>
      </c>
      <c r="E3272" s="16">
        <f>E3273</f>
        <v>61830000</v>
      </c>
      <c r="F3272" s="34">
        <f t="shared" si="51"/>
        <v>0</v>
      </c>
      <c r="K3272" s="13"/>
      <c r="L3272" s="13"/>
    </row>
    <row r="3273" spans="1:12" x14ac:dyDescent="0.2">
      <c r="A3273" s="14" t="s">
        <v>167</v>
      </c>
      <c r="B3273" s="14" t="s">
        <v>168</v>
      </c>
      <c r="C3273" s="14"/>
      <c r="D3273" s="16">
        <v>61830000</v>
      </c>
      <c r="E3273" s="16">
        <f>E3274</f>
        <v>61830000</v>
      </c>
      <c r="F3273" s="34">
        <f t="shared" si="51"/>
        <v>0</v>
      </c>
      <c r="K3273" s="13"/>
      <c r="L3273" s="13"/>
    </row>
    <row r="3274" spans="1:12" x14ac:dyDescent="0.2">
      <c r="A3274" s="17" t="s">
        <v>169</v>
      </c>
      <c r="B3274" s="17" t="s">
        <v>170</v>
      </c>
      <c r="C3274" s="17"/>
      <c r="D3274" s="18">
        <v>61830000</v>
      </c>
      <c r="E3274" s="35">
        <f>SUM(E3285:E3286)</f>
        <v>61830000</v>
      </c>
      <c r="F3274" s="34">
        <f t="shared" si="51"/>
        <v>0</v>
      </c>
      <c r="K3274" s="13"/>
      <c r="L3274" s="13"/>
    </row>
    <row r="3275" spans="1:12" x14ac:dyDescent="0.2">
      <c r="A3275" s="14" t="s">
        <v>31</v>
      </c>
      <c r="B3275" s="14" t="s">
        <v>30</v>
      </c>
      <c r="C3275" s="14"/>
      <c r="D3275" s="16">
        <v>496787806</v>
      </c>
      <c r="E3275" s="16">
        <f>E3276</f>
        <v>496787806</v>
      </c>
      <c r="F3275" s="34">
        <f t="shared" si="51"/>
        <v>0</v>
      </c>
      <c r="K3275" s="13"/>
      <c r="L3275" s="13"/>
    </row>
    <row r="3276" spans="1:12" x14ac:dyDescent="0.2">
      <c r="A3276" s="14" t="s">
        <v>29</v>
      </c>
      <c r="B3276" s="14" t="s">
        <v>28</v>
      </c>
      <c r="C3276" s="14"/>
      <c r="D3276" s="16">
        <v>496787806</v>
      </c>
      <c r="E3276" s="16">
        <f>E3277</f>
        <v>496787806</v>
      </c>
      <c r="F3276" s="34">
        <f t="shared" si="51"/>
        <v>0</v>
      </c>
      <c r="K3276" s="13"/>
      <c r="L3276" s="13"/>
    </row>
    <row r="3277" spans="1:12" x14ac:dyDescent="0.2">
      <c r="A3277" s="17" t="s">
        <v>27</v>
      </c>
      <c r="B3277" s="17" t="s">
        <v>26</v>
      </c>
      <c r="C3277" s="17"/>
      <c r="D3277" s="18">
        <v>496787806</v>
      </c>
      <c r="E3277" s="18">
        <f>SUM(E3287,E3290:E3302)</f>
        <v>496787806</v>
      </c>
      <c r="F3277" s="34">
        <f t="shared" si="51"/>
        <v>0</v>
      </c>
      <c r="K3277" s="13"/>
      <c r="L3277" s="13"/>
    </row>
    <row r="3278" spans="1:12" x14ac:dyDescent="0.2">
      <c r="A3278" s="13"/>
      <c r="B3278" s="14" t="s">
        <v>3</v>
      </c>
      <c r="C3278" s="14"/>
      <c r="D3278" s="16">
        <v>1033502323</v>
      </c>
      <c r="E3278" s="16">
        <f>E3226</f>
        <v>1033502323</v>
      </c>
      <c r="F3278" s="34">
        <f t="shared" si="51"/>
        <v>0</v>
      </c>
      <c r="J3278" s="13"/>
      <c r="K3278" s="13"/>
    </row>
    <row r="3279" spans="1:12" x14ac:dyDescent="0.2">
      <c r="A3279" s="13"/>
      <c r="B3279" s="14" t="s">
        <v>2</v>
      </c>
      <c r="C3279" s="14"/>
      <c r="D3279" s="16">
        <v>78426451</v>
      </c>
      <c r="E3279" s="16">
        <f>E3236</f>
        <v>78426451</v>
      </c>
      <c r="F3279" s="34">
        <f t="shared" si="51"/>
        <v>0</v>
      </c>
      <c r="K3279" s="13"/>
      <c r="L3279" s="13"/>
    </row>
    <row r="3280" spans="1:12" x14ac:dyDescent="0.2">
      <c r="A3280" s="13"/>
      <c r="B3280" s="14" t="s">
        <v>23</v>
      </c>
      <c r="C3280" s="14"/>
      <c r="D3280" s="16">
        <v>1111928774</v>
      </c>
      <c r="E3280" s="16">
        <f>SUM(E3278:E3279)</f>
        <v>1111928774</v>
      </c>
      <c r="F3280" s="34">
        <f t="shared" si="51"/>
        <v>0</v>
      </c>
      <c r="K3280" s="13"/>
      <c r="L3280" s="13"/>
    </row>
    <row r="3281" spans="1:12" x14ac:dyDescent="0.2">
      <c r="A3281" s="13"/>
      <c r="B3281" s="14" t="s">
        <v>1</v>
      </c>
      <c r="C3281" s="14"/>
      <c r="D3281" s="16">
        <v>782267806</v>
      </c>
      <c r="E3281" s="16">
        <f>E3264</f>
        <v>782267806</v>
      </c>
      <c r="F3281" s="34">
        <f t="shared" si="51"/>
        <v>0</v>
      </c>
      <c r="K3281" s="13"/>
      <c r="L3281" s="13"/>
    </row>
    <row r="3282" spans="1:12" x14ac:dyDescent="0.2">
      <c r="A3282" s="13"/>
      <c r="B3282" s="14" t="s">
        <v>0</v>
      </c>
      <c r="C3282" s="14"/>
      <c r="D3282" s="16">
        <v>1894196580</v>
      </c>
      <c r="E3282" s="16">
        <f>SUM(E3280:E3281)</f>
        <v>1894196580</v>
      </c>
      <c r="F3282" s="34">
        <f t="shared" si="51"/>
        <v>0</v>
      </c>
      <c r="K3282" s="13"/>
      <c r="L3282" s="13"/>
    </row>
    <row r="3283" spans="1:12" x14ac:dyDescent="0.2">
      <c r="A3283" s="14" t="s">
        <v>1964</v>
      </c>
      <c r="B3283" s="14" t="s">
        <v>1965</v>
      </c>
      <c r="C3283" s="14"/>
      <c r="F3283" s="34">
        <f t="shared" si="51"/>
        <v>0</v>
      </c>
      <c r="K3283" s="13"/>
      <c r="L3283" s="13"/>
    </row>
    <row r="3284" spans="1:12" x14ac:dyDescent="0.2">
      <c r="A3284" s="29" t="s">
        <v>5</v>
      </c>
      <c r="B3284" s="29" t="s">
        <v>22</v>
      </c>
      <c r="C3284" s="29" t="s">
        <v>21</v>
      </c>
      <c r="D3284" s="30" t="s">
        <v>20</v>
      </c>
      <c r="E3284" s="30" t="s">
        <v>20</v>
      </c>
      <c r="F3284" s="34" t="e">
        <f t="shared" si="51"/>
        <v>#VALUE!</v>
      </c>
      <c r="K3284" s="13"/>
      <c r="L3284" s="13"/>
    </row>
    <row r="3285" spans="1:12" x14ac:dyDescent="0.2">
      <c r="A3285" s="17" t="s">
        <v>1966</v>
      </c>
      <c r="B3285" s="17" t="s">
        <v>1967</v>
      </c>
      <c r="C3285" s="17" t="s">
        <v>19</v>
      </c>
      <c r="D3285" s="18">
        <v>38500000</v>
      </c>
      <c r="E3285" s="35">
        <v>38500000</v>
      </c>
      <c r="F3285" s="34">
        <f t="shared" si="51"/>
        <v>0</v>
      </c>
      <c r="K3285" s="13"/>
      <c r="L3285" s="13"/>
    </row>
    <row r="3286" spans="1:12" x14ac:dyDescent="0.2">
      <c r="A3286" s="17" t="s">
        <v>1968</v>
      </c>
      <c r="B3286" s="17" t="s">
        <v>1969</v>
      </c>
      <c r="C3286" s="17" t="s">
        <v>19</v>
      </c>
      <c r="D3286" s="18">
        <v>23330000</v>
      </c>
      <c r="E3286" s="35">
        <v>23330000</v>
      </c>
      <c r="F3286" s="34">
        <f t="shared" si="51"/>
        <v>0</v>
      </c>
      <c r="K3286" s="13"/>
      <c r="L3286" s="13"/>
    </row>
    <row r="3287" spans="1:12" ht="27" x14ac:dyDescent="0.2">
      <c r="A3287" s="17" t="s">
        <v>1970</v>
      </c>
      <c r="B3287" s="17" t="s">
        <v>1971</v>
      </c>
      <c r="C3287" s="17" t="s">
        <v>19</v>
      </c>
      <c r="D3287" s="18">
        <v>36890900</v>
      </c>
      <c r="E3287" s="18">
        <v>36890900</v>
      </c>
      <c r="F3287" s="34">
        <f t="shared" si="51"/>
        <v>0</v>
      </c>
      <c r="K3287" s="13"/>
      <c r="L3287" s="13"/>
    </row>
    <row r="3288" spans="1:12" x14ac:dyDescent="0.2">
      <c r="A3288" s="17" t="s">
        <v>1972</v>
      </c>
      <c r="B3288" s="17" t="s">
        <v>1973</v>
      </c>
      <c r="C3288" s="17" t="s">
        <v>19</v>
      </c>
      <c r="D3288" s="18">
        <v>8500000</v>
      </c>
      <c r="E3288" s="35">
        <v>8500000</v>
      </c>
      <c r="F3288" s="34">
        <f t="shared" si="51"/>
        <v>0</v>
      </c>
      <c r="K3288" s="13"/>
      <c r="L3288" s="13"/>
    </row>
    <row r="3289" spans="1:12" ht="27" x14ac:dyDescent="0.2">
      <c r="A3289" s="17" t="s">
        <v>1974</v>
      </c>
      <c r="B3289" s="17" t="s">
        <v>1975</v>
      </c>
      <c r="C3289" s="17" t="s">
        <v>19</v>
      </c>
      <c r="D3289" s="18">
        <v>15150000</v>
      </c>
      <c r="E3289" s="35">
        <v>15150000</v>
      </c>
      <c r="F3289" s="34">
        <f t="shared" si="51"/>
        <v>0</v>
      </c>
      <c r="K3289" s="13"/>
      <c r="L3289" s="13"/>
    </row>
    <row r="3290" spans="1:12" ht="27" x14ac:dyDescent="0.2">
      <c r="A3290" s="17" t="s">
        <v>1976</v>
      </c>
      <c r="B3290" s="17" t="s">
        <v>1977</v>
      </c>
      <c r="C3290" s="17" t="s">
        <v>19</v>
      </c>
      <c r="D3290" s="18">
        <v>40475556</v>
      </c>
      <c r="E3290" s="18">
        <v>40475556</v>
      </c>
      <c r="F3290" s="34">
        <f t="shared" si="51"/>
        <v>0</v>
      </c>
      <c r="K3290" s="13"/>
      <c r="L3290" s="13"/>
    </row>
    <row r="3291" spans="1:12" x14ac:dyDescent="0.2">
      <c r="A3291" s="17" t="s">
        <v>1978</v>
      </c>
      <c r="B3291" s="17" t="s">
        <v>1979</v>
      </c>
      <c r="C3291" s="17" t="s">
        <v>19</v>
      </c>
      <c r="D3291" s="18">
        <v>11800000</v>
      </c>
      <c r="E3291" s="18">
        <v>11800000</v>
      </c>
      <c r="F3291" s="34">
        <f t="shared" si="51"/>
        <v>0</v>
      </c>
      <c r="K3291" s="13"/>
      <c r="L3291" s="13"/>
    </row>
    <row r="3292" spans="1:12" ht="27" x14ac:dyDescent="0.2">
      <c r="A3292" s="17" t="s">
        <v>1980</v>
      </c>
      <c r="B3292" s="17" t="s">
        <v>1981</v>
      </c>
      <c r="C3292" s="17" t="s">
        <v>19</v>
      </c>
      <c r="D3292" s="18">
        <v>70500000</v>
      </c>
      <c r="E3292" s="18">
        <v>70500000</v>
      </c>
      <c r="F3292" s="34">
        <f t="shared" si="51"/>
        <v>0</v>
      </c>
      <c r="K3292" s="13"/>
      <c r="L3292" s="13"/>
    </row>
    <row r="3293" spans="1:12" ht="27" x14ac:dyDescent="0.2">
      <c r="A3293" s="17" t="s">
        <v>1982</v>
      </c>
      <c r="B3293" s="17" t="s">
        <v>1983</v>
      </c>
      <c r="C3293" s="17" t="s">
        <v>19</v>
      </c>
      <c r="D3293" s="18">
        <v>75790100</v>
      </c>
      <c r="E3293" s="18">
        <v>75790100</v>
      </c>
      <c r="F3293" s="34">
        <f t="shared" si="51"/>
        <v>0</v>
      </c>
      <c r="K3293" s="13"/>
      <c r="L3293" s="13"/>
    </row>
    <row r="3294" spans="1:12" ht="27" x14ac:dyDescent="0.2">
      <c r="A3294" s="17" t="s">
        <v>1984</v>
      </c>
      <c r="B3294" s="17" t="s">
        <v>1985</v>
      </c>
      <c r="C3294" s="17" t="s">
        <v>19</v>
      </c>
      <c r="D3294" s="18">
        <v>78551000</v>
      </c>
      <c r="E3294" s="18">
        <v>78551000</v>
      </c>
      <c r="F3294" s="34">
        <f t="shared" si="51"/>
        <v>0</v>
      </c>
      <c r="K3294" s="13"/>
      <c r="L3294" s="13"/>
    </row>
    <row r="3295" spans="1:12" ht="27" x14ac:dyDescent="0.2">
      <c r="A3295" s="17" t="s">
        <v>1986</v>
      </c>
      <c r="B3295" s="17" t="s">
        <v>1987</v>
      </c>
      <c r="C3295" s="17" t="s">
        <v>18</v>
      </c>
      <c r="D3295" s="18">
        <v>32950000</v>
      </c>
      <c r="E3295" s="18">
        <v>32950000</v>
      </c>
      <c r="F3295" s="34">
        <f t="shared" si="51"/>
        <v>0</v>
      </c>
      <c r="K3295" s="13"/>
      <c r="L3295" s="13"/>
    </row>
    <row r="3296" spans="1:12" ht="27" x14ac:dyDescent="0.2">
      <c r="A3296" s="17" t="s">
        <v>1988</v>
      </c>
      <c r="B3296" s="17" t="s">
        <v>1989</v>
      </c>
      <c r="C3296" s="17" t="s">
        <v>18</v>
      </c>
      <c r="D3296" s="18">
        <v>53790000</v>
      </c>
      <c r="E3296" s="18">
        <v>53790000</v>
      </c>
      <c r="F3296" s="34">
        <f t="shared" si="51"/>
        <v>0</v>
      </c>
      <c r="K3296" s="13"/>
      <c r="L3296" s="13"/>
    </row>
    <row r="3297" spans="1:12" x14ac:dyDescent="0.2">
      <c r="A3297" s="17" t="s">
        <v>1990</v>
      </c>
      <c r="B3297" s="17" t="s">
        <v>1991</v>
      </c>
      <c r="C3297" s="17" t="s">
        <v>18</v>
      </c>
      <c r="D3297" s="18">
        <v>22200100</v>
      </c>
      <c r="E3297" s="18">
        <v>22200100</v>
      </c>
      <c r="F3297" s="34">
        <f t="shared" si="51"/>
        <v>0</v>
      </c>
      <c r="K3297" s="13"/>
      <c r="L3297" s="13"/>
    </row>
    <row r="3298" spans="1:12" x14ac:dyDescent="0.2">
      <c r="A3298" s="17" t="s">
        <v>1992</v>
      </c>
      <c r="B3298" s="17" t="s">
        <v>1993</v>
      </c>
      <c r="C3298" s="17" t="s">
        <v>18</v>
      </c>
      <c r="D3298" s="18">
        <v>20400050</v>
      </c>
      <c r="E3298" s="18">
        <v>20400050</v>
      </c>
      <c r="F3298" s="34">
        <f t="shared" si="51"/>
        <v>0</v>
      </c>
      <c r="K3298" s="13"/>
      <c r="L3298" s="13"/>
    </row>
    <row r="3299" spans="1:12" ht="27" x14ac:dyDescent="0.2">
      <c r="A3299" s="17" t="s">
        <v>1994</v>
      </c>
      <c r="B3299" s="17" t="s">
        <v>1995</v>
      </c>
      <c r="C3299" s="17" t="s">
        <v>18</v>
      </c>
      <c r="D3299" s="18">
        <v>10200200</v>
      </c>
      <c r="E3299" s="18">
        <v>10200200</v>
      </c>
      <c r="F3299" s="34">
        <f t="shared" si="51"/>
        <v>0</v>
      </c>
      <c r="K3299" s="13"/>
      <c r="L3299" s="13"/>
    </row>
    <row r="3300" spans="1:12" ht="27" x14ac:dyDescent="0.2">
      <c r="A3300" s="17" t="s">
        <v>1996</v>
      </c>
      <c r="B3300" s="17" t="s">
        <v>1997</v>
      </c>
      <c r="C3300" s="17" t="s">
        <v>18</v>
      </c>
      <c r="D3300" s="18">
        <v>34239900</v>
      </c>
      <c r="E3300" s="18">
        <v>34239900</v>
      </c>
      <c r="F3300" s="34">
        <f t="shared" si="51"/>
        <v>0</v>
      </c>
      <c r="K3300" s="13"/>
      <c r="L3300" s="13"/>
    </row>
    <row r="3301" spans="1:12" ht="27" x14ac:dyDescent="0.2">
      <c r="A3301" s="17" t="s">
        <v>1998</v>
      </c>
      <c r="B3301" s="17" t="s">
        <v>1999</v>
      </c>
      <c r="C3301" s="17" t="s">
        <v>19</v>
      </c>
      <c r="D3301" s="18">
        <v>4000000</v>
      </c>
      <c r="E3301" s="18">
        <v>4000000</v>
      </c>
      <c r="F3301" s="34">
        <f t="shared" si="51"/>
        <v>0</v>
      </c>
      <c r="K3301" s="13"/>
      <c r="L3301" s="13"/>
    </row>
    <row r="3302" spans="1:12" ht="40.5" x14ac:dyDescent="0.2">
      <c r="A3302" s="17" t="s">
        <v>2000</v>
      </c>
      <c r="B3302" s="17" t="s">
        <v>2001</v>
      </c>
      <c r="C3302" s="17" t="s">
        <v>19</v>
      </c>
      <c r="D3302" s="18">
        <v>5000000</v>
      </c>
      <c r="E3302" s="18">
        <v>5000000</v>
      </c>
      <c r="F3302" s="34">
        <f t="shared" si="51"/>
        <v>0</v>
      </c>
      <c r="K3302" s="13"/>
      <c r="L3302" s="13"/>
    </row>
    <row r="3303" spans="1:12" ht="27" x14ac:dyDescent="0.2">
      <c r="A3303" s="17" t="s">
        <v>2002</v>
      </c>
      <c r="B3303" s="17" t="s">
        <v>2003</v>
      </c>
      <c r="C3303" s="17" t="s">
        <v>18</v>
      </c>
      <c r="D3303" s="18">
        <v>200000000</v>
      </c>
      <c r="E3303" s="35">
        <v>200000000</v>
      </c>
      <c r="F3303" s="34">
        <f t="shared" si="51"/>
        <v>0</v>
      </c>
      <c r="K3303" s="13"/>
      <c r="L3303" s="13"/>
    </row>
    <row r="3304" spans="1:12" ht="27" x14ac:dyDescent="0.2">
      <c r="A3304" s="97"/>
      <c r="B3304" s="98" t="s">
        <v>2155</v>
      </c>
      <c r="C3304" s="97" t="s">
        <v>18</v>
      </c>
      <c r="D3304" s="97"/>
      <c r="E3304" s="99">
        <v>20000000</v>
      </c>
      <c r="F3304" s="34">
        <f t="shared" si="51"/>
        <v>20000000</v>
      </c>
      <c r="K3304" s="13"/>
      <c r="L3304" s="13"/>
    </row>
    <row r="3305" spans="1:12" x14ac:dyDescent="0.2">
      <c r="A3305" s="14" t="s">
        <v>2008</v>
      </c>
      <c r="B3305" s="14" t="s">
        <v>2009</v>
      </c>
      <c r="C3305" s="14"/>
      <c r="F3305" s="34">
        <f t="shared" si="51"/>
        <v>0</v>
      </c>
      <c r="K3305" s="13"/>
      <c r="L3305" s="13"/>
    </row>
    <row r="3306" spans="1:12" x14ac:dyDescent="0.2">
      <c r="A3306" s="29" t="s">
        <v>5</v>
      </c>
      <c r="B3306" s="29" t="s">
        <v>140</v>
      </c>
      <c r="C3306" s="29"/>
      <c r="D3306" s="30" t="s">
        <v>20</v>
      </c>
      <c r="E3306" s="30" t="s">
        <v>20</v>
      </c>
      <c r="F3306" s="34" t="e">
        <f t="shared" si="51"/>
        <v>#VALUE!</v>
      </c>
      <c r="K3306" s="13"/>
      <c r="L3306" s="13"/>
    </row>
    <row r="3307" spans="1:12" x14ac:dyDescent="0.2">
      <c r="A3307" s="14" t="s">
        <v>139</v>
      </c>
      <c r="B3307" s="14" t="s">
        <v>15</v>
      </c>
      <c r="C3307" s="14"/>
      <c r="D3307" s="16">
        <v>1297862703</v>
      </c>
      <c r="E3307" s="16">
        <f>SUM(E3308,E3318,E3357)</f>
        <v>1297862703</v>
      </c>
      <c r="F3307" s="34">
        <f t="shared" si="51"/>
        <v>0</v>
      </c>
      <c r="K3307" s="13"/>
      <c r="L3307" s="13"/>
    </row>
    <row r="3308" spans="1:12" x14ac:dyDescent="0.2">
      <c r="A3308" s="14" t="s">
        <v>138</v>
      </c>
      <c r="B3308" s="14" t="s">
        <v>137</v>
      </c>
      <c r="C3308" s="14"/>
      <c r="D3308" s="16">
        <v>628256440</v>
      </c>
      <c r="E3308" s="16">
        <f>SUM(E3309,E3312)</f>
        <v>628256440</v>
      </c>
      <c r="F3308" s="34">
        <f t="shared" si="51"/>
        <v>0</v>
      </c>
      <c r="K3308" s="13"/>
      <c r="L3308" s="13"/>
    </row>
    <row r="3309" spans="1:12" x14ac:dyDescent="0.2">
      <c r="A3309" s="14" t="s">
        <v>136</v>
      </c>
      <c r="B3309" s="14" t="s">
        <v>132</v>
      </c>
      <c r="C3309" s="14"/>
      <c r="D3309" s="16">
        <v>541139785</v>
      </c>
      <c r="E3309" s="16">
        <f>E3310</f>
        <v>541139785</v>
      </c>
      <c r="F3309" s="34">
        <f t="shared" si="51"/>
        <v>0</v>
      </c>
      <c r="K3309" s="13"/>
      <c r="L3309" s="13"/>
    </row>
    <row r="3310" spans="1:12" x14ac:dyDescent="0.2">
      <c r="A3310" s="14" t="s">
        <v>135</v>
      </c>
      <c r="B3310" s="14" t="s">
        <v>134</v>
      </c>
      <c r="C3310" s="14"/>
      <c r="D3310" s="16">
        <v>541139785</v>
      </c>
      <c r="E3310" s="16">
        <f>E3311</f>
        <v>541139785</v>
      </c>
      <c r="F3310" s="34">
        <f t="shared" si="51"/>
        <v>0</v>
      </c>
      <c r="K3310" s="13"/>
      <c r="L3310" s="13"/>
    </row>
    <row r="3311" spans="1:12" x14ac:dyDescent="0.2">
      <c r="A3311" s="17" t="s">
        <v>133</v>
      </c>
      <c r="B3311" s="17" t="s">
        <v>132</v>
      </c>
      <c r="C3311" s="17"/>
      <c r="D3311" s="18">
        <v>541139785</v>
      </c>
      <c r="E3311" s="18">
        <v>541139785</v>
      </c>
      <c r="F3311" s="34">
        <f t="shared" si="51"/>
        <v>0</v>
      </c>
      <c r="K3311" s="13"/>
      <c r="L3311" s="13"/>
    </row>
    <row r="3312" spans="1:12" x14ac:dyDescent="0.2">
      <c r="A3312" s="14" t="s">
        <v>131</v>
      </c>
      <c r="B3312" s="14" t="s">
        <v>130</v>
      </c>
      <c r="C3312" s="14"/>
      <c r="D3312" s="16">
        <v>87116655</v>
      </c>
      <c r="E3312" s="16">
        <f>SUM(E3313,E3315)</f>
        <v>87116655</v>
      </c>
      <c r="F3312" s="34">
        <f t="shared" si="51"/>
        <v>0</v>
      </c>
      <c r="K3312" s="13"/>
      <c r="L3312" s="13"/>
    </row>
    <row r="3313" spans="1:12" x14ac:dyDescent="0.2">
      <c r="A3313" s="14" t="s">
        <v>129</v>
      </c>
      <c r="B3313" s="14" t="s">
        <v>128</v>
      </c>
      <c r="C3313" s="14"/>
      <c r="D3313" s="16">
        <v>9267804</v>
      </c>
      <c r="E3313" s="16">
        <f>E3314</f>
        <v>9267804</v>
      </c>
      <c r="F3313" s="34">
        <f t="shared" si="51"/>
        <v>0</v>
      </c>
      <c r="K3313" s="13"/>
      <c r="L3313" s="13"/>
    </row>
    <row r="3314" spans="1:12" x14ac:dyDescent="0.2">
      <c r="A3314" s="17" t="s">
        <v>143</v>
      </c>
      <c r="B3314" s="17" t="s">
        <v>144</v>
      </c>
      <c r="C3314" s="17"/>
      <c r="D3314" s="18">
        <v>9267804</v>
      </c>
      <c r="E3314" s="18">
        <v>9267804</v>
      </c>
      <c r="F3314" s="34">
        <f t="shared" si="51"/>
        <v>0</v>
      </c>
      <c r="K3314" s="13"/>
      <c r="L3314" s="13"/>
    </row>
    <row r="3315" spans="1:12" x14ac:dyDescent="0.2">
      <c r="A3315" s="14" t="s">
        <v>125</v>
      </c>
      <c r="B3315" s="14" t="s">
        <v>124</v>
      </c>
      <c r="C3315" s="14"/>
      <c r="D3315" s="16">
        <v>77848851</v>
      </c>
      <c r="E3315" s="16">
        <f>SUM(E3316:E3317)</f>
        <v>77848851</v>
      </c>
      <c r="F3315" s="34">
        <f t="shared" si="51"/>
        <v>0</v>
      </c>
      <c r="K3315" s="13"/>
      <c r="L3315" s="13"/>
    </row>
    <row r="3316" spans="1:12" x14ac:dyDescent="0.2">
      <c r="A3316" s="17" t="s">
        <v>123</v>
      </c>
      <c r="B3316" s="17" t="s">
        <v>122</v>
      </c>
      <c r="C3316" s="17"/>
      <c r="D3316" s="18">
        <v>25949617</v>
      </c>
      <c r="E3316" s="18">
        <v>25949617</v>
      </c>
      <c r="F3316" s="34">
        <f t="shared" si="51"/>
        <v>0</v>
      </c>
      <c r="K3316" s="13"/>
      <c r="L3316" s="13"/>
    </row>
    <row r="3317" spans="1:12" x14ac:dyDescent="0.2">
      <c r="A3317" s="17" t="s">
        <v>121</v>
      </c>
      <c r="B3317" s="17" t="s">
        <v>120</v>
      </c>
      <c r="C3317" s="17"/>
      <c r="D3317" s="18">
        <v>51899234</v>
      </c>
      <c r="E3317" s="18">
        <v>51899234</v>
      </c>
      <c r="F3317" s="34">
        <f t="shared" si="51"/>
        <v>0</v>
      </c>
      <c r="K3317" s="13"/>
      <c r="L3317" s="13"/>
    </row>
    <row r="3318" spans="1:12" x14ac:dyDescent="0.2">
      <c r="A3318" s="14" t="s">
        <v>119</v>
      </c>
      <c r="B3318" s="14" t="s">
        <v>118</v>
      </c>
      <c r="C3318" s="14"/>
      <c r="D3318" s="16">
        <v>71859403</v>
      </c>
      <c r="E3318" s="16">
        <f>E3319</f>
        <v>71859403</v>
      </c>
      <c r="F3318" s="34">
        <f t="shared" si="51"/>
        <v>0</v>
      </c>
      <c r="K3318" s="13"/>
      <c r="L3318" s="13"/>
    </row>
    <row r="3319" spans="1:12" x14ac:dyDescent="0.2">
      <c r="A3319" s="14" t="s">
        <v>117</v>
      </c>
      <c r="B3319" s="14" t="s">
        <v>116</v>
      </c>
      <c r="C3319" s="14"/>
      <c r="D3319" s="16">
        <v>71859403</v>
      </c>
      <c r="E3319" s="16">
        <f>SUM(E3320,E3323,E3326,E3330,E3335,E3337,E3340,E3343,E3346,E3348)</f>
        <v>71859403</v>
      </c>
      <c r="F3319" s="34">
        <f t="shared" si="51"/>
        <v>0</v>
      </c>
      <c r="K3319" s="13"/>
      <c r="L3319" s="13"/>
    </row>
    <row r="3320" spans="1:12" x14ac:dyDescent="0.2">
      <c r="A3320" s="14" t="s">
        <v>115</v>
      </c>
      <c r="B3320" s="14" t="s">
        <v>114</v>
      </c>
      <c r="C3320" s="14"/>
      <c r="D3320" s="16">
        <v>17343210</v>
      </c>
      <c r="E3320" s="16">
        <f>SUM(E3321:E3322)</f>
        <v>17343210</v>
      </c>
      <c r="F3320" s="34">
        <f t="shared" si="51"/>
        <v>0</v>
      </c>
      <c r="K3320" s="13"/>
      <c r="L3320" s="13"/>
    </row>
    <row r="3321" spans="1:12" x14ac:dyDescent="0.2">
      <c r="A3321" s="17" t="s">
        <v>113</v>
      </c>
      <c r="B3321" s="17" t="s">
        <v>112</v>
      </c>
      <c r="C3321" s="17"/>
      <c r="D3321" s="18">
        <v>4543210</v>
      </c>
      <c r="E3321" s="18">
        <v>4543210</v>
      </c>
      <c r="F3321" s="34">
        <f t="shared" si="51"/>
        <v>0</v>
      </c>
      <c r="K3321" s="13"/>
      <c r="L3321" s="13"/>
    </row>
    <row r="3322" spans="1:12" x14ac:dyDescent="0.2">
      <c r="A3322" s="17" t="s">
        <v>111</v>
      </c>
      <c r="B3322" s="17" t="s">
        <v>110</v>
      </c>
      <c r="C3322" s="17"/>
      <c r="D3322" s="18">
        <v>12800000</v>
      </c>
      <c r="E3322" s="18">
        <v>12800000</v>
      </c>
      <c r="F3322" s="34">
        <f t="shared" si="51"/>
        <v>0</v>
      </c>
      <c r="K3322" s="13"/>
      <c r="L3322" s="13"/>
    </row>
    <row r="3323" spans="1:12" x14ac:dyDescent="0.2">
      <c r="A3323" s="14" t="s">
        <v>109</v>
      </c>
      <c r="B3323" s="14" t="s">
        <v>108</v>
      </c>
      <c r="C3323" s="14"/>
      <c r="D3323" s="16">
        <v>5759528</v>
      </c>
      <c r="E3323" s="16">
        <f>SUM(E3324:E3325)</f>
        <v>5759528</v>
      </c>
      <c r="F3323" s="34">
        <f t="shared" si="51"/>
        <v>0</v>
      </c>
      <c r="K3323" s="13"/>
      <c r="L3323" s="13"/>
    </row>
    <row r="3324" spans="1:12" x14ac:dyDescent="0.2">
      <c r="A3324" s="17" t="s">
        <v>107</v>
      </c>
      <c r="B3324" s="17" t="s">
        <v>106</v>
      </c>
      <c r="C3324" s="17"/>
      <c r="D3324" s="18">
        <v>4800000</v>
      </c>
      <c r="E3324" s="18">
        <v>4800000</v>
      </c>
      <c r="F3324" s="34">
        <f t="shared" si="51"/>
        <v>0</v>
      </c>
      <c r="K3324" s="13"/>
      <c r="L3324" s="13"/>
    </row>
    <row r="3325" spans="1:12" x14ac:dyDescent="0.2">
      <c r="A3325" s="17" t="s">
        <v>397</v>
      </c>
      <c r="B3325" s="17" t="s">
        <v>398</v>
      </c>
      <c r="C3325" s="17"/>
      <c r="D3325" s="18">
        <v>959528</v>
      </c>
      <c r="E3325" s="18">
        <v>959528</v>
      </c>
      <c r="F3325" s="34">
        <f t="shared" si="51"/>
        <v>0</v>
      </c>
      <c r="K3325" s="13"/>
      <c r="L3325" s="13"/>
    </row>
    <row r="3326" spans="1:12" x14ac:dyDescent="0.2">
      <c r="A3326" s="14" t="s">
        <v>101</v>
      </c>
      <c r="B3326" s="14" t="s">
        <v>100</v>
      </c>
      <c r="C3326" s="14"/>
      <c r="D3326" s="16">
        <v>8272729</v>
      </c>
      <c r="E3326" s="16">
        <f>SUM(E3327:E3329)</f>
        <v>8272729</v>
      </c>
      <c r="F3326" s="34">
        <f t="shared" si="51"/>
        <v>0</v>
      </c>
      <c r="K3326" s="13"/>
      <c r="L3326" s="13"/>
    </row>
    <row r="3327" spans="1:12" x14ac:dyDescent="0.2">
      <c r="A3327" s="17" t="s">
        <v>99</v>
      </c>
      <c r="B3327" s="17" t="s">
        <v>98</v>
      </c>
      <c r="C3327" s="17"/>
      <c r="D3327" s="18">
        <v>6064270</v>
      </c>
      <c r="E3327" s="18">
        <v>6064270</v>
      </c>
      <c r="F3327" s="34">
        <f t="shared" si="51"/>
        <v>0</v>
      </c>
      <c r="K3327" s="13"/>
      <c r="L3327" s="13"/>
    </row>
    <row r="3328" spans="1:12" x14ac:dyDescent="0.2">
      <c r="A3328" s="17" t="s">
        <v>95</v>
      </c>
      <c r="B3328" s="17" t="s">
        <v>94</v>
      </c>
      <c r="C3328" s="17"/>
      <c r="D3328" s="18">
        <v>5073</v>
      </c>
      <c r="E3328" s="18">
        <v>5073</v>
      </c>
      <c r="F3328" s="34">
        <f t="shared" si="51"/>
        <v>0</v>
      </c>
      <c r="K3328" s="13"/>
      <c r="L3328" s="13"/>
    </row>
    <row r="3329" spans="1:12" x14ac:dyDescent="0.2">
      <c r="A3329" s="17" t="s">
        <v>93</v>
      </c>
      <c r="B3329" s="17" t="s">
        <v>92</v>
      </c>
      <c r="C3329" s="17"/>
      <c r="D3329" s="18">
        <v>2203386</v>
      </c>
      <c r="E3329" s="18">
        <v>2203386</v>
      </c>
      <c r="F3329" s="34">
        <f t="shared" si="51"/>
        <v>0</v>
      </c>
      <c r="K3329" s="13"/>
      <c r="L3329" s="13"/>
    </row>
    <row r="3330" spans="1:12" x14ac:dyDescent="0.2">
      <c r="A3330" s="14" t="s">
        <v>89</v>
      </c>
      <c r="B3330" s="14" t="s">
        <v>88</v>
      </c>
      <c r="C3330" s="14"/>
      <c r="D3330" s="16">
        <v>5905515</v>
      </c>
      <c r="E3330" s="16">
        <f>SUM(E3331:E3334)</f>
        <v>5905515</v>
      </c>
      <c r="F3330" s="34">
        <f t="shared" si="51"/>
        <v>0</v>
      </c>
      <c r="K3330" s="13"/>
      <c r="L3330" s="13"/>
    </row>
    <row r="3331" spans="1:12" x14ac:dyDescent="0.2">
      <c r="A3331" s="17" t="s">
        <v>87</v>
      </c>
      <c r="B3331" s="17" t="s">
        <v>86</v>
      </c>
      <c r="C3331" s="17"/>
      <c r="D3331" s="18">
        <v>3942511</v>
      </c>
      <c r="E3331" s="18">
        <v>3942511</v>
      </c>
      <c r="F3331" s="34">
        <f t="shared" si="51"/>
        <v>0</v>
      </c>
      <c r="K3331" s="13"/>
      <c r="L3331" s="13"/>
    </row>
    <row r="3332" spans="1:12" x14ac:dyDescent="0.2">
      <c r="A3332" s="17" t="s">
        <v>83</v>
      </c>
      <c r="B3332" s="17" t="s">
        <v>82</v>
      </c>
      <c r="C3332" s="17"/>
      <c r="D3332" s="18">
        <v>1368413</v>
      </c>
      <c r="E3332" s="18">
        <v>1368413</v>
      </c>
      <c r="F3332" s="34">
        <f t="shared" si="51"/>
        <v>0</v>
      </c>
      <c r="K3332" s="13"/>
      <c r="L3332" s="13"/>
    </row>
    <row r="3333" spans="1:12" x14ac:dyDescent="0.2">
      <c r="A3333" s="17" t="s">
        <v>81</v>
      </c>
      <c r="B3333" s="17" t="s">
        <v>80</v>
      </c>
      <c r="C3333" s="17"/>
      <c r="D3333" s="18">
        <v>290193</v>
      </c>
      <c r="E3333" s="18">
        <v>290193</v>
      </c>
      <c r="F3333" s="34">
        <f t="shared" si="51"/>
        <v>0</v>
      </c>
      <c r="K3333" s="13"/>
      <c r="L3333" s="13"/>
    </row>
    <row r="3334" spans="1:12" x14ac:dyDescent="0.2">
      <c r="A3334" s="17" t="s">
        <v>79</v>
      </c>
      <c r="B3334" s="17" t="s">
        <v>78</v>
      </c>
      <c r="C3334" s="17"/>
      <c r="D3334" s="18">
        <v>304398</v>
      </c>
      <c r="E3334" s="18">
        <v>304398</v>
      </c>
      <c r="F3334" s="34">
        <f t="shared" ref="F3334:F3397" si="52">E3334-D3334</f>
        <v>0</v>
      </c>
      <c r="K3334" s="13"/>
      <c r="L3334" s="13"/>
    </row>
    <row r="3335" spans="1:12" x14ac:dyDescent="0.2">
      <c r="A3335" s="14" t="s">
        <v>75</v>
      </c>
      <c r="B3335" s="14" t="s">
        <v>74</v>
      </c>
      <c r="C3335" s="14"/>
      <c r="D3335" s="16">
        <v>260000</v>
      </c>
      <c r="E3335" s="16">
        <f>E3336</f>
        <v>260000</v>
      </c>
      <c r="F3335" s="34">
        <f t="shared" si="52"/>
        <v>0</v>
      </c>
      <c r="K3335" s="13"/>
      <c r="L3335" s="13"/>
    </row>
    <row r="3336" spans="1:12" x14ac:dyDescent="0.2">
      <c r="A3336" s="17" t="s">
        <v>73</v>
      </c>
      <c r="B3336" s="17" t="s">
        <v>72</v>
      </c>
      <c r="C3336" s="17"/>
      <c r="D3336" s="18">
        <v>260000</v>
      </c>
      <c r="E3336" s="18">
        <v>260000</v>
      </c>
      <c r="F3336" s="34">
        <f t="shared" si="52"/>
        <v>0</v>
      </c>
      <c r="K3336" s="13"/>
      <c r="L3336" s="13"/>
    </row>
    <row r="3337" spans="1:12" x14ac:dyDescent="0.2">
      <c r="A3337" s="14" t="s">
        <v>71</v>
      </c>
      <c r="B3337" s="14" t="s">
        <v>70</v>
      </c>
      <c r="C3337" s="14"/>
      <c r="D3337" s="16">
        <v>15139640</v>
      </c>
      <c r="E3337" s="16">
        <f>SUM(E3338:E3339)</f>
        <v>15139640</v>
      </c>
      <c r="F3337" s="34">
        <f t="shared" si="52"/>
        <v>0</v>
      </c>
      <c r="K3337" s="13"/>
      <c r="L3337" s="13"/>
    </row>
    <row r="3338" spans="1:12" x14ac:dyDescent="0.2">
      <c r="A3338" s="17" t="s">
        <v>69</v>
      </c>
      <c r="B3338" s="17" t="s">
        <v>68</v>
      </c>
      <c r="C3338" s="17"/>
      <c r="D3338" s="18">
        <v>11000000</v>
      </c>
      <c r="E3338" s="18">
        <v>11000000</v>
      </c>
      <c r="F3338" s="34">
        <f t="shared" si="52"/>
        <v>0</v>
      </c>
      <c r="K3338" s="13"/>
      <c r="L3338" s="13"/>
    </row>
    <row r="3339" spans="1:12" x14ac:dyDescent="0.2">
      <c r="A3339" s="17" t="s">
        <v>151</v>
      </c>
      <c r="B3339" s="17" t="s">
        <v>152</v>
      </c>
      <c r="C3339" s="17"/>
      <c r="D3339" s="18">
        <v>4139640</v>
      </c>
      <c r="E3339" s="18">
        <v>4139640</v>
      </c>
      <c r="F3339" s="34">
        <f t="shared" si="52"/>
        <v>0</v>
      </c>
      <c r="K3339" s="13"/>
    </row>
    <row r="3340" spans="1:12" x14ac:dyDescent="0.2">
      <c r="A3340" s="14" t="s">
        <v>65</v>
      </c>
      <c r="B3340" s="14" t="s">
        <v>64</v>
      </c>
      <c r="C3340" s="14"/>
      <c r="D3340" s="16">
        <v>2007330</v>
      </c>
      <c r="E3340" s="16">
        <f>SUM(E3341:E3342)</f>
        <v>2007330</v>
      </c>
      <c r="F3340" s="34">
        <f t="shared" si="52"/>
        <v>0</v>
      </c>
      <c r="K3340" s="13"/>
    </row>
    <row r="3341" spans="1:12" x14ac:dyDescent="0.2">
      <c r="A3341" s="17" t="s">
        <v>401</v>
      </c>
      <c r="B3341" s="17" t="s">
        <v>402</v>
      </c>
      <c r="C3341" s="17"/>
      <c r="D3341" s="18">
        <v>507330</v>
      </c>
      <c r="E3341" s="18">
        <v>507330</v>
      </c>
      <c r="F3341" s="34">
        <f t="shared" si="52"/>
        <v>0</v>
      </c>
      <c r="K3341" s="13"/>
    </row>
    <row r="3342" spans="1:12" x14ac:dyDescent="0.2">
      <c r="A3342" s="17" t="s">
        <v>61</v>
      </c>
      <c r="B3342" s="17" t="s">
        <v>60</v>
      </c>
      <c r="C3342" s="17"/>
      <c r="D3342" s="18">
        <v>1500000</v>
      </c>
      <c r="E3342" s="18">
        <v>1500000</v>
      </c>
      <c r="F3342" s="34">
        <f t="shared" si="52"/>
        <v>0</v>
      </c>
      <c r="K3342" s="13"/>
    </row>
    <row r="3343" spans="1:12" x14ac:dyDescent="0.2">
      <c r="A3343" s="14" t="s">
        <v>59</v>
      </c>
      <c r="B3343" s="14" t="s">
        <v>58</v>
      </c>
      <c r="C3343" s="14"/>
      <c r="D3343" s="16">
        <v>3648234</v>
      </c>
      <c r="E3343" s="16">
        <f>SUM(E3344:E3345)</f>
        <v>3648234</v>
      </c>
      <c r="F3343" s="34">
        <f t="shared" si="52"/>
        <v>0</v>
      </c>
      <c r="K3343" s="13"/>
      <c r="L3343" s="13"/>
    </row>
    <row r="3344" spans="1:12" x14ac:dyDescent="0.2">
      <c r="A3344" s="17" t="s">
        <v>57</v>
      </c>
      <c r="B3344" s="17" t="s">
        <v>56</v>
      </c>
      <c r="C3344" s="17"/>
      <c r="D3344" s="18">
        <v>1191664</v>
      </c>
      <c r="E3344" s="18">
        <v>1191664</v>
      </c>
      <c r="F3344" s="34">
        <f t="shared" si="52"/>
        <v>0</v>
      </c>
      <c r="K3344" s="13"/>
      <c r="L3344" s="13"/>
    </row>
    <row r="3345" spans="1:12" x14ac:dyDescent="0.2">
      <c r="A3345" s="17" t="s">
        <v>55</v>
      </c>
      <c r="B3345" s="17" t="s">
        <v>54</v>
      </c>
      <c r="C3345" s="17"/>
      <c r="D3345" s="18">
        <v>2456570</v>
      </c>
      <c r="E3345" s="18">
        <v>2456570</v>
      </c>
      <c r="F3345" s="34">
        <f t="shared" si="52"/>
        <v>0</v>
      </c>
      <c r="K3345" s="13"/>
      <c r="L3345" s="13"/>
    </row>
    <row r="3346" spans="1:12" x14ac:dyDescent="0.2">
      <c r="A3346" s="14" t="s">
        <v>405</v>
      </c>
      <c r="B3346" s="14" t="s">
        <v>406</v>
      </c>
      <c r="C3346" s="14"/>
      <c r="D3346" s="16">
        <v>1521000</v>
      </c>
      <c r="E3346" s="16">
        <f>E3347</f>
        <v>1521000</v>
      </c>
      <c r="F3346" s="34">
        <f t="shared" si="52"/>
        <v>0</v>
      </c>
      <c r="K3346" s="13"/>
      <c r="L3346" s="13"/>
    </row>
    <row r="3347" spans="1:12" x14ac:dyDescent="0.2">
      <c r="A3347" s="17" t="s">
        <v>407</v>
      </c>
      <c r="B3347" s="17" t="s">
        <v>408</v>
      </c>
      <c r="C3347" s="17"/>
      <c r="D3347" s="18">
        <v>1521000</v>
      </c>
      <c r="E3347" s="18">
        <v>1521000</v>
      </c>
      <c r="F3347" s="34">
        <f t="shared" si="52"/>
        <v>0</v>
      </c>
      <c r="K3347" s="13"/>
      <c r="L3347" s="13"/>
    </row>
    <row r="3348" spans="1:12" x14ac:dyDescent="0.2">
      <c r="A3348" s="14" t="s">
        <v>53</v>
      </c>
      <c r="B3348" s="14" t="s">
        <v>52</v>
      </c>
      <c r="C3348" s="14"/>
      <c r="D3348" s="16">
        <v>12002217</v>
      </c>
      <c r="E3348" s="16">
        <f>SUM(E3349:E3356)</f>
        <v>12002217</v>
      </c>
      <c r="F3348" s="34">
        <f t="shared" si="52"/>
        <v>0</v>
      </c>
      <c r="K3348" s="13"/>
      <c r="L3348" s="13"/>
    </row>
    <row r="3349" spans="1:12" x14ac:dyDescent="0.2">
      <c r="A3349" s="17" t="s">
        <v>51</v>
      </c>
      <c r="B3349" s="17" t="s">
        <v>50</v>
      </c>
      <c r="C3349" s="17"/>
      <c r="D3349" s="18">
        <v>2062217</v>
      </c>
      <c r="E3349" s="18">
        <v>2062217</v>
      </c>
      <c r="F3349" s="34">
        <f t="shared" si="52"/>
        <v>0</v>
      </c>
      <c r="K3349" s="13"/>
      <c r="L3349" s="13"/>
    </row>
    <row r="3350" spans="1:12" x14ac:dyDescent="0.2">
      <c r="A3350" s="17" t="s">
        <v>49</v>
      </c>
      <c r="B3350" s="17" t="s">
        <v>48</v>
      </c>
      <c r="C3350" s="17"/>
      <c r="D3350" s="18">
        <v>1500000</v>
      </c>
      <c r="E3350" s="18">
        <v>1500000</v>
      </c>
      <c r="F3350" s="34">
        <f t="shared" si="52"/>
        <v>0</v>
      </c>
      <c r="K3350" s="13"/>
      <c r="L3350" s="13"/>
    </row>
    <row r="3351" spans="1:12" x14ac:dyDescent="0.2">
      <c r="A3351" s="17" t="s">
        <v>47</v>
      </c>
      <c r="B3351" s="17" t="s">
        <v>46</v>
      </c>
      <c r="C3351" s="17"/>
      <c r="D3351" s="18">
        <v>1100000</v>
      </c>
      <c r="E3351" s="18">
        <v>1100000</v>
      </c>
      <c r="F3351" s="34">
        <f t="shared" si="52"/>
        <v>0</v>
      </c>
      <c r="K3351" s="13"/>
      <c r="L3351" s="13"/>
    </row>
    <row r="3352" spans="1:12" x14ac:dyDescent="0.2">
      <c r="A3352" s="17" t="s">
        <v>153</v>
      </c>
      <c r="B3352" s="17" t="s">
        <v>154</v>
      </c>
      <c r="C3352" s="17"/>
      <c r="D3352" s="18">
        <v>500000</v>
      </c>
      <c r="E3352" s="18">
        <v>500000</v>
      </c>
      <c r="F3352" s="34">
        <f t="shared" si="52"/>
        <v>0</v>
      </c>
      <c r="K3352" s="13"/>
      <c r="L3352" s="13"/>
    </row>
    <row r="3353" spans="1:12" x14ac:dyDescent="0.2">
      <c r="A3353" s="17" t="s">
        <v>45</v>
      </c>
      <c r="B3353" s="17" t="s">
        <v>44</v>
      </c>
      <c r="C3353" s="17"/>
      <c r="D3353" s="18">
        <v>240000</v>
      </c>
      <c r="E3353" s="18">
        <v>240000</v>
      </c>
      <c r="F3353" s="34">
        <f t="shared" si="52"/>
        <v>0</v>
      </c>
      <c r="K3353" s="13"/>
      <c r="L3353" s="13"/>
    </row>
    <row r="3354" spans="1:12" x14ac:dyDescent="0.2">
      <c r="A3354" s="17" t="s">
        <v>43</v>
      </c>
      <c r="B3354" s="17" t="s">
        <v>42</v>
      </c>
      <c r="C3354" s="17"/>
      <c r="D3354" s="18">
        <v>3000000</v>
      </c>
      <c r="E3354" s="18">
        <v>3000000</v>
      </c>
      <c r="F3354" s="34">
        <f t="shared" si="52"/>
        <v>0</v>
      </c>
      <c r="K3354" s="13"/>
      <c r="L3354" s="13"/>
    </row>
    <row r="3355" spans="1:12" x14ac:dyDescent="0.2">
      <c r="A3355" s="17" t="s">
        <v>155</v>
      </c>
      <c r="B3355" s="17" t="s">
        <v>156</v>
      </c>
      <c r="C3355" s="17"/>
      <c r="D3355" s="18">
        <v>2100000</v>
      </c>
      <c r="E3355" s="18">
        <v>2100000</v>
      </c>
      <c r="F3355" s="34">
        <f t="shared" si="52"/>
        <v>0</v>
      </c>
      <c r="J3355" s="13"/>
      <c r="K3355" s="13"/>
    </row>
    <row r="3356" spans="1:12" x14ac:dyDescent="0.2">
      <c r="A3356" s="17" t="s">
        <v>39</v>
      </c>
      <c r="B3356" s="17" t="s">
        <v>38</v>
      </c>
      <c r="C3356" s="17"/>
      <c r="D3356" s="18">
        <v>1500000</v>
      </c>
      <c r="E3356" s="18">
        <v>1500000</v>
      </c>
      <c r="F3356" s="34">
        <f t="shared" si="52"/>
        <v>0</v>
      </c>
      <c r="K3356" s="13"/>
      <c r="L3356" s="13"/>
    </row>
    <row r="3357" spans="1:12" x14ac:dyDescent="0.2">
      <c r="A3357" s="14" t="s">
        <v>37</v>
      </c>
      <c r="B3357" s="14" t="s">
        <v>36</v>
      </c>
      <c r="C3357" s="14"/>
      <c r="D3357" s="16">
        <v>597746860</v>
      </c>
      <c r="E3357" s="16">
        <f>SUM(E3358,E3361)</f>
        <v>597746860</v>
      </c>
      <c r="F3357" s="34">
        <f t="shared" si="52"/>
        <v>0</v>
      </c>
      <c r="K3357" s="13"/>
      <c r="L3357" s="13"/>
    </row>
    <row r="3358" spans="1:12" x14ac:dyDescent="0.2">
      <c r="A3358" s="14" t="s">
        <v>35</v>
      </c>
      <c r="B3358" s="14" t="s">
        <v>34</v>
      </c>
      <c r="C3358" s="14"/>
      <c r="D3358" s="16">
        <v>10000000</v>
      </c>
      <c r="E3358" s="16">
        <f>E3359</f>
        <v>10000000</v>
      </c>
      <c r="F3358" s="34">
        <f t="shared" si="52"/>
        <v>0</v>
      </c>
      <c r="K3358" s="13"/>
      <c r="L3358" s="13"/>
    </row>
    <row r="3359" spans="1:12" x14ac:dyDescent="0.2">
      <c r="A3359" s="14" t="s">
        <v>33</v>
      </c>
      <c r="B3359" s="14" t="s">
        <v>32</v>
      </c>
      <c r="C3359" s="14"/>
      <c r="D3359" s="16">
        <v>10000000</v>
      </c>
      <c r="E3359" s="16">
        <f>E3360</f>
        <v>10000000</v>
      </c>
      <c r="F3359" s="34">
        <f t="shared" si="52"/>
        <v>0</v>
      </c>
      <c r="K3359" s="13"/>
      <c r="L3359" s="13"/>
    </row>
    <row r="3360" spans="1:12" x14ac:dyDescent="0.2">
      <c r="A3360" s="17" t="s">
        <v>741</v>
      </c>
      <c r="B3360" s="17" t="s">
        <v>742</v>
      </c>
      <c r="C3360" s="17"/>
      <c r="D3360" s="18">
        <v>10000000</v>
      </c>
      <c r="E3360" s="35">
        <f>E3379</f>
        <v>10000000</v>
      </c>
      <c r="F3360" s="34">
        <f t="shared" si="52"/>
        <v>0</v>
      </c>
      <c r="K3360" s="13"/>
      <c r="L3360" s="13"/>
    </row>
    <row r="3361" spans="1:12" x14ac:dyDescent="0.2">
      <c r="A3361" s="14" t="s">
        <v>31</v>
      </c>
      <c r="B3361" s="14" t="s">
        <v>30</v>
      </c>
      <c r="C3361" s="14"/>
      <c r="D3361" s="16">
        <v>587746860</v>
      </c>
      <c r="E3361" s="16">
        <f>E3362</f>
        <v>587746860</v>
      </c>
      <c r="F3361" s="34">
        <f t="shared" si="52"/>
        <v>0</v>
      </c>
      <c r="K3361" s="13"/>
      <c r="L3361" s="13"/>
    </row>
    <row r="3362" spans="1:12" x14ac:dyDescent="0.2">
      <c r="A3362" s="14" t="s">
        <v>29</v>
      </c>
      <c r="B3362" s="14" t="s">
        <v>28</v>
      </c>
      <c r="C3362" s="14"/>
      <c r="D3362" s="16">
        <v>587746860</v>
      </c>
      <c r="E3362" s="16">
        <f>SUM(E3363:E3364)</f>
        <v>587746860</v>
      </c>
      <c r="F3362" s="34">
        <f t="shared" si="52"/>
        <v>0</v>
      </c>
      <c r="K3362" s="13"/>
      <c r="L3362" s="13"/>
    </row>
    <row r="3363" spans="1:12" x14ac:dyDescent="0.2">
      <c r="A3363" s="17" t="s">
        <v>27</v>
      </c>
      <c r="B3363" s="17" t="s">
        <v>26</v>
      </c>
      <c r="C3363" s="17"/>
      <c r="D3363" s="18">
        <v>527746860</v>
      </c>
      <c r="E3363" s="18">
        <f>SUM(E3372:E3375,E3377:E3378,E3380:E3381)</f>
        <v>527746860</v>
      </c>
      <c r="F3363" s="34">
        <f t="shared" si="52"/>
        <v>0</v>
      </c>
      <c r="K3363" s="13"/>
      <c r="L3363" s="13"/>
    </row>
    <row r="3364" spans="1:12" x14ac:dyDescent="0.2">
      <c r="A3364" s="17" t="s">
        <v>25</v>
      </c>
      <c r="B3364" s="17" t="s">
        <v>24</v>
      </c>
      <c r="C3364" s="17"/>
      <c r="D3364" s="18">
        <v>60000000</v>
      </c>
      <c r="E3364" s="35">
        <f>E3376</f>
        <v>60000000</v>
      </c>
      <c r="F3364" s="34">
        <f t="shared" si="52"/>
        <v>0</v>
      </c>
      <c r="K3364" s="13"/>
      <c r="L3364" s="13"/>
    </row>
    <row r="3365" spans="1:12" x14ac:dyDescent="0.2">
      <c r="A3365" s="13"/>
      <c r="B3365" s="14" t="s">
        <v>3</v>
      </c>
      <c r="C3365" s="14"/>
      <c r="D3365" s="16">
        <v>628256440</v>
      </c>
      <c r="E3365" s="16">
        <f>E3308</f>
        <v>628256440</v>
      </c>
      <c r="F3365" s="34">
        <f t="shared" si="52"/>
        <v>0</v>
      </c>
      <c r="K3365" s="13"/>
      <c r="L3365" s="13"/>
    </row>
    <row r="3366" spans="1:12" x14ac:dyDescent="0.2">
      <c r="A3366" s="13"/>
      <c r="B3366" s="14" t="s">
        <v>2</v>
      </c>
      <c r="C3366" s="14"/>
      <c r="D3366" s="16">
        <v>71859403</v>
      </c>
      <c r="E3366" s="16">
        <f>E3318</f>
        <v>71859403</v>
      </c>
      <c r="F3366" s="34">
        <f t="shared" si="52"/>
        <v>0</v>
      </c>
      <c r="K3366" s="13"/>
      <c r="L3366" s="13"/>
    </row>
    <row r="3367" spans="1:12" x14ac:dyDescent="0.2">
      <c r="A3367" s="13"/>
      <c r="B3367" s="14" t="s">
        <v>23</v>
      </c>
      <c r="C3367" s="14"/>
      <c r="D3367" s="16">
        <v>700115843</v>
      </c>
      <c r="E3367" s="16">
        <f>SUM(E3365:E3366)</f>
        <v>700115843</v>
      </c>
      <c r="F3367" s="34">
        <f t="shared" si="52"/>
        <v>0</v>
      </c>
      <c r="K3367" s="13"/>
      <c r="L3367" s="13"/>
    </row>
    <row r="3368" spans="1:12" x14ac:dyDescent="0.2">
      <c r="A3368" s="13"/>
      <c r="B3368" s="14" t="s">
        <v>1</v>
      </c>
      <c r="C3368" s="14"/>
      <c r="D3368" s="16">
        <v>597746860</v>
      </c>
      <c r="E3368" s="16">
        <f>E3357</f>
        <v>597746860</v>
      </c>
      <c r="F3368" s="34">
        <f t="shared" si="52"/>
        <v>0</v>
      </c>
      <c r="K3368" s="13"/>
      <c r="L3368" s="13"/>
    </row>
    <row r="3369" spans="1:12" x14ac:dyDescent="0.2">
      <c r="A3369" s="13"/>
      <c r="B3369" s="14" t="s">
        <v>0</v>
      </c>
      <c r="C3369" s="14"/>
      <c r="D3369" s="16">
        <v>1297862703</v>
      </c>
      <c r="E3369" s="16">
        <f>SUM(E3367:E3368)</f>
        <v>1297862703</v>
      </c>
      <c r="F3369" s="34">
        <f t="shared" si="52"/>
        <v>0</v>
      </c>
      <c r="K3369" s="13"/>
      <c r="L3369" s="13"/>
    </row>
    <row r="3370" spans="1:12" x14ac:dyDescent="0.2">
      <c r="A3370" s="14" t="s">
        <v>2008</v>
      </c>
      <c r="B3370" s="14" t="s">
        <v>2009</v>
      </c>
      <c r="C3370" s="14"/>
      <c r="F3370" s="34">
        <f t="shared" si="52"/>
        <v>0</v>
      </c>
      <c r="K3370" s="13"/>
      <c r="L3370" s="13"/>
    </row>
    <row r="3371" spans="1:12" x14ac:dyDescent="0.2">
      <c r="A3371" s="29" t="s">
        <v>5</v>
      </c>
      <c r="B3371" s="29" t="s">
        <v>22</v>
      </c>
      <c r="C3371" s="29" t="s">
        <v>21</v>
      </c>
      <c r="D3371" s="30" t="s">
        <v>20</v>
      </c>
      <c r="E3371" s="30" t="s">
        <v>20</v>
      </c>
      <c r="F3371" s="34" t="e">
        <f t="shared" si="52"/>
        <v>#VALUE!</v>
      </c>
      <c r="K3371" s="13"/>
      <c r="L3371" s="13"/>
    </row>
    <row r="3372" spans="1:12" x14ac:dyDescent="0.2">
      <c r="A3372" s="17" t="s">
        <v>2010</v>
      </c>
      <c r="B3372" s="17" t="s">
        <v>2011</v>
      </c>
      <c r="C3372" s="17" t="s">
        <v>19</v>
      </c>
      <c r="D3372" s="18">
        <v>50000000</v>
      </c>
      <c r="E3372" s="18">
        <v>50000000</v>
      </c>
      <c r="F3372" s="34">
        <f t="shared" si="52"/>
        <v>0</v>
      </c>
      <c r="K3372" s="13"/>
      <c r="L3372" s="13"/>
    </row>
    <row r="3373" spans="1:12" x14ac:dyDescent="0.2">
      <c r="A3373" s="17" t="s">
        <v>2012</v>
      </c>
      <c r="B3373" s="17" t="s">
        <v>2013</v>
      </c>
      <c r="C3373" s="17" t="s">
        <v>19</v>
      </c>
      <c r="D3373" s="18">
        <v>50000000</v>
      </c>
      <c r="E3373" s="18">
        <v>50000000</v>
      </c>
      <c r="F3373" s="34">
        <f t="shared" si="52"/>
        <v>0</v>
      </c>
      <c r="K3373" s="13"/>
      <c r="L3373" s="13"/>
    </row>
    <row r="3374" spans="1:12" x14ac:dyDescent="0.2">
      <c r="A3374" s="17" t="s">
        <v>2014</v>
      </c>
      <c r="B3374" s="17" t="s">
        <v>2015</v>
      </c>
      <c r="C3374" s="17" t="s">
        <v>19</v>
      </c>
      <c r="D3374" s="18">
        <v>300000000</v>
      </c>
      <c r="E3374" s="18">
        <v>300000000</v>
      </c>
      <c r="F3374" s="34">
        <f t="shared" si="52"/>
        <v>0</v>
      </c>
      <c r="K3374" s="13"/>
      <c r="L3374" s="13"/>
    </row>
    <row r="3375" spans="1:12" x14ac:dyDescent="0.2">
      <c r="A3375" s="17" t="s">
        <v>2016</v>
      </c>
      <c r="B3375" s="17" t="s">
        <v>2017</v>
      </c>
      <c r="C3375" s="17" t="s">
        <v>19</v>
      </c>
      <c r="D3375" s="18">
        <v>80000000</v>
      </c>
      <c r="E3375" s="18">
        <v>80000000</v>
      </c>
      <c r="F3375" s="34">
        <f t="shared" si="52"/>
        <v>0</v>
      </c>
      <c r="K3375" s="13"/>
      <c r="L3375" s="13"/>
    </row>
    <row r="3376" spans="1:12" ht="27" x14ac:dyDescent="0.2">
      <c r="A3376" s="17" t="s">
        <v>2018</v>
      </c>
      <c r="B3376" s="17" t="s">
        <v>2019</v>
      </c>
      <c r="C3376" s="17" t="s">
        <v>19</v>
      </c>
      <c r="D3376" s="18">
        <v>60000000</v>
      </c>
      <c r="E3376" s="35">
        <v>60000000</v>
      </c>
      <c r="F3376" s="34">
        <f t="shared" si="52"/>
        <v>0</v>
      </c>
      <c r="K3376" s="13"/>
      <c r="L3376" s="13"/>
    </row>
    <row r="3377" spans="1:12" ht="27" x14ac:dyDescent="0.2">
      <c r="A3377" s="17" t="s">
        <v>2020</v>
      </c>
      <c r="B3377" s="17" t="s">
        <v>2021</v>
      </c>
      <c r="C3377" s="17" t="s">
        <v>19</v>
      </c>
      <c r="D3377" s="18">
        <v>30000000</v>
      </c>
      <c r="E3377" s="18">
        <v>30000000</v>
      </c>
      <c r="F3377" s="34">
        <f t="shared" si="52"/>
        <v>0</v>
      </c>
      <c r="K3377" s="13"/>
      <c r="L3377" s="13"/>
    </row>
    <row r="3378" spans="1:12" x14ac:dyDescent="0.2">
      <c r="A3378" s="17" t="s">
        <v>2022</v>
      </c>
      <c r="B3378" s="17" t="s">
        <v>2023</v>
      </c>
      <c r="C3378" s="17" t="s">
        <v>19</v>
      </c>
      <c r="D3378" s="18">
        <v>2746860</v>
      </c>
      <c r="E3378" s="18">
        <v>2746860</v>
      </c>
      <c r="F3378" s="34">
        <f t="shared" si="52"/>
        <v>0</v>
      </c>
      <c r="K3378" s="13"/>
      <c r="L3378" s="13"/>
    </row>
    <row r="3379" spans="1:12" x14ac:dyDescent="0.2">
      <c r="A3379" s="17" t="s">
        <v>2024</v>
      </c>
      <c r="B3379" s="17" t="s">
        <v>2025</v>
      </c>
      <c r="C3379" s="17" t="s">
        <v>19</v>
      </c>
      <c r="D3379" s="18">
        <v>10000000</v>
      </c>
      <c r="E3379" s="35">
        <v>10000000</v>
      </c>
      <c r="F3379" s="34">
        <f t="shared" si="52"/>
        <v>0</v>
      </c>
      <c r="K3379" s="13"/>
      <c r="L3379" s="13"/>
    </row>
    <row r="3380" spans="1:12" x14ac:dyDescent="0.2">
      <c r="A3380" s="17" t="s">
        <v>2026</v>
      </c>
      <c r="B3380" s="17" t="s">
        <v>2027</v>
      </c>
      <c r="C3380" s="17" t="s">
        <v>19</v>
      </c>
      <c r="D3380" s="18">
        <v>5000000</v>
      </c>
      <c r="E3380" s="18">
        <v>5000000</v>
      </c>
      <c r="F3380" s="34">
        <f t="shared" si="52"/>
        <v>0</v>
      </c>
      <c r="K3380" s="13"/>
      <c r="L3380" s="13"/>
    </row>
    <row r="3381" spans="1:12" x14ac:dyDescent="0.2">
      <c r="A3381" s="17" t="s">
        <v>2028</v>
      </c>
      <c r="B3381" s="17" t="s">
        <v>2029</v>
      </c>
      <c r="C3381" s="17" t="s">
        <v>19</v>
      </c>
      <c r="D3381" s="18">
        <v>10000000</v>
      </c>
      <c r="E3381" s="18">
        <v>10000000</v>
      </c>
      <c r="F3381" s="34">
        <f t="shared" si="52"/>
        <v>0</v>
      </c>
      <c r="K3381" s="13"/>
      <c r="L3381" s="13"/>
    </row>
    <row r="3382" spans="1:12" x14ac:dyDescent="0.2">
      <c r="A3382" s="83"/>
      <c r="B3382" s="83" t="s">
        <v>2137</v>
      </c>
      <c r="C3382" s="83" t="s">
        <v>18</v>
      </c>
      <c r="D3382" s="84"/>
      <c r="E3382" s="84">
        <v>80000000</v>
      </c>
      <c r="F3382" s="34">
        <f t="shared" si="52"/>
        <v>80000000</v>
      </c>
      <c r="K3382" s="13"/>
      <c r="L3382" s="13"/>
    </row>
    <row r="3383" spans="1:12" x14ac:dyDescent="0.2">
      <c r="A3383" s="14" t="s">
        <v>2032</v>
      </c>
      <c r="B3383" s="14" t="s">
        <v>2033</v>
      </c>
      <c r="C3383" s="14"/>
      <c r="F3383" s="34">
        <f t="shared" si="52"/>
        <v>0</v>
      </c>
      <c r="K3383" s="13"/>
      <c r="L3383" s="13"/>
    </row>
    <row r="3384" spans="1:12" x14ac:dyDescent="0.2">
      <c r="A3384" s="29" t="s">
        <v>5</v>
      </c>
      <c r="B3384" s="29" t="s">
        <v>140</v>
      </c>
      <c r="C3384" s="29"/>
      <c r="D3384" s="30" t="s">
        <v>20</v>
      </c>
      <c r="E3384" s="30" t="s">
        <v>20</v>
      </c>
      <c r="F3384" s="34" t="e">
        <f t="shared" si="52"/>
        <v>#VALUE!</v>
      </c>
      <c r="K3384" s="13"/>
      <c r="L3384" s="13"/>
    </row>
    <row r="3385" spans="1:12" x14ac:dyDescent="0.2">
      <c r="A3385" s="14" t="s">
        <v>139</v>
      </c>
      <c r="B3385" s="14" t="s">
        <v>15</v>
      </c>
      <c r="C3385" s="14"/>
      <c r="D3385" s="16">
        <v>1250169580</v>
      </c>
      <c r="E3385" s="16">
        <f>SUM(E3386,E3394,E3420)</f>
        <v>1250169580</v>
      </c>
      <c r="F3385" s="34">
        <f t="shared" si="52"/>
        <v>0</v>
      </c>
      <c r="K3385" s="13"/>
      <c r="L3385" s="13"/>
    </row>
    <row r="3386" spans="1:12" x14ac:dyDescent="0.2">
      <c r="A3386" s="14" t="s">
        <v>138</v>
      </c>
      <c r="B3386" s="14" t="s">
        <v>137</v>
      </c>
      <c r="C3386" s="14"/>
      <c r="D3386" s="16">
        <v>491165246</v>
      </c>
      <c r="E3386" s="16">
        <f>SUM(E3387,E3390)</f>
        <v>491165246</v>
      </c>
      <c r="F3386" s="34">
        <f t="shared" si="52"/>
        <v>0</v>
      </c>
      <c r="K3386" s="13"/>
      <c r="L3386" s="13"/>
    </row>
    <row r="3387" spans="1:12" x14ac:dyDescent="0.2">
      <c r="A3387" s="14" t="s">
        <v>136</v>
      </c>
      <c r="B3387" s="14" t="s">
        <v>132</v>
      </c>
      <c r="C3387" s="14"/>
      <c r="D3387" s="16">
        <v>427100214</v>
      </c>
      <c r="E3387" s="16">
        <f>E3388</f>
        <v>427100214</v>
      </c>
      <c r="F3387" s="34">
        <f t="shared" si="52"/>
        <v>0</v>
      </c>
      <c r="K3387" s="13"/>
      <c r="L3387" s="13"/>
    </row>
    <row r="3388" spans="1:12" x14ac:dyDescent="0.2">
      <c r="A3388" s="14" t="s">
        <v>135</v>
      </c>
      <c r="B3388" s="14" t="s">
        <v>134</v>
      </c>
      <c r="C3388" s="14"/>
      <c r="D3388" s="16">
        <v>427100214</v>
      </c>
      <c r="E3388" s="16">
        <f>E3389</f>
        <v>427100214</v>
      </c>
      <c r="F3388" s="34">
        <f t="shared" si="52"/>
        <v>0</v>
      </c>
      <c r="K3388" s="13"/>
      <c r="L3388" s="13"/>
    </row>
    <row r="3389" spans="1:12" x14ac:dyDescent="0.2">
      <c r="A3389" s="17" t="s">
        <v>133</v>
      </c>
      <c r="B3389" s="17" t="s">
        <v>132</v>
      </c>
      <c r="C3389" s="17"/>
      <c r="D3389" s="18">
        <v>427100214</v>
      </c>
      <c r="E3389" s="18">
        <v>427100214</v>
      </c>
      <c r="F3389" s="34">
        <f t="shared" si="52"/>
        <v>0</v>
      </c>
      <c r="K3389" s="13"/>
      <c r="L3389" s="13"/>
    </row>
    <row r="3390" spans="1:12" x14ac:dyDescent="0.2">
      <c r="A3390" s="14" t="s">
        <v>131</v>
      </c>
      <c r="B3390" s="14" t="s">
        <v>130</v>
      </c>
      <c r="C3390" s="14"/>
      <c r="D3390" s="16">
        <v>64065032</v>
      </c>
      <c r="E3390" s="16">
        <f>E3391</f>
        <v>64065032</v>
      </c>
      <c r="F3390" s="34">
        <f t="shared" si="52"/>
        <v>0</v>
      </c>
      <c r="K3390" s="13"/>
      <c r="L3390" s="13"/>
    </row>
    <row r="3391" spans="1:12" x14ac:dyDescent="0.2">
      <c r="A3391" s="14" t="s">
        <v>125</v>
      </c>
      <c r="B3391" s="14" t="s">
        <v>124</v>
      </c>
      <c r="C3391" s="14"/>
      <c r="D3391" s="16">
        <v>64065032</v>
      </c>
      <c r="E3391" s="16">
        <f>SUM(E3392:E3393)</f>
        <v>64065032</v>
      </c>
      <c r="F3391" s="34">
        <f t="shared" si="52"/>
        <v>0</v>
      </c>
      <c r="K3391" s="13"/>
      <c r="L3391" s="13"/>
    </row>
    <row r="3392" spans="1:12" x14ac:dyDescent="0.2">
      <c r="A3392" s="17" t="s">
        <v>123</v>
      </c>
      <c r="B3392" s="17" t="s">
        <v>122</v>
      </c>
      <c r="C3392" s="17"/>
      <c r="D3392" s="18">
        <v>21355011</v>
      </c>
      <c r="E3392" s="18">
        <v>21355011</v>
      </c>
      <c r="F3392" s="34">
        <f t="shared" si="52"/>
        <v>0</v>
      </c>
      <c r="K3392" s="13"/>
      <c r="L3392" s="13"/>
    </row>
    <row r="3393" spans="1:12" x14ac:dyDescent="0.2">
      <c r="A3393" s="17" t="s">
        <v>121</v>
      </c>
      <c r="B3393" s="17" t="s">
        <v>120</v>
      </c>
      <c r="C3393" s="17"/>
      <c r="D3393" s="18">
        <v>42710021</v>
      </c>
      <c r="E3393" s="18">
        <v>42710021</v>
      </c>
      <c r="F3393" s="34">
        <f t="shared" si="52"/>
        <v>0</v>
      </c>
      <c r="K3393" s="13"/>
      <c r="L3393" s="13"/>
    </row>
    <row r="3394" spans="1:12" x14ac:dyDescent="0.2">
      <c r="A3394" s="14" t="s">
        <v>119</v>
      </c>
      <c r="B3394" s="14" t="s">
        <v>118</v>
      </c>
      <c r="C3394" s="14"/>
      <c r="D3394" s="16">
        <v>48019679</v>
      </c>
      <c r="E3394" s="16">
        <f>E3395</f>
        <v>48019679</v>
      </c>
      <c r="F3394" s="34">
        <f t="shared" si="52"/>
        <v>0</v>
      </c>
      <c r="K3394" s="13"/>
      <c r="L3394" s="13"/>
    </row>
    <row r="3395" spans="1:12" x14ac:dyDescent="0.2">
      <c r="A3395" s="14" t="s">
        <v>117</v>
      </c>
      <c r="B3395" s="14" t="s">
        <v>116</v>
      </c>
      <c r="C3395" s="14"/>
      <c r="D3395" s="16">
        <v>48019679</v>
      </c>
      <c r="E3395" s="16">
        <f>SUM(E3396,E3398,E3400,E3404,E3409,E3411,E3414,E3418,E3416)</f>
        <v>48019679</v>
      </c>
      <c r="F3395" s="34">
        <f t="shared" si="52"/>
        <v>0</v>
      </c>
      <c r="K3395" s="13"/>
      <c r="L3395" s="13"/>
    </row>
    <row r="3396" spans="1:12" x14ac:dyDescent="0.2">
      <c r="A3396" s="14" t="s">
        <v>115</v>
      </c>
      <c r="B3396" s="14" t="s">
        <v>114</v>
      </c>
      <c r="C3396" s="14"/>
      <c r="D3396" s="16">
        <v>3342631</v>
      </c>
      <c r="E3396" s="16">
        <f>E3397</f>
        <v>3342631</v>
      </c>
      <c r="F3396" s="34">
        <f t="shared" si="52"/>
        <v>0</v>
      </c>
      <c r="K3396" s="13"/>
      <c r="L3396" s="13"/>
    </row>
    <row r="3397" spans="1:12" x14ac:dyDescent="0.2">
      <c r="A3397" s="17" t="s">
        <v>113</v>
      </c>
      <c r="B3397" s="17" t="s">
        <v>112</v>
      </c>
      <c r="C3397" s="17"/>
      <c r="D3397" s="18">
        <v>3342631</v>
      </c>
      <c r="E3397" s="18">
        <v>3342631</v>
      </c>
      <c r="F3397" s="34">
        <f t="shared" si="52"/>
        <v>0</v>
      </c>
      <c r="K3397" s="13"/>
      <c r="L3397" s="13"/>
    </row>
    <row r="3398" spans="1:12" x14ac:dyDescent="0.2">
      <c r="A3398" s="14" t="s">
        <v>109</v>
      </c>
      <c r="B3398" s="14" t="s">
        <v>108</v>
      </c>
      <c r="C3398" s="14"/>
      <c r="D3398" s="16">
        <v>4116729</v>
      </c>
      <c r="E3398" s="16">
        <f>E3399</f>
        <v>4116729</v>
      </c>
      <c r="F3398" s="34">
        <f t="shared" ref="F3398:F3461" si="53">E3398-D3398</f>
        <v>0</v>
      </c>
      <c r="K3398" s="13"/>
      <c r="L3398" s="13"/>
    </row>
    <row r="3399" spans="1:12" x14ac:dyDescent="0.2">
      <c r="A3399" s="17" t="s">
        <v>107</v>
      </c>
      <c r="B3399" s="17" t="s">
        <v>106</v>
      </c>
      <c r="C3399" s="17"/>
      <c r="D3399" s="18">
        <v>4116729</v>
      </c>
      <c r="E3399" s="18">
        <v>4116729</v>
      </c>
      <c r="F3399" s="34">
        <f t="shared" si="53"/>
        <v>0</v>
      </c>
      <c r="K3399" s="13"/>
      <c r="L3399" s="13"/>
    </row>
    <row r="3400" spans="1:12" x14ac:dyDescent="0.2">
      <c r="A3400" s="14" t="s">
        <v>101</v>
      </c>
      <c r="B3400" s="14" t="s">
        <v>100</v>
      </c>
      <c r="C3400" s="14"/>
      <c r="D3400" s="16">
        <v>3606835</v>
      </c>
      <c r="E3400" s="16">
        <f>SUM(E3401:E3403)</f>
        <v>3606835</v>
      </c>
      <c r="F3400" s="34">
        <f t="shared" si="53"/>
        <v>0</v>
      </c>
      <c r="K3400" s="13"/>
      <c r="L3400" s="13"/>
    </row>
    <row r="3401" spans="1:12" x14ac:dyDescent="0.2">
      <c r="A3401" s="17" t="s">
        <v>99</v>
      </c>
      <c r="B3401" s="17" t="s">
        <v>98</v>
      </c>
      <c r="C3401" s="17"/>
      <c r="D3401" s="18">
        <v>1838669</v>
      </c>
      <c r="E3401" s="18">
        <v>1838669</v>
      </c>
      <c r="F3401" s="34">
        <f t="shared" si="53"/>
        <v>0</v>
      </c>
      <c r="K3401" s="13"/>
      <c r="L3401" s="13"/>
    </row>
    <row r="3402" spans="1:12" x14ac:dyDescent="0.2">
      <c r="A3402" s="17" t="s">
        <v>95</v>
      </c>
      <c r="B3402" s="17" t="s">
        <v>94</v>
      </c>
      <c r="C3402" s="17"/>
      <c r="D3402" s="18">
        <v>983046</v>
      </c>
      <c r="E3402" s="18">
        <v>983046</v>
      </c>
      <c r="F3402" s="34">
        <f t="shared" si="53"/>
        <v>0</v>
      </c>
      <c r="K3402" s="13"/>
      <c r="L3402" s="13"/>
    </row>
    <row r="3403" spans="1:12" x14ac:dyDescent="0.2">
      <c r="A3403" s="17" t="s">
        <v>147</v>
      </c>
      <c r="B3403" s="17" t="s">
        <v>148</v>
      </c>
      <c r="C3403" s="17"/>
      <c r="D3403" s="18">
        <v>785120</v>
      </c>
      <c r="E3403" s="18">
        <v>785120</v>
      </c>
      <c r="F3403" s="34">
        <f t="shared" si="53"/>
        <v>0</v>
      </c>
      <c r="K3403" s="13"/>
      <c r="L3403" s="13"/>
    </row>
    <row r="3404" spans="1:12" x14ac:dyDescent="0.2">
      <c r="A3404" s="14" t="s">
        <v>89</v>
      </c>
      <c r="B3404" s="14" t="s">
        <v>88</v>
      </c>
      <c r="C3404" s="14"/>
      <c r="D3404" s="16">
        <v>3721123</v>
      </c>
      <c r="E3404" s="16">
        <f>SUM(E3405:E3408)</f>
        <v>3721123</v>
      </c>
      <c r="F3404" s="34">
        <f t="shared" si="53"/>
        <v>0</v>
      </c>
      <c r="K3404" s="13"/>
      <c r="L3404" s="13"/>
    </row>
    <row r="3405" spans="1:12" x14ac:dyDescent="0.2">
      <c r="A3405" s="17" t="s">
        <v>87</v>
      </c>
      <c r="B3405" s="17" t="s">
        <v>86</v>
      </c>
      <c r="C3405" s="17"/>
      <c r="D3405" s="18">
        <v>2003831</v>
      </c>
      <c r="E3405" s="18">
        <v>2003831</v>
      </c>
      <c r="F3405" s="34">
        <f t="shared" si="53"/>
        <v>0</v>
      </c>
      <c r="K3405" s="13"/>
      <c r="L3405" s="13"/>
    </row>
    <row r="3406" spans="1:12" x14ac:dyDescent="0.2">
      <c r="A3406" s="17" t="s">
        <v>83</v>
      </c>
      <c r="B3406" s="17" t="s">
        <v>82</v>
      </c>
      <c r="C3406" s="17"/>
      <c r="D3406" s="18">
        <v>682538</v>
      </c>
      <c r="E3406" s="18">
        <v>682538</v>
      </c>
      <c r="F3406" s="34">
        <f t="shared" si="53"/>
        <v>0</v>
      </c>
      <c r="K3406" s="13"/>
      <c r="L3406" s="13"/>
    </row>
    <row r="3407" spans="1:12" x14ac:dyDescent="0.2">
      <c r="A3407" s="17" t="s">
        <v>79</v>
      </c>
      <c r="B3407" s="17" t="s">
        <v>78</v>
      </c>
      <c r="C3407" s="17"/>
      <c r="D3407" s="18">
        <v>517376</v>
      </c>
      <c r="E3407" s="18">
        <v>517376</v>
      </c>
      <c r="F3407" s="34">
        <f t="shared" si="53"/>
        <v>0</v>
      </c>
      <c r="K3407" s="13"/>
    </row>
    <row r="3408" spans="1:12" x14ac:dyDescent="0.2">
      <c r="A3408" s="17" t="s">
        <v>911</v>
      </c>
      <c r="B3408" s="17" t="s">
        <v>912</v>
      </c>
      <c r="C3408" s="17"/>
      <c r="D3408" s="18">
        <v>517378</v>
      </c>
      <c r="E3408" s="18">
        <v>517378</v>
      </c>
      <c r="F3408" s="34">
        <f t="shared" si="53"/>
        <v>0</v>
      </c>
      <c r="K3408" s="13"/>
    </row>
    <row r="3409" spans="1:12" x14ac:dyDescent="0.2">
      <c r="A3409" s="14" t="s">
        <v>71</v>
      </c>
      <c r="B3409" s="14" t="s">
        <v>70</v>
      </c>
      <c r="C3409" s="14"/>
      <c r="D3409" s="16">
        <v>11748367</v>
      </c>
      <c r="E3409" s="16">
        <f>E3410</f>
        <v>11748367</v>
      </c>
      <c r="F3409" s="34">
        <f t="shared" si="53"/>
        <v>0</v>
      </c>
      <c r="K3409" s="13"/>
    </row>
    <row r="3410" spans="1:12" x14ac:dyDescent="0.2">
      <c r="A3410" s="17" t="s">
        <v>69</v>
      </c>
      <c r="B3410" s="17" t="s">
        <v>68</v>
      </c>
      <c r="C3410" s="17"/>
      <c r="D3410" s="18">
        <v>11748367</v>
      </c>
      <c r="E3410" s="18">
        <v>11748367</v>
      </c>
      <c r="F3410" s="34">
        <f t="shared" si="53"/>
        <v>0</v>
      </c>
      <c r="K3410" s="13"/>
    </row>
    <row r="3411" spans="1:12" x14ac:dyDescent="0.2">
      <c r="A3411" s="14" t="s">
        <v>65</v>
      </c>
      <c r="B3411" s="14" t="s">
        <v>64</v>
      </c>
      <c r="C3411" s="14"/>
      <c r="D3411" s="16">
        <v>8370461</v>
      </c>
      <c r="E3411" s="16">
        <f>SUM(E3412:E3413)</f>
        <v>8370461</v>
      </c>
      <c r="F3411" s="34">
        <f t="shared" si="53"/>
        <v>0</v>
      </c>
      <c r="K3411" s="13"/>
      <c r="L3411" s="13"/>
    </row>
    <row r="3412" spans="1:12" x14ac:dyDescent="0.2">
      <c r="A3412" s="17" t="s">
        <v>401</v>
      </c>
      <c r="B3412" s="17" t="s">
        <v>402</v>
      </c>
      <c r="C3412" s="17"/>
      <c r="D3412" s="18">
        <v>7711483</v>
      </c>
      <c r="E3412" s="18">
        <v>7711483</v>
      </c>
      <c r="F3412" s="34">
        <f t="shared" si="53"/>
        <v>0</v>
      </c>
      <c r="K3412" s="13"/>
      <c r="L3412" s="13"/>
    </row>
    <row r="3413" spans="1:12" x14ac:dyDescent="0.2">
      <c r="A3413" s="17" t="s">
        <v>61</v>
      </c>
      <c r="B3413" s="17" t="s">
        <v>60</v>
      </c>
      <c r="C3413" s="17"/>
      <c r="D3413" s="18">
        <v>658978</v>
      </c>
      <c r="E3413" s="18">
        <v>658978</v>
      </c>
      <c r="F3413" s="34">
        <f t="shared" si="53"/>
        <v>0</v>
      </c>
      <c r="K3413" s="13"/>
      <c r="L3413" s="13"/>
    </row>
    <row r="3414" spans="1:12" x14ac:dyDescent="0.2">
      <c r="A3414" s="14" t="s">
        <v>59</v>
      </c>
      <c r="B3414" s="14" t="s">
        <v>58</v>
      </c>
      <c r="C3414" s="14"/>
      <c r="D3414" s="16">
        <v>3490376</v>
      </c>
      <c r="E3414" s="16">
        <f>E3415</f>
        <v>3490376</v>
      </c>
      <c r="F3414" s="34">
        <f t="shared" si="53"/>
        <v>0</v>
      </c>
      <c r="K3414" s="13"/>
      <c r="L3414" s="13"/>
    </row>
    <row r="3415" spans="1:12" x14ac:dyDescent="0.2">
      <c r="A3415" s="17" t="s">
        <v>57</v>
      </c>
      <c r="B3415" s="17" t="s">
        <v>56</v>
      </c>
      <c r="C3415" s="17"/>
      <c r="D3415" s="18">
        <v>3490376</v>
      </c>
      <c r="E3415" s="18">
        <v>3490376</v>
      </c>
      <c r="F3415" s="34">
        <f t="shared" si="53"/>
        <v>0</v>
      </c>
      <c r="K3415" s="13"/>
      <c r="L3415" s="13"/>
    </row>
    <row r="3416" spans="1:12" x14ac:dyDescent="0.2">
      <c r="A3416" s="14" t="s">
        <v>405</v>
      </c>
      <c r="B3416" s="14" t="s">
        <v>406</v>
      </c>
      <c r="C3416" s="14"/>
      <c r="D3416" s="16">
        <v>1178023</v>
      </c>
      <c r="E3416" s="16">
        <f>E3417</f>
        <v>1178023</v>
      </c>
      <c r="F3416" s="34">
        <f t="shared" si="53"/>
        <v>0</v>
      </c>
      <c r="K3416" s="13"/>
      <c r="L3416" s="13"/>
    </row>
    <row r="3417" spans="1:12" x14ac:dyDescent="0.2">
      <c r="A3417" s="17" t="s">
        <v>407</v>
      </c>
      <c r="B3417" s="17" t="s">
        <v>408</v>
      </c>
      <c r="C3417" s="17"/>
      <c r="D3417" s="18">
        <v>1178023</v>
      </c>
      <c r="E3417" s="18">
        <v>1178023</v>
      </c>
      <c r="F3417" s="34">
        <f t="shared" si="53"/>
        <v>0</v>
      </c>
      <c r="K3417" s="13"/>
      <c r="L3417" s="13"/>
    </row>
    <row r="3418" spans="1:12" x14ac:dyDescent="0.2">
      <c r="A3418" s="14" t="s">
        <v>53</v>
      </c>
      <c r="B3418" s="14" t="s">
        <v>52</v>
      </c>
      <c r="C3418" s="14"/>
      <c r="D3418" s="16">
        <v>8445134</v>
      </c>
      <c r="E3418" s="16">
        <f>E3419</f>
        <v>8445134</v>
      </c>
      <c r="F3418" s="34">
        <f t="shared" si="53"/>
        <v>0</v>
      </c>
      <c r="K3418" s="13"/>
      <c r="L3418" s="13"/>
    </row>
    <row r="3419" spans="1:12" x14ac:dyDescent="0.2">
      <c r="A3419" s="17" t="s">
        <v>49</v>
      </c>
      <c r="B3419" s="17" t="s">
        <v>48</v>
      </c>
      <c r="C3419" s="17"/>
      <c r="D3419" s="18">
        <v>8445134</v>
      </c>
      <c r="E3419" s="18">
        <v>8445134</v>
      </c>
      <c r="F3419" s="34">
        <f t="shared" si="53"/>
        <v>0</v>
      </c>
      <c r="K3419" s="13"/>
      <c r="L3419" s="13"/>
    </row>
    <row r="3420" spans="1:12" x14ac:dyDescent="0.2">
      <c r="A3420" s="14" t="s">
        <v>37</v>
      </c>
      <c r="B3420" s="14" t="s">
        <v>36</v>
      </c>
      <c r="C3420" s="14"/>
      <c r="D3420" s="16">
        <v>710984655</v>
      </c>
      <c r="E3420" s="16">
        <f>SUM(E3421,E3426,E3431)</f>
        <v>710984655</v>
      </c>
      <c r="F3420" s="34">
        <f t="shared" si="53"/>
        <v>0</v>
      </c>
      <c r="K3420" s="13"/>
      <c r="L3420" s="13"/>
    </row>
    <row r="3421" spans="1:12" x14ac:dyDescent="0.2">
      <c r="A3421" s="14" t="s">
        <v>157</v>
      </c>
      <c r="B3421" s="14" t="s">
        <v>158</v>
      </c>
      <c r="C3421" s="14"/>
      <c r="D3421" s="16">
        <v>76195297</v>
      </c>
      <c r="E3421" s="16">
        <f>E3422</f>
        <v>76195297</v>
      </c>
      <c r="F3421" s="34">
        <f t="shared" si="53"/>
        <v>0</v>
      </c>
      <c r="K3421" s="13"/>
      <c r="L3421" s="13"/>
    </row>
    <row r="3422" spans="1:12" x14ac:dyDescent="0.2">
      <c r="A3422" s="14" t="s">
        <v>159</v>
      </c>
      <c r="B3422" s="14" t="s">
        <v>160</v>
      </c>
      <c r="C3422" s="14"/>
      <c r="D3422" s="16">
        <v>76195297</v>
      </c>
      <c r="E3422" s="16">
        <f>SUM(E3423:E3425)</f>
        <v>76195297</v>
      </c>
      <c r="F3422" s="34">
        <f t="shared" si="53"/>
        <v>0</v>
      </c>
      <c r="K3422" s="13"/>
      <c r="L3422" s="13"/>
    </row>
    <row r="3423" spans="1:12" x14ac:dyDescent="0.2">
      <c r="A3423" s="17" t="s">
        <v>535</v>
      </c>
      <c r="B3423" s="17" t="s">
        <v>536</v>
      </c>
      <c r="C3423" s="17"/>
      <c r="D3423" s="18">
        <v>13852184</v>
      </c>
      <c r="E3423" s="35">
        <f>E3441</f>
        <v>13852184</v>
      </c>
      <c r="F3423" s="34">
        <f t="shared" si="53"/>
        <v>0</v>
      </c>
      <c r="K3423" s="13"/>
      <c r="L3423" s="13"/>
    </row>
    <row r="3424" spans="1:12" x14ac:dyDescent="0.2">
      <c r="A3424" s="17" t="s">
        <v>163</v>
      </c>
      <c r="B3424" s="17" t="s">
        <v>164</v>
      </c>
      <c r="C3424" s="17"/>
      <c r="D3424" s="18">
        <v>8531816</v>
      </c>
      <c r="E3424" s="35">
        <f>E3442</f>
        <v>8531816</v>
      </c>
      <c r="F3424" s="34">
        <f t="shared" si="53"/>
        <v>0</v>
      </c>
      <c r="K3424" s="13"/>
      <c r="L3424" s="13"/>
    </row>
    <row r="3425" spans="1:12" x14ac:dyDescent="0.2">
      <c r="A3425" s="17" t="s">
        <v>919</v>
      </c>
      <c r="B3425" s="17" t="s">
        <v>920</v>
      </c>
      <c r="C3425" s="17"/>
      <c r="D3425" s="18">
        <v>53811297</v>
      </c>
      <c r="E3425" s="38">
        <f>SUM(E3443,E3446,E3448)</f>
        <v>53811297</v>
      </c>
      <c r="F3425" s="34">
        <f t="shared" si="53"/>
        <v>0</v>
      </c>
      <c r="K3425" s="13"/>
      <c r="L3425" s="13"/>
    </row>
    <row r="3426" spans="1:12" x14ac:dyDescent="0.2">
      <c r="A3426" s="14" t="s">
        <v>165</v>
      </c>
      <c r="B3426" s="14" t="s">
        <v>166</v>
      </c>
      <c r="C3426" s="14"/>
      <c r="D3426" s="16">
        <v>82782429</v>
      </c>
      <c r="E3426" s="16">
        <f>E3427</f>
        <v>82782429</v>
      </c>
      <c r="F3426" s="34">
        <f t="shared" si="53"/>
        <v>0</v>
      </c>
      <c r="K3426" s="13"/>
      <c r="L3426" s="13"/>
    </row>
    <row r="3427" spans="1:12" x14ac:dyDescent="0.2">
      <c r="A3427" s="14" t="s">
        <v>167</v>
      </c>
      <c r="B3427" s="14" t="s">
        <v>168</v>
      </c>
      <c r="C3427" s="14"/>
      <c r="D3427" s="16">
        <v>82782429</v>
      </c>
      <c r="E3427" s="16">
        <f>SUM(E3428:E3430)</f>
        <v>82782429</v>
      </c>
      <c r="F3427" s="34">
        <f t="shared" si="53"/>
        <v>0</v>
      </c>
      <c r="K3427" s="13"/>
      <c r="L3427" s="13"/>
    </row>
    <row r="3428" spans="1:12" x14ac:dyDescent="0.2">
      <c r="A3428" s="17" t="s">
        <v>705</v>
      </c>
      <c r="B3428" s="17" t="s">
        <v>706</v>
      </c>
      <c r="C3428" s="17"/>
      <c r="D3428" s="18">
        <v>21370064</v>
      </c>
      <c r="E3428" s="35">
        <f>E3445</f>
        <v>21370064</v>
      </c>
      <c r="F3428" s="34">
        <f t="shared" si="53"/>
        <v>0</v>
      </c>
      <c r="K3428" s="13"/>
      <c r="L3428" s="13"/>
    </row>
    <row r="3429" spans="1:12" x14ac:dyDescent="0.2">
      <c r="A3429" s="17" t="s">
        <v>1449</v>
      </c>
      <c r="B3429" s="17" t="s">
        <v>1450</v>
      </c>
      <c r="C3429" s="17"/>
      <c r="D3429" s="18">
        <v>10531816</v>
      </c>
      <c r="E3429" s="35">
        <f>E3463</f>
        <v>10531816</v>
      </c>
      <c r="F3429" s="34">
        <f t="shared" si="53"/>
        <v>0</v>
      </c>
      <c r="K3429" s="13"/>
      <c r="L3429" s="13"/>
    </row>
    <row r="3430" spans="1:12" x14ac:dyDescent="0.2">
      <c r="A3430" s="17" t="s">
        <v>169</v>
      </c>
      <c r="B3430" s="17" t="s">
        <v>170</v>
      </c>
      <c r="C3430" s="17"/>
      <c r="D3430" s="18">
        <v>50880549</v>
      </c>
      <c r="E3430" s="37">
        <f>SUM(E3444,E3447)</f>
        <v>50880549</v>
      </c>
      <c r="F3430" s="34">
        <f t="shared" si="53"/>
        <v>0</v>
      </c>
      <c r="K3430" s="13"/>
      <c r="L3430" s="13"/>
    </row>
    <row r="3431" spans="1:12" x14ac:dyDescent="0.2">
      <c r="A3431" s="14" t="s">
        <v>31</v>
      </c>
      <c r="B3431" s="14" t="s">
        <v>30</v>
      </c>
      <c r="C3431" s="14"/>
      <c r="D3431" s="16">
        <v>552006929</v>
      </c>
      <c r="E3431" s="16">
        <f>E3432</f>
        <v>552006929</v>
      </c>
      <c r="F3431" s="34">
        <f t="shared" si="53"/>
        <v>0</v>
      </c>
      <c r="K3431" s="13"/>
      <c r="L3431" s="13"/>
    </row>
    <row r="3432" spans="1:12" x14ac:dyDescent="0.2">
      <c r="A3432" s="14" t="s">
        <v>29</v>
      </c>
      <c r="B3432" s="14" t="s">
        <v>28</v>
      </c>
      <c r="C3432" s="14"/>
      <c r="D3432" s="16">
        <v>552006929</v>
      </c>
      <c r="E3432" s="16">
        <f>E3433</f>
        <v>552006929</v>
      </c>
      <c r="F3432" s="34">
        <f t="shared" si="53"/>
        <v>0</v>
      </c>
      <c r="K3432" s="13"/>
      <c r="L3432" s="13"/>
    </row>
    <row r="3433" spans="1:12" x14ac:dyDescent="0.2">
      <c r="A3433" s="17" t="s">
        <v>27</v>
      </c>
      <c r="B3433" s="17" t="s">
        <v>26</v>
      </c>
      <c r="C3433" s="17"/>
      <c r="D3433" s="18">
        <v>552006929</v>
      </c>
      <c r="E3433" s="18">
        <f>SUM(E3449:E3462)</f>
        <v>552006929</v>
      </c>
      <c r="F3433" s="34">
        <f t="shared" si="53"/>
        <v>0</v>
      </c>
      <c r="K3433" s="13"/>
      <c r="L3433" s="13"/>
    </row>
    <row r="3434" spans="1:12" x14ac:dyDescent="0.2">
      <c r="A3434" s="13"/>
      <c r="B3434" s="14" t="s">
        <v>3</v>
      </c>
      <c r="C3434" s="14"/>
      <c r="D3434" s="16">
        <v>491165246</v>
      </c>
      <c r="E3434" s="16">
        <f>E3386</f>
        <v>491165246</v>
      </c>
      <c r="F3434" s="34">
        <f t="shared" si="53"/>
        <v>0</v>
      </c>
      <c r="K3434" s="13"/>
      <c r="L3434" s="13"/>
    </row>
    <row r="3435" spans="1:12" x14ac:dyDescent="0.2">
      <c r="A3435" s="13"/>
      <c r="B3435" s="14" t="s">
        <v>2</v>
      </c>
      <c r="C3435" s="14"/>
      <c r="D3435" s="16">
        <v>48019679</v>
      </c>
      <c r="E3435" s="16">
        <f>E3394</f>
        <v>48019679</v>
      </c>
      <c r="F3435" s="34">
        <f t="shared" si="53"/>
        <v>0</v>
      </c>
      <c r="K3435" s="13"/>
      <c r="L3435" s="13"/>
    </row>
    <row r="3436" spans="1:12" x14ac:dyDescent="0.2">
      <c r="A3436" s="13"/>
      <c r="B3436" s="14" t="s">
        <v>23</v>
      </c>
      <c r="C3436" s="14"/>
      <c r="D3436" s="16">
        <v>539184925</v>
      </c>
      <c r="E3436" s="16">
        <f>SUM(E3434:E3435)</f>
        <v>539184925</v>
      </c>
      <c r="F3436" s="34">
        <f t="shared" si="53"/>
        <v>0</v>
      </c>
      <c r="J3436" s="13"/>
      <c r="K3436" s="13"/>
    </row>
    <row r="3437" spans="1:12" x14ac:dyDescent="0.2">
      <c r="A3437" s="13"/>
      <c r="B3437" s="14" t="s">
        <v>1</v>
      </c>
      <c r="C3437" s="14"/>
      <c r="D3437" s="16">
        <v>710984655</v>
      </c>
      <c r="E3437" s="16">
        <f>E3420</f>
        <v>710984655</v>
      </c>
      <c r="F3437" s="34">
        <f t="shared" si="53"/>
        <v>0</v>
      </c>
      <c r="K3437" s="13"/>
      <c r="L3437" s="13"/>
    </row>
    <row r="3438" spans="1:12" x14ac:dyDescent="0.2">
      <c r="A3438" s="13"/>
      <c r="B3438" s="14" t="s">
        <v>0</v>
      </c>
      <c r="C3438" s="14"/>
      <c r="D3438" s="16">
        <v>1250169580</v>
      </c>
      <c r="E3438" s="16">
        <f>SUM(E3436:E3437)</f>
        <v>1250169580</v>
      </c>
      <c r="F3438" s="34">
        <f t="shared" si="53"/>
        <v>0</v>
      </c>
      <c r="K3438" s="13"/>
      <c r="L3438" s="13"/>
    </row>
    <row r="3439" spans="1:12" x14ac:dyDescent="0.2">
      <c r="A3439" s="14" t="s">
        <v>2032</v>
      </c>
      <c r="B3439" s="14" t="s">
        <v>2033</v>
      </c>
      <c r="C3439" s="14"/>
      <c r="F3439" s="34">
        <f t="shared" si="53"/>
        <v>0</v>
      </c>
      <c r="K3439" s="13"/>
      <c r="L3439" s="13"/>
    </row>
    <row r="3440" spans="1:12" x14ac:dyDescent="0.2">
      <c r="A3440" s="29" t="s">
        <v>5</v>
      </c>
      <c r="B3440" s="29" t="s">
        <v>22</v>
      </c>
      <c r="C3440" s="29" t="s">
        <v>21</v>
      </c>
      <c r="D3440" s="30" t="s">
        <v>20</v>
      </c>
      <c r="E3440" s="30" t="s">
        <v>20</v>
      </c>
      <c r="F3440" s="34" t="e">
        <f t="shared" si="53"/>
        <v>#VALUE!</v>
      </c>
      <c r="K3440" s="13"/>
      <c r="L3440" s="13"/>
    </row>
    <row r="3441" spans="1:12" x14ac:dyDescent="0.2">
      <c r="A3441" s="17" t="s">
        <v>2034</v>
      </c>
      <c r="B3441" s="17" t="s">
        <v>2035</v>
      </c>
      <c r="C3441" s="17" t="s">
        <v>18</v>
      </c>
      <c r="D3441" s="18">
        <v>13852184</v>
      </c>
      <c r="E3441" s="35">
        <v>13852184</v>
      </c>
      <c r="F3441" s="34">
        <f t="shared" si="53"/>
        <v>0</v>
      </c>
      <c r="K3441" s="13"/>
      <c r="L3441" s="13"/>
    </row>
    <row r="3442" spans="1:12" ht="27" x14ac:dyDescent="0.2">
      <c r="A3442" s="17" t="s">
        <v>2036</v>
      </c>
      <c r="B3442" s="17" t="s">
        <v>2037</v>
      </c>
      <c r="C3442" s="17" t="s">
        <v>19</v>
      </c>
      <c r="D3442" s="18">
        <v>8531816</v>
      </c>
      <c r="E3442" s="35">
        <v>8531816</v>
      </c>
      <c r="F3442" s="34">
        <f t="shared" si="53"/>
        <v>0</v>
      </c>
      <c r="K3442" s="13"/>
      <c r="L3442" s="13"/>
    </row>
    <row r="3443" spans="1:12" ht="27" x14ac:dyDescent="0.2">
      <c r="A3443" s="17" t="s">
        <v>2038</v>
      </c>
      <c r="B3443" s="17" t="s">
        <v>2039</v>
      </c>
      <c r="C3443" s="17" t="s">
        <v>18</v>
      </c>
      <c r="D3443" s="18">
        <v>19565942</v>
      </c>
      <c r="E3443" s="38">
        <v>19565942</v>
      </c>
      <c r="F3443" s="34">
        <f t="shared" si="53"/>
        <v>0</v>
      </c>
      <c r="K3443" s="13"/>
      <c r="L3443" s="13"/>
    </row>
    <row r="3444" spans="1:12" ht="40.5" x14ac:dyDescent="0.2">
      <c r="A3444" s="17" t="s">
        <v>2040</v>
      </c>
      <c r="B3444" s="17" t="s">
        <v>2041</v>
      </c>
      <c r="C3444" s="17" t="s">
        <v>19</v>
      </c>
      <c r="D3444" s="18">
        <v>31319228</v>
      </c>
      <c r="E3444" s="37">
        <v>31319228</v>
      </c>
      <c r="F3444" s="34">
        <f t="shared" si="53"/>
        <v>0</v>
      </c>
      <c r="K3444" s="13"/>
      <c r="L3444" s="13"/>
    </row>
    <row r="3445" spans="1:12" ht="27" x14ac:dyDescent="0.2">
      <c r="A3445" s="17" t="s">
        <v>2042</v>
      </c>
      <c r="B3445" s="17" t="s">
        <v>2043</v>
      </c>
      <c r="C3445" s="17" t="s">
        <v>19</v>
      </c>
      <c r="D3445" s="18">
        <v>21370064</v>
      </c>
      <c r="E3445" s="35">
        <v>21370064</v>
      </c>
      <c r="F3445" s="34">
        <f t="shared" si="53"/>
        <v>0</v>
      </c>
      <c r="K3445" s="13"/>
      <c r="L3445" s="13"/>
    </row>
    <row r="3446" spans="1:12" ht="27" x14ac:dyDescent="0.2">
      <c r="A3446" s="17" t="s">
        <v>2044</v>
      </c>
      <c r="B3446" s="17" t="s">
        <v>2045</v>
      </c>
      <c r="C3446" s="17" t="s">
        <v>19</v>
      </c>
      <c r="D3446" s="18">
        <v>20393171</v>
      </c>
      <c r="E3446" s="38">
        <v>20393171</v>
      </c>
      <c r="F3446" s="34">
        <f t="shared" si="53"/>
        <v>0</v>
      </c>
      <c r="K3446" s="13"/>
      <c r="L3446" s="13"/>
    </row>
    <row r="3447" spans="1:12" ht="27" x14ac:dyDescent="0.2">
      <c r="A3447" s="17" t="s">
        <v>2046</v>
      </c>
      <c r="B3447" s="17" t="s">
        <v>2047</v>
      </c>
      <c r="C3447" s="17" t="s">
        <v>18</v>
      </c>
      <c r="D3447" s="18">
        <v>19561321</v>
      </c>
      <c r="E3447" s="37">
        <v>19561321</v>
      </c>
      <c r="F3447" s="34">
        <f t="shared" si="53"/>
        <v>0</v>
      </c>
      <c r="K3447" s="13"/>
      <c r="L3447" s="13"/>
    </row>
    <row r="3448" spans="1:12" ht="27" x14ac:dyDescent="0.2">
      <c r="A3448" s="17" t="s">
        <v>2048</v>
      </c>
      <c r="B3448" s="17" t="s">
        <v>2049</v>
      </c>
      <c r="C3448" s="17" t="s">
        <v>18</v>
      </c>
      <c r="D3448" s="18">
        <v>13852184</v>
      </c>
      <c r="E3448" s="38">
        <v>13852184</v>
      </c>
      <c r="F3448" s="34">
        <f t="shared" si="53"/>
        <v>0</v>
      </c>
      <c r="K3448" s="13"/>
      <c r="L3448" s="13"/>
    </row>
    <row r="3449" spans="1:12" ht="53.25" x14ac:dyDescent="0.2">
      <c r="A3449" s="17" t="s">
        <v>2050</v>
      </c>
      <c r="B3449" s="17" t="s">
        <v>2051</v>
      </c>
      <c r="C3449" s="17" t="s">
        <v>19</v>
      </c>
      <c r="D3449" s="18">
        <v>21471737</v>
      </c>
      <c r="E3449" s="18">
        <v>21471737</v>
      </c>
      <c r="F3449" s="34">
        <f t="shared" si="53"/>
        <v>0</v>
      </c>
      <c r="K3449" s="13"/>
      <c r="L3449" s="13"/>
    </row>
    <row r="3450" spans="1:12" ht="27" x14ac:dyDescent="0.2">
      <c r="A3450" s="17" t="s">
        <v>2052</v>
      </c>
      <c r="B3450" s="17" t="s">
        <v>2053</v>
      </c>
      <c r="C3450" s="17" t="s">
        <v>19</v>
      </c>
      <c r="D3450" s="18">
        <v>141077129</v>
      </c>
      <c r="E3450" s="18">
        <v>141077129</v>
      </c>
      <c r="F3450" s="34">
        <f t="shared" si="53"/>
        <v>0</v>
      </c>
      <c r="K3450" s="13"/>
      <c r="L3450" s="13"/>
    </row>
    <row r="3451" spans="1:12" ht="27" x14ac:dyDescent="0.2">
      <c r="A3451" s="17" t="s">
        <v>2054</v>
      </c>
      <c r="B3451" s="17" t="s">
        <v>2055</v>
      </c>
      <c r="C3451" s="17" t="s">
        <v>19</v>
      </c>
      <c r="D3451" s="18">
        <v>59829359</v>
      </c>
      <c r="E3451" s="18">
        <v>59829359</v>
      </c>
      <c r="F3451" s="34">
        <f t="shared" si="53"/>
        <v>0</v>
      </c>
      <c r="K3451" s="13"/>
      <c r="L3451" s="13"/>
    </row>
    <row r="3452" spans="1:12" ht="53.25" x14ac:dyDescent="0.2">
      <c r="A3452" s="17" t="s">
        <v>2056</v>
      </c>
      <c r="B3452" s="17" t="s">
        <v>2057</v>
      </c>
      <c r="C3452" s="17" t="s">
        <v>19</v>
      </c>
      <c r="D3452" s="18">
        <v>25737645</v>
      </c>
      <c r="E3452" s="18">
        <v>25737645</v>
      </c>
      <c r="F3452" s="34">
        <f t="shared" si="53"/>
        <v>0</v>
      </c>
      <c r="K3452" s="13"/>
      <c r="L3452" s="13"/>
    </row>
    <row r="3453" spans="1:12" x14ac:dyDescent="0.2">
      <c r="A3453" s="17" t="s">
        <v>2058</v>
      </c>
      <c r="B3453" s="17" t="s">
        <v>2059</v>
      </c>
      <c r="C3453" s="17" t="s">
        <v>18</v>
      </c>
      <c r="D3453" s="18">
        <v>70801702</v>
      </c>
      <c r="E3453" s="18">
        <v>70801702</v>
      </c>
      <c r="F3453" s="34">
        <f t="shared" si="53"/>
        <v>0</v>
      </c>
      <c r="K3453" s="13"/>
      <c r="L3453" s="13"/>
    </row>
    <row r="3454" spans="1:12" x14ac:dyDescent="0.2">
      <c r="A3454" s="17" t="s">
        <v>2060</v>
      </c>
      <c r="B3454" s="17" t="s">
        <v>2061</v>
      </c>
      <c r="C3454" s="17" t="s">
        <v>18</v>
      </c>
      <c r="D3454" s="18">
        <v>16123711</v>
      </c>
      <c r="E3454" s="18">
        <v>16123711</v>
      </c>
      <c r="F3454" s="34">
        <f t="shared" si="53"/>
        <v>0</v>
      </c>
      <c r="K3454" s="13"/>
      <c r="L3454" s="13"/>
    </row>
    <row r="3455" spans="1:12" x14ac:dyDescent="0.2">
      <c r="A3455" s="17" t="s">
        <v>2062</v>
      </c>
      <c r="B3455" s="17" t="s">
        <v>2063</v>
      </c>
      <c r="C3455" s="17" t="s">
        <v>18</v>
      </c>
      <c r="D3455" s="18">
        <v>16742341</v>
      </c>
      <c r="E3455" s="18">
        <v>16742341</v>
      </c>
      <c r="F3455" s="34">
        <f t="shared" si="53"/>
        <v>0</v>
      </c>
      <c r="K3455" s="13"/>
      <c r="L3455" s="13"/>
    </row>
    <row r="3456" spans="1:12" ht="27" x14ac:dyDescent="0.2">
      <c r="A3456" s="17" t="s">
        <v>2064</v>
      </c>
      <c r="B3456" s="17" t="s">
        <v>2065</v>
      </c>
      <c r="C3456" s="17" t="s">
        <v>18</v>
      </c>
      <c r="D3456" s="18">
        <v>11852184</v>
      </c>
      <c r="E3456" s="18">
        <v>11852184</v>
      </c>
      <c r="F3456" s="34">
        <f t="shared" si="53"/>
        <v>0</v>
      </c>
      <c r="K3456" s="13"/>
      <c r="L3456" s="13"/>
    </row>
    <row r="3457" spans="1:12" x14ac:dyDescent="0.2">
      <c r="A3457" s="17" t="s">
        <v>2066</v>
      </c>
      <c r="B3457" s="17" t="s">
        <v>2067</v>
      </c>
      <c r="C3457" s="17" t="s">
        <v>18</v>
      </c>
      <c r="D3457" s="18">
        <v>13852184</v>
      </c>
      <c r="E3457" s="18">
        <v>13852184</v>
      </c>
      <c r="F3457" s="34">
        <f t="shared" si="53"/>
        <v>0</v>
      </c>
      <c r="K3457" s="13"/>
      <c r="L3457" s="13"/>
    </row>
    <row r="3458" spans="1:12" ht="66.75" x14ac:dyDescent="0.2">
      <c r="A3458" s="17" t="s">
        <v>2068</v>
      </c>
      <c r="B3458" s="17" t="s">
        <v>2069</v>
      </c>
      <c r="C3458" s="17" t="s">
        <v>19</v>
      </c>
      <c r="D3458" s="18">
        <v>90786983</v>
      </c>
      <c r="E3458" s="18">
        <v>90786983</v>
      </c>
      <c r="F3458" s="34">
        <f t="shared" si="53"/>
        <v>0</v>
      </c>
      <c r="K3458" s="13"/>
      <c r="L3458" s="13"/>
    </row>
    <row r="3459" spans="1:12" ht="40.5" x14ac:dyDescent="0.2">
      <c r="A3459" s="17" t="s">
        <v>2070</v>
      </c>
      <c r="B3459" s="17" t="s">
        <v>2071</v>
      </c>
      <c r="C3459" s="17" t="s">
        <v>19</v>
      </c>
      <c r="D3459" s="18">
        <v>22228936</v>
      </c>
      <c r="E3459" s="18">
        <v>22228936</v>
      </c>
      <c r="F3459" s="34">
        <f t="shared" si="53"/>
        <v>0</v>
      </c>
      <c r="K3459" s="13"/>
      <c r="L3459" s="13"/>
    </row>
    <row r="3460" spans="1:12" ht="27" x14ac:dyDescent="0.2">
      <c r="A3460" s="17" t="s">
        <v>2072</v>
      </c>
      <c r="B3460" s="17" t="s">
        <v>2073</v>
      </c>
      <c r="C3460" s="17" t="s">
        <v>19</v>
      </c>
      <c r="D3460" s="18">
        <v>29150371</v>
      </c>
      <c r="E3460" s="18">
        <v>29150371</v>
      </c>
      <c r="F3460" s="34">
        <f t="shared" si="53"/>
        <v>0</v>
      </c>
      <c r="K3460" s="13"/>
      <c r="L3460" s="13"/>
    </row>
    <row r="3461" spans="1:12" ht="27" x14ac:dyDescent="0.2">
      <c r="A3461" s="17" t="s">
        <v>2074</v>
      </c>
      <c r="B3461" s="17" t="s">
        <v>2075</v>
      </c>
      <c r="C3461" s="17" t="s">
        <v>19</v>
      </c>
      <c r="D3461" s="18">
        <v>20820831</v>
      </c>
      <c r="E3461" s="18">
        <v>20820831</v>
      </c>
      <c r="F3461" s="34">
        <f t="shared" si="53"/>
        <v>0</v>
      </c>
      <c r="K3461" s="13"/>
      <c r="L3461" s="13"/>
    </row>
    <row r="3462" spans="1:12" ht="27" x14ac:dyDescent="0.2">
      <c r="A3462" s="17" t="s">
        <v>2076</v>
      </c>
      <c r="B3462" s="17" t="s">
        <v>2077</v>
      </c>
      <c r="C3462" s="17" t="s">
        <v>19</v>
      </c>
      <c r="D3462" s="18">
        <v>11531816</v>
      </c>
      <c r="E3462" s="18">
        <v>11531816</v>
      </c>
      <c r="F3462" s="34">
        <f t="shared" ref="F3462:F3525" si="54">E3462-D3462</f>
        <v>0</v>
      </c>
      <c r="K3462" s="13"/>
      <c r="L3462" s="13"/>
    </row>
    <row r="3463" spans="1:12" ht="27" x14ac:dyDescent="0.2">
      <c r="A3463" s="17" t="s">
        <v>2078</v>
      </c>
      <c r="B3463" s="17" t="s">
        <v>2079</v>
      </c>
      <c r="C3463" s="17" t="s">
        <v>19</v>
      </c>
      <c r="D3463" s="18">
        <v>10531816</v>
      </c>
      <c r="E3463" s="35">
        <v>10531816</v>
      </c>
      <c r="F3463" s="34">
        <f t="shared" si="54"/>
        <v>0</v>
      </c>
      <c r="K3463" s="13"/>
      <c r="L3463" s="13"/>
    </row>
    <row r="3464" spans="1:12" x14ac:dyDescent="0.2">
      <c r="A3464" s="14" t="s">
        <v>2080</v>
      </c>
      <c r="B3464" s="14" t="s">
        <v>2081</v>
      </c>
      <c r="C3464" s="14"/>
      <c r="F3464" s="34">
        <f t="shared" si="54"/>
        <v>0</v>
      </c>
      <c r="K3464" s="13"/>
      <c r="L3464" s="13"/>
    </row>
    <row r="3465" spans="1:12" x14ac:dyDescent="0.2">
      <c r="A3465" s="29" t="s">
        <v>5</v>
      </c>
      <c r="B3465" s="29" t="s">
        <v>140</v>
      </c>
      <c r="C3465" s="29"/>
      <c r="D3465" s="30" t="s">
        <v>20</v>
      </c>
      <c r="E3465" s="30" t="s">
        <v>20</v>
      </c>
      <c r="F3465" s="34" t="e">
        <f t="shared" si="54"/>
        <v>#VALUE!</v>
      </c>
      <c r="K3465" s="13"/>
      <c r="L3465" s="13"/>
    </row>
    <row r="3466" spans="1:12" x14ac:dyDescent="0.2">
      <c r="A3466" s="14" t="s">
        <v>139</v>
      </c>
      <c r="B3466" s="14" t="s">
        <v>15</v>
      </c>
      <c r="C3466" s="14"/>
      <c r="D3466" s="16">
        <v>2692961940</v>
      </c>
      <c r="E3466" s="16">
        <f>SUM(E3467,E3477,E3511)</f>
        <v>2732961940</v>
      </c>
      <c r="F3466" s="34">
        <f t="shared" si="54"/>
        <v>40000000</v>
      </c>
      <c r="K3466" s="13"/>
      <c r="L3466" s="13"/>
    </row>
    <row r="3467" spans="1:12" x14ac:dyDescent="0.2">
      <c r="A3467" s="14" t="s">
        <v>138</v>
      </c>
      <c r="B3467" s="14" t="s">
        <v>137</v>
      </c>
      <c r="C3467" s="14"/>
      <c r="D3467" s="16">
        <v>1228620447</v>
      </c>
      <c r="E3467" s="16">
        <f>SUM(E3468,E3471)</f>
        <v>1228620447</v>
      </c>
      <c r="F3467" s="34">
        <f t="shared" si="54"/>
        <v>0</v>
      </c>
      <c r="K3467" s="13"/>
      <c r="L3467" s="13"/>
    </row>
    <row r="3468" spans="1:12" x14ac:dyDescent="0.2">
      <c r="A3468" s="14" t="s">
        <v>136</v>
      </c>
      <c r="B3468" s="14" t="s">
        <v>132</v>
      </c>
      <c r="C3468" s="14"/>
      <c r="D3468" s="16">
        <v>1069810005</v>
      </c>
      <c r="E3468" s="16">
        <f>E3469</f>
        <v>1069810005</v>
      </c>
      <c r="F3468" s="34">
        <f t="shared" si="54"/>
        <v>0</v>
      </c>
      <c r="K3468" s="13"/>
      <c r="L3468" s="13"/>
    </row>
    <row r="3469" spans="1:12" x14ac:dyDescent="0.2">
      <c r="A3469" s="14" t="s">
        <v>135</v>
      </c>
      <c r="B3469" s="14" t="s">
        <v>134</v>
      </c>
      <c r="C3469" s="14"/>
      <c r="D3469" s="16">
        <v>1069810005</v>
      </c>
      <c r="E3469" s="16">
        <f>E3470</f>
        <v>1069810005</v>
      </c>
      <c r="F3469" s="34">
        <f t="shared" si="54"/>
        <v>0</v>
      </c>
      <c r="K3469" s="13"/>
      <c r="L3469" s="13"/>
    </row>
    <row r="3470" spans="1:12" x14ac:dyDescent="0.2">
      <c r="A3470" s="17" t="s">
        <v>133</v>
      </c>
      <c r="B3470" s="17" t="s">
        <v>132</v>
      </c>
      <c r="C3470" s="17"/>
      <c r="D3470" s="18">
        <v>1069810005</v>
      </c>
      <c r="E3470" s="18">
        <v>1069810005</v>
      </c>
      <c r="F3470" s="34">
        <f t="shared" si="54"/>
        <v>0</v>
      </c>
      <c r="K3470" s="13"/>
      <c r="L3470" s="13"/>
    </row>
    <row r="3471" spans="1:12" x14ac:dyDescent="0.2">
      <c r="A3471" s="14" t="s">
        <v>131</v>
      </c>
      <c r="B3471" s="14" t="s">
        <v>130</v>
      </c>
      <c r="C3471" s="14"/>
      <c r="D3471" s="16">
        <v>158810442</v>
      </c>
      <c r="E3471" s="16">
        <f>SUM(E3472,E3474)</f>
        <v>158810442</v>
      </c>
      <c r="F3471" s="34">
        <f t="shared" si="54"/>
        <v>0</v>
      </c>
      <c r="K3471" s="13"/>
      <c r="L3471" s="13"/>
    </row>
    <row r="3472" spans="1:12" x14ac:dyDescent="0.2">
      <c r="A3472" s="14" t="s">
        <v>129</v>
      </c>
      <c r="B3472" s="14" t="s">
        <v>128</v>
      </c>
      <c r="C3472" s="14"/>
      <c r="D3472" s="16">
        <v>0</v>
      </c>
      <c r="E3472" s="16">
        <f>E3473</f>
        <v>0</v>
      </c>
      <c r="F3472" s="34">
        <f t="shared" si="54"/>
        <v>0</v>
      </c>
      <c r="K3472" s="13"/>
      <c r="L3472" s="13"/>
    </row>
    <row r="3473" spans="1:12" x14ac:dyDescent="0.2">
      <c r="A3473" s="17" t="s">
        <v>143</v>
      </c>
      <c r="B3473" s="17" t="s">
        <v>144</v>
      </c>
      <c r="C3473" s="17"/>
      <c r="D3473" s="18">
        <v>0</v>
      </c>
      <c r="E3473" s="18">
        <v>0</v>
      </c>
      <c r="F3473" s="34">
        <f t="shared" si="54"/>
        <v>0</v>
      </c>
      <c r="K3473" s="13"/>
      <c r="L3473" s="13"/>
    </row>
    <row r="3474" spans="1:12" x14ac:dyDescent="0.2">
      <c r="A3474" s="14" t="s">
        <v>125</v>
      </c>
      <c r="B3474" s="14" t="s">
        <v>124</v>
      </c>
      <c r="C3474" s="14"/>
      <c r="D3474" s="16">
        <v>158810442</v>
      </c>
      <c r="E3474" s="16">
        <f>SUM(E3475:E3476)</f>
        <v>158810442</v>
      </c>
      <c r="F3474" s="34">
        <f t="shared" si="54"/>
        <v>0</v>
      </c>
      <c r="K3474" s="13"/>
      <c r="L3474" s="13"/>
    </row>
    <row r="3475" spans="1:12" x14ac:dyDescent="0.2">
      <c r="A3475" s="17" t="s">
        <v>123</v>
      </c>
      <c r="B3475" s="17" t="s">
        <v>122</v>
      </c>
      <c r="C3475" s="17"/>
      <c r="D3475" s="18">
        <v>52936814</v>
      </c>
      <c r="E3475" s="18">
        <v>52936814</v>
      </c>
      <c r="F3475" s="34">
        <f t="shared" si="54"/>
        <v>0</v>
      </c>
      <c r="K3475" s="13"/>
      <c r="L3475" s="13"/>
    </row>
    <row r="3476" spans="1:12" x14ac:dyDescent="0.2">
      <c r="A3476" s="17" t="s">
        <v>121</v>
      </c>
      <c r="B3476" s="17" t="s">
        <v>120</v>
      </c>
      <c r="C3476" s="17"/>
      <c r="D3476" s="18">
        <v>105873628</v>
      </c>
      <c r="E3476" s="18">
        <v>105873628</v>
      </c>
      <c r="F3476" s="34">
        <f t="shared" si="54"/>
        <v>0</v>
      </c>
      <c r="K3476" s="13"/>
      <c r="L3476" s="13"/>
    </row>
    <row r="3477" spans="1:12" x14ac:dyDescent="0.2">
      <c r="A3477" s="14" t="s">
        <v>119</v>
      </c>
      <c r="B3477" s="14" t="s">
        <v>118</v>
      </c>
      <c r="C3477" s="14"/>
      <c r="D3477" s="16">
        <v>48434606</v>
      </c>
      <c r="E3477" s="16">
        <f>E3478</f>
        <v>48434606</v>
      </c>
      <c r="F3477" s="34">
        <f t="shared" si="54"/>
        <v>0</v>
      </c>
      <c r="K3477" s="13"/>
      <c r="L3477" s="13"/>
    </row>
    <row r="3478" spans="1:12" x14ac:dyDescent="0.2">
      <c r="A3478" s="14" t="s">
        <v>117</v>
      </c>
      <c r="B3478" s="14" t="s">
        <v>116</v>
      </c>
      <c r="C3478" s="14"/>
      <c r="D3478" s="16">
        <v>48434606</v>
      </c>
      <c r="E3478" s="16">
        <f>SUM(E3479,E3483,E3488,E3494,E3499,E3502,E3504,E3506)</f>
        <v>48434606</v>
      </c>
      <c r="F3478" s="34">
        <f t="shared" si="54"/>
        <v>0</v>
      </c>
      <c r="K3478" s="13"/>
      <c r="L3478" s="13"/>
    </row>
    <row r="3479" spans="1:12" x14ac:dyDescent="0.2">
      <c r="A3479" s="14" t="s">
        <v>115</v>
      </c>
      <c r="B3479" s="14" t="s">
        <v>114</v>
      </c>
      <c r="C3479" s="14"/>
      <c r="D3479" s="16">
        <v>13270000</v>
      </c>
      <c r="E3479" s="16">
        <f>SUM(E3480:E3482)</f>
        <v>13270000</v>
      </c>
      <c r="F3479" s="34">
        <f t="shared" si="54"/>
        <v>0</v>
      </c>
      <c r="K3479" s="13"/>
      <c r="L3479" s="13"/>
    </row>
    <row r="3480" spans="1:12" x14ac:dyDescent="0.2">
      <c r="A3480" s="17" t="s">
        <v>113</v>
      </c>
      <c r="B3480" s="17" t="s">
        <v>112</v>
      </c>
      <c r="C3480" s="17"/>
      <c r="D3480" s="18">
        <v>750000</v>
      </c>
      <c r="E3480" s="18">
        <v>750000</v>
      </c>
      <c r="F3480" s="34">
        <f t="shared" si="54"/>
        <v>0</v>
      </c>
      <c r="K3480" s="13"/>
      <c r="L3480" s="13"/>
    </row>
    <row r="3481" spans="1:12" x14ac:dyDescent="0.2">
      <c r="A3481" s="17" t="s">
        <v>111</v>
      </c>
      <c r="B3481" s="17" t="s">
        <v>110</v>
      </c>
      <c r="C3481" s="17"/>
      <c r="D3481" s="18">
        <v>12220000</v>
      </c>
      <c r="E3481" s="18">
        <v>12220000</v>
      </c>
      <c r="F3481" s="34">
        <f t="shared" si="54"/>
        <v>0</v>
      </c>
      <c r="K3481" s="13"/>
      <c r="L3481" s="13"/>
    </row>
    <row r="3482" spans="1:12" x14ac:dyDescent="0.2">
      <c r="A3482" s="17" t="s">
        <v>449</v>
      </c>
      <c r="B3482" s="17" t="s">
        <v>450</v>
      </c>
      <c r="C3482" s="17"/>
      <c r="D3482" s="18">
        <v>300000</v>
      </c>
      <c r="E3482" s="18">
        <v>300000</v>
      </c>
      <c r="F3482" s="34">
        <f t="shared" si="54"/>
        <v>0</v>
      </c>
      <c r="K3482" s="13"/>
      <c r="L3482" s="13"/>
    </row>
    <row r="3483" spans="1:12" x14ac:dyDescent="0.2">
      <c r="A3483" s="14" t="s">
        <v>109</v>
      </c>
      <c r="B3483" s="14" t="s">
        <v>108</v>
      </c>
      <c r="C3483" s="14"/>
      <c r="D3483" s="16">
        <v>5208500</v>
      </c>
      <c r="E3483" s="16">
        <f>SUM(E3484:E3487)</f>
        <v>5208500</v>
      </c>
      <c r="F3483" s="34">
        <f t="shared" si="54"/>
        <v>0</v>
      </c>
      <c r="K3483" s="13"/>
      <c r="L3483" s="13"/>
    </row>
    <row r="3484" spans="1:12" x14ac:dyDescent="0.2">
      <c r="A3484" s="17" t="s">
        <v>107</v>
      </c>
      <c r="B3484" s="17" t="s">
        <v>106</v>
      </c>
      <c r="C3484" s="17"/>
      <c r="D3484" s="18">
        <v>4000000</v>
      </c>
      <c r="E3484" s="18">
        <v>4000000</v>
      </c>
      <c r="F3484" s="34">
        <f t="shared" si="54"/>
        <v>0</v>
      </c>
      <c r="K3484" s="13"/>
      <c r="L3484" s="13"/>
    </row>
    <row r="3485" spans="1:12" x14ac:dyDescent="0.2">
      <c r="A3485" s="17" t="s">
        <v>105</v>
      </c>
      <c r="B3485" s="17" t="s">
        <v>104</v>
      </c>
      <c r="C3485" s="17"/>
      <c r="D3485" s="18">
        <v>250500</v>
      </c>
      <c r="E3485" s="18">
        <v>250500</v>
      </c>
      <c r="F3485" s="34">
        <f t="shared" si="54"/>
        <v>0</v>
      </c>
      <c r="K3485" s="13"/>
      <c r="L3485" s="13"/>
    </row>
    <row r="3486" spans="1:12" x14ac:dyDescent="0.2">
      <c r="A3486" s="17" t="s">
        <v>397</v>
      </c>
      <c r="B3486" s="17" t="s">
        <v>398</v>
      </c>
      <c r="C3486" s="17"/>
      <c r="D3486" s="18">
        <v>638000</v>
      </c>
      <c r="E3486" s="18">
        <v>638000</v>
      </c>
      <c r="F3486" s="34">
        <f t="shared" si="54"/>
        <v>0</v>
      </c>
      <c r="K3486" s="13"/>
      <c r="L3486" s="13"/>
    </row>
    <row r="3487" spans="1:12" x14ac:dyDescent="0.2">
      <c r="A3487" s="17" t="s">
        <v>1014</v>
      </c>
      <c r="B3487" s="17" t="s">
        <v>1015</v>
      </c>
      <c r="C3487" s="17"/>
      <c r="D3487" s="18">
        <v>320000</v>
      </c>
      <c r="E3487" s="18">
        <v>320000</v>
      </c>
      <c r="F3487" s="34">
        <f t="shared" si="54"/>
        <v>0</v>
      </c>
      <c r="K3487" s="13"/>
      <c r="L3487" s="13"/>
    </row>
    <row r="3488" spans="1:12" x14ac:dyDescent="0.2">
      <c r="A3488" s="14" t="s">
        <v>101</v>
      </c>
      <c r="B3488" s="14" t="s">
        <v>100</v>
      </c>
      <c r="C3488" s="14"/>
      <c r="D3488" s="16">
        <v>2499729</v>
      </c>
      <c r="E3488" s="16">
        <f>SUM(E3489:E3493)</f>
        <v>2499729</v>
      </c>
      <c r="F3488" s="34">
        <f t="shared" si="54"/>
        <v>0</v>
      </c>
      <c r="K3488" s="13"/>
      <c r="L3488" s="13"/>
    </row>
    <row r="3489" spans="1:12" x14ac:dyDescent="0.2">
      <c r="A3489" s="17" t="s">
        <v>99</v>
      </c>
      <c r="B3489" s="17" t="s">
        <v>98</v>
      </c>
      <c r="C3489" s="17"/>
      <c r="D3489" s="18">
        <v>1255550</v>
      </c>
      <c r="E3489" s="18">
        <v>1255550</v>
      </c>
      <c r="F3489" s="34">
        <f t="shared" si="54"/>
        <v>0</v>
      </c>
      <c r="K3489" s="13"/>
      <c r="L3489" s="13"/>
    </row>
    <row r="3490" spans="1:12" x14ac:dyDescent="0.2">
      <c r="A3490" s="17" t="s">
        <v>145</v>
      </c>
      <c r="B3490" s="17" t="s">
        <v>146</v>
      </c>
      <c r="C3490" s="17"/>
      <c r="D3490" s="18">
        <v>400000</v>
      </c>
      <c r="E3490" s="18">
        <v>400000</v>
      </c>
      <c r="F3490" s="34">
        <f t="shared" si="54"/>
        <v>0</v>
      </c>
      <c r="K3490" s="13"/>
      <c r="L3490" s="13"/>
    </row>
    <row r="3491" spans="1:12" x14ac:dyDescent="0.2">
      <c r="A3491" s="17" t="s">
        <v>93</v>
      </c>
      <c r="B3491" s="17" t="s">
        <v>92</v>
      </c>
      <c r="C3491" s="17"/>
      <c r="D3491" s="18">
        <v>250000</v>
      </c>
      <c r="E3491" s="18">
        <v>250000</v>
      </c>
      <c r="F3491" s="34">
        <f t="shared" si="54"/>
        <v>0</v>
      </c>
      <c r="K3491" s="13"/>
      <c r="L3491" s="13"/>
    </row>
    <row r="3492" spans="1:12" x14ac:dyDescent="0.2">
      <c r="A3492" s="17" t="s">
        <v>91</v>
      </c>
      <c r="B3492" s="17" t="s">
        <v>90</v>
      </c>
      <c r="C3492" s="17"/>
      <c r="D3492" s="18">
        <v>200000</v>
      </c>
      <c r="E3492" s="18">
        <v>200000</v>
      </c>
      <c r="F3492" s="34">
        <f t="shared" si="54"/>
        <v>0</v>
      </c>
      <c r="K3492" s="13"/>
      <c r="L3492" s="13"/>
    </row>
    <row r="3493" spans="1:12" x14ac:dyDescent="0.2">
      <c r="A3493" s="17" t="s">
        <v>147</v>
      </c>
      <c r="B3493" s="17" t="s">
        <v>148</v>
      </c>
      <c r="C3493" s="17"/>
      <c r="D3493" s="18">
        <v>394179</v>
      </c>
      <c r="E3493" s="18">
        <v>394179</v>
      </c>
      <c r="F3493" s="34">
        <f t="shared" si="54"/>
        <v>0</v>
      </c>
      <c r="K3493" s="13"/>
      <c r="L3493" s="13"/>
    </row>
    <row r="3494" spans="1:12" x14ac:dyDescent="0.2">
      <c r="A3494" s="14" t="s">
        <v>89</v>
      </c>
      <c r="B3494" s="14" t="s">
        <v>88</v>
      </c>
      <c r="C3494" s="14"/>
      <c r="D3494" s="16">
        <v>5067577</v>
      </c>
      <c r="E3494" s="16">
        <f>SUM(E3495:E3498)</f>
        <v>5067577</v>
      </c>
      <c r="F3494" s="34">
        <f t="shared" si="54"/>
        <v>0</v>
      </c>
      <c r="K3494" s="13"/>
      <c r="L3494" s="13"/>
    </row>
    <row r="3495" spans="1:12" x14ac:dyDescent="0.2">
      <c r="A3495" s="17" t="s">
        <v>87</v>
      </c>
      <c r="B3495" s="17" t="s">
        <v>86</v>
      </c>
      <c r="C3495" s="17"/>
      <c r="D3495" s="18">
        <v>1500000</v>
      </c>
      <c r="E3495" s="18">
        <v>1500000</v>
      </c>
      <c r="F3495" s="34">
        <f t="shared" si="54"/>
        <v>0</v>
      </c>
      <c r="K3495" s="13"/>
      <c r="L3495" s="13"/>
    </row>
    <row r="3496" spans="1:12" x14ac:dyDescent="0.2">
      <c r="A3496" s="17" t="s">
        <v>85</v>
      </c>
      <c r="B3496" s="17" t="s">
        <v>84</v>
      </c>
      <c r="C3496" s="17"/>
      <c r="D3496" s="18">
        <v>1255000</v>
      </c>
      <c r="E3496" s="18">
        <v>1255000</v>
      </c>
      <c r="F3496" s="34">
        <f t="shared" si="54"/>
        <v>0</v>
      </c>
      <c r="K3496" s="13"/>
      <c r="L3496" s="13"/>
    </row>
    <row r="3497" spans="1:12" x14ac:dyDescent="0.2">
      <c r="A3497" s="17" t="s">
        <v>79</v>
      </c>
      <c r="B3497" s="17" t="s">
        <v>78</v>
      </c>
      <c r="C3497" s="17"/>
      <c r="D3497" s="18">
        <v>300000</v>
      </c>
      <c r="E3497" s="18">
        <v>300000</v>
      </c>
      <c r="F3497" s="34">
        <f t="shared" si="54"/>
        <v>0</v>
      </c>
      <c r="K3497" s="13"/>
      <c r="L3497" s="13"/>
    </row>
    <row r="3498" spans="1:12" x14ac:dyDescent="0.2">
      <c r="A3498" s="17" t="s">
        <v>77</v>
      </c>
      <c r="B3498" s="17" t="s">
        <v>76</v>
      </c>
      <c r="C3498" s="17"/>
      <c r="D3498" s="18">
        <v>2012577</v>
      </c>
      <c r="E3498" s="18">
        <v>2012577</v>
      </c>
      <c r="F3498" s="34">
        <f t="shared" si="54"/>
        <v>0</v>
      </c>
      <c r="K3498" s="13"/>
      <c r="L3498" s="13"/>
    </row>
    <row r="3499" spans="1:12" x14ac:dyDescent="0.2">
      <c r="A3499" s="14" t="s">
        <v>71</v>
      </c>
      <c r="B3499" s="14" t="s">
        <v>70</v>
      </c>
      <c r="C3499" s="14"/>
      <c r="D3499" s="16">
        <v>10888800</v>
      </c>
      <c r="E3499" s="16">
        <f>SUM(E3500:E3501)</f>
        <v>10888800</v>
      </c>
      <c r="F3499" s="34">
        <f t="shared" si="54"/>
        <v>0</v>
      </c>
      <c r="K3499" s="13"/>
      <c r="L3499" s="13"/>
    </row>
    <row r="3500" spans="1:12" x14ac:dyDescent="0.2">
      <c r="A3500" s="17" t="s">
        <v>69</v>
      </c>
      <c r="B3500" s="17" t="s">
        <v>68</v>
      </c>
      <c r="C3500" s="17"/>
      <c r="D3500" s="18">
        <v>6630000</v>
      </c>
      <c r="E3500" s="18">
        <v>6630000</v>
      </c>
      <c r="F3500" s="34">
        <f t="shared" si="54"/>
        <v>0</v>
      </c>
      <c r="K3500" s="13"/>
    </row>
    <row r="3501" spans="1:12" x14ac:dyDescent="0.2">
      <c r="A3501" s="17" t="s">
        <v>151</v>
      </c>
      <c r="B3501" s="17" t="s">
        <v>152</v>
      </c>
      <c r="C3501" s="17"/>
      <c r="D3501" s="18">
        <v>4258800</v>
      </c>
      <c r="E3501" s="18">
        <v>4258800</v>
      </c>
      <c r="F3501" s="34">
        <f t="shared" si="54"/>
        <v>0</v>
      </c>
      <c r="K3501" s="13"/>
    </row>
    <row r="3502" spans="1:12" x14ac:dyDescent="0.2">
      <c r="A3502" s="14" t="s">
        <v>65</v>
      </c>
      <c r="B3502" s="14" t="s">
        <v>64</v>
      </c>
      <c r="C3502" s="14"/>
      <c r="D3502" s="16">
        <v>2000000</v>
      </c>
      <c r="E3502" s="16">
        <f>E3503</f>
        <v>2000000</v>
      </c>
      <c r="F3502" s="34">
        <f t="shared" si="54"/>
        <v>0</v>
      </c>
      <c r="K3502" s="13"/>
    </row>
    <row r="3503" spans="1:12" x14ac:dyDescent="0.2">
      <c r="A3503" s="17" t="s">
        <v>401</v>
      </c>
      <c r="B3503" s="17" t="s">
        <v>402</v>
      </c>
      <c r="C3503" s="17"/>
      <c r="D3503" s="18">
        <v>2000000</v>
      </c>
      <c r="E3503" s="18">
        <v>2000000</v>
      </c>
      <c r="F3503" s="34">
        <f t="shared" si="54"/>
        <v>0</v>
      </c>
      <c r="K3503" s="13"/>
    </row>
    <row r="3504" spans="1:12" x14ac:dyDescent="0.2">
      <c r="A3504" s="14" t="s">
        <v>59</v>
      </c>
      <c r="B3504" s="14" t="s">
        <v>58</v>
      </c>
      <c r="C3504" s="14"/>
      <c r="D3504" s="16">
        <v>1500000</v>
      </c>
      <c r="E3504" s="16">
        <f>E3505</f>
        <v>1500000</v>
      </c>
      <c r="F3504" s="34">
        <f t="shared" si="54"/>
        <v>0</v>
      </c>
      <c r="K3504" s="13"/>
      <c r="L3504" s="13"/>
    </row>
    <row r="3505" spans="1:12" x14ac:dyDescent="0.2">
      <c r="A3505" s="17" t="s">
        <v>57</v>
      </c>
      <c r="B3505" s="17" t="s">
        <v>56</v>
      </c>
      <c r="C3505" s="17"/>
      <c r="D3505" s="18">
        <v>1500000</v>
      </c>
      <c r="E3505" s="18">
        <v>1500000</v>
      </c>
      <c r="F3505" s="34">
        <f t="shared" si="54"/>
        <v>0</v>
      </c>
      <c r="K3505" s="13"/>
      <c r="L3505" s="13"/>
    </row>
    <row r="3506" spans="1:12" x14ac:dyDescent="0.2">
      <c r="A3506" s="14" t="s">
        <v>53</v>
      </c>
      <c r="B3506" s="14" t="s">
        <v>52</v>
      </c>
      <c r="C3506" s="14"/>
      <c r="D3506" s="16">
        <v>8000000</v>
      </c>
      <c r="E3506" s="16">
        <f>SUM(E3507:E3510)</f>
        <v>8000000</v>
      </c>
      <c r="F3506" s="34">
        <f t="shared" si="54"/>
        <v>0</v>
      </c>
      <c r="K3506" s="13"/>
      <c r="L3506" s="13"/>
    </row>
    <row r="3507" spans="1:12" x14ac:dyDescent="0.2">
      <c r="A3507" s="17" t="s">
        <v>51</v>
      </c>
      <c r="B3507" s="17" t="s">
        <v>50</v>
      </c>
      <c r="C3507" s="17"/>
      <c r="D3507" s="18">
        <v>1500000</v>
      </c>
      <c r="E3507" s="18">
        <v>1500000</v>
      </c>
      <c r="F3507" s="34">
        <f t="shared" si="54"/>
        <v>0</v>
      </c>
      <c r="K3507" s="13"/>
      <c r="L3507" s="13"/>
    </row>
    <row r="3508" spans="1:12" x14ac:dyDescent="0.2">
      <c r="A3508" s="17" t="s">
        <v>49</v>
      </c>
      <c r="B3508" s="17" t="s">
        <v>48</v>
      </c>
      <c r="C3508" s="17"/>
      <c r="D3508" s="18">
        <v>3000000</v>
      </c>
      <c r="E3508" s="18">
        <v>3000000</v>
      </c>
      <c r="F3508" s="34">
        <f t="shared" si="54"/>
        <v>0</v>
      </c>
      <c r="K3508" s="13"/>
      <c r="L3508" s="13"/>
    </row>
    <row r="3509" spans="1:12" x14ac:dyDescent="0.2">
      <c r="A3509" s="17" t="s">
        <v>43</v>
      </c>
      <c r="B3509" s="17" t="s">
        <v>42</v>
      </c>
      <c r="C3509" s="17"/>
      <c r="D3509" s="18">
        <v>2000000</v>
      </c>
      <c r="E3509" s="18">
        <v>2000000</v>
      </c>
      <c r="F3509" s="34">
        <f t="shared" si="54"/>
        <v>0</v>
      </c>
      <c r="K3509" s="13"/>
      <c r="L3509" s="13"/>
    </row>
    <row r="3510" spans="1:12" x14ac:dyDescent="0.2">
      <c r="A3510" s="17" t="s">
        <v>41</v>
      </c>
      <c r="B3510" s="17" t="s">
        <v>40</v>
      </c>
      <c r="C3510" s="17"/>
      <c r="D3510" s="18">
        <v>1500000</v>
      </c>
      <c r="E3510" s="18">
        <v>1500000</v>
      </c>
      <c r="F3510" s="34">
        <f t="shared" si="54"/>
        <v>0</v>
      </c>
      <c r="K3510" s="13"/>
      <c r="L3510" s="13"/>
    </row>
    <row r="3511" spans="1:12" x14ac:dyDescent="0.2">
      <c r="A3511" s="14" t="s">
        <v>37</v>
      </c>
      <c r="B3511" s="14" t="s">
        <v>36</v>
      </c>
      <c r="C3511" s="14"/>
      <c r="D3511" s="16">
        <v>1415906887</v>
      </c>
      <c r="E3511" s="16">
        <f>SUM(E3512,E3515,E3520,E3524)</f>
        <v>1455906887</v>
      </c>
      <c r="F3511" s="34">
        <f t="shared" si="54"/>
        <v>40000000</v>
      </c>
      <c r="K3511" s="13"/>
      <c r="L3511" s="13"/>
    </row>
    <row r="3512" spans="1:12" x14ac:dyDescent="0.2">
      <c r="A3512" s="14" t="s">
        <v>35</v>
      </c>
      <c r="B3512" s="14" t="s">
        <v>34</v>
      </c>
      <c r="C3512" s="14"/>
      <c r="D3512" s="16">
        <v>47813303</v>
      </c>
      <c r="E3512" s="16">
        <f>E3513</f>
        <v>47813303</v>
      </c>
      <c r="F3512" s="34">
        <f t="shared" si="54"/>
        <v>0</v>
      </c>
      <c r="K3512" s="13"/>
      <c r="L3512" s="13"/>
    </row>
    <row r="3513" spans="1:12" x14ac:dyDescent="0.2">
      <c r="A3513" s="14" t="s">
        <v>33</v>
      </c>
      <c r="B3513" s="14" t="s">
        <v>32</v>
      </c>
      <c r="C3513" s="14"/>
      <c r="D3513" s="16">
        <v>47813303</v>
      </c>
      <c r="E3513" s="16">
        <f>E3514</f>
        <v>47813303</v>
      </c>
      <c r="F3513" s="34">
        <f t="shared" si="54"/>
        <v>0</v>
      </c>
      <c r="K3513" s="13"/>
      <c r="L3513" s="13"/>
    </row>
    <row r="3514" spans="1:12" x14ac:dyDescent="0.2">
      <c r="A3514" s="17" t="s">
        <v>415</v>
      </c>
      <c r="B3514" s="17" t="s">
        <v>416</v>
      </c>
      <c r="C3514" s="17"/>
      <c r="D3514" s="18">
        <v>47813303</v>
      </c>
      <c r="E3514" s="35">
        <f>E3543</f>
        <v>47813303</v>
      </c>
      <c r="F3514" s="34">
        <f t="shared" si="54"/>
        <v>0</v>
      </c>
      <c r="K3514" s="13"/>
      <c r="L3514" s="13"/>
    </row>
    <row r="3515" spans="1:12" x14ac:dyDescent="0.2">
      <c r="A3515" s="14" t="s">
        <v>157</v>
      </c>
      <c r="B3515" s="14" t="s">
        <v>158</v>
      </c>
      <c r="C3515" s="14"/>
      <c r="D3515" s="16">
        <v>744838548</v>
      </c>
      <c r="E3515" s="16">
        <f>E3516</f>
        <v>784838548</v>
      </c>
      <c r="F3515" s="34">
        <f t="shared" si="54"/>
        <v>40000000</v>
      </c>
      <c r="K3515" s="13"/>
      <c r="L3515" s="13"/>
    </row>
    <row r="3516" spans="1:12" x14ac:dyDescent="0.2">
      <c r="A3516" s="14" t="s">
        <v>159</v>
      </c>
      <c r="B3516" s="14" t="s">
        <v>160</v>
      </c>
      <c r="C3516" s="14"/>
      <c r="D3516" s="16">
        <v>744838548</v>
      </c>
      <c r="E3516" s="16">
        <f>SUM(E3517:E3519)</f>
        <v>784838548</v>
      </c>
      <c r="F3516" s="34">
        <f t="shared" si="54"/>
        <v>40000000</v>
      </c>
      <c r="K3516" s="13"/>
      <c r="L3516" s="13"/>
    </row>
    <row r="3517" spans="1:12" x14ac:dyDescent="0.2">
      <c r="A3517" s="17" t="s">
        <v>161</v>
      </c>
      <c r="B3517" s="17" t="s">
        <v>162</v>
      </c>
      <c r="C3517" s="17"/>
      <c r="D3517" s="18">
        <v>54221271</v>
      </c>
      <c r="E3517" s="35">
        <f>E3544</f>
        <v>54221271</v>
      </c>
      <c r="F3517" s="34">
        <f t="shared" si="54"/>
        <v>0</v>
      </c>
      <c r="K3517" s="13"/>
      <c r="L3517" s="13"/>
    </row>
    <row r="3518" spans="1:12" x14ac:dyDescent="0.2">
      <c r="A3518" s="17" t="s">
        <v>163</v>
      </c>
      <c r="B3518" s="17" t="s">
        <v>164</v>
      </c>
      <c r="C3518" s="17"/>
      <c r="D3518" s="18">
        <v>650000000</v>
      </c>
      <c r="E3518" s="36">
        <f>SUM(E3545:E3548)</f>
        <v>690000000</v>
      </c>
      <c r="F3518" s="34">
        <f t="shared" si="54"/>
        <v>40000000</v>
      </c>
      <c r="K3518" s="13"/>
      <c r="L3518" s="13"/>
    </row>
    <row r="3519" spans="1:12" x14ac:dyDescent="0.2">
      <c r="A3519" s="17" t="s">
        <v>919</v>
      </c>
      <c r="B3519" s="17" t="s">
        <v>920</v>
      </c>
      <c r="C3519" s="17"/>
      <c r="D3519" s="18">
        <v>40617277</v>
      </c>
      <c r="E3519" s="35">
        <f>E3540</f>
        <v>40617277</v>
      </c>
      <c r="F3519" s="34">
        <f t="shared" si="54"/>
        <v>0</v>
      </c>
      <c r="K3519" s="13"/>
      <c r="L3519" s="13"/>
    </row>
    <row r="3520" spans="1:12" x14ac:dyDescent="0.2">
      <c r="A3520" s="14" t="s">
        <v>165</v>
      </c>
      <c r="B3520" s="14" t="s">
        <v>166</v>
      </c>
      <c r="C3520" s="14"/>
      <c r="D3520" s="16">
        <v>348930992</v>
      </c>
      <c r="E3520" s="16">
        <f>E3521</f>
        <v>348930992</v>
      </c>
      <c r="F3520" s="34">
        <f t="shared" si="54"/>
        <v>0</v>
      </c>
    </row>
    <row r="3521" spans="1:6" x14ac:dyDescent="0.2">
      <c r="A3521" s="14" t="s">
        <v>167</v>
      </c>
      <c r="B3521" s="14" t="s">
        <v>168</v>
      </c>
      <c r="C3521" s="14"/>
      <c r="D3521" s="16">
        <v>348930992</v>
      </c>
      <c r="E3521" s="16">
        <f>SUM(E3522:E3523)</f>
        <v>348930992</v>
      </c>
      <c r="F3521" s="34">
        <f t="shared" si="54"/>
        <v>0</v>
      </c>
    </row>
    <row r="3522" spans="1:6" x14ac:dyDescent="0.2">
      <c r="A3522" s="17" t="s">
        <v>749</v>
      </c>
      <c r="B3522" s="17" t="s">
        <v>750</v>
      </c>
      <c r="C3522" s="17"/>
      <c r="D3522" s="18">
        <v>249163854</v>
      </c>
      <c r="E3522" s="18">
        <f>SUM(E3534,E3537,E3542)</f>
        <v>249163854</v>
      </c>
      <c r="F3522" s="34">
        <f t="shared" si="54"/>
        <v>0</v>
      </c>
    </row>
    <row r="3523" spans="1:6" x14ac:dyDescent="0.2">
      <c r="A3523" s="17" t="s">
        <v>169</v>
      </c>
      <c r="B3523" s="17" t="s">
        <v>170</v>
      </c>
      <c r="C3523" s="17"/>
      <c r="D3523" s="18">
        <v>99767138</v>
      </c>
      <c r="E3523" s="35">
        <f>E3541</f>
        <v>99767138</v>
      </c>
      <c r="F3523" s="34">
        <f t="shared" si="54"/>
        <v>0</v>
      </c>
    </row>
    <row r="3524" spans="1:6" x14ac:dyDescent="0.2">
      <c r="A3524" s="14" t="s">
        <v>31</v>
      </c>
      <c r="B3524" s="14" t="s">
        <v>30</v>
      </c>
      <c r="C3524" s="14"/>
      <c r="D3524" s="16">
        <v>274324044</v>
      </c>
      <c r="E3524" s="16">
        <f>E3525</f>
        <v>274324044</v>
      </c>
      <c r="F3524" s="34">
        <f t="shared" si="54"/>
        <v>0</v>
      </c>
    </row>
    <row r="3525" spans="1:6" x14ac:dyDescent="0.2">
      <c r="A3525" s="14" t="s">
        <v>29</v>
      </c>
      <c r="B3525" s="14" t="s">
        <v>28</v>
      </c>
      <c r="C3525" s="14"/>
      <c r="D3525" s="16">
        <v>274324044</v>
      </c>
      <c r="E3525" s="16">
        <f>E3526</f>
        <v>274324044</v>
      </c>
      <c r="F3525" s="34">
        <f t="shared" si="54"/>
        <v>0</v>
      </c>
    </row>
    <row r="3526" spans="1:6" x14ac:dyDescent="0.2">
      <c r="A3526" s="17" t="s">
        <v>27</v>
      </c>
      <c r="B3526" s="17" t="s">
        <v>26</v>
      </c>
      <c r="C3526" s="17"/>
      <c r="D3526" s="18">
        <v>274324044</v>
      </c>
      <c r="E3526" s="37">
        <f>SUM(E3535:E3536,E3538:E3539)</f>
        <v>274324044</v>
      </c>
      <c r="F3526" s="34">
        <f t="shared" ref="F3526:F3548" si="55">E3526-D3526</f>
        <v>0</v>
      </c>
    </row>
    <row r="3527" spans="1:6" x14ac:dyDescent="0.2">
      <c r="A3527" s="13"/>
      <c r="B3527" s="14" t="s">
        <v>3</v>
      </c>
      <c r="C3527" s="14"/>
      <c r="D3527" s="16">
        <v>1228620447</v>
      </c>
      <c r="E3527" s="16">
        <f>E3467</f>
        <v>1228620447</v>
      </c>
      <c r="F3527" s="34">
        <f t="shared" si="55"/>
        <v>0</v>
      </c>
    </row>
    <row r="3528" spans="1:6" x14ac:dyDescent="0.2">
      <c r="A3528" s="13"/>
      <c r="B3528" s="14" t="s">
        <v>2</v>
      </c>
      <c r="C3528" s="14"/>
      <c r="D3528" s="16">
        <v>48434606</v>
      </c>
      <c r="E3528" s="16">
        <f>E3477</f>
        <v>48434606</v>
      </c>
      <c r="F3528" s="34">
        <f t="shared" si="55"/>
        <v>0</v>
      </c>
    </row>
    <row r="3529" spans="1:6" x14ac:dyDescent="0.2">
      <c r="A3529" s="13"/>
      <c r="B3529" s="14" t="s">
        <v>23</v>
      </c>
      <c r="C3529" s="14"/>
      <c r="D3529" s="16">
        <v>1277055053</v>
      </c>
      <c r="E3529" s="16">
        <f>SUM(E3527:E3528)</f>
        <v>1277055053</v>
      </c>
      <c r="F3529" s="34">
        <f t="shared" si="55"/>
        <v>0</v>
      </c>
    </row>
    <row r="3530" spans="1:6" x14ac:dyDescent="0.2">
      <c r="A3530" s="13"/>
      <c r="B3530" s="14" t="s">
        <v>1</v>
      </c>
      <c r="C3530" s="14"/>
      <c r="D3530" s="16">
        <v>1415906887</v>
      </c>
      <c r="E3530" s="16">
        <f>E3511</f>
        <v>1455906887</v>
      </c>
      <c r="F3530" s="34">
        <f t="shared" si="55"/>
        <v>40000000</v>
      </c>
    </row>
    <row r="3531" spans="1:6" x14ac:dyDescent="0.2">
      <c r="A3531" s="13"/>
      <c r="B3531" s="14" t="s">
        <v>0</v>
      </c>
      <c r="C3531" s="14"/>
      <c r="D3531" s="16">
        <v>2692961940</v>
      </c>
      <c r="E3531" s="16">
        <f>SUM(E3529:E3530)</f>
        <v>2732961940</v>
      </c>
      <c r="F3531" s="34">
        <f t="shared" si="55"/>
        <v>40000000</v>
      </c>
    </row>
    <row r="3532" spans="1:6" x14ac:dyDescent="0.2">
      <c r="A3532" s="14" t="s">
        <v>2080</v>
      </c>
      <c r="B3532" s="14" t="s">
        <v>2081</v>
      </c>
      <c r="C3532" s="14"/>
      <c r="F3532" s="34">
        <f t="shared" si="55"/>
        <v>0</v>
      </c>
    </row>
    <row r="3533" spans="1:6" x14ac:dyDescent="0.2">
      <c r="A3533" s="29" t="s">
        <v>5</v>
      </c>
      <c r="B3533" s="29" t="s">
        <v>22</v>
      </c>
      <c r="C3533" s="29" t="s">
        <v>21</v>
      </c>
      <c r="D3533" s="30" t="s">
        <v>20</v>
      </c>
      <c r="E3533" s="30" t="s">
        <v>20</v>
      </c>
      <c r="F3533" s="34" t="e">
        <f t="shared" si="55"/>
        <v>#VALUE!</v>
      </c>
    </row>
    <row r="3534" spans="1:6" ht="27" x14ac:dyDescent="0.2">
      <c r="A3534" s="17" t="s">
        <v>2082</v>
      </c>
      <c r="B3534" s="17" t="s">
        <v>2083</v>
      </c>
      <c r="C3534" s="17" t="s">
        <v>19</v>
      </c>
      <c r="D3534" s="18">
        <v>49519805</v>
      </c>
      <c r="E3534" s="18">
        <v>49519805</v>
      </c>
      <c r="F3534" s="34">
        <f t="shared" si="55"/>
        <v>0</v>
      </c>
    </row>
    <row r="3535" spans="1:6" ht="27" x14ac:dyDescent="0.2">
      <c r="A3535" s="17" t="s">
        <v>2084</v>
      </c>
      <c r="B3535" s="17" t="s">
        <v>2085</v>
      </c>
      <c r="C3535" s="17" t="s">
        <v>18</v>
      </c>
      <c r="D3535" s="18">
        <v>71328083</v>
      </c>
      <c r="E3535" s="37">
        <v>71328083</v>
      </c>
      <c r="F3535" s="34">
        <f t="shared" si="55"/>
        <v>0</v>
      </c>
    </row>
    <row r="3536" spans="1:6" ht="27" x14ac:dyDescent="0.2">
      <c r="A3536" s="17" t="s">
        <v>2086</v>
      </c>
      <c r="B3536" s="17" t="s">
        <v>2087</v>
      </c>
      <c r="C3536" s="17" t="s">
        <v>18</v>
      </c>
      <c r="D3536" s="18">
        <v>51303181</v>
      </c>
      <c r="E3536" s="37">
        <v>51303181</v>
      </c>
      <c r="F3536" s="34">
        <f t="shared" si="55"/>
        <v>0</v>
      </c>
    </row>
    <row r="3537" spans="1:6" ht="53.25" x14ac:dyDescent="0.2">
      <c r="A3537" s="17" t="s">
        <v>2088</v>
      </c>
      <c r="B3537" s="17" t="s">
        <v>2089</v>
      </c>
      <c r="C3537" s="17" t="s">
        <v>18</v>
      </c>
      <c r="D3537" s="18">
        <v>81343094</v>
      </c>
      <c r="E3537" s="18">
        <v>81343094</v>
      </c>
      <c r="F3537" s="34">
        <f t="shared" si="55"/>
        <v>0</v>
      </c>
    </row>
    <row r="3538" spans="1:6" ht="53.25" x14ac:dyDescent="0.2">
      <c r="A3538" s="17" t="s">
        <v>2090</v>
      </c>
      <c r="B3538" s="17" t="s">
        <v>2091</v>
      </c>
      <c r="C3538" s="17" t="s">
        <v>18</v>
      </c>
      <c r="D3538" s="18">
        <v>100389599</v>
      </c>
      <c r="E3538" s="37">
        <v>100389599</v>
      </c>
      <c r="F3538" s="34">
        <f t="shared" si="55"/>
        <v>0</v>
      </c>
    </row>
    <row r="3539" spans="1:6" x14ac:dyDescent="0.2">
      <c r="A3539" s="17" t="s">
        <v>2092</v>
      </c>
      <c r="B3539" s="17" t="s">
        <v>2093</v>
      </c>
      <c r="C3539" s="17" t="s">
        <v>18</v>
      </c>
      <c r="D3539" s="18">
        <v>51303181</v>
      </c>
      <c r="E3539" s="37">
        <v>51303181</v>
      </c>
      <c r="F3539" s="34">
        <f t="shared" si="55"/>
        <v>0</v>
      </c>
    </row>
    <row r="3540" spans="1:6" ht="53.25" x14ac:dyDescent="0.2">
      <c r="A3540" s="17" t="s">
        <v>2094</v>
      </c>
      <c r="B3540" s="17" t="s">
        <v>2095</v>
      </c>
      <c r="C3540" s="17" t="s">
        <v>19</v>
      </c>
      <c r="D3540" s="18">
        <v>40617277</v>
      </c>
      <c r="E3540" s="35">
        <v>40617277</v>
      </c>
      <c r="F3540" s="34">
        <f t="shared" si="55"/>
        <v>0</v>
      </c>
    </row>
    <row r="3541" spans="1:6" ht="27" x14ac:dyDescent="0.2">
      <c r="A3541" s="17" t="s">
        <v>2096</v>
      </c>
      <c r="B3541" s="17" t="s">
        <v>2097</v>
      </c>
      <c r="C3541" s="17" t="s">
        <v>19</v>
      </c>
      <c r="D3541" s="18">
        <v>99767138</v>
      </c>
      <c r="E3541" s="35">
        <v>99767138</v>
      </c>
      <c r="F3541" s="34">
        <f t="shared" si="55"/>
        <v>0</v>
      </c>
    </row>
    <row r="3542" spans="1:6" ht="27" x14ac:dyDescent="0.2">
      <c r="A3542" s="17" t="s">
        <v>2098</v>
      </c>
      <c r="B3542" s="17" t="s">
        <v>2099</v>
      </c>
      <c r="C3542" s="17" t="s">
        <v>19</v>
      </c>
      <c r="D3542" s="18">
        <v>118300955</v>
      </c>
      <c r="E3542" s="18">
        <v>118300955</v>
      </c>
      <c r="F3542" s="34">
        <f t="shared" si="55"/>
        <v>0</v>
      </c>
    </row>
    <row r="3543" spans="1:6" x14ac:dyDescent="0.2">
      <c r="A3543" s="17" t="s">
        <v>2100</v>
      </c>
      <c r="B3543" s="17" t="s">
        <v>2101</v>
      </c>
      <c r="C3543" s="17" t="s">
        <v>18</v>
      </c>
      <c r="D3543" s="18">
        <v>47813303</v>
      </c>
      <c r="E3543" s="35">
        <v>47813303</v>
      </c>
      <c r="F3543" s="34">
        <f t="shared" si="55"/>
        <v>0</v>
      </c>
    </row>
    <row r="3544" spans="1:6" x14ac:dyDescent="0.2">
      <c r="A3544" s="17" t="s">
        <v>2102</v>
      </c>
      <c r="B3544" s="17" t="s">
        <v>2103</v>
      </c>
      <c r="C3544" s="17" t="s">
        <v>18</v>
      </c>
      <c r="D3544" s="18">
        <v>54221271</v>
      </c>
      <c r="E3544" s="35">
        <v>54221271</v>
      </c>
      <c r="F3544" s="34">
        <f t="shared" si="55"/>
        <v>0</v>
      </c>
    </row>
    <row r="3545" spans="1:6" ht="27" x14ac:dyDescent="0.2">
      <c r="A3545" s="17" t="s">
        <v>2104</v>
      </c>
      <c r="B3545" s="17" t="s">
        <v>2105</v>
      </c>
      <c r="C3545" s="17" t="s">
        <v>18</v>
      </c>
      <c r="D3545" s="18">
        <v>250000000</v>
      </c>
      <c r="E3545" s="36">
        <v>250000000</v>
      </c>
      <c r="F3545" s="34">
        <f t="shared" si="55"/>
        <v>0</v>
      </c>
    </row>
    <row r="3546" spans="1:6" ht="27" x14ac:dyDescent="0.2">
      <c r="A3546" s="17" t="s">
        <v>2106</v>
      </c>
      <c r="B3546" s="17" t="s">
        <v>2107</v>
      </c>
      <c r="C3546" s="17" t="s">
        <v>18</v>
      </c>
      <c r="D3546" s="18">
        <v>250000000</v>
      </c>
      <c r="E3546" s="36">
        <v>250000000</v>
      </c>
      <c r="F3546" s="34">
        <f t="shared" si="55"/>
        <v>0</v>
      </c>
    </row>
    <row r="3547" spans="1:6" ht="27" x14ac:dyDescent="0.2">
      <c r="A3547" s="17" t="s">
        <v>2108</v>
      </c>
      <c r="B3547" s="17" t="s">
        <v>2109</v>
      </c>
      <c r="C3547" s="17" t="s">
        <v>18</v>
      </c>
      <c r="D3547" s="18">
        <v>150000000</v>
      </c>
      <c r="E3547" s="36">
        <v>150000000</v>
      </c>
      <c r="F3547" s="34">
        <f t="shared" si="55"/>
        <v>0</v>
      </c>
    </row>
    <row r="3548" spans="1:6" ht="27" x14ac:dyDescent="0.2">
      <c r="A3548" s="97"/>
      <c r="B3548" s="98" t="s">
        <v>2151</v>
      </c>
      <c r="C3548" s="97" t="s">
        <v>18</v>
      </c>
      <c r="D3548" s="97"/>
      <c r="E3548" s="99">
        <v>40000000</v>
      </c>
      <c r="F3548" s="34">
        <f t="shared" si="55"/>
        <v>40000000</v>
      </c>
    </row>
    <row r="3549" spans="1:6" x14ac:dyDescent="0.2">
      <c r="A3549" s="13"/>
      <c r="B3549" s="13"/>
      <c r="C3549" s="13"/>
    </row>
  </sheetData>
  <autoFilter ref="A1:L3519" xr:uid="{00000000-0009-0000-0000-000001000000}"/>
  <printOptions gridLines="1"/>
  <pageMargins left="0.51181102362204722" right="0.27559055118110237" top="0.51181102362204722" bottom="0.51181102362204722" header="0" footer="0.23622047244094491"/>
  <pageSetup paperSize="9" scale="90" firstPageNumber="0" fitToWidth="0" fitToHeight="0" orientation="portrait" r:id="rId1"/>
  <headerFooter>
    <oddHeader>&amp;L&amp;"Century Gothic,Regular"Federal Republic of Nigeria&amp;C&amp;"Century Gothic,Regular"2021 APPROPRIATION&amp;R&amp;G</oddHeader>
    <oddFooter>&amp;L&amp;"Century Gothic,Regular"NATIONAL ASSEMBLY&amp;C&amp;"Century Gothic,Regular"Page &amp;P&amp;R&amp;"Century Gothic,Regular"2021 APPROPRIATION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3"/>
  <sheetViews>
    <sheetView workbookViewId="0">
      <selection activeCell="C8" sqref="C8"/>
    </sheetView>
  </sheetViews>
  <sheetFormatPr defaultRowHeight="12.75" x14ac:dyDescent="0.15"/>
  <cols>
    <col min="1" max="1" width="70.796875" customWidth="1"/>
    <col min="2" max="2" width="9.16796875" customWidth="1"/>
    <col min="3" max="3" width="15.37109375" bestFit="1" customWidth="1"/>
    <col min="4" max="4" width="20.765625" customWidth="1"/>
  </cols>
  <sheetData>
    <row r="2" spans="1:4" ht="14.25" x14ac:dyDescent="0.15">
      <c r="A2" s="49" t="s">
        <v>2130</v>
      </c>
      <c r="C2" s="20">
        <v>215872238074</v>
      </c>
    </row>
    <row r="3" spans="1:4" x14ac:dyDescent="0.15">
      <c r="A3" t="s">
        <v>2123</v>
      </c>
      <c r="C3" s="48">
        <v>118943500000</v>
      </c>
    </row>
    <row r="4" spans="1:4" x14ac:dyDescent="0.15">
      <c r="A4" s="49" t="s">
        <v>2131</v>
      </c>
      <c r="C4" s="48">
        <v>96928738074</v>
      </c>
    </row>
    <row r="5" spans="1:4" x14ac:dyDescent="0.15">
      <c r="A5" s="49" t="s">
        <v>2132</v>
      </c>
      <c r="C5" s="45">
        <v>4846436904</v>
      </c>
    </row>
    <row r="6" spans="1:4" x14ac:dyDescent="0.15">
      <c r="A6" s="49" t="s">
        <v>2133</v>
      </c>
      <c r="C6" s="45">
        <v>1938574761</v>
      </c>
    </row>
    <row r="7" spans="1:4" x14ac:dyDescent="0.15">
      <c r="A7" s="49" t="s">
        <v>2134</v>
      </c>
      <c r="C7" s="45">
        <v>2907862143</v>
      </c>
    </row>
    <row r="8" spans="1:4" x14ac:dyDescent="0.15">
      <c r="A8" s="50" t="s">
        <v>2135</v>
      </c>
      <c r="B8" s="51"/>
      <c r="C8" s="52">
        <v>1329765357.9939001</v>
      </c>
    </row>
    <row r="9" spans="1:4" x14ac:dyDescent="0.15">
      <c r="A9" s="49" t="s">
        <v>2136</v>
      </c>
      <c r="C9" s="46">
        <v>1578096785.0060999</v>
      </c>
    </row>
    <row r="11" spans="1:4" x14ac:dyDescent="0.15">
      <c r="D11">
        <f>5*(C19)</f>
        <v>221653644710</v>
      </c>
    </row>
    <row r="12" spans="1:4" x14ac:dyDescent="0.15">
      <c r="B12" s="47">
        <v>0.05</v>
      </c>
      <c r="C12" s="46">
        <v>2216536447.0999999</v>
      </c>
    </row>
    <row r="14" spans="1:4" x14ac:dyDescent="0.15">
      <c r="A14" s="47">
        <v>0.6</v>
      </c>
      <c r="C14" s="45">
        <v>2907862143</v>
      </c>
      <c r="D14">
        <f>45.73*(C14)</f>
        <v>132976535799.38998</v>
      </c>
    </row>
    <row r="15" spans="1:4" x14ac:dyDescent="0.15">
      <c r="D15" s="46">
        <v>1329765357.9939001</v>
      </c>
    </row>
    <row r="16" spans="1:4" x14ac:dyDescent="0.15">
      <c r="A16" t="s">
        <v>2124</v>
      </c>
      <c r="C16" s="45">
        <v>37877226244</v>
      </c>
    </row>
    <row r="17" spans="1:3" x14ac:dyDescent="0.15">
      <c r="A17" t="s">
        <v>2125</v>
      </c>
      <c r="C17" s="45">
        <v>5973302698</v>
      </c>
    </row>
    <row r="18" spans="1:3" x14ac:dyDescent="0.15">
      <c r="A18" t="s">
        <v>2126</v>
      </c>
      <c r="C18" s="45">
        <v>480200000</v>
      </c>
    </row>
    <row r="19" spans="1:3" x14ac:dyDescent="0.15">
      <c r="A19" t="s">
        <v>2129</v>
      </c>
      <c r="C19" s="48">
        <f>SUM(C16:C18)</f>
        <v>44330728942</v>
      </c>
    </row>
    <row r="22" spans="1:3" x14ac:dyDescent="0.15">
      <c r="A22" t="s">
        <v>2127</v>
      </c>
    </row>
    <row r="23" spans="1:3" x14ac:dyDescent="0.15">
      <c r="A23" t="s">
        <v>2128</v>
      </c>
    </row>
  </sheetData>
  <pageMargins left="0.7" right="0.7" top="0.75" bottom="0.75" header="0.3" footer="0.3"/>
  <pageSetup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7"/>
  <sheetViews>
    <sheetView workbookViewId="0">
      <selection sqref="A1:D9"/>
    </sheetView>
  </sheetViews>
  <sheetFormatPr defaultRowHeight="12.75" x14ac:dyDescent="0.15"/>
  <cols>
    <col min="1" max="1" width="4.04296875" customWidth="1"/>
    <col min="2" max="2" width="94.66796875" customWidth="1"/>
    <col min="3" max="3" width="4.04296875" customWidth="1"/>
    <col min="4" max="4" width="22.65234375" customWidth="1"/>
  </cols>
  <sheetData>
    <row r="1" spans="1:5" ht="34.5" customHeight="1" x14ac:dyDescent="0.2">
      <c r="A1" s="53"/>
      <c r="B1" s="65" t="s">
        <v>2157</v>
      </c>
      <c r="C1" s="63"/>
      <c r="D1" s="63"/>
    </row>
    <row r="2" spans="1:5" ht="31.5" customHeight="1" x14ac:dyDescent="0.15">
      <c r="A2" s="53"/>
      <c r="B2" s="63" t="s">
        <v>2130</v>
      </c>
      <c r="C2" s="63"/>
      <c r="D2" s="58">
        <v>215872238074</v>
      </c>
    </row>
    <row r="3" spans="1:5" ht="30.75" customHeight="1" x14ac:dyDescent="0.15">
      <c r="A3" s="53"/>
      <c r="B3" s="63" t="s">
        <v>2123</v>
      </c>
      <c r="C3" s="63"/>
      <c r="D3" s="59">
        <v>118943500000</v>
      </c>
    </row>
    <row r="4" spans="1:5" ht="31.5" customHeight="1" x14ac:dyDescent="0.15">
      <c r="A4" s="53"/>
      <c r="B4" s="63" t="s">
        <v>2131</v>
      </c>
      <c r="C4" s="63"/>
      <c r="D4" s="59">
        <v>96928738074</v>
      </c>
    </row>
    <row r="5" spans="1:5" ht="29.25" customHeight="1" x14ac:dyDescent="0.15">
      <c r="A5" s="53"/>
      <c r="B5" s="63" t="s">
        <v>2132</v>
      </c>
      <c r="C5" s="63"/>
      <c r="D5" s="60">
        <v>4846436904</v>
      </c>
    </row>
    <row r="6" spans="1:5" ht="26.25" customHeight="1" x14ac:dyDescent="0.15">
      <c r="A6" s="53"/>
      <c r="B6" s="63" t="s">
        <v>2133</v>
      </c>
      <c r="C6" s="63"/>
      <c r="D6" s="60">
        <v>1938574761</v>
      </c>
    </row>
    <row r="7" spans="1:5" ht="30" customHeight="1" x14ac:dyDescent="0.15">
      <c r="A7" s="53"/>
      <c r="B7" s="63" t="s">
        <v>2134</v>
      </c>
      <c r="C7" s="63"/>
      <c r="D7" s="60">
        <v>2907862143</v>
      </c>
    </row>
    <row r="8" spans="1:5" ht="29.25" customHeight="1" x14ac:dyDescent="0.15">
      <c r="A8" s="53"/>
      <c r="B8" s="64" t="s">
        <v>2135</v>
      </c>
      <c r="C8" s="64"/>
      <c r="D8" s="61">
        <v>1329765357.9939001</v>
      </c>
    </row>
    <row r="9" spans="1:5" ht="29.25" customHeight="1" x14ac:dyDescent="0.15">
      <c r="A9" s="53"/>
      <c r="B9" s="63" t="s">
        <v>2136</v>
      </c>
      <c r="C9" s="63"/>
      <c r="D9" s="62">
        <v>1578096785.0060999</v>
      </c>
    </row>
    <row r="10" spans="1:5" ht="28.5" customHeight="1" x14ac:dyDescent="0.15">
      <c r="B10" s="57"/>
      <c r="C10" s="57"/>
      <c r="D10" s="57"/>
    </row>
    <row r="11" spans="1:5" ht="25.5" customHeight="1" x14ac:dyDescent="0.15">
      <c r="A11" s="77"/>
      <c r="B11" s="82" t="s">
        <v>2159</v>
      </c>
      <c r="C11" s="57"/>
      <c r="D11" s="71"/>
    </row>
    <row r="12" spans="1:5" ht="4.5" customHeight="1" x14ac:dyDescent="0.15">
      <c r="A12" s="78"/>
      <c r="B12" s="76"/>
      <c r="C12" s="72"/>
      <c r="D12" s="70"/>
    </row>
    <row r="13" spans="1:5" ht="15" customHeight="1" x14ac:dyDescent="0.15">
      <c r="A13" s="79">
        <v>1</v>
      </c>
      <c r="B13" s="80" t="s">
        <v>396</v>
      </c>
      <c r="C13" s="69"/>
      <c r="D13" s="70"/>
      <c r="E13" s="66"/>
    </row>
    <row r="14" spans="1:5" ht="19.5" customHeight="1" x14ac:dyDescent="0.15">
      <c r="A14" s="79">
        <v>2</v>
      </c>
      <c r="B14" s="80" t="s">
        <v>446</v>
      </c>
      <c r="C14" s="69"/>
      <c r="D14" s="70"/>
      <c r="E14" s="66"/>
    </row>
    <row r="15" spans="1:5" ht="16.5" x14ac:dyDescent="0.15">
      <c r="A15" s="79">
        <v>3</v>
      </c>
      <c r="B15" s="80" t="s">
        <v>594</v>
      </c>
      <c r="C15" s="69"/>
      <c r="D15" s="68"/>
      <c r="E15" s="66"/>
    </row>
    <row r="16" spans="1:5" ht="16.5" x14ac:dyDescent="0.15">
      <c r="A16" s="79">
        <v>4</v>
      </c>
      <c r="B16" s="80" t="s">
        <v>668</v>
      </c>
      <c r="C16" s="69"/>
      <c r="D16" s="68"/>
      <c r="E16" s="66"/>
    </row>
    <row r="17" spans="1:5" ht="16.5" x14ac:dyDescent="0.15">
      <c r="A17" s="79">
        <v>5</v>
      </c>
      <c r="B17" s="80" t="s">
        <v>698</v>
      </c>
      <c r="C17" s="69"/>
      <c r="D17" s="68"/>
      <c r="E17" s="66"/>
    </row>
    <row r="18" spans="1:5" ht="16.5" x14ac:dyDescent="0.15">
      <c r="A18" s="79">
        <v>6</v>
      </c>
      <c r="B18" s="80" t="s">
        <v>736</v>
      </c>
      <c r="C18" s="69"/>
      <c r="D18" s="68"/>
      <c r="E18" s="66"/>
    </row>
    <row r="19" spans="1:5" ht="16.5" x14ac:dyDescent="0.15">
      <c r="A19" s="79">
        <v>7</v>
      </c>
      <c r="B19" s="80" t="s">
        <v>818</v>
      </c>
      <c r="C19" s="69"/>
      <c r="D19" s="68"/>
      <c r="E19" s="66"/>
    </row>
    <row r="20" spans="1:5" ht="16.5" x14ac:dyDescent="0.15">
      <c r="A20" s="79">
        <v>8</v>
      </c>
      <c r="B20" s="80" t="s">
        <v>860</v>
      </c>
      <c r="C20" s="69"/>
      <c r="D20" s="68"/>
      <c r="E20" s="66"/>
    </row>
    <row r="21" spans="1:5" ht="16.5" x14ac:dyDescent="0.15">
      <c r="A21" s="79">
        <v>9</v>
      </c>
      <c r="B21" s="80" t="s">
        <v>910</v>
      </c>
      <c r="C21" s="69"/>
      <c r="D21" s="68"/>
      <c r="E21" s="66"/>
    </row>
    <row r="22" spans="1:5" ht="16.5" x14ac:dyDescent="0.15">
      <c r="A22" s="79">
        <v>10</v>
      </c>
      <c r="B22" s="80" t="s">
        <v>975</v>
      </c>
      <c r="C22" s="69"/>
      <c r="D22" s="68"/>
      <c r="E22" s="66"/>
    </row>
    <row r="23" spans="1:5" ht="16.5" x14ac:dyDescent="0.15">
      <c r="A23" s="79">
        <v>11</v>
      </c>
      <c r="B23" s="80" t="s">
        <v>1001</v>
      </c>
      <c r="C23" s="69"/>
      <c r="D23" s="68"/>
      <c r="E23" s="66"/>
    </row>
    <row r="24" spans="1:5" ht="16.5" x14ac:dyDescent="0.15">
      <c r="A24" s="79">
        <v>12</v>
      </c>
      <c r="B24" s="80" t="s">
        <v>1013</v>
      </c>
      <c r="C24" s="69"/>
      <c r="D24" s="68"/>
      <c r="E24" s="66"/>
    </row>
    <row r="25" spans="1:5" ht="16.5" x14ac:dyDescent="0.15">
      <c r="A25" s="79">
        <v>13</v>
      </c>
      <c r="B25" s="80" t="s">
        <v>1047</v>
      </c>
      <c r="C25" s="69"/>
      <c r="D25" s="68"/>
      <c r="E25" s="66"/>
    </row>
    <row r="26" spans="1:5" ht="16.5" x14ac:dyDescent="0.15">
      <c r="A26" s="79">
        <v>14</v>
      </c>
      <c r="B26" s="80" t="s">
        <v>1066</v>
      </c>
      <c r="C26" s="69"/>
      <c r="D26" s="68"/>
      <c r="E26" s="66"/>
    </row>
    <row r="27" spans="1:5" ht="16.5" x14ac:dyDescent="0.15">
      <c r="A27" s="79">
        <v>15</v>
      </c>
      <c r="B27" s="80" t="s">
        <v>1128</v>
      </c>
      <c r="C27" s="69"/>
      <c r="D27" s="68"/>
      <c r="E27" s="66"/>
    </row>
    <row r="28" spans="1:5" ht="16.5" x14ac:dyDescent="0.15">
      <c r="A28" s="79">
        <v>16</v>
      </c>
      <c r="B28" s="80" t="s">
        <v>1153</v>
      </c>
      <c r="C28" s="69"/>
      <c r="D28" s="68"/>
      <c r="E28" s="66"/>
    </row>
    <row r="29" spans="1:5" ht="16.5" x14ac:dyDescent="0.15">
      <c r="A29" s="79">
        <v>17</v>
      </c>
      <c r="B29" s="80" t="s">
        <v>1185</v>
      </c>
      <c r="C29" s="69"/>
      <c r="D29" s="68"/>
      <c r="E29" s="66"/>
    </row>
    <row r="30" spans="1:5" ht="16.5" x14ac:dyDescent="0.15">
      <c r="A30" s="79">
        <v>18</v>
      </c>
      <c r="B30" s="80" t="s">
        <v>1250</v>
      </c>
      <c r="C30" s="69"/>
      <c r="D30" s="68"/>
      <c r="E30" s="66"/>
    </row>
    <row r="31" spans="1:5" ht="16.5" x14ac:dyDescent="0.15">
      <c r="A31" s="79">
        <v>19</v>
      </c>
      <c r="B31" s="80" t="s">
        <v>1290</v>
      </c>
      <c r="C31" s="69"/>
      <c r="D31" s="68"/>
      <c r="E31" s="66"/>
    </row>
    <row r="32" spans="1:5" ht="16.5" x14ac:dyDescent="0.15">
      <c r="A32" s="79">
        <v>21</v>
      </c>
      <c r="B32" s="80" t="s">
        <v>1330</v>
      </c>
      <c r="C32" s="69"/>
      <c r="D32" s="68"/>
      <c r="E32" s="66"/>
    </row>
    <row r="33" spans="1:5" ht="16.5" x14ac:dyDescent="0.15">
      <c r="A33" s="79">
        <v>22</v>
      </c>
      <c r="B33" s="80" t="s">
        <v>1356</v>
      </c>
      <c r="C33" s="69"/>
      <c r="D33" s="68"/>
      <c r="E33" s="66"/>
    </row>
    <row r="34" spans="1:5" ht="16.5" x14ac:dyDescent="0.15">
      <c r="A34" s="79">
        <v>23</v>
      </c>
      <c r="B34" s="80" t="s">
        <v>1390</v>
      </c>
      <c r="C34" s="69"/>
      <c r="D34" s="68"/>
      <c r="E34" s="66"/>
    </row>
    <row r="35" spans="1:5" ht="16.5" x14ac:dyDescent="0.15">
      <c r="A35" s="79">
        <v>24</v>
      </c>
      <c r="B35" s="80" t="s">
        <v>1448</v>
      </c>
      <c r="C35" s="69"/>
      <c r="D35" s="68"/>
      <c r="E35" s="66"/>
    </row>
    <row r="36" spans="1:5" ht="16.5" x14ac:dyDescent="0.15">
      <c r="A36" s="79">
        <v>25</v>
      </c>
      <c r="B36" s="80" t="s">
        <v>1508</v>
      </c>
      <c r="C36" s="69"/>
      <c r="D36" s="68"/>
    </row>
    <row r="37" spans="1:5" ht="16.5" x14ac:dyDescent="0.15">
      <c r="A37" s="79">
        <v>26</v>
      </c>
      <c r="B37" s="80" t="s">
        <v>1544</v>
      </c>
      <c r="C37" s="69"/>
      <c r="D37" s="68"/>
    </row>
    <row r="38" spans="1:5" ht="16.5" x14ac:dyDescent="0.15">
      <c r="A38" s="79">
        <v>27</v>
      </c>
      <c r="B38" s="80" t="s">
        <v>1574</v>
      </c>
      <c r="C38" s="69"/>
      <c r="D38" s="68"/>
    </row>
    <row r="39" spans="1:5" ht="16.5" x14ac:dyDescent="0.15">
      <c r="A39" s="79">
        <v>28</v>
      </c>
      <c r="B39" s="80" t="s">
        <v>1612</v>
      </c>
      <c r="C39" s="69"/>
      <c r="D39" s="68"/>
    </row>
    <row r="40" spans="1:5" ht="16.5" x14ac:dyDescent="0.15">
      <c r="A40" s="79">
        <v>29</v>
      </c>
      <c r="B40" s="80" t="s">
        <v>1702</v>
      </c>
      <c r="C40" s="69"/>
      <c r="D40" s="68"/>
    </row>
    <row r="41" spans="1:5" ht="16.5" x14ac:dyDescent="0.15">
      <c r="A41" s="79">
        <v>30</v>
      </c>
      <c r="B41" s="80" t="s">
        <v>1732</v>
      </c>
      <c r="C41" s="69"/>
      <c r="D41" s="68"/>
    </row>
    <row r="42" spans="1:5" ht="16.5" x14ac:dyDescent="0.15">
      <c r="A42" s="79">
        <v>31</v>
      </c>
      <c r="B42" s="80" t="s">
        <v>1760</v>
      </c>
      <c r="C42" s="69"/>
      <c r="D42" s="68"/>
    </row>
    <row r="43" spans="1:5" ht="16.5" x14ac:dyDescent="0.15">
      <c r="A43" s="79">
        <v>32</v>
      </c>
      <c r="B43" s="80" t="s">
        <v>1798</v>
      </c>
      <c r="C43" s="69"/>
      <c r="D43" s="68"/>
    </row>
    <row r="44" spans="1:5" ht="16.5" x14ac:dyDescent="0.15">
      <c r="A44" s="79">
        <v>33</v>
      </c>
      <c r="B44" s="80" t="s">
        <v>1822</v>
      </c>
      <c r="C44" s="69"/>
      <c r="D44" s="68"/>
    </row>
    <row r="45" spans="1:5" ht="16.5" x14ac:dyDescent="0.15">
      <c r="A45" s="79">
        <v>34</v>
      </c>
      <c r="B45" s="80" t="s">
        <v>1876</v>
      </c>
      <c r="C45" s="69"/>
      <c r="D45" s="68"/>
    </row>
    <row r="46" spans="1:5" ht="16.5" x14ac:dyDescent="0.15">
      <c r="A46" s="79">
        <v>35</v>
      </c>
      <c r="B46" s="80" t="s">
        <v>1913</v>
      </c>
      <c r="C46" s="69"/>
      <c r="D46" s="68"/>
    </row>
    <row r="47" spans="1:5" ht="16.5" x14ac:dyDescent="0.15">
      <c r="A47" s="79">
        <v>36</v>
      </c>
      <c r="B47" s="80" t="s">
        <v>1915</v>
      </c>
      <c r="C47" s="69"/>
      <c r="D47" s="68"/>
    </row>
    <row r="48" spans="1:5" ht="16.5" x14ac:dyDescent="0.15">
      <c r="A48" s="79">
        <v>37</v>
      </c>
      <c r="B48" s="80" t="s">
        <v>1965</v>
      </c>
      <c r="C48" s="69"/>
      <c r="D48" s="68"/>
    </row>
    <row r="49" spans="1:4" ht="16.5" x14ac:dyDescent="0.15">
      <c r="A49" s="79">
        <v>38</v>
      </c>
      <c r="B49" s="80" t="s">
        <v>2009</v>
      </c>
      <c r="C49" s="69"/>
      <c r="D49" s="68"/>
    </row>
    <row r="50" spans="1:4" ht="16.5" x14ac:dyDescent="0.15">
      <c r="A50" s="79">
        <v>39</v>
      </c>
      <c r="B50" s="80" t="s">
        <v>2033</v>
      </c>
      <c r="C50" s="69"/>
      <c r="D50" s="68"/>
    </row>
    <row r="51" spans="1:4" ht="16.5" x14ac:dyDescent="0.15">
      <c r="A51" s="79">
        <v>40</v>
      </c>
      <c r="B51" s="80" t="s">
        <v>2081</v>
      </c>
      <c r="C51" s="69"/>
      <c r="D51" s="68"/>
    </row>
    <row r="52" spans="1:4" ht="16.5" x14ac:dyDescent="0.15">
      <c r="A52" s="81">
        <v>41</v>
      </c>
      <c r="B52" s="80" t="s">
        <v>2158</v>
      </c>
      <c r="C52" s="68"/>
      <c r="D52" s="68"/>
    </row>
    <row r="53" spans="1:4" ht="16.5" x14ac:dyDescent="0.15">
      <c r="A53" s="81">
        <v>42</v>
      </c>
      <c r="B53" s="80" t="s">
        <v>2126</v>
      </c>
      <c r="C53" s="68"/>
      <c r="D53" s="68"/>
    </row>
    <row r="54" spans="1:4" ht="14.25" x14ac:dyDescent="0.15">
      <c r="A54" s="55"/>
      <c r="B54" s="55"/>
      <c r="C54" s="68"/>
      <c r="D54" s="68"/>
    </row>
    <row r="55" spans="1:4" ht="17.25" x14ac:dyDescent="0.15">
      <c r="A55" s="55"/>
      <c r="B55" s="67"/>
      <c r="C55" s="68"/>
      <c r="D55" s="68"/>
    </row>
    <row r="56" spans="1:4" ht="14.25" x14ac:dyDescent="0.15">
      <c r="A56" s="55"/>
      <c r="B56" s="55"/>
      <c r="C56" s="68"/>
      <c r="D56" s="68"/>
    </row>
    <row r="57" spans="1:4" ht="14.25" x14ac:dyDescent="0.15">
      <c r="A57" s="55"/>
      <c r="B57" s="55"/>
      <c r="C57" s="68"/>
      <c r="D57" s="68"/>
    </row>
  </sheetData>
  <pageMargins left="0.25" right="0.25" top="0.75" bottom="0.75" header="0.3" footer="0.3"/>
  <pageSetup paperSize="9" scale="50" fitToWidth="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topLeftCell="A15" workbookViewId="0">
      <selection activeCell="B17" sqref="B17"/>
    </sheetView>
  </sheetViews>
  <sheetFormatPr defaultRowHeight="12.75" x14ac:dyDescent="0.15"/>
  <cols>
    <col min="1" max="1" width="17.52734375" customWidth="1"/>
    <col min="2" max="2" width="70.390625" customWidth="1"/>
    <col min="3" max="3" width="12.40625" customWidth="1"/>
    <col min="4" max="4" width="0.26953125" customWidth="1"/>
    <col min="5" max="5" width="19.28125" customWidth="1"/>
  </cols>
  <sheetData>
    <row r="1" spans="1:6" ht="13.5" customHeight="1" x14ac:dyDescent="0.15">
      <c r="A1" s="85" t="s">
        <v>2139</v>
      </c>
      <c r="B1" s="85" t="s">
        <v>2137</v>
      </c>
      <c r="C1" s="85" t="s">
        <v>18</v>
      </c>
      <c r="D1" s="86"/>
      <c r="E1" s="86">
        <v>80000000</v>
      </c>
      <c r="F1" s="114"/>
    </row>
    <row r="2" spans="1:6" ht="14.25" x14ac:dyDescent="0.15">
      <c r="A2" s="85" t="s">
        <v>2175</v>
      </c>
      <c r="B2" s="85" t="s">
        <v>2138</v>
      </c>
      <c r="C2" s="85" t="s">
        <v>18</v>
      </c>
      <c r="D2" s="86"/>
      <c r="E2" s="86">
        <v>40000000</v>
      </c>
      <c r="F2" s="114"/>
    </row>
    <row r="3" spans="1:6" ht="27" x14ac:dyDescent="0.2">
      <c r="A3" s="87" t="s">
        <v>2179</v>
      </c>
      <c r="B3" s="88" t="s">
        <v>2140</v>
      </c>
      <c r="C3" s="87" t="s">
        <v>18</v>
      </c>
      <c r="D3" s="87"/>
      <c r="E3" s="86">
        <v>50000000</v>
      </c>
      <c r="F3" s="114"/>
    </row>
    <row r="4" spans="1:6" ht="40.5" x14ac:dyDescent="0.2">
      <c r="A4" s="87" t="s">
        <v>2178</v>
      </c>
      <c r="B4" s="88" t="s">
        <v>2141</v>
      </c>
      <c r="C4" s="87" t="s">
        <v>18</v>
      </c>
      <c r="D4" s="87"/>
      <c r="E4" s="89">
        <v>15000000</v>
      </c>
      <c r="F4" s="114"/>
    </row>
    <row r="5" spans="1:6" ht="27" x14ac:dyDescent="0.2">
      <c r="A5" s="87" t="s">
        <v>2143</v>
      </c>
      <c r="B5" s="88" t="s">
        <v>2142</v>
      </c>
      <c r="C5" s="87" t="s">
        <v>18</v>
      </c>
      <c r="D5" s="87"/>
      <c r="E5" s="89">
        <v>15000000</v>
      </c>
      <c r="F5" s="114"/>
    </row>
    <row r="6" spans="1:6" ht="27" x14ac:dyDescent="0.2">
      <c r="A6" s="87" t="s">
        <v>2145</v>
      </c>
      <c r="B6" s="88" t="s">
        <v>2144</v>
      </c>
      <c r="C6" s="87" t="s">
        <v>18</v>
      </c>
      <c r="D6" s="87"/>
      <c r="E6" s="89">
        <v>20000000</v>
      </c>
      <c r="F6" s="114"/>
    </row>
    <row r="7" spans="1:6" ht="14.25" x14ac:dyDescent="0.2">
      <c r="A7" s="87" t="s">
        <v>2147</v>
      </c>
      <c r="B7" s="87" t="s">
        <v>2146</v>
      </c>
      <c r="C7" s="87" t="s">
        <v>18</v>
      </c>
      <c r="D7" s="87"/>
      <c r="E7" s="89">
        <v>20000000</v>
      </c>
      <c r="F7" s="114"/>
    </row>
    <row r="8" spans="1:6" ht="27" x14ac:dyDescent="0.2">
      <c r="A8" s="87" t="s">
        <v>2148</v>
      </c>
      <c r="B8" s="88" t="s">
        <v>2191</v>
      </c>
      <c r="C8" s="87" t="s">
        <v>18</v>
      </c>
      <c r="D8" s="87"/>
      <c r="E8" s="89">
        <v>20000000</v>
      </c>
      <c r="F8" s="114"/>
    </row>
    <row r="9" spans="1:6" ht="27" x14ac:dyDescent="0.2">
      <c r="A9" s="88" t="s">
        <v>2150</v>
      </c>
      <c r="B9" s="88" t="s">
        <v>2149</v>
      </c>
      <c r="C9" s="87" t="s">
        <v>18</v>
      </c>
      <c r="D9" s="87"/>
      <c r="E9" s="89">
        <v>15000000</v>
      </c>
      <c r="F9" s="114"/>
    </row>
    <row r="10" spans="1:6" ht="27" x14ac:dyDescent="0.2">
      <c r="A10" s="87" t="s">
        <v>2152</v>
      </c>
      <c r="B10" s="88" t="s">
        <v>2190</v>
      </c>
      <c r="C10" s="87" t="s">
        <v>18</v>
      </c>
      <c r="D10" s="87"/>
      <c r="E10" s="89">
        <v>40000000</v>
      </c>
      <c r="F10" s="114"/>
    </row>
    <row r="11" spans="1:6" ht="27" x14ac:dyDescent="0.2">
      <c r="A11" s="87" t="s">
        <v>2153</v>
      </c>
      <c r="B11" s="88" t="s">
        <v>2189</v>
      </c>
      <c r="C11" s="87" t="s">
        <v>18</v>
      </c>
      <c r="D11" s="87"/>
      <c r="E11" s="89">
        <v>15000000</v>
      </c>
      <c r="F11" s="114"/>
    </row>
    <row r="12" spans="1:6" ht="27" x14ac:dyDescent="0.2">
      <c r="A12" s="87" t="s">
        <v>2156</v>
      </c>
      <c r="B12" s="88" t="s">
        <v>2188</v>
      </c>
      <c r="C12" s="87" t="s">
        <v>18</v>
      </c>
      <c r="D12" s="87"/>
      <c r="E12" s="89">
        <v>20000000</v>
      </c>
      <c r="F12" s="114"/>
    </row>
    <row r="13" spans="1:6" ht="14.25" x14ac:dyDescent="0.2">
      <c r="A13" s="90"/>
      <c r="B13" s="90"/>
      <c r="C13" s="90"/>
      <c r="D13" s="90"/>
      <c r="E13" s="90"/>
      <c r="F13" s="113"/>
    </row>
    <row r="14" spans="1:6" ht="40.5" x14ac:dyDescent="0.2">
      <c r="A14" s="91" t="s">
        <v>2166</v>
      </c>
      <c r="B14" s="91" t="s">
        <v>2165</v>
      </c>
      <c r="C14" s="92" t="s">
        <v>18</v>
      </c>
      <c r="D14" s="92"/>
      <c r="E14" s="93">
        <v>30000000</v>
      </c>
      <c r="F14" s="114"/>
    </row>
    <row r="15" spans="1:6" ht="27" x14ac:dyDescent="0.2">
      <c r="A15" s="91" t="s">
        <v>2148</v>
      </c>
      <c r="B15" s="91" t="s">
        <v>2176</v>
      </c>
      <c r="C15" s="92" t="s">
        <v>18</v>
      </c>
      <c r="D15" s="92"/>
      <c r="E15" s="93">
        <v>20000000</v>
      </c>
      <c r="F15" s="114"/>
    </row>
    <row r="16" spans="1:6" ht="27" x14ac:dyDescent="0.2">
      <c r="A16" s="92" t="s">
        <v>2148</v>
      </c>
      <c r="B16" s="91" t="s">
        <v>2177</v>
      </c>
      <c r="C16" s="92" t="s">
        <v>18</v>
      </c>
      <c r="D16" s="92"/>
      <c r="E16" s="93">
        <v>70000000</v>
      </c>
      <c r="F16" s="114"/>
    </row>
    <row r="17" spans="1:10" ht="27" x14ac:dyDescent="0.2">
      <c r="A17" s="94" t="s">
        <v>2193</v>
      </c>
      <c r="B17" s="96" t="s">
        <v>2192</v>
      </c>
      <c r="C17" s="90" t="s">
        <v>18</v>
      </c>
      <c r="D17" s="90"/>
      <c r="E17" s="95">
        <v>10000000</v>
      </c>
      <c r="F17" s="114"/>
    </row>
    <row r="18" spans="1:10" ht="40.5" x14ac:dyDescent="0.2">
      <c r="A18" s="115" t="s">
        <v>2175</v>
      </c>
      <c r="B18" s="116" t="s">
        <v>2160</v>
      </c>
      <c r="C18" s="115" t="s">
        <v>18</v>
      </c>
      <c r="D18" s="115"/>
      <c r="E18" s="117">
        <v>50000000</v>
      </c>
      <c r="F18" s="113"/>
    </row>
    <row r="19" spans="1:10" ht="40.5" x14ac:dyDescent="0.2">
      <c r="A19" s="115" t="s">
        <v>2175</v>
      </c>
      <c r="B19" s="118" t="s">
        <v>2161</v>
      </c>
      <c r="C19" s="115" t="s">
        <v>18</v>
      </c>
      <c r="D19" s="119"/>
      <c r="E19" s="117">
        <v>50000000</v>
      </c>
      <c r="F19" s="107"/>
      <c r="G19" s="74"/>
      <c r="H19" s="74"/>
      <c r="I19" s="74"/>
      <c r="J19" s="74"/>
    </row>
    <row r="20" spans="1:10" ht="27" x14ac:dyDescent="0.2">
      <c r="A20" s="115" t="s">
        <v>2175</v>
      </c>
      <c r="B20" s="118" t="s">
        <v>2162</v>
      </c>
      <c r="C20" s="115" t="s">
        <v>18</v>
      </c>
      <c r="D20" s="119"/>
      <c r="E20" s="117">
        <v>50000000</v>
      </c>
      <c r="F20" s="107"/>
      <c r="G20" s="74"/>
      <c r="H20" s="74"/>
      <c r="I20" s="74"/>
      <c r="J20" s="74"/>
    </row>
    <row r="21" spans="1:10" ht="40.5" x14ac:dyDescent="0.2">
      <c r="A21" s="115" t="s">
        <v>2175</v>
      </c>
      <c r="B21" s="118" t="s">
        <v>2163</v>
      </c>
      <c r="C21" s="115" t="s">
        <v>18</v>
      </c>
      <c r="D21" s="119"/>
      <c r="E21" s="117">
        <v>50000000</v>
      </c>
      <c r="F21" s="107"/>
      <c r="G21" s="74"/>
      <c r="H21" s="74"/>
      <c r="I21" s="74"/>
      <c r="J21" s="74"/>
    </row>
    <row r="22" spans="1:10" ht="27" x14ac:dyDescent="0.2">
      <c r="A22" s="115" t="s">
        <v>2175</v>
      </c>
      <c r="B22" s="120" t="s">
        <v>2164</v>
      </c>
      <c r="C22" s="115" t="s">
        <v>18</v>
      </c>
      <c r="D22" s="119"/>
      <c r="E22" s="117">
        <v>50000000</v>
      </c>
      <c r="F22" s="107"/>
      <c r="G22" s="74"/>
      <c r="H22" s="74"/>
      <c r="I22" s="74"/>
      <c r="J22" s="74"/>
    </row>
    <row r="23" spans="1:10" ht="14.25" x14ac:dyDescent="0.2">
      <c r="A23" s="90"/>
      <c r="B23" s="90"/>
      <c r="C23" s="90"/>
      <c r="D23" s="90"/>
      <c r="E23" s="90"/>
      <c r="F23" s="55"/>
    </row>
    <row r="24" spans="1:10" ht="27" x14ac:dyDescent="0.2">
      <c r="A24" s="92" t="s">
        <v>2169</v>
      </c>
      <c r="B24" s="91" t="s">
        <v>2167</v>
      </c>
      <c r="C24" s="92" t="s">
        <v>18</v>
      </c>
      <c r="D24" s="92"/>
      <c r="E24" s="93">
        <v>249000000</v>
      </c>
      <c r="F24" s="105"/>
    </row>
    <row r="25" spans="1:10" ht="27" x14ac:dyDescent="0.2">
      <c r="A25" s="92" t="s">
        <v>2170</v>
      </c>
      <c r="B25" s="91" t="s">
        <v>2168</v>
      </c>
      <c r="C25" s="92" t="s">
        <v>18</v>
      </c>
      <c r="D25" s="92"/>
      <c r="E25" s="93">
        <v>50000000</v>
      </c>
      <c r="F25" s="105"/>
    </row>
    <row r="26" spans="1:10" ht="27" x14ac:dyDescent="0.2">
      <c r="A26" s="92" t="s">
        <v>2172</v>
      </c>
      <c r="B26" s="91" t="s">
        <v>2171</v>
      </c>
      <c r="C26" s="92" t="s">
        <v>18</v>
      </c>
      <c r="D26" s="92"/>
      <c r="E26" s="93">
        <v>50000000</v>
      </c>
      <c r="F26" s="105"/>
    </row>
    <row r="27" spans="1:10" ht="27" x14ac:dyDescent="0.2">
      <c r="A27" s="92" t="s">
        <v>2153</v>
      </c>
      <c r="B27" s="91" t="s">
        <v>2173</v>
      </c>
      <c r="C27" s="92" t="s">
        <v>18</v>
      </c>
      <c r="D27" s="92"/>
      <c r="E27" s="93">
        <v>50000000</v>
      </c>
      <c r="F27" s="105"/>
    </row>
    <row r="28" spans="1:10" ht="27" x14ac:dyDescent="0.2">
      <c r="A28" s="92" t="s">
        <v>2170</v>
      </c>
      <c r="B28" s="91" t="s">
        <v>2174</v>
      </c>
      <c r="C28" s="92" t="s">
        <v>18</v>
      </c>
      <c r="D28" s="92"/>
      <c r="E28" s="93">
        <v>40765358</v>
      </c>
      <c r="F28" s="105"/>
    </row>
    <row r="29" spans="1:10" ht="14.25" x14ac:dyDescent="0.2">
      <c r="A29" s="92"/>
      <c r="B29" s="91"/>
      <c r="C29" s="92"/>
      <c r="D29" s="92"/>
      <c r="E29" s="54"/>
      <c r="F29" s="113"/>
    </row>
    <row r="30" spans="1:10" ht="14.25" x14ac:dyDescent="0.2">
      <c r="A30" s="90"/>
      <c r="B30" s="96"/>
      <c r="C30" s="90"/>
      <c r="D30" s="90"/>
      <c r="E30" s="95"/>
      <c r="F30" s="113"/>
    </row>
    <row r="31" spans="1:10" ht="40.5" x14ac:dyDescent="0.2">
      <c r="A31" s="121" t="s">
        <v>2182</v>
      </c>
      <c r="B31" s="122" t="s">
        <v>2180</v>
      </c>
      <c r="C31" s="121" t="s">
        <v>18</v>
      </c>
      <c r="D31" s="121"/>
      <c r="E31" s="123">
        <v>50000000</v>
      </c>
      <c r="F31" s="105"/>
    </row>
    <row r="32" spans="1:10" ht="40.5" x14ac:dyDescent="0.2">
      <c r="A32" s="121" t="s">
        <v>2175</v>
      </c>
      <c r="B32" s="122" t="s">
        <v>2181</v>
      </c>
      <c r="C32" s="121" t="s">
        <v>18</v>
      </c>
      <c r="D32" s="121"/>
      <c r="E32" s="123">
        <v>50000000</v>
      </c>
      <c r="F32" s="105"/>
    </row>
    <row r="33" spans="1:6" ht="14.25" x14ac:dyDescent="0.2">
      <c r="A33" s="121" t="s">
        <v>2183</v>
      </c>
      <c r="B33" s="122" t="s">
        <v>2184</v>
      </c>
      <c r="C33" s="121" t="s">
        <v>18</v>
      </c>
      <c r="D33" s="121"/>
      <c r="E33" s="123">
        <v>30000000</v>
      </c>
      <c r="F33" s="105"/>
    </row>
    <row r="34" spans="1:6" ht="27" x14ac:dyDescent="0.2">
      <c r="A34" s="17" t="s">
        <v>2187</v>
      </c>
      <c r="B34" s="17" t="s">
        <v>2186</v>
      </c>
      <c r="C34" s="17" t="s">
        <v>18</v>
      </c>
      <c r="D34" s="18"/>
      <c r="E34" s="36"/>
      <c r="F34" s="34"/>
    </row>
    <row r="35" spans="1:6" ht="14.25" x14ac:dyDescent="0.2">
      <c r="A35" s="90"/>
      <c r="B35" s="96"/>
      <c r="C35" s="90"/>
      <c r="D35" s="90"/>
      <c r="E35" s="124">
        <f>SUM(E1:E34)</f>
        <v>1299765358</v>
      </c>
      <c r="F35" s="113"/>
    </row>
    <row r="36" spans="1:6" ht="14.25" x14ac:dyDescent="0.2">
      <c r="A36" s="56" t="s">
        <v>1441</v>
      </c>
      <c r="B36" s="96" t="s">
        <v>2185</v>
      </c>
      <c r="C36" s="90"/>
      <c r="D36" s="90"/>
      <c r="E36" s="95">
        <v>30000000</v>
      </c>
      <c r="F36" s="105"/>
    </row>
    <row r="37" spans="1:6" ht="14.25" x14ac:dyDescent="0.2">
      <c r="A37" s="90"/>
      <c r="B37" s="96"/>
      <c r="C37" s="90"/>
      <c r="D37" s="90"/>
      <c r="E37" s="124">
        <f>SUM(E35:E36)</f>
        <v>1329765358</v>
      </c>
      <c r="F37" s="113"/>
    </row>
    <row r="38" spans="1:6" ht="14.25" x14ac:dyDescent="0.2">
      <c r="A38" s="90"/>
      <c r="B38" s="96"/>
      <c r="C38" s="90"/>
      <c r="D38" s="90"/>
      <c r="E38" s="90"/>
    </row>
    <row r="39" spans="1:6" ht="14.25" x14ac:dyDescent="0.2">
      <c r="A39" s="73"/>
      <c r="B39" s="74"/>
      <c r="C39" s="73"/>
      <c r="D39" s="73"/>
      <c r="E39" s="73"/>
    </row>
    <row r="40" spans="1:6" ht="14.25" x14ac:dyDescent="0.2">
      <c r="A40" s="73"/>
      <c r="B40" s="52"/>
      <c r="C40" s="73"/>
      <c r="D40" s="73"/>
      <c r="E40" s="73"/>
    </row>
    <row r="41" spans="1:6" ht="14.25" x14ac:dyDescent="0.2">
      <c r="B41" s="75"/>
    </row>
    <row r="42" spans="1:6" x14ac:dyDescent="0.15">
      <c r="B42" s="46"/>
    </row>
    <row r="44" spans="1:6" x14ac:dyDescent="0.15">
      <c r="B44" s="46"/>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SUM_Agric</vt:lpstr>
      <vt:lpstr>Details_Agric</vt:lpstr>
      <vt:lpstr>Sheet1</vt:lpstr>
      <vt:lpstr>Sheet2</vt:lpstr>
      <vt:lpstr>Sheet3</vt:lpstr>
      <vt:lpstr>Details_Agric!Print_Area</vt:lpstr>
      <vt:lpstr>SUM_Agric!Print_Area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Gideon Jock</dc:creator>
  <cp:lastModifiedBy>Chairman Agric Comm</cp:lastModifiedBy>
  <cp:lastPrinted>2021-11-13T19:35:00Z</cp:lastPrinted>
  <dcterms:created xsi:type="dcterms:W3CDTF">2021-06-29T20:05:15Z</dcterms:created>
  <dcterms:modified xsi:type="dcterms:W3CDTF">2021-11-14T05:46:27Z</dcterms:modified>
</cp:coreProperties>
</file>