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POD Summary" sheetId="2" r:id="rId5"/>
    <sheet state="hidden" name="BART Tree" sheetId="3" r:id="rId6"/>
    <sheet state="hidden" name="EAT Tree" sheetId="4" r:id="rId7"/>
    <sheet state="visible" name="2.0 Tasks" sheetId="5" r:id="rId8"/>
    <sheet state="visible" name="BOT Tree" sheetId="6" r:id="rId9"/>
    <sheet state="visible" name="BOT Description" sheetId="7" r:id="rId10"/>
    <sheet state="visible" name="BART" sheetId="8" r:id="rId11"/>
    <sheet state="visible" name="EAT" sheetId="9" r:id="rId12"/>
    <sheet state="visible" name="PODs" sheetId="10" r:id="rId13"/>
    <sheet state="visible" name="DM 2.0" sheetId="11" r:id="rId14"/>
    <sheet state="visible" name="BOT" sheetId="12" r:id="rId15"/>
    <sheet state="visible" name="BOT Bundle" sheetId="13" r:id="rId16"/>
    <sheet state="visible" name="Integrated_EAT017" sheetId="14" r:id="rId17"/>
    <sheet state="visible" name="POD candidates" sheetId="15" r:id="rId18"/>
    <sheet state="visible" name="EA data" sheetId="16" r:id="rId19"/>
    <sheet state="visible" name="food preprocessing" sheetId="17" r:id="rId20"/>
    <sheet state="visible" name="DM" sheetId="18" r:id="rId21"/>
    <sheet state="visible" name="AV" sheetId="19" r:id="rId22"/>
    <sheet state="visible" name="Methane CF" sheetId="20" r:id="rId23"/>
    <sheet state="hidden" name="EA example" sheetId="21" r:id="rId24"/>
    <sheet state="visible" name="Equipment(a)" sheetId="22" r:id="rId25"/>
    <sheet state="visible" name="BOT_o" sheetId="23" r:id="rId26"/>
  </sheets>
  <definedNames>
    <definedName hidden="1" localSheetId="6" name="_xlnm._FilterDatabase">'BOT Description'!$A$1:$D$105</definedName>
    <definedName hidden="1" localSheetId="8" name="_xlnm._FilterDatabase">EAT!$A$1:$AL$174</definedName>
  </definedNames>
  <calcPr/>
  <extLst>
    <ext uri="GoogleSheetsCustomDataVersion2">
      <go:sheetsCustomData xmlns:go="http://customooxmlschemas.google.com/" r:id="rId27" roundtripDataChecksum="KPhKmq7uGZF51FOBm02J3iyXwcG/WG70Tr3GqPedjO4="/>
    </ext>
  </extLst>
</workbook>
</file>

<file path=xl/comments1.xml><?xml version="1.0" encoding="utf-8"?>
<comments xmlns:r="http://schemas.openxmlformats.org/officeDocument/2006/relationships" xmlns="http://schemas.openxmlformats.org/spreadsheetml/2006/main">
  <authors>
    <author/>
  </authors>
  <commentList>
    <comment authorId="0" ref="B3">
      <text>
        <t xml:space="preserve">======
ID#AAABNGK65x4
    (2024-05-15 18:38:31)
Should we add BART Full name as well?
	-Janki Shah</t>
      </text>
    </comment>
  </commentList>
  <extLst>
    <ext uri="GoogleSheetsCustomDataVersion2">
      <go:sheetsCustomData xmlns:go="http://customooxmlschemas.google.com/" r:id="rId1" roundtripDataSignature="AMtx7miTWxJILqg5/g8KlAWUjbA/aVmvpg=="/>
    </ext>
  </extLst>
</comments>
</file>

<file path=xl/comments2.xml><?xml version="1.0" encoding="utf-8"?>
<comments xmlns:r="http://schemas.openxmlformats.org/officeDocument/2006/relationships" xmlns="http://schemas.openxmlformats.org/spreadsheetml/2006/main">
  <authors>
    <author/>
  </authors>
  <commentList>
    <comment authorId="0" ref="U34">
      <text>
        <t xml:space="preserve">======
ID#AAABNGK65xo
    (2024-05-15 18:38:31)
@jren@atomiton.com Can we change it to "Goods transport weight-distance" unit class ?
	-Janki Shah</t>
      </text>
    </comment>
    <comment authorId="0" ref="U111">
      <text>
        <t xml:space="preserve">======
ID#AAABNGK65xk
    (2024-05-15 18:38:31)
Need to add it into unit tree
	-Janki Shah</t>
      </text>
    </comment>
    <comment authorId="0" ref="U1">
      <text>
        <t xml:space="preserve">======
ID#AAABNGK65xY
    (2024-05-15 18:38:31)
@jren@atomiton.com Please review it
_Assigned to jren@atomiton.com_
	-Janki Shah</t>
      </text>
    </comment>
  </commentList>
  <extLst>
    <ext uri="GoogleSheetsCustomDataVersion2">
      <go:sheetsCustomData xmlns:go="http://customooxmlschemas.google.com/" r:id="rId1" roundtripDataSignature="AMtx7miZ8JPNtZqQRTIUQTnUhfoPv39Vgg=="/>
    </ext>
  </extLst>
</comments>
</file>

<file path=xl/comments3.xml><?xml version="1.0" encoding="utf-8"?>
<comments xmlns:r="http://schemas.openxmlformats.org/officeDocument/2006/relationships" xmlns="http://schemas.openxmlformats.org/spreadsheetml/2006/main">
  <authors>
    <author/>
  </authors>
  <commentList>
    <comment authorId="0" ref="G217">
      <text>
        <t xml:space="preserve">======
ID#AAABNGK65yQ
    (2024-05-15 18:38:31)
This record has not been loaded in the CTX EAT system data
	-Janki Shah</t>
      </text>
    </comment>
    <comment authorId="0" ref="G228">
      <text>
        <t xml:space="preserve">======
ID#AAABNGK65yI
    (2024-05-15 18:38:31)
Invalid. No longer needed
	-Jane Ren</t>
      </text>
    </comment>
    <comment authorId="0" ref="K228">
      <text>
        <t xml:space="preserve">======
ID#AAABNGK65xw
    (2024-05-15 18:38:31)
Invalid. No longer needed
	-Jane Ren</t>
      </text>
    </comment>
    <comment authorId="0" ref="G255">
      <text>
        <t xml:space="preserve">======
ID#AAABNGK65xQ
    (2024-05-15 18:38:31)
This record has not been loaded in the CTX EAT system data
	-Janki Shah</t>
      </text>
    </comment>
  </commentList>
  <extLst>
    <ext uri="GoogleSheetsCustomDataVersion2">
      <go:sheetsCustomData xmlns:go="http://customooxmlschemas.google.com/" r:id="rId1" roundtripDataSignature="AMtx7mgiZkUnYqzASvXCKqhOLMhzEaB2MQ=="/>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ID#AAABNGK65yY
    (2024-05-15 18:38:31)
PODs are common elements to build BOTs. They are internal concept only
	-Jane Ren</t>
      </text>
    </comment>
  </commentList>
  <extLst>
    <ext uri="GoogleSheetsCustomDataVersion2">
      <go:sheetsCustomData xmlns:go="http://customooxmlschemas.google.com/" r:id="rId1" roundtripDataSignature="AMtx7mgxH1nr75zGbo3yOClgB5YZONSkEg=="/>
    </ext>
  </extLst>
</comments>
</file>

<file path=xl/comments5.xml><?xml version="1.0" encoding="utf-8"?>
<comments xmlns:r="http://schemas.openxmlformats.org/officeDocument/2006/relationships" xmlns="http://schemas.openxmlformats.org/spreadsheetml/2006/main">
  <authors>
    <author/>
  </authors>
  <commentList>
    <comment authorId="0" ref="D285">
      <text>
        <t xml:space="preserve">======
ID#AAABNGK65x8
    (2024-05-15 18:38:31)
@jren@atomiton.com BOT index was missing and it has been updated to TL
	-Janki Shah</t>
      </text>
    </comment>
    <comment authorId="0" ref="V8">
      <text>
        <t xml:space="preserve">======
ID#AAABNGK65xs
    (2024-05-15 18:38:31)
Example for Additional BOT context
	-Janki Shah</t>
      </text>
    </comment>
    <comment authorId="0" ref="D357">
      <text>
        <t xml:space="preserve">======
ID#AAABNGK65xI
    (2024-05-15 18:38:31)
@jren@atomiton.com, @jshah@atomiton.com bot Index was missing, added 'GCA' for now
	-Khoa Tran</t>
      </text>
    </comment>
  </commentList>
  <extLst>
    <ext uri="GoogleSheetsCustomDataVersion2">
      <go:sheetsCustomData xmlns:go="http://customooxmlschemas.google.com/" r:id="rId1" roundtripDataSignature="AMtx7miLaRqLIh9OW0ws/V11XFMMs3FAGw=="/>
    </ext>
  </extLst>
</comments>
</file>

<file path=xl/comments6.xml><?xml version="1.0" encoding="utf-8"?>
<comments xmlns:r="http://schemas.openxmlformats.org/officeDocument/2006/relationships" xmlns="http://schemas.openxmlformats.org/spreadsheetml/2006/main">
  <authors>
    <author/>
  </authors>
  <commentList>
    <comment authorId="0" ref="H1">
      <text>
        <t xml:space="preserve">======
ID#AAABNGK65yc
    (2024-05-15 18:38:31)
For the EA's from EPA, Fuel Type will be added as a Specifier (Extended)
	-Jane Ren</t>
      </text>
    </comment>
    <comment authorId="0" ref="L1">
      <text>
        <t xml:space="preserve">======
ID#AAABNGK65yU
    (2024-05-15 18:38:31)
If it is a newly extended qualitative Specifier, the values will be "Any". If it is a newly extended quantitative Specifier, the values will be "Average"
	-Jane Ren</t>
      </text>
    </comment>
    <comment authorId="0" ref="AD1">
      <text>
        <t xml:space="preserve">======
ID#AAABNGK65yM
    (2024-05-15 18:38:31)
For EA from existing methodologies, put the original EAT names in the EA Data Source Detail. For Atomiton methodology, use this space for the name of the research used
	-Jane Ren</t>
      </text>
    </comment>
    <comment authorId="0" ref="E1">
      <text>
        <t xml:space="preserve">======
ID#AAABNGK65yE
    (2024-05-15 18:38:31)
For Specifier 1, the EPA and UK happen to have the same name. They will be merged. The Specifier values will not change
	-Jane Ren</t>
      </text>
    </comment>
    <comment authorId="0" ref="C1">
      <text>
        <t xml:space="preserve">======
ID#AAABNGK65yA
    (2024-05-15 18:38:31)
The EF IDs are to be reassigned within the new EAT
	-Jane Ren</t>
      </text>
    </comment>
    <comment authorId="0" ref="AB674">
      <text>
        <t xml:space="preserve">======
ID#AAABNGK65x0
    (2024-05-15 18:38:31)
Specifier 1 UNKNOWN is provided in data extension. Specifier 2 unknown was provided by the original methodology. So this should be considered only one Specifier being UNKNOWN. data quality is "low", not "poor"
	-Jane Ren</t>
      </text>
    </comment>
    <comment authorId="0" ref="AB11">
      <text>
        <t xml:space="preserve">======
ID#AAABNGK65xg
    (2024-05-15 18:38:31)
This EA originally only had one Specifier (the other two are extended). The only Specifier is UNKNOWN. so the data quality is "poor"
	-Jane Ren</t>
      </text>
    </comment>
    <comment authorId="0" ref="F1">
      <text>
        <t xml:space="preserve">======
ID#AAABNGK65xc
    (2024-05-15 18:38:31)
Specifier 1 is merged. Specifier 1 Values don't change
	-Jane Ren</t>
      </text>
    </comment>
    <comment authorId="0" ref="I1">
      <text>
        <t xml:space="preserve">======
ID#AAABNGK65xU
    (2024-05-15 18:38:31)
If it is a newly extended qualitative Specifier, the values will be "Any". If it is a newly extended quantitative Specifier, the values will be "Average"
	-Jane Ren</t>
      </text>
    </comment>
    <comment authorId="0" ref="D1">
      <text>
        <t xml:space="preserve">======
ID#AAABNGK65xM
    (2024-05-15 18:38:31)
The EA IDs are to be reassigned within the new EAT
	-Jane Ren</t>
      </text>
    </comment>
  </commentList>
  <extLst>
    <ext uri="GoogleSheetsCustomDataVersion2">
      <go:sheetsCustomData xmlns:go="http://customooxmlschemas.google.com/" r:id="rId1" roundtripDataSignature="AMtx7mg535ciOm56848k7ntpqwsNxMAOpA=="/>
    </ext>
  </extLst>
</comments>
</file>

<file path=xl/sharedStrings.xml><?xml version="1.0" encoding="utf-8"?>
<sst xmlns="http://schemas.openxmlformats.org/spreadsheetml/2006/main" count="40241" uniqueCount="3294">
  <si>
    <t>Authoring Only Columns</t>
  </si>
  <si>
    <t>Some columns or names are used for the ease of authoring, but not included in the system data</t>
  </si>
  <si>
    <t>BART Index</t>
  </si>
  <si>
    <t>This is the directly editable part of the BART ID</t>
  </si>
  <si>
    <t>EAT Index</t>
  </si>
  <si>
    <t>This is the directly editable part of the EAT ID</t>
  </si>
  <si>
    <t>EAT Full Name</t>
  </si>
  <si>
    <t>This is the Methodology Name_EAT Name combination</t>
  </si>
  <si>
    <t>GHG-AM Full Name</t>
  </si>
  <si>
    <t>This is the Methodology Name_GHG-AM combination</t>
  </si>
  <si>
    <t>Bot Full Name</t>
  </si>
  <si>
    <t>This is the BOT Index_Bot Name Combination</t>
  </si>
  <si>
    <t>No longer in use</t>
  </si>
  <si>
    <t>BART Measured Quantity Type</t>
  </si>
  <si>
    <t>Interval</t>
  </si>
  <si>
    <t>PIT</t>
  </si>
  <si>
    <t>Point-in-Time</t>
  </si>
  <si>
    <t>POD and BOT Columns</t>
  </si>
  <si>
    <t>POD</t>
  </si>
  <si>
    <t>BOT</t>
  </si>
  <si>
    <t>Rules</t>
  </si>
  <si>
    <t>How is this information used</t>
  </si>
  <si>
    <t>Carbon Source</t>
  </si>
  <si>
    <t>Data for POD only. Will not be carried over to BOT</t>
  </si>
  <si>
    <t>A field in CMI helping authors organize the PODs</t>
  </si>
  <si>
    <t>POD Name</t>
  </si>
  <si>
    <t>BOT will refer to POD names for inclusion</t>
  </si>
  <si>
    <t>Will be used by authors to refer to POD while building BOTs</t>
  </si>
  <si>
    <t>POD Category</t>
  </si>
  <si>
    <t>Usability</t>
  </si>
  <si>
    <t>Domain Information (POD)</t>
  </si>
  <si>
    <t>Data from POD will be carried over to BOT</t>
  </si>
  <si>
    <t>Descriptive information. Displayed on BOT General Information page if BOT Description is missing</t>
  </si>
  <si>
    <t>Image (POD)</t>
  </si>
  <si>
    <t>Displayed on BOT Geberal Information page of Image (BOT) is missing</t>
  </si>
  <si>
    <t>Country- Specific</t>
  </si>
  <si>
    <t>Reference Year</t>
  </si>
  <si>
    <t>This will be displayed in the UI Quantify Emissions page on top of each box - Primary content</t>
  </si>
  <si>
    <t>GHG-AM Req (POD)</t>
  </si>
  <si>
    <t>This defines whether the GHG-AM is "required" or "optional"</t>
  </si>
  <si>
    <t>This will be carried over to BOT. This determines if the user has a ability to de-select the GHG-AM</t>
  </si>
  <si>
    <t>Operational Scope</t>
  </si>
  <si>
    <t>This Operational Scope applies to all GHG-AM in the POD. It will be displayed next to GHG-AM on the Quantify Emissions page</t>
  </si>
  <si>
    <t>Process Scope</t>
  </si>
  <si>
    <t>This Process Scope applies to all GHG-AM in the POD. It will be displayed next to GHG-AM on the Quantify Emissions page</t>
  </si>
  <si>
    <t>This is derived from the relationship between GHG-AM and EAT</t>
  </si>
  <si>
    <t>EAT Name (not full name) will be displayed under GHG-AM on the Quantify Emissions page</t>
  </si>
  <si>
    <t>DM ID</t>
  </si>
  <si>
    <t>This is derived from the DM Pair associated with the EAT</t>
  </si>
  <si>
    <t>DM ID will not be directly displayed to users. But each DM represents an "Option" under the respective EAT</t>
  </si>
  <si>
    <t>BART Full Name</t>
  </si>
  <si>
    <t>BART Full name will be displayed under each Option under the respecctive EAT</t>
  </si>
  <si>
    <t>BART Used Names (POD)</t>
  </si>
  <si>
    <r>
      <rPr>
        <rFont val="Calibri"/>
        <color rgb="FF980000"/>
      </rPr>
      <t xml:space="preserve">This data from POD will be carried over to BOT, but if BOT contains the same information as </t>
    </r>
    <r>
      <rPr>
        <rFont val="Calibri"/>
        <color rgb="FFFF0000"/>
      </rPr>
      <t>BART Used Names (BOT)</t>
    </r>
    <r>
      <rPr>
        <rFont val="Calibri"/>
        <color rgb="FF980000"/>
      </rPr>
      <t>, this field will not be used</t>
    </r>
  </si>
  <si>
    <t xml:space="preserve">BART Use Names may include one or more of the following: 
BART Full Name (used): UI will display this name instead of the origial BART Full Name;
BART Measured Quantity (used): UI will display this name instead of the orginal Measured Quantity name, including in data templates/ tables. ;
BART Specifier Names (used): UI will display these names instead of the original specifier names, including in data templates/ tabels  </t>
  </si>
  <si>
    <t>BART Specifier Values (POD)</t>
  </si>
  <si>
    <r>
      <rPr>
        <rFont val="Calibri"/>
        <color rgb="FF980000"/>
      </rPr>
      <t xml:space="preserve">This data from POD will be carried over to BOT, but if BOT contains the same information as </t>
    </r>
    <r>
      <rPr>
        <rFont val="Calibri"/>
        <color rgb="FFFF0000"/>
      </rPr>
      <t>BART Specifier Values (BOT)</t>
    </r>
    <r>
      <rPr>
        <rFont val="Calibri"/>
        <color rgb="FF980000"/>
      </rPr>
      <t>, this field will not be used</t>
    </r>
  </si>
  <si>
    <t xml:space="preserve">When a BART Specifier is given a value here, it is treated as a constant for the BARs created. Accordingly, this specifier value would no longer be required in data entry. so the manual/template upload and API publishing template will be adjusted to removed this field  </t>
  </si>
  <si>
    <t>Method Descriptions (POD)</t>
  </si>
  <si>
    <t xml:space="preserve">Each description is specific to one of the these objects {GHG-AM, EAT, DM, BART} but only valid in the context of the specific BOT, and only valid if it is not over-ridden by the Method Annotations (BOT) for the same object. 
They are displayed as annotated secondary content when the user clicks on the hyperlinks of the objects on the Quantify Emissions page </t>
  </si>
  <si>
    <t>BOT Index</t>
  </si>
  <si>
    <t>BOT data</t>
  </si>
  <si>
    <t>Full name of the indexes will be used as filter for search</t>
  </si>
  <si>
    <t>BOT Name</t>
  </si>
  <si>
    <t>POD Req</t>
  </si>
  <si>
    <t>Value can be "required" or "optional"</t>
  </si>
  <si>
    <t>The two attributes: POD Req &amp; GHG-AM Red (POD) together will determine if an GHG-AM is required or optional for an iBOT;
GHG-AM is required only if "required" * "required" (BOTH). GHG-AM is optional if at least one of the attributes is "optional".</t>
  </si>
  <si>
    <t>BART Used Names (BOT)</t>
  </si>
  <si>
    <t>BOT data, if present, will be used and will invalidate BART Used Names (POD)</t>
  </si>
  <si>
    <t>BART Used Names from BOT over-rides such used names from POD.
How they are used has been defined as above</t>
  </si>
  <si>
    <t>BART Specifier Values (BOT)</t>
  </si>
  <si>
    <t>BOT data, if present, will be used and will invalidate BART Specifier Values (POD)</t>
  </si>
  <si>
    <t>BART Specifier Values from BOT over-rides such values from POD
How they are used has been defined as above</t>
  </si>
  <si>
    <t>Method Annotation (BOT)</t>
  </si>
  <si>
    <t>BOT data.</t>
  </si>
  <si>
    <t>This over-rides the Method Descriptionps (POD). 
How they are used has been defined as aboe</t>
  </si>
  <si>
    <t>Domain Information (BOT)</t>
  </si>
  <si>
    <t>No designated use in the application yet</t>
  </si>
  <si>
    <t>Image (BOT)</t>
  </si>
  <si>
    <t>The image wll be displayed on the BOT General Information page</t>
  </si>
  <si>
    <t>BOT Description</t>
  </si>
  <si>
    <t>The BOT description will be displayed on the BOT General Information page</t>
  </si>
  <si>
    <t>Common Equipment</t>
  </si>
  <si>
    <t>Use as filter</t>
  </si>
  <si>
    <t>Common Processes</t>
  </si>
  <si>
    <t>Common Operations</t>
  </si>
  <si>
    <t>GHG-AM Req</t>
  </si>
  <si>
    <t>Not used</t>
  </si>
  <si>
    <t>General Carbon Accounting</t>
  </si>
  <si>
    <t>GCA</t>
  </si>
  <si>
    <t>Energy and Utilities</t>
  </si>
  <si>
    <t>EU</t>
  </si>
  <si>
    <t>Transport and Logistics</t>
  </si>
  <si>
    <t>TL</t>
  </si>
  <si>
    <t>Processes and Systems</t>
  </si>
  <si>
    <t>PS</t>
  </si>
  <si>
    <t>Livestock and Land</t>
  </si>
  <si>
    <t>LL</t>
  </si>
  <si>
    <t>Waste and Wastewater</t>
  </si>
  <si>
    <t>WW</t>
  </si>
  <si>
    <t>Goods and Material</t>
  </si>
  <si>
    <t>GM</t>
  </si>
  <si>
    <t>Operations Center</t>
  </si>
  <si>
    <t>OC</t>
  </si>
  <si>
    <t>Other</t>
  </si>
  <si>
    <t>OT</t>
  </si>
  <si>
    <t>Boundary Setting</t>
  </si>
  <si>
    <t xml:space="preserve">Use the organizational boundary setting principle (GHG Protocol) and extend the principle to Processes and Organizational Units (in POD) </t>
  </si>
  <si>
    <t>Operational Scope (1/2/3)</t>
  </si>
  <si>
    <t>Process Scope (A/B/C)</t>
  </si>
  <si>
    <t>Scope 1 (Scope A)</t>
  </si>
  <si>
    <t>Direct emissions from the activities</t>
  </si>
  <si>
    <t>Scope 2 (Scope B)</t>
  </si>
  <si>
    <t>Indirect eissions from purchased electricity, heat, steam or cooling</t>
  </si>
  <si>
    <t>Indirect emissions from upstream electricity, heat, steam, cooling or from downstream cooling. They could come from another process onsite, or outside the organization (e.g. utilities)</t>
  </si>
  <si>
    <t>Scope 3 (Scope C)</t>
  </si>
  <si>
    <t>Indirect emissions from other upsteam and downstream activities</t>
  </si>
  <si>
    <t>Indirect emissions from other upsteam and downstream activities. They could come from another process onsite, or outside the organization</t>
  </si>
  <si>
    <t>List of Chemicals involving Significant Emissions to Produce (IPCC)</t>
  </si>
  <si>
    <t>Ammonia</t>
  </si>
  <si>
    <t>Nitric acid</t>
  </si>
  <si>
    <t>Adipic acid</t>
  </si>
  <si>
    <t>Caprolactam</t>
  </si>
  <si>
    <t>Glyoxal</t>
  </si>
  <si>
    <t>Glyoxylic acid</t>
  </si>
  <si>
    <t>Carbide</t>
  </si>
  <si>
    <t>Titanium dioxide</t>
  </si>
  <si>
    <t>Soda ash</t>
  </si>
  <si>
    <t>Petrochemicals</t>
  </si>
  <si>
    <t>Carbon black</t>
  </si>
  <si>
    <t>HCFC-22</t>
  </si>
  <si>
    <t>Fluorochemical</t>
  </si>
  <si>
    <t>Country specific EAs</t>
  </si>
  <si>
    <t>Electricity</t>
  </si>
  <si>
    <t>Water utility</t>
  </si>
  <si>
    <t>Electricity Generation</t>
  </si>
  <si>
    <t>Combined Heat and Power Generation</t>
  </si>
  <si>
    <t>Running of electrical vehicles</t>
  </si>
  <si>
    <t>PODs as of Nov 28, 2023</t>
  </si>
  <si>
    <t>Chemicals</t>
  </si>
  <si>
    <t>Commute</t>
  </si>
  <si>
    <t>Fuels</t>
  </si>
  <si>
    <t>Materials</t>
  </si>
  <si>
    <t>Phchased Goods &amp; Services</t>
  </si>
  <si>
    <t>Refrigerants</t>
  </si>
  <si>
    <t>Steam</t>
  </si>
  <si>
    <t>Transport</t>
  </si>
  <si>
    <t>Travel</t>
  </si>
  <si>
    <t>Vehicle</t>
  </si>
  <si>
    <t>Waste</t>
  </si>
  <si>
    <t>Total</t>
  </si>
  <si>
    <t>BART ID</t>
  </si>
  <si>
    <t>BART Name</t>
  </si>
  <si>
    <t>Notes</t>
  </si>
  <si>
    <t>BART001_Fuel_Purchase</t>
  </si>
  <si>
    <t>BART Name show up in the table</t>
  </si>
  <si>
    <t>BART001.a_Fuel_Purchase</t>
  </si>
  <si>
    <t>BART ID has two parts: the sequence # and the texts</t>
  </si>
  <si>
    <t>BART001.b_Fuel_Purchase</t>
  </si>
  <si>
    <t>User can edit the sequence #. After editing, the position of the BART may change in the tree</t>
  </si>
  <si>
    <t>BART001.c_Fuel_Purchase</t>
  </si>
  <si>
    <t xml:space="preserve">    The texts are derived from other column values so no editable</t>
  </si>
  <si>
    <t>BART002_Fuel_Consumption</t>
  </si>
  <si>
    <t xml:space="preserve">    Sequence # cannot have duplicates</t>
  </si>
  <si>
    <t>BART002.a_Fuel_Consumption</t>
  </si>
  <si>
    <t>BART002.a.1_Natural Gas_Consumption</t>
  </si>
  <si>
    <t>BART002.a.1.a_Natural Gas_Consumption</t>
  </si>
  <si>
    <t>BART002.a.2_Biogas_Consumption</t>
  </si>
  <si>
    <t>BART002.a.3_Liquid Biomass_Consumption</t>
  </si>
  <si>
    <t>BART002.a.4_Solid Biomass_Consumption</t>
  </si>
  <si>
    <t>BART002.b_Fuel_Consumption</t>
  </si>
  <si>
    <t>BART002.c_Fuel_Consumption</t>
  </si>
  <si>
    <t>BART003_Fuel_Inventory</t>
  </si>
  <si>
    <t>BART003.a_Fuel_Inventory</t>
  </si>
  <si>
    <t>BART003.a.1_Liquid Biomass_Inventory</t>
  </si>
  <si>
    <t>BART003.b_Fuel_Inventory</t>
  </si>
  <si>
    <t>BART003.c_Fuel_Inventory</t>
  </si>
  <si>
    <t>BART004_Fuel_Transport</t>
  </si>
  <si>
    <t>BART004.a_Fuel_Transport</t>
  </si>
  <si>
    <t>BART005_Fuel_Production</t>
  </si>
  <si>
    <t>BART005.a_Fuel_Production</t>
  </si>
  <si>
    <t>BART006_Equipment_Run</t>
  </si>
  <si>
    <t>BART006.a_Equipment_Run</t>
  </si>
  <si>
    <t>BART007_Vehicle_Run</t>
  </si>
  <si>
    <t>BART007.a_Vehicle_Run</t>
  </si>
  <si>
    <t>BART007.a.1_Passenger Vehicle_Run</t>
  </si>
  <si>
    <t>BART007.a.2_Delivery Vehicle_Run</t>
  </si>
  <si>
    <t>BART007.b_Electrical Vehicle_Run</t>
  </si>
  <si>
    <t>BART007.b.1_Electrical Passenger Vehicle_Run</t>
  </si>
  <si>
    <t>BART007.b.2_Electrical Delivery Vehicle_Run</t>
  </si>
  <si>
    <t>BART008_Electricity_Purchase</t>
  </si>
  <si>
    <t>BART008.a_Electricity_Purchase</t>
  </si>
  <si>
    <t>BART008.b_Electricity_Purchase</t>
  </si>
  <si>
    <t>BART008.c_Electricity_Purchase</t>
  </si>
  <si>
    <t>BART009_Electricity_Consumption</t>
  </si>
  <si>
    <t>BART009.a_Electricity_Consumption</t>
  </si>
  <si>
    <t>BART009.b_Electricity_Consumption</t>
  </si>
  <si>
    <t>BART009.c_Electricity_Consumption</t>
  </si>
  <si>
    <t>BART010_Steam or Heat_Purchase</t>
  </si>
  <si>
    <t>BART010.a_Steam or Heat_Purchase</t>
  </si>
  <si>
    <t>BART010.b_Steam or Heat_Purchase</t>
  </si>
  <si>
    <t>BART010.c_Steam or Heat_Purchase</t>
  </si>
  <si>
    <t>BART011_Steam or Heat_Consumption</t>
  </si>
  <si>
    <t>BART011.a_Steam or Heat_Consumption</t>
  </si>
  <si>
    <t>BART011.b_Steam or Heat_Consumption</t>
  </si>
  <si>
    <t>BART011.c_Steam or Heat_Consumption</t>
  </si>
  <si>
    <t>BART012_Goods_Transport</t>
  </si>
  <si>
    <t>BART012.a_Goods_Transport</t>
  </si>
  <si>
    <t>BART012.b_Goods_Transport</t>
  </si>
  <si>
    <t>BART012.c_Goods_Transport</t>
  </si>
  <si>
    <t>BART012.d_Goods_Transport</t>
  </si>
  <si>
    <t>BART013_Product_Distribution</t>
  </si>
  <si>
    <t>BART013.a_Product_Distribution</t>
  </si>
  <si>
    <t>BART013.b_Product_Distribution</t>
  </si>
  <si>
    <t>BART013.c_Product_Distribution</t>
  </si>
  <si>
    <t>BART013.d_Product_Distribution</t>
  </si>
  <si>
    <t>BART014_Waste_Generation</t>
  </si>
  <si>
    <t>BART015_Waste_Disposal</t>
  </si>
  <si>
    <t>BART015.a_Sludge_Disposal</t>
  </si>
  <si>
    <t>BART016_Employee_Commute</t>
  </si>
  <si>
    <t>BART016.a_Employee_Commute</t>
  </si>
  <si>
    <t>BART016.b_Employee_Commute</t>
  </si>
  <si>
    <t>BART016.b.1_Employee_Commute</t>
  </si>
  <si>
    <t>BART016.b.2_Employee_Commute</t>
  </si>
  <si>
    <t>BART016.b.3_Employee_Commute</t>
  </si>
  <si>
    <t>BART017_Employee_Travel</t>
  </si>
  <si>
    <t>BART017.a_Employee_Travel</t>
  </si>
  <si>
    <t>BART017.b_Employee_Travel</t>
  </si>
  <si>
    <t>BART017.b.1_Employee_Travel</t>
  </si>
  <si>
    <t>BART017.b.2_Employee_Travel</t>
  </si>
  <si>
    <t>BART017.b.3_Employee_Travel</t>
  </si>
  <si>
    <t>BART018_Refrigerant_Purchase</t>
  </si>
  <si>
    <t>BART019_Refrigerant_Refill</t>
  </si>
  <si>
    <t>BART020_Refrigerant_Inventory</t>
  </si>
  <si>
    <t>BART021_Goods_Delivery</t>
  </si>
  <si>
    <t>BART021.a_Goods_Delivery</t>
  </si>
  <si>
    <t>BART021.a.1_Goods_Delivery</t>
  </si>
  <si>
    <t>BART022_Utility Water_Purchase</t>
  </si>
  <si>
    <t>BART022.a_Utility Water_Purchase</t>
  </si>
  <si>
    <t>BART023_Utility Water_Consumption</t>
  </si>
  <si>
    <t>BART023.a_Utility Water_Consumption</t>
  </si>
  <si>
    <t>BART023.b_Utility Water_Consumption</t>
  </si>
  <si>
    <t>BART024_Wastewater_Discharge</t>
  </si>
  <si>
    <t>BART024.a_Wastewater_Discharge</t>
  </si>
  <si>
    <t>BART024.b_Wastewater_Discharge</t>
  </si>
  <si>
    <t>BART025_Hotel Room_Stay</t>
  </si>
  <si>
    <t>BART026_Goods and Services_Purchase and Use</t>
  </si>
  <si>
    <t>BART026.a_Goods and Services_Purchase and Use</t>
  </si>
  <si>
    <t>BART026.b_Material_Purchase and Use</t>
  </si>
  <si>
    <t>BART026.b.1_Construction Material_Purchase and Use</t>
  </si>
  <si>
    <t>BART026.b.2_Chemical_Purchase and Use</t>
  </si>
  <si>
    <t>BART026.b.2.a_Soda Ash_Purchase and Use</t>
  </si>
  <si>
    <t>BART027_Electricity_Generation</t>
  </si>
  <si>
    <t>BART027.a_Electricity_Generation</t>
  </si>
  <si>
    <t>BART027.a.1_Electricity_Generation</t>
  </si>
  <si>
    <t>BART028_Combined Heat and Power_Generation</t>
  </si>
  <si>
    <t>BART029_Fuel_Consumption</t>
  </si>
  <si>
    <t>BART029.a_Natural Gas_Consumption</t>
  </si>
  <si>
    <t>BART029.b_Biogas_Consumption</t>
  </si>
  <si>
    <t>BART029.c_Liquid Biomass_Consumption</t>
  </si>
  <si>
    <t>BART029.d_Solid Biomass_Consumption</t>
  </si>
  <si>
    <t>BART030_Fuel_Consumption</t>
  </si>
  <si>
    <t>BART030.a_Fuel_Consumption</t>
  </si>
  <si>
    <t>BART031_Utility Water_Consumption</t>
  </si>
  <si>
    <t>BART031.a_Utility Water_Consumption</t>
  </si>
  <si>
    <t>BART031.b_Utility Water_Consumption</t>
  </si>
  <si>
    <t>BART032_Steam or Heat_Generation and Consumption</t>
  </si>
  <si>
    <t>BART050_Industrial Wastewater_Treatment</t>
  </si>
  <si>
    <t>BART050.a_Industrial Wastewater_Treatment</t>
  </si>
  <si>
    <t>BART050.a.1_Industrial Wastewater_Treatment</t>
  </si>
  <si>
    <t>BART050.b_Industrial Wastewater_Treatment</t>
  </si>
  <si>
    <t>BART050.b.1_Industrial Wastewater_Treatment</t>
  </si>
  <si>
    <t>BART050.c_Industrial Wastewater_Treatment</t>
  </si>
  <si>
    <t>BART050.c.1_Industrial Wastewater_Treatment</t>
  </si>
  <si>
    <t>BART050.d_Industrial Wastewater_Treatment</t>
  </si>
  <si>
    <t>BART050.d.1_Industrial Wastewater_Treatment</t>
  </si>
  <si>
    <t>BART050.d.1.a_Industrial Wastewater_Treatment</t>
  </si>
  <si>
    <t>BART050.d.2_Industrial Wastewater_Treatment</t>
  </si>
  <si>
    <t>BART050.d.2.a_Industrial Wastewater_Treatment</t>
  </si>
  <si>
    <t>BART051_Methane_Recovery</t>
  </si>
  <si>
    <t>BART51.a_Methane_Recovery</t>
  </si>
  <si>
    <t>BART051.b_Methane_Recovery</t>
  </si>
  <si>
    <t>BART051.c_Methane_Recovery</t>
  </si>
  <si>
    <t>BART051.d_Methane_Recovery</t>
  </si>
  <si>
    <t>BART052_Domestic Wastewater_Treatment</t>
  </si>
  <si>
    <t>BART052.a_Domestic Wastewater_Treatment</t>
  </si>
  <si>
    <t>BART052.b_Domestic Wastewater_Treatment</t>
  </si>
  <si>
    <t>BART052.c_Domestic Wastewater_Treatment</t>
  </si>
  <si>
    <t>BART052.c.1_Domestic Wastewater_Treatment</t>
  </si>
  <si>
    <t>BART052.c.2_Domestic Wastewater_Treatment</t>
  </si>
  <si>
    <t>BART060_Industrial Water_Treatment</t>
  </si>
  <si>
    <t>BART060.a_Industrial Water_Reverse Osmosis</t>
  </si>
  <si>
    <t>BART070_Solid Waste_Treatment</t>
  </si>
  <si>
    <t>BART070.a_Sludge_Treatment</t>
  </si>
  <si>
    <t>Methodology Name</t>
  </si>
  <si>
    <t>GHG-AM</t>
  </si>
  <si>
    <t>GHG-AM (hidden texts)</t>
  </si>
  <si>
    <t>EAT ID</t>
  </si>
  <si>
    <t>EAT Name</t>
  </si>
  <si>
    <t>EPA-2021</t>
  </si>
  <si>
    <t>EAT name and other columns are placed in the table</t>
  </si>
  <si>
    <t>...</t>
  </si>
  <si>
    <t>US EPA Stationary Combustion of Fuel</t>
  </si>
  <si>
    <t>EPA-2021_EAT001_Fuel_Combustion</t>
  </si>
  <si>
    <t>Stationary Combustion of Fuel</t>
  </si>
  <si>
    <t>Flatten the GHG-AM and EAT ID structure (do not treat GHG-AM as another layer)</t>
  </si>
  <si>
    <t>US EPA Mobile Combustion for On-Road Vehicles</t>
  </si>
  <si>
    <t>EPA-2021_EAT002_Fuel_Combustion</t>
  </si>
  <si>
    <t>Fuel Combusted for On-Road Vehicles</t>
  </si>
  <si>
    <t>Sort the rows by Methodology, then by GHG-AM, then by EAT ID. This means if &gt;1 EATs belong to the same GHG-AM, they should always appear together</t>
  </si>
  <si>
    <t>EPA-2021_EAT003_Vehicle_Run</t>
  </si>
  <si>
    <t>Distance Run by On-Road Vehicles</t>
  </si>
  <si>
    <t>When there's &gt;1 EAT in one GHG-AM, show GHG-AM in different color to indicate</t>
  </si>
  <si>
    <t>US EPA Mobile Combustion for Non-Road Vehicles</t>
  </si>
  <si>
    <t>EPA-2021_EAT004_Fuel_Combustion</t>
  </si>
  <si>
    <t>Fuel Combusted for Non-Road Vehicles - CO2</t>
  </si>
  <si>
    <t>Allow the GHG-AM column to be minmized, so that only color but no texts is shown for GHG-AM</t>
  </si>
  <si>
    <t>EPA-2021_EAT005_Fuel_Combustion</t>
  </si>
  <si>
    <t>Fuel Combusted for Non-Road Vehicles - CH4 &amp; N2O</t>
  </si>
  <si>
    <t>In this directory, user should be able to create new Methodology, GHG-AM, and EAT</t>
  </si>
  <si>
    <t>US EPA Purchased Electricity by eGRID Subregions_Location-Based Method</t>
  </si>
  <si>
    <t>EPA-2021_EAT006_Electricity_Purchase and Consumption</t>
  </si>
  <si>
    <t>Electricity Purchased and Consumed grouped by US eGRID Subregions</t>
  </si>
  <si>
    <t>Auto-generate EAT ID</t>
  </si>
  <si>
    <t>US EPA Purchased Steam and Heat</t>
  </si>
  <si>
    <t>EPA-2021_EAT007_Steam or Heat_Purchase and Consumption</t>
  </si>
  <si>
    <t>Steam or Heat Purchased and Consumed</t>
  </si>
  <si>
    <t>US EPA Scope 3 Upstream and Downstream Transportation by Miles</t>
  </si>
  <si>
    <t>EPA-2021_EAT008_Goods_Transport</t>
  </si>
  <si>
    <t>Third party transport of goods to reporting company or distribution of reporting company's products - with vehicles used exclusively for reporting company</t>
  </si>
  <si>
    <t>US EPA Scope 3 Upstream and Downstream Transportation by Ton-Miles</t>
  </si>
  <si>
    <t>EPA-2021_EAT009_Goods_Transport</t>
  </si>
  <si>
    <t>Third party transport of goods to reporting company or distribution of reporting company's products</t>
  </si>
  <si>
    <t>US EPA Scope 3 Wasted Generated in Operations and End-of-Life Treatment of Solid Products</t>
  </si>
  <si>
    <t>EPA-2021_EAT010_Waste_Disposal</t>
  </si>
  <si>
    <t>Waste Disposed of by Third Party Waste Management Service Provider</t>
  </si>
  <si>
    <t>US EPA Scope 3 Business Travel and Employee Commute in Private Vehicles</t>
  </si>
  <si>
    <t>EPA-2021_EAT011_Employee_Travel or Commute</t>
  </si>
  <si>
    <t>Distance Travelled or Commuted by Employee in Private Vehicles</t>
  </si>
  <si>
    <t>US EPA Scope 3 Business Travel and Employee Commute in Shared Transport</t>
  </si>
  <si>
    <t>EPA-2021_EAT012_Employee_Travel or Commute</t>
  </si>
  <si>
    <t>Passenger-Miles Travelled or Commuted by Employee in Shared Transport</t>
  </si>
  <si>
    <t>US EPA Fugitive Emissions of Refrigerants</t>
  </si>
  <si>
    <t>EPA-2021_EAT013_Refrigerant_Leak</t>
  </si>
  <si>
    <t>Refrigerants leaked by the operating company</t>
  </si>
  <si>
    <t>EPA-2022</t>
  </si>
  <si>
    <t>EPA-2022_EAT001_Fuel_Combustion</t>
  </si>
  <si>
    <t>EPA-2022_EAT002_Fuel_Combustion</t>
  </si>
  <si>
    <t>EPA-2022_EAT003_Vehicle_Run</t>
  </si>
  <si>
    <t>EPA-2022_EAT004_Fuel_Combustion</t>
  </si>
  <si>
    <t>EPA-2022_EAT005_Fuel_Combustion</t>
  </si>
  <si>
    <t>EPA-2022_EAT006_Electricity_Purchase and Consumption</t>
  </si>
  <si>
    <t>EPA-2022_EAT007_Steam or Heat_Purchase and Consumption</t>
  </si>
  <si>
    <t>EPA-2022_EAT008_Goods_Transport</t>
  </si>
  <si>
    <t>EPA-2022_EAT009_Goods_Transport</t>
  </si>
  <si>
    <t>EPA-2022_EAT010_Waste_Disposal</t>
  </si>
  <si>
    <t>EPA-2022_EAT011_Employee_Travel or Commute</t>
  </si>
  <si>
    <t>EPA-2022_EAT012_Employee_Travel or Commute</t>
  </si>
  <si>
    <t>EPA-2022_EAT013_Refrigerant_Leak</t>
  </si>
  <si>
    <t>EPA-2023</t>
  </si>
  <si>
    <t>EPA-2023_EAT001_Fuel_Combustion</t>
  </si>
  <si>
    <t>EPA-2023_EAT002_Fuel_Combustion</t>
  </si>
  <si>
    <t>EPA-2023_EAT003_Vehicle_Run</t>
  </si>
  <si>
    <t>EPA-2023_EAT004_Fuel_Combustion</t>
  </si>
  <si>
    <t>EPA-2023_EAT005_Fuel_Combustion</t>
  </si>
  <si>
    <t>EPA-2023_EAT006_Electricity_Purchase and Consumption</t>
  </si>
  <si>
    <t>EPA-2023_EAT007_Steam or Heat_Purchase and Consumption</t>
  </si>
  <si>
    <t>EPA-2023_EAT008_Goods_Transport</t>
  </si>
  <si>
    <t>EPA-2023_EAT009_Goods_Transport</t>
  </si>
  <si>
    <t>EPA-2023_EAT010_Waste_Disposal</t>
  </si>
  <si>
    <t>EPA-2023_EAT011_Employee_Travel or Commute</t>
  </si>
  <si>
    <t>EPA-2023_EAT012_Employee_Travel or Commute</t>
  </si>
  <si>
    <t>EPA-2023_EAT013_Refrigerant_Leak</t>
  </si>
  <si>
    <t>UK-2021</t>
  </si>
  <si>
    <t>UK-2021_EAT001_Fuel_Combustion</t>
  </si>
  <si>
    <t>Fuel Combusted</t>
  </si>
  <si>
    <t>UK-2021_EAT002_Passenger Vehicle_Run</t>
  </si>
  <si>
    <t>Distance Run by non-Electrical Passenger Vehicles</t>
  </si>
  <si>
    <t>UK-2021_EAT003_Delivery Vehicle_Run</t>
  </si>
  <si>
    <t>Distance Run by non-Electrical Delivery Vehicles</t>
  </si>
  <si>
    <t>UK-2021_EAT004_Electricity_Purchase and Consumption</t>
  </si>
  <si>
    <t>Electricity Purchased and Consumed in the UK</t>
  </si>
  <si>
    <t>UK-2021_EAT005_Electrical Passenger Vehicle_Run</t>
  </si>
  <si>
    <t>Distance Run by Electrical or Hybrid Electrical Passenger Vehicles in the UK</t>
  </si>
  <si>
    <t>UK-2021_EAT006_Electrical Delivery Vehicle_Run</t>
  </si>
  <si>
    <t>Distance Run by Electrical Delivery Vehicles in the UK</t>
  </si>
  <si>
    <t>UK-2021_EAT007_Goods_Delivery</t>
  </si>
  <si>
    <t>Ton-km Goods Delivered by Electrical Delivery Vehicles in the UK</t>
  </si>
  <si>
    <t>UK-2021_EAT008_Steam or Heat_Purchase and Consumption</t>
  </si>
  <si>
    <t>Onsite Heat or Steam Purchased and Consumed in the UK</t>
  </si>
  <si>
    <t>UK-2021_EAT009_Steam or Heat_Purchase and Consumption</t>
  </si>
  <si>
    <t>District Heat or Steam Purchased and Consumed in the UK</t>
  </si>
  <si>
    <t>UK-2021_EAT010_Fuel_Combustion</t>
  </si>
  <si>
    <t>Well-to-Tank Emissions of the Fuel Combusted</t>
  </si>
  <si>
    <t>UK-2021_EAT011_Electricity_Purchase and Consumption</t>
  </si>
  <si>
    <t>Emissions from Electricity Lost in Transmission and Distribution Inferred from the Amount of Electricity Actually Purchased and Consumed</t>
  </si>
  <si>
    <t>UK-2021_EAT012_Steam or Heat_Purchase and Consumption</t>
  </si>
  <si>
    <t>Emissions from Heat or Steam Lost in Distribution Inferred from the Amount of Heat or Steam Actually Purchased and Consumed</t>
  </si>
  <si>
    <t>UK-2021_EAT013_Electrical Passenger Vehicle_Run</t>
  </si>
  <si>
    <t>Emissions from Electricity Lost in Transmission and Distribution Inferred from the Distance Run by Hybrid or Electrical Passenger Vehicles</t>
  </si>
  <si>
    <t>UK-2021_EAT014_Electrical Delivery Vehicle_Run</t>
  </si>
  <si>
    <t>Emissions from Electricity Lost in Transmission and Distribution Inferred from the Distance Run by Electrical Delivery Vehicles</t>
  </si>
  <si>
    <t>UK-2021_EAT015_Goods_Delivery</t>
  </si>
  <si>
    <t>Emissions from Electricity Lost in Transmission and Distribution Inferred from the Goods Delivered by Electrical Delivery Vehicles</t>
  </si>
  <si>
    <t>UK-2021_EAT016_Water_Consumption</t>
  </si>
  <si>
    <t>Water Supplied from Mains Network in the UK</t>
  </si>
  <si>
    <t>UK-2021_EAT017_Water_Discharge</t>
  </si>
  <si>
    <t>Emissions from Treating the Water Discharged Through Mains Drains in the UK</t>
  </si>
  <si>
    <t>UK-2021_EAT018_Material_Use</t>
  </si>
  <si>
    <t>Upstream Emissions of Materials Used</t>
  </si>
  <si>
    <t>UK-2021_EAT019_Waste_Disposal</t>
  </si>
  <si>
    <t>UK-2021_EAT020_Employee_Travel or Commute</t>
  </si>
  <si>
    <t>UK-2021_EAT021_Employee_Travel or Commute</t>
  </si>
  <si>
    <t>Passenger-km Travelled or Commuted by Employee in Shared Road Transport</t>
  </si>
  <si>
    <t>UK-2021_EAT022_Employee_Travel or Commute</t>
  </si>
  <si>
    <t>Passenger-km Travelled or Commuted by Employee in Shared Air Transport</t>
  </si>
  <si>
    <t>UK-2021_EAT023_Employee_Travel or Commute</t>
  </si>
  <si>
    <t>Passenger-km Travelled or Commuted by Employee by Ferries</t>
  </si>
  <si>
    <t>UK-2021_EAT024_Goods_Transport</t>
  </si>
  <si>
    <t>Distance Run by Goods Transport Vehicles on Land</t>
  </si>
  <si>
    <t>UK-2021_EAT025_Goods_Transport</t>
  </si>
  <si>
    <t>Goods Transported in tonne-km by Transport Vehicles on Land</t>
  </si>
  <si>
    <t>UK-2021_EAT026_Goods_Transport</t>
  </si>
  <si>
    <t>Goods Transported in tonne-km by Air</t>
  </si>
  <si>
    <t>UK-2021_EAT027_Goods_Transport</t>
  </si>
  <si>
    <t>Goods Transported in tonne-km by Sea</t>
  </si>
  <si>
    <t>UK-2021_EAT028_Employee_Lodging</t>
  </si>
  <si>
    <t>Lodging by Employee</t>
  </si>
  <si>
    <t>UK-2021_EAT029_Refrigerant_Leak</t>
  </si>
  <si>
    <t>UK-2022</t>
  </si>
  <si>
    <t>UK-2022_EAT001_Fuel_Combustion</t>
  </si>
  <si>
    <t>UK-2022_EAT002_Passenger Vehicle_Run</t>
  </si>
  <si>
    <t>UK-2022_EAT003_Delivery Vehicle_Run</t>
  </si>
  <si>
    <t>UK-2022_EAT004_Electricity_Purchase and Consumption</t>
  </si>
  <si>
    <t>UK-2022_EAT005_Electrical Passenger Vehicle_Run</t>
  </si>
  <si>
    <t>UK-2022_EAT006_Electrical Delivery Vehicle_Run</t>
  </si>
  <si>
    <t>UK-2022_EAT007_Goods_Delivery</t>
  </si>
  <si>
    <t>UK-2022_EAT008_Steam or Heat_Purchase and Consumption</t>
  </si>
  <si>
    <t>UK-2022_EAT009_Steam or Heat_Purchase and Consumption</t>
  </si>
  <si>
    <t>UK-2022_EAT010_Fuel_Combustion</t>
  </si>
  <si>
    <t>UK-2022_EAT011_Electricity_Purchase and Consumption</t>
  </si>
  <si>
    <t>UK-2022_EAT012_Steam or Heat_Purchase and Consumption</t>
  </si>
  <si>
    <t>UK-2022_EAT013_Electrical Passenger Vehicle_Run</t>
  </si>
  <si>
    <t>UK-2022_EAT014_Electrical Delivery Vehicle_Run</t>
  </si>
  <si>
    <t>UK-2022_EAT015_Goods_Delivery</t>
  </si>
  <si>
    <t>UK-2022_EAT016_Water_Consumption</t>
  </si>
  <si>
    <t>UK-2022_EAT017_Water_Discharge</t>
  </si>
  <si>
    <t>UK-2022_EAT018_Material_Use</t>
  </si>
  <si>
    <t>UK-2022_EAT019_Waste_Disposal</t>
  </si>
  <si>
    <t>UK-2022_EAT020_Employee_Travel or Commute</t>
  </si>
  <si>
    <t>UK-2022_EAT021_Employee_Travel or Commute</t>
  </si>
  <si>
    <t>UK-2022_EAT022_Employee_Travel or Commute</t>
  </si>
  <si>
    <t>UK-2022_EAT023_Employee_Travel or Commute</t>
  </si>
  <si>
    <t>UK-2022_EAT024_Goods_Transport</t>
  </si>
  <si>
    <t>UK-2022_EAT025_Goods_Transport</t>
  </si>
  <si>
    <t>UK-2022_EAT026_Goods_Transport</t>
  </si>
  <si>
    <t>UK-2022_EAT027_Goods_Transport</t>
  </si>
  <si>
    <t>UK-2022_EAT028_Employee_Lodging</t>
  </si>
  <si>
    <t>UK-2022_EAT029_Refrigerant_Leak</t>
  </si>
  <si>
    <t>Hotel-2021</t>
  </si>
  <si>
    <t>Hotel-2021_EAT001_Hotel Room_Stay</t>
  </si>
  <si>
    <t>Hotel Room-Night Stay by Country</t>
  </si>
  <si>
    <t>Hotel-2021_EAT002_Hotel Room_Stay</t>
  </si>
  <si>
    <t>Hotel Room-Night Stay by Country by Hotel Service Level</t>
  </si>
  <si>
    <t>Hotel-2021_EAT003_Hotel Room_Stay</t>
  </si>
  <si>
    <t>Hotel Room-Night Stay by Country by Hotel Market Segment</t>
  </si>
  <si>
    <t>Hotel-2021_EAT004_Hotel Room_Stay</t>
  </si>
  <si>
    <t>Hotel Room-Night Stay by Country by Hotel Location Type</t>
  </si>
  <si>
    <t>Hotel-2021_EAT005_Hotel Room_Stay</t>
  </si>
  <si>
    <t>Hotel Room-Night Stay by Country by Hotel Type of Stay</t>
  </si>
  <si>
    <t>Hotel-2021_EAT006_Hotel Room_Stay</t>
  </si>
  <si>
    <t>Hotel Room-Night Stay by Country by Hotel Stars</t>
  </si>
  <si>
    <t>Hotel-2021_EAT007_Hotel Room_Stay</t>
  </si>
  <si>
    <t>Hotel Room-Night Stay by Metro Area</t>
  </si>
  <si>
    <t>Hotel-2021_EAT008_Hotel Room_Stay</t>
  </si>
  <si>
    <t>Hotel Room-Night Stay by Metro Area by Hotel Service Level</t>
  </si>
  <si>
    <t>Hotel-2021_EAT009_Hotel Room_Stay</t>
  </si>
  <si>
    <t>Hotel Room-Night Stay by Metro Area by Hotel Market Segment</t>
  </si>
  <si>
    <t>Hotel-2021_EAT010_Hotel Room_Stay</t>
  </si>
  <si>
    <t>Hotel Room-Night Stay by Metro Area by Hotel Location Type</t>
  </si>
  <si>
    <t>Hotel-2021_EAT011_Hotel Room_Stay</t>
  </si>
  <si>
    <t>Hotel Room-Night Stay by Metro Area by Hotel Type of Stay</t>
  </si>
  <si>
    <t>Hotel-2021_EAT012_Hotel Room_Stay</t>
  </si>
  <si>
    <t>Hotel Room-Night Stay by Metro Area by Hotel Stars</t>
  </si>
  <si>
    <t>Hotel-2021_EAT013_Hotel Room_Stay</t>
  </si>
  <si>
    <t>Hotel Room-Night Stay by Region</t>
  </si>
  <si>
    <t>Hotel-2021_EAT014_Hotel Room_Stay</t>
  </si>
  <si>
    <t>Hotel Room-Night Stay by Region by Hotel Service Level</t>
  </si>
  <si>
    <t>Hotel-2021_EAT015_Hotel Room_Stay</t>
  </si>
  <si>
    <t>Hotel Room-Night Stay by Region by Hotel Market Segment</t>
  </si>
  <si>
    <t>Hotel-2021_EAT016_Hotel Room_Stay</t>
  </si>
  <si>
    <t>Hotel Room-Night Stay by Region by Hotel Location Type</t>
  </si>
  <si>
    <t>Hotel-2021_EAT017_Hotel Room_Stay</t>
  </si>
  <si>
    <t>Hotel Room-Night Stay by Region by Hotel Type of Stay</t>
  </si>
  <si>
    <t>Hotel-2021_EAT018_Hotel Room_Stay</t>
  </si>
  <si>
    <t>Hotel Room-Night Stay by Region by Hotel Stars</t>
  </si>
  <si>
    <t>Hotel-2021_EAT019_Hotel Room_Stay</t>
  </si>
  <si>
    <t>Hotel Room-Night Stay by Climate Zone</t>
  </si>
  <si>
    <t>Hotel-2021_EAT020_Hotel Room_Stay</t>
  </si>
  <si>
    <t>Hotel Room-Night Stay by Climate Zone by Hotel Service Level</t>
  </si>
  <si>
    <t>Hotel-2021_EAT021_Hotel Room_Stay</t>
  </si>
  <si>
    <t>Hotel Room-Night Stay by Climate Zone by Hotel Market Segment</t>
  </si>
  <si>
    <t>Hotel-2021_EAT022_Hotel Room_Stay</t>
  </si>
  <si>
    <t>Hotel Room-Night Stay by Climate Zone by Hotel Location Type</t>
  </si>
  <si>
    <t>Hotel-2021_EAT023_Hotel Room_Stay</t>
  </si>
  <si>
    <t>Hotel Room-Night Stay by Climate Zone by Hotel Type of Stay</t>
  </si>
  <si>
    <t>Hotel-2021_EAT024_Hotel Room_Stay</t>
  </si>
  <si>
    <t>Hotel Room-Night Stay by Climate Zone by Hotel Stars</t>
  </si>
  <si>
    <t>Hotel-2021_EAT025_Hotel Meeting Space_Use</t>
  </si>
  <si>
    <t>Hotel Meeting Space Use by Country</t>
  </si>
  <si>
    <t>Hotel-2021_EAT026_Hotel Meeting Space_Use</t>
  </si>
  <si>
    <t>Hotel Meeting Space Use by Country by Hotel Service Level</t>
  </si>
  <si>
    <t>Hotel-2021_EAT027_Hotel Meeting Space_Use</t>
  </si>
  <si>
    <t>Hotel Meeting Space Use by Country by Hotel Market Segment</t>
  </si>
  <si>
    <t>Hotel-2021_EAT028_Hotel Meeting Space_Use</t>
  </si>
  <si>
    <t>Hotel Meeting Space Use by Country by Hotel Location Type</t>
  </si>
  <si>
    <t>Hotel-2021_EAT029_Hotel Meeting Space_Use</t>
  </si>
  <si>
    <t>Hotel Meeting Space Use by Country by Hotel Type of Stay</t>
  </si>
  <si>
    <t>Hotel-2021_EAT030_Hotel Meeting Space_Use</t>
  </si>
  <si>
    <t>Hotel Meeting Space Use by Country by Hotel Stars</t>
  </si>
  <si>
    <t>Hotel-2021_EAT031_Hotel Meeting Space_Use</t>
  </si>
  <si>
    <t>Hotel Meeting Space Use by Metro Area</t>
  </si>
  <si>
    <t>Hotel-2021_EAT032_Hotel Meeting Space_Use</t>
  </si>
  <si>
    <t>Hotel Meeting Space Use by Metro Area by Hotel Service Level</t>
  </si>
  <si>
    <t>Hotel-2021_EAT033_Hotel Meeting Space_Use</t>
  </si>
  <si>
    <t>Hotel Meeting Space Use by Metro Area by Hotel Market Segment</t>
  </si>
  <si>
    <t>Hotel-2021_EAT034_Hotel Meeting Space_Use</t>
  </si>
  <si>
    <t>Hotel Meeting Space Use by Metro Area by Hotel Location Type</t>
  </si>
  <si>
    <t>Hotel-2021_EAT035_Hotel Meeting Space_Use</t>
  </si>
  <si>
    <t>Hotel Meeting Space Use by Metro Area by Hotel Type of Stay</t>
  </si>
  <si>
    <t>Hotel-2021_EAT036_Hotel Meeting Space_Use</t>
  </si>
  <si>
    <t>Hotel Meeting Space Use by Metro Area by Hotel Stars</t>
  </si>
  <si>
    <t>Hotel-2021_EAT037_Hotel Meeting Space_Use</t>
  </si>
  <si>
    <t>Hotel Meeting Space Use by Region</t>
  </si>
  <si>
    <t>Hotel-2021_EAT038_Hotel Meeting Space_Use</t>
  </si>
  <si>
    <t>Hotel Meeting Space Use by Region by Hotel Service Level</t>
  </si>
  <si>
    <t>Hotel-2021_EAT039_Hotel Meeting Space_Use</t>
  </si>
  <si>
    <t>Hotel Meeting Space Use by Region by Hotel Market Segment</t>
  </si>
  <si>
    <t>Hotel-2021_EAT040_Hotel Meeting Space_Use</t>
  </si>
  <si>
    <t>Hotel Meeting Space Use by Region by Hotel Location Type</t>
  </si>
  <si>
    <t>Hotel-2021_EAT041_Hotel Meeting Space_Use</t>
  </si>
  <si>
    <t>Hotel Meeting Space Use by Region by Hotel Type of Stay</t>
  </si>
  <si>
    <t>Hotel-2021_EAT042_Hotel Meeting Space_Use</t>
  </si>
  <si>
    <t>Hotel Meeting Space Use by Region by Hotel Stars</t>
  </si>
  <si>
    <t>Hotel-2021_EAT043_Hotel Meeting Space_Use</t>
  </si>
  <si>
    <t>Hotel Meeting Space Use by Climate Zone</t>
  </si>
  <si>
    <t>Hotel-2021_EAT044_Hotel Meeting Space_Use</t>
  </si>
  <si>
    <t>Hotel Meeting Space Use by Climate Zone by Hotel Service Level</t>
  </si>
  <si>
    <t>Hotel-2021_EAT045_Hotel Meeting Space_Use</t>
  </si>
  <si>
    <t>Hotel Meeting Space Use by Climate Zone by Hotel Market Segment</t>
  </si>
  <si>
    <t>Hotel-2021_EAT046_Hotel Meeting Space_Use</t>
  </si>
  <si>
    <t>Hotel Meeting Space Use by Climate Zone by Hotel Location Type</t>
  </si>
  <si>
    <t>Hotel-2021_EAT047_Hotel Meeting Space_Use</t>
  </si>
  <si>
    <t>Hotel Meeting Space Use by Climate Zone by Hotel Type of Stay</t>
  </si>
  <si>
    <t>Hotel-2021_EAT048_Hotel Meeting Space_Use</t>
  </si>
  <si>
    <t>Hotel Meeting Space Use by Climate Zone by Hotel Stars</t>
  </si>
  <si>
    <t>USEEIO-2020</t>
  </si>
  <si>
    <t>USEEIO-2020_EAT001_Goods and Services_Purchase</t>
  </si>
  <si>
    <t>Purchase of Goods and Services in the US</t>
  </si>
  <si>
    <t>eGRID-2020</t>
  </si>
  <si>
    <t>eGRID-2020_EAT001_Electricity_Purchase and Consumption</t>
  </si>
  <si>
    <t>Electricity Purchased and Consumed grouped by US States</t>
  </si>
  <si>
    <t>eGRID-2020_EAT002_Electricity_Purchase and Consumption</t>
  </si>
  <si>
    <t>Electricity Purchased and Consumed grouped by eGRID Subregions</t>
  </si>
  <si>
    <t>eGRID-2020_EAT003_Electricity_Generation</t>
  </si>
  <si>
    <t>Electricity Generated by US States by Fuel Types</t>
  </si>
  <si>
    <t>eGRID-2020_EAT004_Electricity_Generation</t>
  </si>
  <si>
    <t>Electricity Generated by eGRID Subregions by Fuel Types</t>
  </si>
  <si>
    <t>eGRID-2021</t>
  </si>
  <si>
    <t>eGRID-2021_EAT001_Electricity_Purchase and Consumption</t>
  </si>
  <si>
    <t>eGRID-2021_EAT002_Electricity_Purchase and Consumption</t>
  </si>
  <si>
    <t>eGRID-2021_EAT003_Electricity_Generation</t>
  </si>
  <si>
    <t>eGRID-2021_EAT004_Electricity_Generation</t>
  </si>
  <si>
    <t>IEA-2021</t>
  </si>
  <si>
    <t>IEA-2021_EAT001_Electricity_Purchase and Consumption</t>
  </si>
  <si>
    <t>Electricity Purchased and Consumed grouped by World Countries and Regions_All Fuel Types</t>
  </si>
  <si>
    <t>IEA-2021_EAT002_Electricity_Purchase and Consumption</t>
  </si>
  <si>
    <t>IEA-2021_EAT003_Electricity_Generation</t>
  </si>
  <si>
    <t>Electricity Generated grouped by World Countries and Regions by Fuel Types</t>
  </si>
  <si>
    <t>IEA-2021_EAT004_Combined Heat and Electricity_Generation</t>
  </si>
  <si>
    <t>Combined Heat and Electricity Generated grouped by World Countries and Regions_All Fuel Types</t>
  </si>
  <si>
    <t>Green-e-2022</t>
  </si>
  <si>
    <t>Green-e-2022_EAT001_Electricity_Purchase and Consumption</t>
  </si>
  <si>
    <t>Electricity Purchased and Consumed Grouped by eGRID Subregions with Residual Mix</t>
  </si>
  <si>
    <t>AIB-2022</t>
  </si>
  <si>
    <t>AIB-2022_EAT001_Electricity_Purchase and Consumption</t>
  </si>
  <si>
    <t>Electricity Purchased and Consumed by European Countries with Residual Mix</t>
  </si>
  <si>
    <t>AIB-2022_EAT002_Electricity_Purchase and Consumption</t>
  </si>
  <si>
    <t>Electricity Purchased and Consumed by European Countries</t>
  </si>
  <si>
    <t>Canada_Locomotive-2022</t>
  </si>
  <si>
    <t>Canada_Locomotive-2022_EAT001_Goods_Transport</t>
  </si>
  <si>
    <t>Goods Transported in tonne-km by Canadian Rail</t>
  </si>
  <si>
    <t>Canada_Locomotive-2022_EAT002_Passenger_Travel</t>
  </si>
  <si>
    <t>Passenger-km Travelled on Canadian Intercity Rail</t>
  </si>
  <si>
    <t>Canada_Locomotive-2022_EAT003_Passenger_Travel</t>
  </si>
  <si>
    <t>Rides on Canadian Commuter Rail</t>
  </si>
  <si>
    <t>IPCC-2006</t>
  </si>
  <si>
    <t>IPCC-2006_EAT0001_Refrigerant_Leak</t>
  </si>
  <si>
    <t>Refrigerant Leak from Initial Charging; Operating; or Disposal of Refrigeration and Air Conditioning Systems</t>
  </si>
  <si>
    <t>Atomiton-2023</t>
  </si>
  <si>
    <t>Atomiton-2023_EAT001_Carbon Dioxide_Release</t>
  </si>
  <si>
    <t>Release of Carbon Dioxide from Liquid Carbon Dioxide Used in Various Processes including Extraction; Cleaning; Welding; Fire Suppresssion and Food Processing/ Preservation/ Chilling</t>
  </si>
  <si>
    <t>Atomiton-2023_EAT002_Utility Water_Consumption</t>
  </si>
  <si>
    <t>Consumption of Utility Water in the US</t>
  </si>
  <si>
    <t>Atomiton-2023_EAT003_Wastewater_Discharge</t>
  </si>
  <si>
    <t>Discharge of Wastewater into Municipal Sewer System in the US</t>
  </si>
  <si>
    <t>Atomiton-2023_EAT004_Chemical_Production</t>
  </si>
  <si>
    <t>Production of Chemicals</t>
  </si>
  <si>
    <t>Atomiton-2023_EAT005_Methane_Recovery</t>
  </si>
  <si>
    <t>Methane Recovery from the Process of Wastewater Treatment</t>
  </si>
  <si>
    <t>Atomiton-2023_EAT006_Industrial Wastewater_Treatment</t>
  </si>
  <si>
    <t>Industrial Wastewater Treatment</t>
  </si>
  <si>
    <t>Atomiton-2023_EAT007_Industrial Wastewater_Treatment</t>
  </si>
  <si>
    <t>Industrial Wastewater Treatment COD Removal</t>
  </si>
  <si>
    <t>Atomiton-2023_EAT008_Industrial Wastewater_ETP</t>
  </si>
  <si>
    <t>Industrial Wastewater ETP COD Removal</t>
  </si>
  <si>
    <t>Atomiton-2023_EAT009_Industrial Wastewater_ETP</t>
  </si>
  <si>
    <t>Industrial Wastewater ETP with Multistep COD Removal Processes - First Step</t>
  </si>
  <si>
    <t>Atomiton-2023_EAT010_Industrial Wastewater_ETP</t>
  </si>
  <si>
    <t>Industrial Wastewater ETP with Multistep COD Removal Processes - Second Step</t>
  </si>
  <si>
    <t>Atomiton-2023_EAT011_Industrial Wastewater_ETP</t>
  </si>
  <si>
    <t>Industrial Wastewater ETP with Multistep COD Removal Processes - Third Step</t>
  </si>
  <si>
    <t>Atomiton-2023_EAT012_Industrial Wastewater_ETP</t>
  </si>
  <si>
    <t>Industrial Wastewater ETP with Multistep COD Removal Processes - Fourth Step</t>
  </si>
  <si>
    <t>Atomiton-2023_EAT013_Sludge_Treatment</t>
  </si>
  <si>
    <t>Treatment of Domestic and Industrial Sludge by a Waste Management Provider</t>
  </si>
  <si>
    <t>Atomiton-2023_EAT014_Domestic Wastewater_Treatment</t>
  </si>
  <si>
    <t>Domestic Wastewater Treatment - CH4 per capita per year</t>
  </si>
  <si>
    <t>Atomiton-2023_EAT016_Domestic Wastewater_Treatment</t>
  </si>
  <si>
    <t>Centralized Domestic Wastewater Treatment - N2O per capita per year</t>
  </si>
  <si>
    <t>Atomiton-2023_EAT015_Domestic Wastewater_Treatment</t>
  </si>
  <si>
    <t>Domestic Wastewater Treatment - CH4 per BOD</t>
  </si>
  <si>
    <t>Object</t>
  </si>
  <si>
    <t>What data are updated</t>
  </si>
  <si>
    <t>Tasks</t>
  </si>
  <si>
    <t>Who</t>
  </si>
  <si>
    <t>Time</t>
  </si>
  <si>
    <t>BART</t>
  </si>
  <si>
    <t>Many more BARTs have been added;
Hierachical structure created;
The names and IDs have changed.
All BART should be reloaded</t>
  </si>
  <si>
    <t>Review and finalized BART 2.0 list</t>
  </si>
  <si>
    <t>Jane</t>
  </si>
  <si>
    <t>Load BART 2.0 data</t>
  </si>
  <si>
    <t>Team</t>
  </si>
  <si>
    <t>EAT</t>
  </si>
  <si>
    <t>multiple years of EAT for the core methodologies;
Integrated EAT;
Atomiton EAT;
Some EAT names/IDs are changed. 
All EAT should be reloaded</t>
  </si>
  <si>
    <t>Review and finalized EAT 2.0 list</t>
  </si>
  <si>
    <t>Create EAT Name/ID change list (for EA data compatibility)</t>
  </si>
  <si>
    <t>Jane/Khoa</t>
  </si>
  <si>
    <t>Load EAT 2.0 data</t>
  </si>
  <si>
    <t>EA Data</t>
  </si>
  <si>
    <t>EA for Atomtion EAT;
EA for Integrated EAT;</t>
  </si>
  <si>
    <t>Update the EAT ID's for changed ones so the EA data are compatible (V8?)</t>
  </si>
  <si>
    <t>Khoa</t>
  </si>
  <si>
    <t>Load existing V7/8 EA data</t>
  </si>
  <si>
    <t>Create Integrated EA data</t>
  </si>
  <si>
    <t>Create Atomiton EA data</t>
  </si>
  <si>
    <t>Load Integrated and Atomiton EA data</t>
  </si>
  <si>
    <t>All new</t>
  </si>
  <si>
    <t>Add more PODs. Review and finalized POD 2.0 list (this will include the EAT and DM needed)</t>
  </si>
  <si>
    <t>Load POD data</t>
  </si>
  <si>
    <t>New model;
New data</t>
  </si>
  <si>
    <t>Add more BOTs. Review and finalized BOT 2.0 list</t>
  </si>
  <si>
    <t>Complete GCA list; 
PS for Food &amp; Bev;</t>
  </si>
  <si>
    <t>Load BOT data</t>
  </si>
  <si>
    <t>Make sure POD-BOT relationship works</t>
  </si>
  <si>
    <t>Update Imbeddings of BOTs</t>
  </si>
  <si>
    <t>Check which attributes to use for embeddings</t>
  </si>
  <si>
    <t>DM</t>
  </si>
  <si>
    <t>Since DM are no longer shared for multiple EATs, all DM data are re-created;
Currently there are only limited DM data for EATs that are used by the POD.
More DM data needs to be added over time (ideally using CMI)</t>
  </si>
  <si>
    <t>Definition for some Indirect or Estimate DMs</t>
  </si>
  <si>
    <t>Create DM Data for DMs used from the POD content above</t>
  </si>
  <si>
    <t>Load DM 2.0 Data</t>
  </si>
  <si>
    <t>AV</t>
  </si>
  <si>
    <t>AV is part of DM</t>
  </si>
  <si>
    <t>CVT</t>
  </si>
  <si>
    <t>Limited or no updates currently</t>
  </si>
  <si>
    <t>Check if any CVT is a hard requirement for any of the PODs and still missing. If so, create additional CVT</t>
  </si>
  <si>
    <t>Migrate existing CVT data</t>
  </si>
  <si>
    <t>Add new CVT if nedded</t>
  </si>
  <si>
    <t>CF</t>
  </si>
  <si>
    <t>Check if any CF is a hard requirement for any of the PODs and still missing. If so, create additional CF data</t>
  </si>
  <si>
    <t>Migrate existing CF data</t>
  </si>
  <si>
    <t>Add new CF if nedded</t>
  </si>
  <si>
    <t>Unit and End to End Testing</t>
  </si>
  <si>
    <t>Kenvin, Janki</t>
  </si>
  <si>
    <t>This tree structure is for the CMI UI of BOT Directory</t>
  </si>
  <si>
    <t>Operate Refrigeration or Air Conditioning Systems</t>
  </si>
  <si>
    <t>Use of grid electricity- location based method (scope 2)</t>
  </si>
  <si>
    <t>Use of grid electricity- T&amp;D loss factors</t>
  </si>
  <si>
    <t>Use of refrigerants in chilling or cooling</t>
  </si>
  <si>
    <t>Food Chilling or Freezing using Liquid Carbon Dioxide</t>
  </si>
  <si>
    <t/>
  </si>
  <si>
    <t>Use of liquid carbon dioxide</t>
  </si>
  <si>
    <t>Operate Natural Gas Boilers</t>
  </si>
  <si>
    <t>Direct combustion of fuels for non-vehicle use</t>
  </si>
  <si>
    <t>Use of industrial process water treated by another onsite process</t>
  </si>
  <si>
    <t>Use of industrial process water purchased from a 3rd party</t>
  </si>
  <si>
    <t>Operate Oil-Fired Boilers</t>
  </si>
  <si>
    <t>BOT Image</t>
  </si>
  <si>
    <t>BOT Image with Annotation</t>
  </si>
  <si>
    <t>Purchase of Capital Goods (US)</t>
  </si>
  <si>
    <r>
      <rPr>
        <rFont val="Calibri"/>
        <b/>
        <color theme="1"/>
      </rPr>
      <t>General</t>
    </r>
    <r>
      <rPr>
        <rFont val="Calibri"/>
        <color theme="1"/>
      </rPr>
      <t xml:space="preserve">
The purchase of capital goods in the US encompasses a broad array of products essential for the production of goods and services, including machinery, equipment, vehicles, and buildings. This sector is a significant source of greenhouse gas (GHG) emissions, primarily due to the energy-intensive manufacturing processes and transportation required to deliver these goods. Technological advancements are progressively mitigating these impacts through increased energy efficiency and the incorporation of sustainable materials. Regulatory developments aimed at reducing carbon footprints, alongside a growing emphasis on circular economy principles, are fostering shifts towards more sustainable practices. Efforts to reduce emissions in this sector are crucial for achieving broader environmental targets.
</t>
    </r>
    <r>
      <rPr>
        <rFont val="Calibri"/>
        <b/>
        <color theme="1"/>
      </rPr>
      <t>Emission activities</t>
    </r>
    <r>
      <rPr>
        <rFont val="Calibri"/>
        <color theme="1"/>
      </rPr>
      <t xml:space="preserve"> of Operate Fleet of Delivery Vehicles (with Method Using Fuel Data and Distance) usually include:
Combustion of fossil fuels: Primary source of GHG emissions, related to the operation of vehicles for the transportation of capital goods.
Vehicle idling: Contributes to unnecessary fuel consumption and emissions, especially in urban delivery settings.
Tire and brake wear: Releases particulate matter, indirectly contributing to GHG emissions through the production and disposal process.</t>
    </r>
  </si>
  <si>
    <t>Yes</t>
  </si>
  <si>
    <t>Purchase of Non-Capital Goods &amp; Services (US)</t>
  </si>
  <si>
    <r>
      <rPr>
        <rFont val="Calibri"/>
        <b/>
        <color theme="1"/>
      </rPr>
      <t>General</t>
    </r>
    <r>
      <rPr>
        <rFont val="Calibri"/>
        <color theme="1"/>
      </rPr>
      <t xml:space="preserve">
The procurement of non-capital goods and services in the US plays a substantial role in the country's greenhouse gas (GHG) emissions profile. These purchases encompass a wide range of activities, from office supplies to professional services, each contributing to the environmental footprint through direct and indirect emissions. Significant sources of GHG emissions include the production, transportation, and disposal of these goods and services. Recent years have seen technological advancements and regulatory developments aimed at reducing this sector's carbon footprint, such as increased use of digital solutions, sustainable procurement policies, and shifts towards circular economy principles. These efforts reflect a growing commitment to mitigating climate change by enhancing the sustainability of supply chains.
</t>
    </r>
    <r>
      <rPr>
        <rFont val="Calibri"/>
        <b/>
        <color theme="1"/>
      </rPr>
      <t>Emission activities</t>
    </r>
    <r>
      <rPr>
        <rFont val="Calibri"/>
        <color theme="1"/>
      </rPr>
      <t xml:space="preserve"> of Operate Fleet of Delivery Vehicles (with Method Using Fuel Data and Distance) usually include:
Combustion of fossil fuels during the transportation of goods, leading to direct CO2 emissions.
Emissions related to the production and maintenance of delivery vehicles.
Indirect emissions from the extraction, refining, and transportation of fuel used by the fleet.</t>
    </r>
  </si>
  <si>
    <t>Solid Waste Disposal Services by a 3rd Party Provider</t>
  </si>
  <si>
    <r>
      <rPr>
        <rFont val="Calibri"/>
        <b/>
        <color theme="1"/>
      </rPr>
      <t>General</t>
    </r>
    <r>
      <rPr>
        <rFont val="Calibri"/>
        <color theme="1"/>
      </rPr>
      <t xml:space="preserve">
Solid Waste Disposal Services by a 3rd Party Provider encompass a critical facet of urban management, essential for maintaining hygiene and public health. The environmental footprint of these services is notably marked by greenhouse gas (GHG) emissions, primarily emanating from the decomposition of organic waste in landfills, which produces methane, a potent GHG. Additionally, the operation of waste collection and transportation fleets contributes significantly to carbon dioxide emissions. Recent technological advancements, such as the adoption of electric vehicles (EVs) and methane capture technologies, alongside stricter regulatory frameworks, aim to mitigate these impacts. The sector is witnessing a gradual but definite shift towards more sustainable practices, including increased recycling and waste-to-energy conversion, highlighting a proactive approach to minimizing environmental harm while enhancing waste management efficiency.
</t>
    </r>
    <r>
      <rPr>
        <rFont val="Calibri"/>
        <b/>
        <color theme="1"/>
      </rPr>
      <t>Emission activities</t>
    </r>
    <r>
      <rPr>
        <rFont val="Calibri"/>
        <color theme="1"/>
      </rPr>
      <t xml:space="preserve"> of Operate Fleet of Delivery Vehicles (with Method Using Fuel Data and Distance) usually include:
Fuel Consumption: The burning of diesel or petrol in waste collection vehicles directly emits CO2, a primary GHG.
Methane Emissions from Organic Waste: Indirectly associated with the collection process, as the organic waste in landfills emits methane during decomposition.</t>
    </r>
  </si>
  <si>
    <t>Use Natural Gas from Utility Companies</t>
  </si>
  <si>
    <r>
      <rPr>
        <rFont val="Calibri"/>
        <b/>
        <color theme="1"/>
      </rPr>
      <t>General</t>
    </r>
    <r>
      <rPr>
        <rFont val="Calibri"/>
        <color theme="1"/>
      </rPr>
      <t xml:space="preserve">
The utilization of natural gas by utility companies is a significant source of greenhouse gas (GHG) emissions, notably methane (CH4) and carbon dioxide (CO2), stemming from extraction, processing, and combustion phases. Despite natural gas being marketed as a cleaner alternative to coal and oil, its extraction and distribution are associated with substantial methane leaks, contributing to its GHG footprint. In response, technological advancements like improved leak detection, the integration of renewable biogas, and carbon capture and storage (CCS) are being implemented. Regulatory developments aim at tightening emissions standards, while a shift towards more sustainable practices, including the increased use of renewable energy sources, marks a gradual transition in the energy sector. These efforts are part of a broader strategy to mitigate environmental impacts and align with global climate goals.
</t>
    </r>
    <r>
      <rPr>
        <rFont val="Calibri"/>
        <b/>
        <color theme="1"/>
      </rPr>
      <t>Emission activities</t>
    </r>
    <r>
      <rPr>
        <rFont val="Calibri"/>
        <color theme="1"/>
      </rPr>
      <t xml:space="preserve"> of Use Natural Gas from Utility Companies usually include:
Methane Leakage: During extraction, processing, and distribution, unintended methane leaks represent a potent source of GHG emissions.
Combustion Emissions: Burning natural gas for electricity or heat generates CO2, the primary GHG emitted by human activities.
Venting and Flaring: Operational practices such as venting and flaring during gas extraction and processing contribute significantly to GHG emissions.
This structured brief outlines the critical areas of environmental impact concerning the use of natural gas from utility companies, emphasizing the primary sources of GHG emissions and highlighting ongoing efforts to reduce these impacts through technological, regulatory, and practice-oriented changes.</t>
    </r>
  </si>
  <si>
    <t>Use of Electricity - Market Based Method</t>
  </si>
  <si>
    <r>
      <rPr>
        <rFont val="Calibri"/>
        <b/>
        <color theme="1"/>
      </rPr>
      <t xml:space="preserve">General
</t>
    </r>
    <r>
      <rPr>
        <rFont val="Calibri"/>
        <color theme="1"/>
      </rPr>
      <t xml:space="preserve">The "Use of Electricity - Market Based Method" for accounting greenhouse gas (GHG) emissions provides a nuanced understanding of environmental impacts from electricity consumption. This approach calculates emissions based on the energy provider's mix of generation sources, which varies significantly across regions and suppliers. As economies transition towards renewable energy, the market-based method increasingly reflects efforts to reduce carbon footprints through the purchase of green power and renewable energy certificates (RECs). Technological advancements in smart grid technologies and energy storage, alongside regulatory incentives for cleaner energy production, are pivotal. This method encourages companies to invest in renewable sources and supports the shift towards sustainability by making the environmental cost of electricity consumption more transparent.
</t>
    </r>
    <r>
      <rPr>
        <rFont val="Calibri"/>
        <b/>
        <color theme="1"/>
      </rPr>
      <t>Emission activities</t>
    </r>
    <r>
      <rPr>
        <rFont val="Calibri"/>
        <color theme="1"/>
      </rPr>
      <t xml:space="preserve"> of Use of Electricity - Market Based Method usually include:
Purchasing of electricity from grids with a high proportion of fossil-fuel-based power generation.
Investments in renewable energy certificates (RECs) to offset emissions, influencing market demand for green energy.</t>
    </r>
  </si>
  <si>
    <t>Use of Electricity Provided by a 3rd Party- Custom Emission Factor</t>
  </si>
  <si>
    <r>
      <rPr>
        <rFont val="Calibri"/>
        <b/>
        <color theme="1"/>
      </rPr>
      <t>General</t>
    </r>
    <r>
      <rPr>
        <rFont val="Calibri"/>
        <color theme="1"/>
      </rPr>
      <t xml:space="preserve">
The use of electricity provided by a third-party custom emission factor presents a nuanced environmental challenge within the framework of greenhouse gas (GHG) emissions. This approach accounts for the specific emissions associated with the generation of electricity consumed, rather than applying a generic emission factor. As industries and services increasingly rely on electricity for operations, the source and generation methods of this electricity play a pivotal role in determining the environmental impact. Recent technological advancements in renewable energy, alongside stricter regulatory developments, have spurred a shift towards more sustainable electricity generation and consumption practices. The emphasis is on reducing reliance on fossil fuels and increasing the integration of renewable sources, thereby aiming to lower the overall GHG emissions footprint.
</t>
    </r>
    <r>
      <rPr>
        <rFont val="Calibri"/>
        <b/>
        <color theme="1"/>
      </rPr>
      <t>Emission activities</t>
    </r>
    <r>
      <rPr>
        <rFont val="Calibri"/>
        <color theme="1"/>
      </rPr>
      <t xml:space="preserve"> of Use of Electricity Provided by a 3rd Party- Custom Emission Factor Usually Include:
Electricity Generation: The primary source of GHG emissions, dependent on the mix of energy sources (coal, natural gas, renewables) used by the third party.
Transmission Losses: Emissions attributed to the loss of electricity as it is transmitted from the generation source to the point of use.
Consumption Pattern: Variability in emissions based on the intensity and timing of electricity use by the end consumer.
This structure highlights the main sources of GHG emissions within the specific context of using third-party electricity with a custom emission factor, addressing both the generation and consumption sides of the equation.</t>
    </r>
  </si>
  <si>
    <t>Use of Inbound Logistics Services Provided by a 3rd Party</t>
  </si>
  <si>
    <r>
      <rPr>
        <rFont val="Calibri"/>
        <b/>
        <color theme="1"/>
      </rPr>
      <t>General</t>
    </r>
    <r>
      <rPr>
        <rFont val="Calibri"/>
        <color theme="1"/>
      </rPr>
      <t xml:space="preserve">
The utilization of inbound logistics services provided by third-party companies primarily raises environmental concerns through the emission of greenhouse gases (GHGs) associated with transportation and delivery operations. These emissions stem from the extensive use of fossil fuels in the operation of delivery vehicles, including trucks, ships, and airplanes, which are integral to these services. Technological advancements such as the introduction of electric and hybrid vehicles, improvements in fuel efficiency, and route optimization software have been pivotal in reducing GHG emissions. Regulatory developments, including stricter emission standards and incentives for adopting green technologies, alongside a shift towards sustainable practices within the logistics sector, such as the use of renewable energy sources and investment in carbon offset programs, further underscore the industry's commitment to minimizing environmental impacts.
</t>
    </r>
    <r>
      <rPr>
        <rFont val="Calibri"/>
        <b/>
        <color theme="1"/>
      </rPr>
      <t>Emission activities</t>
    </r>
    <r>
      <rPr>
        <rFont val="Calibri"/>
        <color theme="1"/>
      </rPr>
      <t xml:space="preserve"> of Operate Fleet of Delivery Vehicles (with Method Using Fuel Data and Distance) usually include:
Fuel Combustion: Emissions from the combustion of diesel, gasoline, and other fuels by delivery vehicles.
Refrigerant Leaks: For temperature-controlled logistics, emissions from refrigerant gases leaking from cooling systems.
Idling Vehicles: Significant emissions from delivery vehicles idling during loading and unloading operations.
This brief reflects key areas where emissions are generated in the operation of a fleet of delivery vehicles by a third-party logistics provider, highlighting the importance of monitoring fuel consumption and vehicle efficiency as part of an overall strategy to reduce environmental impact.</t>
    </r>
  </si>
  <si>
    <t>Use of Materials Purchased in the US (with Purchase Price)</t>
  </si>
  <si>
    <r>
      <rPr>
        <rFont val="Calibri"/>
        <b/>
        <color theme="1"/>
      </rPr>
      <t>General</t>
    </r>
    <r>
      <rPr>
        <rFont val="Calibri"/>
        <color theme="1"/>
      </rPr>
      <t xml:space="preserve">
The environmental impact of using materials purchased in the U.S., with a focus on purchase price, is deeply intertwined with the production, transportation, and disposal stages of these materials. Significant sources of greenhouse gas (GHG) emissions arise from energy-intensive manufacturing processes, the operation of delivery vehicles, and the end-of-life treatment of products. In recent years, technological advancements such as improved material efficiency and recycling processes, along with regulatory measures aimed at reducing carbon footprints, have started to mitigate these impacts. Furthermore, a shift towards more sustainable procurement practices, including the prioritization of locally sourced and environmentally friendly materials, reflects a growing recognition of the need to address the environmental challenges associated with material use.
</t>
    </r>
    <r>
      <rPr>
        <rFont val="Calibri"/>
        <b/>
        <color theme="1"/>
      </rPr>
      <t>Emission activities</t>
    </r>
    <r>
      <rPr>
        <rFont val="Calibri"/>
        <color theme="1"/>
      </rPr>
      <t xml:space="preserve"> of Operate Fleet of Delivery Vehicles (with Method Using Fuel Data and Distance) Usually Include:
Fuel Combustion: Emissions from the combustion of fossil fuels in delivery vehicles.
Transport Distance: Greater distances increase fuel consumption and emissions.
Vehicle Efficiency: Older, less efficient vehicles contribute to higher GHG emissions per mile.
Idle Time: Prolonged idling during loading and unloading operations increases fuel consumption unnecessarily.
This structured approach pinpoints the critical areas where GHG emissions are generated within the lifecycle of materials purchased in the U.S., guiding stakeholders towards effective emission reduction strategies.</t>
    </r>
  </si>
  <si>
    <t>Use of Refrigerants in Chilling or Cooling</t>
  </si>
  <si>
    <r>
      <rPr>
        <rFont val="Calibri"/>
        <b/>
        <color theme="1"/>
      </rPr>
      <t>General</t>
    </r>
    <r>
      <rPr>
        <rFont val="Calibri"/>
        <color theme="1"/>
      </rPr>
      <t xml:space="preserve">
Rotary, drum, and tray dryers are industrial drying equipment used in various sectors. Rotary dryers are efficient for bulk solids like minerals, while drum dryers are common in the food and textile industries. Tray dryers, suitable for smaller-scale operations, find applications in pharmaceutical and laboratory settings, offering precision drying for various materials.
</t>
    </r>
    <r>
      <rPr>
        <rFont val="Calibri"/>
        <b/>
        <color theme="1"/>
      </rPr>
      <t>Emission activities</t>
    </r>
    <r>
      <rPr>
        <rFont val="Calibri"/>
        <color theme="1"/>
      </rPr>
      <t xml:space="preserve"> of these dryers usually include: 
Electricity: used to drive the system movements
Fuels: used for heating, For example, natural gas, propane, etc.</t>
    </r>
  </si>
  <si>
    <t>Operate Packaged HVAC Systems Using Synthetic Refrigerants</t>
  </si>
  <si>
    <r>
      <rPr>
        <rFont val="Calibri"/>
        <b/>
        <color theme="1"/>
      </rPr>
      <t>General</t>
    </r>
    <r>
      <rPr>
        <rFont val="Calibri"/>
        <color theme="1"/>
      </rPr>
      <t xml:space="preserve">
Operating Packaged HVAC Systems using synthetic refrigerants raises significant environmental concerns, chiefly due to their potent greenhouse gas (GHG) emissions. These refrigerants, often hydrofluorocarbons (HFCs), have a global warming potential thousands of times greater than CO2. Despite their efficiency and widespread usage, the environmental impact of HFCs has prompted technological advancements and regulatory shifts. Innovations include the development of lower-GWP (Global Warming Potential) refrigerants and more energy-efficient systems. Regulations, such as the Kigali Amendment to the Montreal Protocol, aim to phase down HFC use globally. The industry is also seeing a shift towards natural refrigerants and improved system designs to reduce leaks and minimize energy consumption, highlighting a growing commitment to sustainability.
</t>
    </r>
    <r>
      <rPr>
        <rFont val="Calibri"/>
        <b/>
        <color theme="1"/>
      </rPr>
      <t>Emission activities</t>
    </r>
    <r>
      <rPr>
        <rFont val="Calibri"/>
        <color theme="1"/>
      </rPr>
      <t xml:space="preserve"> of Operate Packaged HVAC Systems Using Synthetic Refrigerants usually include:
Refrigerant leaks: Unintended releases of synthetic refrigerants during operation or maintenance, contributing significantly to GHG emissions.
Energy consumption: The operation of HVAC systems demands substantial electricity, indirectly leading to GHG emissions from power generation sources.</t>
    </r>
  </si>
  <si>
    <t>Operate Packaged HVAC Systems Using Ammonia</t>
  </si>
  <si>
    <r>
      <rPr>
        <rFont val="Calibri"/>
        <b/>
        <color theme="1"/>
      </rPr>
      <t>General</t>
    </r>
    <r>
      <rPr>
        <rFont val="Calibri"/>
        <color theme="1"/>
      </rPr>
      <t xml:space="preserve">
Operating packaged HVAC systems using ammonia presents unique environmental challenges, chiefly due to ammonia's potential as a potent greenhouse gas when released into the atmosphere. These systems, often used in industrial and large commercial settings due to ammonia's high efficiency as a refrigerant, come under scrutiny for their GHG emissions. Despite its zero global warming potential when contained, accidental leaks can have significant environmental impacts. Technological advancements aim to mitigate these risks through improved containment and leak detection technologies. Regulatory developments increasingly mandate stricter controls and reporting of ammonia emissions. Concurrently, a shift towards more sustainable practices and alternative refrigerants with lower environmental impacts is evident, reflecting an industry moving towards reducing its carbon footprint and environmental harm.
</t>
    </r>
    <r>
      <rPr>
        <rFont val="Calibri"/>
        <b/>
        <color theme="1"/>
      </rPr>
      <t>Emission activities</t>
    </r>
    <r>
      <rPr>
        <rFont val="Calibri"/>
        <color theme="1"/>
      </rPr>
      <t xml:space="preserve"> of Operate Packaged HVAC Systems Using Ammonia usually include:
Accidental leaks: Unintended releases of ammonia gas during operation or maintenance.
Energy consumption: Indirect GHG emissions from the energy used to operate the systems, depending on the source of electricity.</t>
    </r>
  </si>
  <si>
    <t>Operate Packaged HVAC Systems Using Hydrocarbons</t>
  </si>
  <si>
    <r>
      <rPr>
        <rFont val="Calibri"/>
        <b/>
        <color theme="1"/>
      </rPr>
      <t>General</t>
    </r>
    <r>
      <rPr>
        <rFont val="Calibri"/>
        <color theme="1"/>
      </rPr>
      <t xml:space="preserve">
Operating Packaged HVAC (Heating, Ventilation, and Air Conditioning) Systems using hydrocarbons poses significant environmental challenges due to their potential for high greenhouse gas (GHG) emissions. These systems, while efficient and cost-effective, can release hydrofluorocarbons (HFCs) and other potent GHGs during operation, maintenance, or due to leaks. Recent technological advancements have led to the development of lower-GWP (Global Warming Potential) hydrocarbon refrigerants, aiming to reduce the environmental impact. Additionally, regulatory developments globally are enforcing stricter emissions standards and encouraging the adoption of eco-friendlier alternatives. The industry is also witnessing a shift towards more sustainable practices, including the use of renewable energy sources to power these systems, enhancing overall environmental performance.
</t>
    </r>
    <r>
      <rPr>
        <rFont val="Calibri"/>
        <b/>
        <color theme="1"/>
      </rPr>
      <t>Emission activities</t>
    </r>
    <r>
      <rPr>
        <rFont val="Calibri"/>
        <color theme="1"/>
      </rPr>
      <t xml:space="preserve"> of Operate Packaged HVAC Systems Using Hydrocarbons usually include:
Refrigerant Leaks: Small amounts of potent greenhouse gases can escape from seals or during maintenance.
Energy Consumption: The operation of HVAC systems, especially if powered by fossil fuels, contributes to CO2 emissions.
End-of-Life Emissions: Improper disposal of HVAC systems can release trapped GHGs.</t>
    </r>
  </si>
  <si>
    <t>Operate Split System HVAC Using Synthetic Refrigerants</t>
  </si>
  <si>
    <r>
      <rPr>
        <rFont val="Calibri"/>
        <b/>
        <color theme="1"/>
      </rPr>
      <t>General</t>
    </r>
    <r>
      <rPr>
        <rFont val="Calibri"/>
        <color theme="1"/>
      </rPr>
      <t xml:space="preserve">
Operating split system HVAC units with synthetic refrigerants is a common practice in climate control for both residential and commercial settings. These systems are known for their efficiency and capacity to provide both heating and cooling. However, they pose environmental challenges due to the greenhouse gas (GHG) emissions associated with synthetic refrigerants like hydrofluorocarbons (HFCs), which have high global warming potential (GWP). The leakage of these refrigerants during operation, maintenance, or disposal of the HVAC systems is a significant source of emissions. Technological advancements and regulatory developments, including stricter controls on HFC use and the shift towards more sustainable refrigerants with lower GWP, are essential in mitigating their environmental impact. The adoption of alternative technologies, such as natural refrigerants or advanced HVAC systems that minimize leaks and use refrigerants more efficiently, represents a move towards sustainability.
</t>
    </r>
    <r>
      <rPr>
        <rFont val="Calibri"/>
        <b/>
        <color theme="1"/>
      </rPr>
      <t>Emission activities</t>
    </r>
    <r>
      <rPr>
        <rFont val="Calibri"/>
        <color theme="1"/>
      </rPr>
      <t xml:space="preserve"> of Operate Split System HVAC Using Synthetic Refrigerants usually include:
Leakage of HFC Refrigerants: During operation, maintenance, and disposal phases, leading to direct emissions of high GWP substances.
Energy Consumption: Indirect emissions from the energy used to power the HVAC systems, particularly if sourced from fossil fuels.
These bullet points capture the main sources of GHG emissions specific to operating split system HVAC using synthetic refrigerants, highlighting the dual challenge of direct refrigerant emissions and indirect energy-related emissions.</t>
    </r>
  </si>
  <si>
    <t>Operate Split System HVAC Using Ammonia</t>
  </si>
  <si>
    <r>
      <rPr>
        <rFont val="Calibri"/>
        <b/>
        <color theme="1"/>
      </rPr>
      <t>General</t>
    </r>
    <r>
      <rPr>
        <rFont val="Calibri"/>
        <color theme="1"/>
      </rPr>
      <t xml:space="preserve">
Operating a Split System HVAC using ammonia presents a nuanced environmental profile. Ammonia, a potent refrigerant with zero ozone depletion potential and no direct greenhouse gas emissions, offers a sustainable alternative to traditional HFCs (hydrofluorocarbons) in cooling applications. However, its production and potential leakage pose significant environmental concerns, primarily due to the energy-intensive synthesis from natural gas, contributing to CO2 emissions, and the risk of indirect emissions through ammonia's potent global warming potential if released. Recent technological advancements aim to mitigate these impacts through improved system efficiency and leak detection technologies. Additionally, regulatory developments and industry shifts towards renewable energy sources for ammonia production are further reducing the carbon footprint of ammonia-based HVAC systems, marking a pivotal move towards more sustainable cooling solutions.
</t>
    </r>
    <r>
      <rPr>
        <rFont val="Calibri"/>
        <b/>
        <color theme="1"/>
      </rPr>
      <t>Emission activities</t>
    </r>
    <r>
      <rPr>
        <rFont val="Calibri"/>
        <color theme="1"/>
      </rPr>
      <t xml:space="preserve"> of Operate Split System HVAC Using Ammonia usually include:
Ammonia Production: Energy-intensive synthesis from natural gas, leading to CO2 emissions.
System Leakage: Potential for indirect GHG emissions if ammonia is released into the atmosphere.
Energy Use: Electricity consumption for operation, with emissions depending on the energy mix.
Maintenance Activities: Possible emissions from service vehicles and equipment used in maintenance.</t>
    </r>
  </si>
  <si>
    <t>Operate Split System HVAC Using Hydrocarbons</t>
  </si>
  <si>
    <r>
      <rPr>
        <rFont val="Calibri"/>
        <b/>
        <color theme="1"/>
      </rPr>
      <t xml:space="preserve">General
</t>
    </r>
    <r>
      <rPr>
        <rFont val="Calibri"/>
        <color theme="1"/>
      </rPr>
      <t xml:space="preserve">The operation of split system HVACs utilizing hydrocarbons poses distinct environmental concerns, primarily due to their potential as significant sources of greenhouse gas (GHG) emissions. These systems, which often use hydrocarbon refrigerants like propane (R290) and isobutane (R600a), have been gaining attention for their lower global warming potential compared to traditional fluorinated gases. Technological advancements have improved their efficiency and reduced leakage rates, while regulatory developments increasingly favor low-GWP (Global Warming Potential) refrigerants to mitigate climate impact. The industry is witnessing a shift towards more sustainable practices, including the adoption of alternative, eco-friendly refrigerants and the implementation of advanced leak detection and repair technologies to minimize emissions. These efforts are crucial in aligning HVAC operations with environmental sustainability goals.
</t>
    </r>
    <r>
      <rPr>
        <rFont val="Calibri"/>
        <b/>
        <color theme="1"/>
      </rPr>
      <t>Emission activities</t>
    </r>
    <r>
      <rPr>
        <rFont val="Calibri"/>
        <color theme="1"/>
      </rPr>
      <t xml:space="preserve"> of Operate Split System HVAC Using Hydrocarbons usually include:
Leakage of refrigerants: Hydrocarbon refrigerants, despite being less harmful than their fluorinated counterparts, can still contribute to GHG emissions through leaks.
Energy consumption: The operation of HVAC systems is energy-intensive, leading to emissions from power sources, especially if the electricity is generated from fossil fuels.
This format captures the essence of environmental impact and emission sources for stakeholders focusing on 'Operate Split System HVAC Using Hydrocarbons', highlighting key areas for intervention and improvement.</t>
    </r>
  </si>
  <si>
    <t>Operate Air-Cooled Chillers with Ammonia</t>
  </si>
  <si>
    <r>
      <rPr>
        <rFont val="Calibri"/>
        <b/>
        <color theme="1"/>
      </rPr>
      <t>General</t>
    </r>
    <r>
      <rPr>
        <rFont val="Calibri"/>
        <color theme="1"/>
      </rPr>
      <t xml:space="preserve">
Operating air-cooled chillers with ammonia stands at the intersection of efficiency and environmental impact within industrial refrigeration systems. Ammonia, a potent refrigerant with zero global warming potential (GWP), marks a significant shift towards sustainability, contrasting sharply with its global warming-inducing counterparts. However, its application carries primary environmental concerns, notably ammonia leakage, which poses direct health risks and indirect greenhouse gas (GHG) emissions through energy-intensive operations. Recent technological advancements aim to mitigate these risks, incorporating more leak-tight systems and improving energy efficiency. Additionally, regulatory developments increasingly mandate the use of low-GWP refrigerants and energy conservation measures. These shifts towards sustainable practices are pivotal in reducing the overall environmental footprint of air-cooled chillers.
</t>
    </r>
    <r>
      <rPr>
        <rFont val="Calibri"/>
        <b/>
        <color theme="1"/>
      </rPr>
      <t>Emission activities</t>
    </r>
    <r>
      <rPr>
        <rFont val="Calibri"/>
        <color theme="1"/>
      </rPr>
      <t xml:space="preserve"> of Operate Air-Cooled Chillers with Ammonia usually include:
Ammonia Leakage: Direct emissions from accidental releases, contributing to GHG indirectly when reacting in the atmosphere.
Energy Consumption: Indirect emissions from the energy sourced to operate the chillers, often from fossil fuel-based power plants.</t>
    </r>
  </si>
  <si>
    <t>Operate Air-Cooled Chillers with Hydrocarbons</t>
  </si>
  <si>
    <r>
      <rPr>
        <rFont val="Calibri"/>
        <b/>
        <color theme="1"/>
      </rPr>
      <t xml:space="preserve">General
</t>
    </r>
    <r>
      <rPr>
        <rFont val="Calibri"/>
        <color theme="1"/>
      </rPr>
      <t xml:space="preserve">Operating air-cooled chillers with hydrocarbons presents specific environmental challenges, chiefly stemming from the release of greenhouse gases (GHGs). Hydrocarbon refrigerants, while offering a lower global warming potential (GWP) compared to traditional hydrofluorocarbons (HFCs), still carry risks of leakage and combustion that contribute to GHG emissions. Recent technological advancements have aimed to minimize these risks, including the development of more efficient and leak-tight systems. Additionally, regulatory developments increasingly favor the use of low-GWP refrigerants, promoting a shift towards more sustainable cooling practices. These initiatives are crucial in the broader effort to reduce the environmental impact of cooling systems, aligning with global sustainability goals.
</t>
    </r>
    <r>
      <rPr>
        <rFont val="Calibri"/>
        <b/>
        <color theme="1"/>
      </rPr>
      <t>Emission activities</t>
    </r>
    <r>
      <rPr>
        <rFont val="Calibri"/>
        <color theme="1"/>
      </rPr>
      <t xml:space="preserve"> of Operate Air-Cooled Chillers with Hydrocarbons usually include:
Refrigerant Leakage: Minor but continuous release of hydrocarbon refrigerants, contributing to GHG emissions.
Combustion Emissions: Potential for hydrocarbon refrigerants to combust, releasing carbon dioxide and other GHGs.
Electrical Consumption: Indirect emissions from the electricity used to operate the chillers, depending on the energy source.
This concise format provides a clear overview of the primary environmental impacts and emission sources associated with operating air-cooled chillers with hydrocarbons, catering to stakeholders interested in identifying and mitigating these effects.</t>
    </r>
  </si>
  <si>
    <t>Operate Air-Cooled Chillers using Carbon Dioxide</t>
  </si>
  <si>
    <r>
      <rPr>
        <rFont val="Calibri"/>
        <b/>
        <color theme="1"/>
      </rPr>
      <t>General</t>
    </r>
    <r>
      <rPr>
        <rFont val="Calibri"/>
        <color theme="1"/>
      </rPr>
      <t xml:space="preserve">
Operating air-cooled chillers using carbon dioxide (CO2) represents a significant shift towards more environmentally friendly refrigeration and air conditioning systems. Traditionally, chillers have relied on hydrofluorocarbons (HFCs) and chlorofluorocarbons (CFCs), potent greenhouse gases with high global warming potentials (GWPs). The transition to CO2, a naturally occurring refrigerant with a much lower GWP, mitigates some of these environmental impacts. However, the system's energy efficiency and the source of electricity used to operate them remain primary concerns. Technological advancements in CO2 compressor and heat exchanger designs have improved efficiency, while regulatory developments push for broader adoption of low-GWP refrigerants. The move aligns with global efforts to reduce greenhouse gas emissions, though it necessitates continuous innovation and sustainable energy sources.
</t>
    </r>
    <r>
      <rPr>
        <rFont val="Calibri"/>
        <b/>
        <color theme="1"/>
      </rPr>
      <t>Emission activities</t>
    </r>
    <r>
      <rPr>
        <rFont val="Calibri"/>
        <color theme="1"/>
      </rPr>
      <t xml:space="preserve"> of Operate Air-Cooled Chillers using Carbon Dioxide usually include:
Direct Emissions: Limited to negligible CO2 refrigerant leaks, given its low GWP compared to traditional refrigerants.
Indirect Emissions: Primarily from electricity consumption, depending on the grid's carbon intensity where the chiller is operated.</t>
    </r>
  </si>
  <si>
    <t>Operate Water-Cooled Chillers with Hydrocarbons</t>
  </si>
  <si>
    <r>
      <rPr>
        <rFont val="Calibri"/>
        <b/>
        <color theme="1"/>
      </rPr>
      <t xml:space="preserve">General
</t>
    </r>
    <r>
      <rPr>
        <rFont val="Calibri"/>
        <color theme="1"/>
      </rPr>
      <t xml:space="preserve">Operating water-cooled chillers with hydrocarbons poses environmental concerns primarily due to their greenhouse gas (GHG) emissions, including both direct emissions from potential hydrocarbon leaks and indirect emissions associated with energy consumption. As hydrocarbons like propane and isobutane are potent GHGs, even small leaks can significantly contribute to atmospheric warming. The sector has seen technological advancements aimed at minimizing leaks and enhancing energy efficiency, alongside regulatory developments pushing for tighter controls and the adoption of less harmful refrigerants. There is a growing shift towards sustainable practices, including the use of alternative, eco-friendly refrigerants and the implementation of more energy-efficient systems to reduce overall environmental impact.
</t>
    </r>
    <r>
      <rPr>
        <rFont val="Calibri"/>
        <b/>
        <color theme="1"/>
      </rPr>
      <t>Emission activities</t>
    </r>
    <r>
      <rPr>
        <rFont val="Calibri"/>
        <color theme="1"/>
      </rPr>
      <t xml:space="preserve"> of Operate Water-Cooled Chillers with Hydrocarbons usually include:
Direct emissions from the leakage of hydrocarbon refrigerants, potent greenhouse gases.
Indirect emissions related to the electricity consumption for operating the chillers, depending on the carbon intensity of the power source.
This concise format aims to provide stakeholders with a clear understanding of the environmental challenges and emission activities associated with operating water-cooled chillers with hydrocarbons, highlighting areas for potential emission reduction and sustainable practice implementation.</t>
    </r>
  </si>
  <si>
    <t>Operate Water-Cooled Chillers with Ammonia</t>
  </si>
  <si>
    <r>
      <rPr>
        <rFont val="Calibri"/>
        <b/>
        <color theme="1"/>
      </rPr>
      <t>General</t>
    </r>
    <r>
      <rPr>
        <rFont val="Calibri"/>
        <color theme="1"/>
      </rPr>
      <t xml:space="preserve">
Operating water-cooled chillers with ammonia is a critical process in industries requiring large-scale cooling solutions, such as food processing, chemical manufacturing, and data centers. The primary environmental concerns revolve around the greenhouse gas (GHG) emissions from energy consumption and the potential for ammonia leaks. Ammonia, a potent GHG, can contribute to global warming if released into the atmosphere. Technological advancements have led to more energy-efficient chillers and improved containment measures to minimize leaks. Regulatory developments increasingly mandate the use of low-GWP (Global Warming Potential) refrigerants and enhanced leak detection systems. The industry is also witnessing a shift towards adopting renewable energy sources and exploring alternative, eco-friendly refrigerants to further reduce environmental impact.
</t>
    </r>
    <r>
      <rPr>
        <rFont val="Calibri"/>
        <b/>
        <color theme="1"/>
      </rPr>
      <t>Emission activities</t>
    </r>
    <r>
      <rPr>
        <rFont val="Calibri"/>
        <color theme="1"/>
      </rPr>
      <t xml:space="preserve"> of Operate Water-Cooled Chillers with Ammonia usually include:
Energy Consumption: The primary source of GHG emissions, directly correlated with the electricity or fuel used to operate the chillers.
Ammonia Leaks: Accidental releases of ammonia refrigerant contribute to GHG emissions and can harm local air quality.
This brief captures the essential environmental impacts and emission sources of operating water-cooled chillers with ammonia, offering a foundation for stakeholders aiming to mitigate these effects through strategic planning and investment in sustainable practices.</t>
    </r>
  </si>
  <si>
    <t>Operate Water-Cooled Chillers using Carbon Dioxide</t>
  </si>
  <si>
    <r>
      <rPr>
        <rFont val="Calibri"/>
        <b/>
        <color theme="1"/>
      </rPr>
      <t>General</t>
    </r>
    <r>
      <rPr>
        <rFont val="Calibri"/>
        <color theme="1"/>
      </rPr>
      <t xml:space="preserve">
Operating water-cooled chillers using carbon dioxide (CO2) represents a cutting-edge shift towards more sustainable cooling technologies. This system is lauded for its potential to significantly reduce greenhouse gas (GHG) emissions, in stark contrast to traditional hydrofluorocarbon (HFC) refrigerants, which are potent GHGs. CO2, a naturally occurring refrigerant, offers lower global warming potential (GWP), making it an attractive alternative. However, the environmental impact of these systems is not negligible, as they require energy to operate. Technological advancements have improved their efficiency, and regulatory developments increasingly favor low-GWP refrigerants. The industry is witnessing a gradual yet promising shift towards adopting these systems, aligning with broader sustainability goals.
</t>
    </r>
    <r>
      <rPr>
        <rFont val="Calibri"/>
        <b/>
        <color theme="1"/>
      </rPr>
      <t>Emission activities</t>
    </r>
    <r>
      <rPr>
        <rFont val="Calibri"/>
        <color theme="1"/>
      </rPr>
      <t xml:space="preserve"> of Operate Water-Cooled Chillers using Carbon Dioxide usually include:
Electricity consumption: The operation of CO2-based chillers primarily emits GHGs through the electricity they consume, which may come from fossil fuel sources.
Refrigerant leaks: Although CO2 has a lower GWP, any leakage contributes directly to GHG emissions.
This tailored approach highlights the key environmental challenges and emission activities associated with operating water-cooled chillers using carbon dioxide, providing stakeholders with concise and informative insights into the system's impact and opportunities for emission reduction.</t>
    </r>
  </si>
  <si>
    <t>Onsite Water Treatment for Chiller or Boiler Water - Average Data Method</t>
  </si>
  <si>
    <r>
      <rPr>
        <rFont val="Calibri"/>
        <b/>
        <color theme="1"/>
      </rPr>
      <t>General</t>
    </r>
    <r>
      <rPr>
        <rFont val="Calibri"/>
        <color theme="1"/>
      </rPr>
      <t xml:space="preserve">
Onsite water treatment systems for chillers and boilers, employing the Average Data Method, are essential for reducing scale, corrosion, and microbiological growth, ensuring efficient operation. However, these systems can have a considerable environmental footprint, primarily through greenhouse gas (GHG) emissions related to energy consumption. The process demands significant electrical and thermal energy, particularly in heating, cooling, and pumping water, directly impacting GHG emissions. Recent technological advancements have focused on improving system efficiency and reducing chemical usage, thereby lowering energy requirements. Regulatory developments also push for stricter emission standards and encourage the adoption of greener practices. The industry is gradually shifting towards more sustainable solutions, including the use of renewable energy sources and advanced treatment technologies that minimize environmental impact.
</t>
    </r>
    <r>
      <rPr>
        <rFont val="Calibri"/>
        <b/>
        <color theme="1"/>
      </rPr>
      <t>Emission activities</t>
    </r>
    <r>
      <rPr>
        <rFont val="Calibri"/>
        <color theme="1"/>
      </rPr>
      <t xml:space="preserve"> of Onsite Water Treatment for Chiller or Boiler Water - Average Data Method usually include:
Energy Consumption: The primary source of GHG emissions, stemming from the electricity and fuel used for heating, cooling, and pumping water.
Chemical Treatment: Use of chemicals for water treatment contributes indirectly to emissions through their production, transport, and application processes.
This structured brief focuses on delivering key insights into the environmental challenges and specific emission activities associated with onsite water treatment for chillers or boilers, guiding stakeholders towards informed decision-making and adoption of sustainable practices.</t>
    </r>
  </si>
  <si>
    <t>Operate Heat Pumps with Synthetic Refrigerants</t>
  </si>
  <si>
    <r>
      <rPr>
        <rFont val="Calibri"/>
        <b/>
        <color theme="1"/>
      </rPr>
      <t>General</t>
    </r>
    <r>
      <rPr>
        <rFont val="Calibri"/>
        <color theme="1"/>
      </rPr>
      <t xml:space="preserve">
The operation of heat pumps with synthetic refrigerants poses notable environmental concerns, chiefly due to the significant greenhouse gas (GHG) emissions from these refrigerants. Synthetic refrigerants, such as hydrofluorocarbons (HFCs), are potent GHGs with a high global warming potential (GWP), substantially contributing to climate change when leaked into the atmosphere. Recent technological advancements focus on developing more efficient heat pump systems and substituting synthetic refrigerants with natural alternatives or low-GWP synthetic options. Regulatory developments globally aim to phase down the use of high-GWP refrigerants under agreements like the Kigali Amendment to the Montreal Protocol. There is a growing shift towards sustainable practices within the industry, emphasizing leakage prevention, refrigerant recovery, and recycling, alongside the innovation of eco-friendlier refrigerants.
</t>
    </r>
    <r>
      <rPr>
        <rFont val="Calibri"/>
        <b/>
        <color theme="1"/>
      </rPr>
      <t>Emission activities</t>
    </r>
    <r>
      <rPr>
        <rFont val="Calibri"/>
        <color theme="1"/>
      </rPr>
      <t xml:space="preserve"> of Operate Heat Pumps with Synthetic Refrigerants usually include:
Leakage of Synthetic Refrigerants: Inadvertent leaks during operation or maintenance, releasing high-GWP gases into the atmosphere.
Improper Disposal: Releasing GHGs when systems are discarded without recovering and properly disposing of the refrigerant.
Energy Consumption: Indirect emissions from the energy used to operate heat pumps, depending on the energy source's carbon intensity.
These bullet points encapsulate the primary sources of GHG emissions associated with operating heat pumps that utilize synthetic refrigerants, underlining the need for careful management and the pursuit of alternative solutions to mitigate environmental impact.</t>
    </r>
  </si>
  <si>
    <t>Operate Heat Pumps with Hydrocarbons</t>
  </si>
  <si>
    <r>
      <rPr>
        <rFont val="Calibri"/>
        <b/>
        <color theme="1"/>
      </rPr>
      <t xml:space="preserve">General
</t>
    </r>
    <r>
      <rPr>
        <rFont val="Calibri"/>
        <color theme="1"/>
      </rPr>
      <t xml:space="preserve">Operating heat pumps with hydrocarbons as a refrigerant is increasingly viewed as an eco-friendlier alternative to traditional systems using high-global warming potential (GWP) gases. Hydrocarbons, such as propane and isobutane, have significantly lower GWP values and thus, when used responsibly, contribute less to greenhouse gas (GHG) emissions. The primary environmental concern with this approach lies in the potential for leaks of these flammable refrigerants, which, despite their lower GWP, can pose safety risks and contribute to GHG emissions if not properly managed. Technological advancements have improved the safety and efficiency of these systems, and regulatory developments are increasingly supportive of hydrocarbon-based solutions. The industry is witnessing a shift towards these sustainable practices, aimed at reducing the environmental impact of heating and cooling systems.
</t>
    </r>
    <r>
      <rPr>
        <rFont val="Calibri"/>
        <b/>
        <color theme="1"/>
      </rPr>
      <t>Emission activities</t>
    </r>
    <r>
      <rPr>
        <rFont val="Calibri"/>
        <color theme="1"/>
      </rPr>
      <t xml:space="preserve"> of Operate Heat Pumps with Hydrocarbons usually include:
Leakage of Hydrocarbons: Despite their low GWP, any leaks directly contribute to GHG emissions.
Manufacture and Disposal: The production and disposal of the heat pump units involve GHG emissions from energy use and waste management.</t>
    </r>
  </si>
  <si>
    <t>Operate Heat Pumps with Ammonia</t>
  </si>
  <si>
    <r>
      <rPr>
        <rFont val="Calibri"/>
        <b/>
        <color theme="1"/>
      </rPr>
      <t>General</t>
    </r>
    <r>
      <rPr>
        <rFont val="Calibri"/>
        <color theme="1"/>
      </rPr>
      <t xml:space="preserve">
Operating heat pumps with ammonia is recognized for its potential in reducing greenhouse gas (GHG) emissions, compared to traditional heating and cooling systems. Ammonia, a natural refrigerant, avoids the high global warming potential (GWP) of synthetic refrigerants used in conventional systems. However, the production of ammonia itself is energy-intensive and a significant source of GHG emissions, primarily from the use of fossil fuels. Recent technological advancements have focused on improving the efficiency of ammonia heat pumps and reducing their energy consumption. Regulatory developments increasingly support the use of natural refrigerants, alongside a shift towards renewable energy sources for ammonia production, aiming to mitigate the environmental concerns associated with these systems.
</t>
    </r>
    <r>
      <rPr>
        <rFont val="Calibri"/>
        <b/>
        <color theme="1"/>
      </rPr>
      <t>Emission activities</t>
    </r>
    <r>
      <rPr>
        <rFont val="Calibri"/>
        <color theme="1"/>
      </rPr>
      <t xml:space="preserve"> of Operate Heat Pumps with Ammonia usually include:
Ammonia Production: Energy-intensive production processes emit significant GHGs.
Energy Consumption: Operational energy use, depending on the source, may contribute to emissions.
Leakage: Potential ammonia leaks could result in indirect GHG emissions due to its high global warming potential.
This structure offers a targeted overview, emphasizing the key environmental considerations and specific emission-related activities of operating heat pumps with ammonia, suitable for stakeholders looking to navigate the complexities of emission reduction strategies in this area.</t>
    </r>
  </si>
  <si>
    <t>Operate Heat Pumps using Carbon Dioxide</t>
  </si>
  <si>
    <r>
      <rPr>
        <rFont val="Calibri"/>
        <b/>
        <color theme="1"/>
      </rPr>
      <t>General</t>
    </r>
    <r>
      <rPr>
        <rFont val="Calibri"/>
        <color theme="1"/>
      </rPr>
      <t xml:space="preserve">
Operating heat pumps using carbon dioxide (CO2) as a refrigerant is a technology that aligns with efforts to reduce greenhouse gas (GHG) emissions in heating and cooling systems. CO2-based heat pumps are lauded for their potential to significantly reduce environmental impact compared to traditional hydrofluorocarbon (HFC) refrigerants, which have a high global warming potential (GWP). This shift is supported by technological advancements that enhance efficiency and performance, even in colder climates. Regulatory developments in many regions now favor low-GWP refrigerants, accelerating the adoption of CO2 heat pumps. These systems are part of a broader movement towards sustainable practices in thermal management, aiming to minimize energy consumption and GHG emissions. However, their environmental benefits are contingent upon the source of electricity used, emphasizing the importance of integrating renewable energy sources.
</t>
    </r>
    <r>
      <rPr>
        <rFont val="Calibri"/>
        <b/>
        <color theme="1"/>
      </rPr>
      <t>Emission activities</t>
    </r>
    <r>
      <rPr>
        <rFont val="Calibri"/>
        <color theme="1"/>
      </rPr>
      <t xml:space="preserve"> of Operate Heat Pumps using Carbon Dioxide usually include:
Electricity consumption: The primary source of GHG emissions, dependent on the grid's energy mix.
Manufacture of components: Emissions from the production of the heat pump system and CO2 refrigerant.
Leakage of CO2: Although CO2 has a lower GWP than traditional refrigerants, any leaks directly contribute to GHG emissions.
End-of-life disposal: Handling and disposal of system components can result in emissions, though less so than systems using high-GWP refrigerants.
These points highlight the areas of environmental impact specifically related to the operation of CO2-based heat pumps, emphasizing the critical role of clean electricity and efficient manufacturing and disposal practices in maximizing their sustainability benefits.</t>
    </r>
  </si>
  <si>
    <t>Operate Evaporative Cooling Systems</t>
  </si>
  <si>
    <r>
      <rPr>
        <rFont val="Calibri"/>
        <b/>
        <color theme="1"/>
      </rPr>
      <t>General</t>
    </r>
    <r>
      <rPr>
        <rFont val="Calibri"/>
        <color theme="1"/>
      </rPr>
      <t xml:space="preserve">
Evaporative cooling systems, a common alternative to traditional air conditioning, work by evaporating water to cool air, significantly reducing energy consumption. Primary environmental concerns involve water usage and potential indirect greenhouse gas (GHG) emissions. These systems are especially relevant in arid regions but raise concerns in areas facing water scarcity. Technological advancements have improved water use efficiency and reduced the potential for GHG emissions from increased energy demand on local power grids, which often rely on fossil fuels. Regulatory developments increasingly favor systems with lower water consumption and energy use, reflecting a shift towards sustainability. Stakeholders are also exploring innovative materials and designs to enhance performance while minimizing environmental impacts.
</t>
    </r>
    <r>
      <rPr>
        <rFont val="Calibri"/>
        <b/>
        <color theme="1"/>
      </rPr>
      <t>Emission activities</t>
    </r>
    <r>
      <rPr>
        <rFont val="Calibri"/>
        <color theme="1"/>
      </rPr>
      <t xml:space="preserve"> of Operate Evaporative Cooling Systems usually include:
Indirect emissions from energy production: Depending on the energy source, operating these systems may indirectly contribute to GHG emissions.
Water consumption: While not a direct GHG emission activity, significant water use can contribute to regional environmental pressures, potentially affecting ecosystems and resources necessary for carbon sequestration.
This format aims to provide stakeholders with a clear understanding of the environmental impacts specific to operating evaporative cooling systems, emphasizing areas for improvement and potential emission reduction strategies.</t>
    </r>
  </si>
  <si>
    <t>Ambient Air Food Cooling Conveyors</t>
  </si>
  <si>
    <r>
      <rPr>
        <rFont val="Calibri"/>
        <b/>
        <color theme="1"/>
      </rPr>
      <t>General</t>
    </r>
    <r>
      <rPr>
        <rFont val="Calibri"/>
        <color theme="1"/>
      </rPr>
      <t xml:space="preserve">
Ambient air cooling conveyors in the food industry offer a more energy-efficient and environmentally friendly option compared to other cooling methods. These systems use blowers to circulate room-temperature air over the food products, significantly reducing the need for refrigerants, which are associated with high global warming potential (GWP). While they still consume electricity, their overall energy requirements are typically lower than refrigerated systems, leading to a reduced indirect greenhouse gas (GHG) emissions footprint. The simplicity and effectiveness of ambient air cooling conveyors make them a sustainable choice, especially when combined with renewable energy sources. However, their suitability largely depends on the specific cooling requirements of the food products being processed.
</t>
    </r>
    <r>
      <rPr>
        <rFont val="Calibri"/>
        <b/>
        <color theme="1"/>
      </rPr>
      <t>Emission activities</t>
    </r>
    <r>
      <rPr>
        <rFont val="Calibri"/>
        <color theme="1"/>
      </rPr>
      <t xml:space="preserve"> of Refrigerated Food Cooling Tunnels usually include: 
The use of electricity for driving the system</t>
    </r>
  </si>
  <si>
    <t>Employee Commute</t>
  </si>
  <si>
    <r>
      <rPr>
        <rFont val="Calibri"/>
        <b/>
        <color theme="1"/>
      </rPr>
      <t>General</t>
    </r>
    <r>
      <rPr>
        <rFont val="Calibri"/>
        <color theme="1"/>
      </rPr>
      <t xml:space="preserve"> Employee commuting is a substantial source of greenhouse gas (GHG) emissions, primarily resulting from the reliance on personal vehicles powered by fossil fuels. This daily travel between home and work contributes significantly to air pollution and carbon emissions, exacerbating climate change. Recent years have seen technological advancements and regulatory developments aimed at mitigating these impacts. Electric vehicles (EVs) and improved public transportation infrastructure offer cleaner alternatives. Moreover, regulatory measures and incentives are increasingly promoting sustainable commuting practices. Remote work arrangements, spurred by global events, have also demonstrated potential for reducing the overall environmental footprint of employee commute.
</t>
    </r>
    <r>
      <rPr>
        <rFont val="Calibri"/>
        <b/>
        <color theme="1"/>
      </rPr>
      <t>Emission activities</t>
    </r>
    <r>
      <rPr>
        <rFont val="Calibri"/>
        <color theme="1"/>
      </rPr>
      <t xml:space="preserve"> of Employee Commute usually include:
Combustion of gasoline and diesel in personal vehicles.
Emissions from public transportation vehicles, including buses and trains.
Indirect emissions from the production and distribution of fuels used in commuting.
Increased emissions from traffic congestion during peak commuting hours.</t>
    </r>
  </si>
  <si>
    <t>Business Travel with Flights, Hotels, Cars</t>
  </si>
  <si>
    <r>
      <rPr>
        <rFont val="Calibri"/>
        <b/>
        <color theme="1"/>
      </rPr>
      <t xml:space="preserve">General
</t>
    </r>
    <r>
      <rPr>
        <rFont val="Calibri"/>
        <color theme="1"/>
      </rPr>
      <t xml:space="preserve">Business travel encompasses a range of activities, including flights, hotel stays, and car rentals, each contributing significantly to greenhouse gas (GHG) emissions. Flights are among the most carbon-intensive forms of travel, with emissions depending on distance and class of travel. Hotels contribute to GHG emissions through energy consumption for heating, cooling, and lighting. Car travels, especially those involving gasoline or diesel vehicles, also add to the carbon footprint of business travel. However, the industry is witnessing a shift towards sustainability, with advances in fuel-efficient and electric aircraft, green building practices in hotels, and an increase in electric vehicle offerings from rental companies. Regulatory measures and corporate policies are increasingly encouraging or mandating lower-emission alternatives for business travel.
</t>
    </r>
    <r>
      <rPr>
        <rFont val="Calibri"/>
        <b/>
        <color theme="1"/>
      </rPr>
      <t>Emission activities</t>
    </r>
    <r>
      <rPr>
        <rFont val="Calibri"/>
        <color theme="1"/>
      </rPr>
      <t xml:space="preserve"> of Business Travel with Flights, Hotels, Cars Usually Include:
Fuel combustion in private vehicles for business travel
Aircraft fuel consumption during business flights
Emissions from shared road transport (buses, trains) for business travel
Hotel energy usage for heating, cooling, lighting, and other operations</t>
    </r>
  </si>
  <si>
    <t>Combustion of Biodiesel Blends for Vehicle Use</t>
  </si>
  <si>
    <r>
      <rPr>
        <rFont val="Calibri"/>
        <b/>
        <color theme="1"/>
      </rPr>
      <t>General</t>
    </r>
    <r>
      <rPr>
        <rFont val="Calibri"/>
        <color theme="1"/>
      </rPr>
      <t xml:space="preserve">
Combustion of biodiesel blends for vehicle use is an increasingly prevalent practice aimed at reducing the environmental impact of transportation, a significant source of greenhouse gas (GHG) emissions globally. Biodiesel, derived from vegetable oils, animal fats, or recycled restaurant grease, can be blended with petroleum diesel in various proportions (e.g., B20, a mix of 20% biodiesel and 80% petroleum diesel). These blends contribute to lower carbon dioxide emissions when burned compared to conventional diesel, due to biodiesel’s renewable origins and its capacity to biodegrade. Advances in production technology and regulatory support, such as renewable fuel standards and emissions targets, have facilitated the growth of biodiesel use. However, the environmental benefits can vary based on the source of the biodiesel, the energy used in its production, and the specific blend employed.
</t>
    </r>
    <r>
      <rPr>
        <rFont val="Calibri"/>
        <b/>
        <color theme="1"/>
      </rPr>
      <t>Emission activities</t>
    </r>
    <r>
      <rPr>
        <rFont val="Calibri"/>
        <color theme="1"/>
      </rPr>
      <t xml:space="preserve"> of Combustion of Biodiesel Blends for Vehicle Use Usually Include:
The use (combustion) of biodiesel blends for various purpose and processes</t>
    </r>
  </si>
  <si>
    <t>Combustion of Biodiesel for Vehicle Use</t>
  </si>
  <si>
    <r>
      <rPr>
        <rFont val="Calibri"/>
        <b/>
        <color theme="1"/>
      </rPr>
      <t xml:space="preserve">General
</t>
    </r>
    <r>
      <rPr>
        <rFont val="Calibri"/>
        <color theme="1"/>
      </rPr>
      <t xml:space="preserve">Combustion of pure biodiesel (B100) for vehicle use presents a distinct approach to reducing the environmental footprint of transportation, which is a major contributor to global greenhouse gas (GHG) emissions. Biodiesel, a renewable fuel made from organic sources such as vegetable oils, animal fats, and recycled restaurant grease, offers a sustainable alternative to fossil fuels. When used in its pure form, biodiesel significantly reduces emissions of carbon dioxide (CO2), a key GHG, as the CO2 released during combustion is offset by that absorbed by the feedstock plants during their growth cycle. The shift toward biodiesel has been supported by technological advancements in engine compatibility and fuel availability, alongside regulatory incentives aimed at decreasing carbon emissions. Despite its benefits, the environmental impact of biodiesel production and use involves considerations of feedstock sourcing, land use changes, and the energy balance of biodiesel production processes.
</t>
    </r>
    <r>
      <rPr>
        <rFont val="Calibri"/>
        <b/>
        <color theme="1"/>
      </rPr>
      <t>Emission activities</t>
    </r>
    <r>
      <rPr>
        <rFont val="Calibri"/>
        <color theme="1"/>
      </rPr>
      <t xml:space="preserve"> of Combustion of Biodiesel for Vehicle Use usually include:
The use (combustion) of Biodiesel for various purpose and processes</t>
    </r>
  </si>
  <si>
    <t>Combustion of Diesel for Vehicle Use</t>
  </si>
  <si>
    <r>
      <rPr>
        <rFont val="Calibri"/>
        <b/>
        <color theme="1"/>
      </rPr>
      <t xml:space="preserve">General
</t>
    </r>
    <r>
      <rPr>
        <rFont val="Calibri"/>
        <color theme="1"/>
      </rPr>
      <t xml:space="preserve">Combustion of diesel for vehicle use is a significant source of greenhouse gas (GHG) emissions, contributing notably to global carbon dioxide (CO2) levels, a primary driver of climate change. Diesel engines, valued for their efficiency and power, emit not only CO2 but also nitrogen oxides (NOx), particulate matter (PM), and sulfur dioxide (SO2), which have severe environmental and health impacts. These emissions are linked to air quality degradation, acid rain, and respiratory issues in humans. Technological advancements, such as improved engine designs and the introduction of ultra-low sulfur diesel (ULSD), alongside regulatory developments, including stricter emission standards worldwide, aim to mitigate these adverse effects. However, the transition towards more sustainable transportation alternatives, like electric vehicles (EVs) and renewable biofuels, is critical for reducing the environmental footprint of diesel combustion.
</t>
    </r>
    <r>
      <rPr>
        <rFont val="Calibri"/>
        <b/>
        <color theme="1"/>
      </rPr>
      <t>Emission activities</t>
    </r>
    <r>
      <rPr>
        <rFont val="Calibri"/>
        <color theme="1"/>
      </rPr>
      <t xml:space="preserve"> of Combustion of Diesel for Vehicle Use usually include:
The use (combustion) of Diesel for various purpose and processes</t>
    </r>
  </si>
  <si>
    <t>Combustion of Fuel Oils for Non-Vehicle Use</t>
  </si>
  <si>
    <r>
      <rPr>
        <rFont val="Calibri"/>
        <b/>
        <color theme="1"/>
      </rPr>
      <t xml:space="preserve">General
</t>
    </r>
    <r>
      <rPr>
        <rFont val="Calibri"/>
        <color theme="1"/>
      </rPr>
      <t xml:space="preserve">The combustion of fuel oils for non-vehicle use, such as in heating, industrial processes, and power generation, is a significant source of greenhouse gas (GHG) emissions globally. These oils, typically classified as heavy or light fuel oils, are derived from crude oil and have a high carbon content, leading to substantial carbon dioxide (CO2) emissions upon combustion. The environmental impact of using fuel oils extends beyond CO2 emissions to include the release of sulfur dioxide (SO2), nitrogen oxides (NOx), and particulate matter, contributing to air pollution and adverse health effects. Technological advancements aimed at improving fuel efficiency and reducing emissions, along with regulatory measures like sulfur content restrictions, are critical in mitigating these impacts. Moreover, the transition towards cleaner energy sources and the integration of carbon capture and storage (CCS) technologies are essential for reducing the environmental footprint of fuel oil combustion in non-vehicle applications.
</t>
    </r>
    <r>
      <rPr>
        <rFont val="Calibri"/>
        <b/>
        <color theme="1"/>
      </rPr>
      <t>Emission activities</t>
    </r>
    <r>
      <rPr>
        <rFont val="Calibri"/>
        <color theme="1"/>
      </rPr>
      <t xml:space="preserve"> of Combustion of Fuel Oils for Non-Vehicle Use usually include:
The use (combustion) of Fuel Oils for various purpose and processes</t>
    </r>
  </si>
  <si>
    <t>Combustion of Fuels for Non-Vehicle Use</t>
  </si>
  <si>
    <r>
      <rPr>
        <rFont val="Calibri"/>
        <b/>
        <color theme="1"/>
      </rPr>
      <t>General</t>
    </r>
    <r>
      <rPr>
        <rFont val="Calibri"/>
        <color theme="1"/>
      </rPr>
      <t xml:space="preserve">
Combustion of Fuels for Non-Vehicle Use is the burning of fuels for purposes other than powering vehicles. It plays a significant role in the GHG emissions profile of businesses across various sectors. It is one of the primary sources of direct emissions (Scope 1 emissions) for many companies. It is often called “Stationary Combustion” in the GHG Protocol. Businesses use fuel combustion for one or more of the following purposes:
Heating
Electricity Generation or Cogeneration
Steam Production
Mechanical Power (e.g. driving pumps, fans)
Process Heating (e.g. for cement, metals)
Thermochemical Processes (e.g. petrochemical refining)
Common fuels used include solid fuels such as coal, liquid fuels such as diesel, and gaseous fuels such as natural gas. Biofuels are also included.
</t>
    </r>
    <r>
      <rPr>
        <rFont val="Calibri"/>
        <b/>
        <color theme="1"/>
      </rPr>
      <t>Emission activities</t>
    </r>
    <r>
      <rPr>
        <rFont val="Calibri"/>
        <color theme="1"/>
      </rPr>
      <t xml:space="preserve"> of Combustion of Fuels for Non-Vehicle Use include: 
The use (combustion) of fuels for various purpose and processes</t>
    </r>
  </si>
  <si>
    <t>Cryogenic Food Cooling Tunnels Using Liquid Carbon Dioxide</t>
  </si>
  <si>
    <r>
      <rPr>
        <rFont val="Calibri"/>
        <b/>
        <color theme="1"/>
      </rPr>
      <t>General</t>
    </r>
    <r>
      <rPr>
        <rFont val="Calibri"/>
        <color theme="1"/>
      </rPr>
      <t xml:space="preserve">
In the food industry, cryogenic cooling tunnels using purchased liquid CO₂ are a common method for rapid cooling of products. However, this practice does contribute to greenhouse gas (GHG) emissions, since the CO₂ used is typically not captured or recycled by the food companies themselves. The liquid CO₂ is often a byproduct of other industrial processes and is transported to the food production facilities, adding to the overall carbon footprint through production and transportation emissions. While using liquid CO₂ in cryogenic cooling is efficient for food preservation, the environmental impact includes the indirect GHG emissions associated with the production, liquefaction, and delivery of CO₂. This highlights the need for food companies to consider the sustainability of their cooling processes and potentially seek more environmentally friendly alternatives or improvements in the supply chain of liquid CO₂.
</t>
    </r>
    <r>
      <rPr>
        <rFont val="Calibri"/>
        <b/>
        <color theme="1"/>
      </rPr>
      <t>Emission activities</t>
    </r>
    <r>
      <rPr>
        <rFont val="Calibri"/>
        <color theme="1"/>
      </rPr>
      <t xml:space="preserve"> of Cryogenic Food Cooling Tunnels using Liquid Carbon Dioxide usually include: 
The use of electricity for driving the system
The release of carbon dioxide</t>
    </r>
  </si>
  <si>
    <t>Evaporative Cooling Tunnels for Food</t>
  </si>
  <si>
    <r>
      <rPr>
        <rFont val="Calibri"/>
        <b/>
        <color theme="1"/>
      </rPr>
      <t>General</t>
    </r>
    <r>
      <rPr>
        <rFont val="Calibri"/>
        <color theme="1"/>
      </rPr>
      <t xml:space="preserve">
Evaporative cooling tunnels in the food industry use the principle of evaporative cooling to reduce the temperature of food products. This method involves passing air over water, causing the water to evaporate and absorb heat from the surrounding air, thereby cooling it. The cooled air is then circulated over the food products. While this system is generally energy-efficient and uses less electricity compared to traditional refrigeration methods, it does have a significant water usage footprint. The impact on greenhouse gas (GHG) emissions is primarily indirect, stemming from the energy used to power fans and pumps. However, the overall GHG emissions tend to be lower than systems relying on high-global warming potential (GWP) refrigerants.
</t>
    </r>
    <r>
      <rPr>
        <rFont val="Calibri"/>
        <b/>
        <color theme="1"/>
      </rPr>
      <t>Emission activities</t>
    </r>
    <r>
      <rPr>
        <rFont val="Calibri"/>
        <color theme="1"/>
      </rPr>
      <t xml:space="preserve"> of Evaporative Cooling Tunnels usually include: 
The use of electricity for driving the system
The use of water</t>
    </r>
  </si>
  <si>
    <r>
      <rPr>
        <rFont val="Calibri"/>
        <b/>
        <color theme="1"/>
      </rPr>
      <t xml:space="preserve">General
</t>
    </r>
    <r>
      <rPr>
        <rFont val="Calibri"/>
        <color theme="1"/>
      </rPr>
      <t xml:space="preserve">The process of food chilling or freezing using liquid carbon dioxide (CO2) is a critical component in preserving food quality and safety, enabling longer shelf lives and reducing food waste. However, this method poses environmental concerns primarily due to the greenhouse gas (GHG) emissions associated with CO2 production and handling. The production of liquid CO2, often derived from fossil fuel combustion, contributes significantly to GHG emissions. In response, technological advancements such as carbon capture and storage (CCS) techniques, and shifts towards renewable energy sources for CO2 production, are being explored. Additionally, regulatory developments aim to improve the efficiency of CO2 refrigeration systems and encourage the adoption of more sustainable practices within the industry.
</t>
    </r>
    <r>
      <rPr>
        <rFont val="Calibri"/>
        <b/>
        <color theme="1"/>
      </rPr>
      <t>Emission activities</t>
    </r>
    <r>
      <rPr>
        <rFont val="Calibri"/>
        <color theme="1"/>
      </rPr>
      <t xml:space="preserve"> of food chilling or freezing using liquid carbon dioxide (CO2) usually include:
CO2 Production: The production of liquid carbon dioxide, particularly from fossil fuels, is a significant source of CO2 emissions.
Energy Use: Energy-intensive processes for CO2 compression and liquefaction contribute to GHG emissions.
Leakage: Accidental releases of CO2 during system operation or maintenance can occur, directly adding to atmospheric CO2 levels.</t>
    </r>
  </si>
  <si>
    <t>General Office Waste Disposal</t>
  </si>
  <si>
    <r>
      <rPr>
        <rFont val="Calibri"/>
        <b/>
        <color theme="1"/>
      </rPr>
      <t xml:space="preserve">General 
</t>
    </r>
    <r>
      <rPr>
        <rFont val="Calibri"/>
        <color theme="1"/>
      </rPr>
      <t xml:space="preserve">The environmental impact of General Office Waste Disposal centers around its contribution to greenhouse gas (GHG) emissions, primarily through waste decomposition and the incineration process. Offices generate a significant amount of waste, including paper, plastics, and electronic waste, contributing to landfill mass and emissions. Recent technological advancements have enabled more efficient recycling and waste management systems, reducing the volume of waste directed to landfills. Regulatory developments aim to further mitigate environmental impacts by encouraging waste minimization, segregation, and recycling. The shift towards sustainable practices, such as digital documentation and eco-friendly materials, demonstrates a growing awareness and proactive approach to reducing office waste’s environmental footprint.
</t>
    </r>
    <r>
      <rPr>
        <rFont val="Calibri"/>
        <b/>
        <color theme="1"/>
      </rPr>
      <t>Emission activities</t>
    </r>
    <r>
      <rPr>
        <rFont val="Calibri"/>
        <color theme="1"/>
      </rPr>
      <t xml:space="preserve"> of General Office Waste Disposal usually include:
Decomposition of organic waste in landfills, releasing methane.
Incineration of non-recyclable waste, emitting carbon dioxide and toxic pollutants.
Energy consumption in waste transportation and processing activities.
Emissions from the production and disposal of single-use office supplies.</t>
    </r>
  </si>
  <si>
    <t>Industrial Wastewater Effluent Treatment Process</t>
  </si>
  <si>
    <r>
      <rPr>
        <rFont val="Calibri"/>
        <b/>
        <color theme="1"/>
      </rPr>
      <t xml:space="preserve">General
</t>
    </r>
    <r>
      <rPr>
        <rFont val="Calibri"/>
        <color theme="1"/>
      </rPr>
      <t xml:space="preserve">The industrial wastewater effluent treatment process addresses the critical need to mitigate pollution from manufacturing and production activities. Key environmental concerns include the release of greenhouse gases (GHGs), notably methane (CH4) and carbon dioxide (CO2), during biological treatment phases. Significant emission sources stem from the degradation of organic materials in wastewater. Recent technological advancements aim at enhancing the efficiency of treatment processes, reducing energy consumption, and capturing GHGs. Regulatory developments have progressively tightened discharge standards, compelling industries to adopt cleaner, more sustainable practices. The shift towards advanced biological treatment methods, anaerobic digestion processes, and the integration of renewable energy sources exemplifies the industry's movement towards minimizing its environmental footprint.
</t>
    </r>
    <r>
      <rPr>
        <rFont val="Calibri"/>
        <b/>
        <color theme="1"/>
      </rPr>
      <t>Emission activities</t>
    </r>
    <r>
      <rPr>
        <rFont val="Calibri"/>
        <color theme="1"/>
      </rPr>
      <t xml:space="preserve"> of Industrial Wastewater Effluent Treatment Process usually include:
Biological Decomposition: Organic matter breakdown releases CH4 and CO2.
Aeration: Energy-intensive aeration emits CO2 through electricity usage.
Sludge Handling: Methane emissions from the treatment and disposal of sewage sludge.
Chemical Treatment: Indirect emissions from the production and application of treatment chemicals.</t>
    </r>
  </si>
  <si>
    <t>Industrial Wastewater Effluent Treatment Process with 2-step COD Removal</t>
  </si>
  <si>
    <r>
      <rPr>
        <rFont val="Calibri"/>
        <b/>
        <color theme="1"/>
      </rPr>
      <t xml:space="preserve">General
</t>
    </r>
    <r>
      <rPr>
        <rFont val="Calibri"/>
        <color theme="1"/>
      </rPr>
      <t xml:space="preserve">The Industrial Wastewater Effluent Treatment Process, particularly with its 2-step Chemical Oxygen Demand (COD) Removal, addresses critical environmental concerns by reducing the load of organic pollutants discharged into natural water bodies. This system plays a pivotal role in minimizing aquatic ecosystem degradation and mitigating greenhouse gas (GHG) emissions related to organic decay and chemical treatments. Significant sources of GHG emissions in this process include energy-intensive operations and the chemical production for COD removal. Recent technological advancements have introduced more energy-efficient systems and environmentally friendly chemicals, reducing GHG emissions. Regulatory developments also push for stricter effluent quality standards, encouraging industries to adopt sustainable practices and advanced treatment technologies.
</t>
    </r>
    <r>
      <rPr>
        <rFont val="Calibri"/>
        <b/>
        <color theme="1"/>
      </rPr>
      <t>Emission activities</t>
    </r>
    <r>
      <rPr>
        <rFont val="Calibri"/>
        <color theme="1"/>
      </rPr>
      <t xml:space="preserve"> of Industrial Wastewater Effluent Treatment Process with 2-step COD Removal usually include:
Energy Consumption: High energy use in aeration and pumping systems.
Chemical Treatment: Emissions from the production and use of chemicals for COD reduction.
Sludge Management: Methane emissions during the treatment and disposal of sludge generated from the process.</t>
    </r>
  </si>
  <si>
    <t>Industrial Wastewater Effluent Treatment Process with 3-step COD Removal</t>
  </si>
  <si>
    <r>
      <rPr>
        <rFont val="Calibri"/>
        <b/>
        <color theme="1"/>
      </rPr>
      <t xml:space="preserve">General
</t>
    </r>
    <r>
      <rPr>
        <rFont val="Calibri"/>
        <color theme="1"/>
      </rPr>
      <t xml:space="preserve">The Industrial Wastewater Effluent Treatment Process, especially with a 3-step Chemical Oxygen Demand (COD) removal approach, addresses the significant challenge of reducing pollutants in wastewater before its release or reuse. This process is critical for protecting water bodies from industrial pollution, primarily focusing on reducing COD—a key indicator of organic pollutants. As industries strive for sustainability, technological advancements in treatment methods have emerged, such as advanced oxidation processes and bioreactor systems, which are more efficient and produce fewer greenhouse gases (GHGs). Regulatory developments increasingly mandate stringent COD limits, pushing for the adoption of these cleaner technologies. The shift towards more sustainable practices is also evident in the growing use of energy-efficient systems and the exploration of alternative, less GHG-intensive chemicals in the treatment process.
</t>
    </r>
    <r>
      <rPr>
        <rFont val="Calibri"/>
        <b/>
        <color theme="1"/>
      </rPr>
      <t>Emission activities</t>
    </r>
    <r>
      <rPr>
        <rFont val="Calibri"/>
        <color theme="1"/>
      </rPr>
      <t xml:space="preserve"> of Industrial Wastewater Effluent Treatment Process with 3-step COD Removal usually include:
Energy Consumption: High energy use in aeration and mechanical processes for COD removal.
Chemical Use: Emissions from the production and decomposition of chemicals used in COD reduction.
Sludge Handling: GHG emissions from the treatment and disposal of sludge produced during the process.
Methane Release: Potential methane emissions from anaerobic treatment steps or sludge decomposition.
These points encapsulate the main emission activities tied to the 3-step COD removal in industrial wastewater treatment, highlighting areas where improvements can significantly impact overall environmental performance.</t>
    </r>
  </si>
  <si>
    <t>Industrial Wastewater Effluent Treatment Process with 4-step COD Removal</t>
  </si>
  <si>
    <r>
      <rPr>
        <rFont val="Calibri"/>
        <b/>
        <color theme="1"/>
      </rPr>
      <t xml:space="preserve">General
</t>
    </r>
    <r>
      <rPr>
        <rFont val="Calibri"/>
        <color theme="1"/>
      </rPr>
      <t xml:space="preserve">The Industrial Wastewater Effluent Treatment Process, particularly with 4-step Chemical Oxygen Demand (COD) removal, confronts significant environmental challenges primarily related to greenhouse gas (GHG) emissions. These processes are essential in reducing harmful pollutants in wastewater but can be energy-intensive, leading to notable carbon dioxide and methane emissions. Recent technological advancements, including the integration of anaerobic digestion stages and membrane bioreactor (MBR) technologies, offer paths toward more sustainable practices. Additionally, regulatory developments globally are increasingly stringent, pushing for lower emissions and better effluent quality. The shift towards energy-efficient and lower-emission technologies reflects a growing recognition of the need to mitigate environmental impacts while addressing water pollution.
</t>
    </r>
    <r>
      <rPr>
        <rFont val="Calibri"/>
        <b/>
        <color theme="1"/>
      </rPr>
      <t>Emission activities</t>
    </r>
    <r>
      <rPr>
        <rFont val="Calibri"/>
        <color theme="1"/>
      </rPr>
      <t xml:space="preserve"> of Industrial Wastewater Effluent Treatment Process with 4-step COD Removal usually include:
Energy Consumption: Operation of mechanical and aeration systems demands significant energy, leading to CO2 emissions.
Anaerobic Processes: Methane production during anaerobic digestion steps.
Chemical Use: Emissions related to the production and transportation of chemicals used in COD removal.</t>
    </r>
  </si>
  <si>
    <t>Industrial Wastewater Treatment With COD Removal Data</t>
  </si>
  <si>
    <r>
      <rPr>
        <rFont val="Calibri"/>
        <b/>
        <color theme="1"/>
      </rPr>
      <t>General</t>
    </r>
    <r>
      <rPr>
        <rFont val="Calibri"/>
        <color theme="1"/>
      </rPr>
      <t xml:space="preserve">
Industrial wastewater treatment, particularly systems focused on Chemical Oxygen Demand (COD) removal, plays a critical role in minimizing environmental pollution. The process primarily addresses the reduction of organic pollutants in wastewater, which, if untreated, can deplete aquatic oxygen levels and harm ecosystems. Noteworthy sources of greenhouse gas (GHG) emissions in these systems include the energy-intensive operations and the release of methane and carbon dioxide during biological treatment processes. Recent technological advancements have improved efficiency and reduced emissions, with increased adoption of technologies like membrane bioreactors and anaerobic digestion. Regulatory frameworks continue to evolve, pushing for lower emission thresholds and encouraging sustainable practices across industries.
</t>
    </r>
    <r>
      <rPr>
        <rFont val="Calibri"/>
        <b/>
        <color theme="1"/>
      </rPr>
      <t>Emission activities</t>
    </r>
    <r>
      <rPr>
        <rFont val="Calibri"/>
        <color theme="1"/>
      </rPr>
      <t xml:space="preserve"> of Industrial Wastewater Treatment With COD Removal Data usually include:
Energy consumption: High energy demand for operating advanced treatment equipment.
Methane release: From anaerobic decomposition processes.
CO2 emissions: Biological oxidation of organic matter.</t>
    </r>
  </si>
  <si>
    <t>Industrial Wastewater Treatment With Influent Volume Data</t>
  </si>
  <si>
    <r>
      <rPr>
        <rFont val="Calibri"/>
        <b/>
        <color theme="1"/>
      </rPr>
      <t xml:space="preserve">General
</t>
    </r>
    <r>
      <rPr>
        <rFont val="Calibri"/>
        <color theme="1"/>
      </rPr>
      <t xml:space="preserve">Industrial Wastewater Treatment, crucial for reducing environmental pollution, faces challenges primarily from greenhouse gas (GHG) emissions. Key sources include the biological decomposition of organic matter, energy consumption in treatment processes, and the handling of treatment byproducts. Recent technological advancements like energy-efficient treatment systems and resource recovery techniques are making significant strides in mitigating these emissions. Regulatory bodies worldwide are also tightening emissions standards, pushing the industry towards more sustainable practices. The integration of renewable energy sources and advancements in treatment technologies (e.g., anaerobic digesters for biogas production) exemplify the sector's shift towards reducing its carbon footprint, underscoring a growing commitment to environmental stewardship.
</t>
    </r>
    <r>
      <rPr>
        <rFont val="Calibri"/>
        <b/>
        <color theme="1"/>
      </rPr>
      <t>Emission activities</t>
    </r>
    <r>
      <rPr>
        <rFont val="Calibri"/>
        <color theme="1"/>
      </rPr>
      <t xml:space="preserve"> of Industrial Wastewater Treatment With Influent Volume Data usually include:
Methane (CH4) release during the anaerobic treatment of sludge.
Nitrous oxide (N2O) emissions from nitrification and denitrification stages.
CO2 emissions from energy consumption in mechanical and chemical treatment processes.
Indirect GHG emissions from the energy generated off-site but used in the treatment process.</t>
    </r>
  </si>
  <si>
    <t>Office Electronics Waste Disposal</t>
  </si>
  <si>
    <r>
      <rPr>
        <rFont val="Calibri"/>
        <b/>
        <color theme="1"/>
      </rPr>
      <t xml:space="preserve">General
</t>
    </r>
    <r>
      <rPr>
        <rFont val="Calibri"/>
        <color theme="1"/>
      </rPr>
      <t xml:space="preserve">The disposal of office electronics, an increasingly pressing environmental issue, significantly contributes to greenhouse gas (GHG) emissions, primarily through waste processing and the production of new devices. This concern is amplified by the rapid pace of technological advancements, leading to shorter lifecycles for electronics and a subsequent rise in waste volumes. Notably, GHG emissions stem from energy consumption during the recycling process, methane release from landfill decomposition, and the release of potent GHGs during the dismantling and disposal of certain components. Recent regulatory developments aim to mitigate these impacts by promoting recycling and more sustainable production methods, while technological advancements offer potential for more energy-efficient recycling processes and longer-lasting devices.
</t>
    </r>
    <r>
      <rPr>
        <rFont val="Calibri"/>
        <b/>
        <color theme="1"/>
      </rPr>
      <t>Emission activities</t>
    </r>
    <r>
      <rPr>
        <rFont val="Calibri"/>
        <color theme="1"/>
      </rPr>
      <t xml:space="preserve"> of Office Electronics Waste Disposal usually include:
Energy consumption by recycling processes.
Methane emissions from landfill decomposition.
GHG release during the dismantling of electronic components.
Transportation emissions related to waste collection and processing.</t>
    </r>
  </si>
  <si>
    <t>Operate Biogas Boilers</t>
  </si>
  <si>
    <r>
      <rPr>
        <rFont val="Calibri"/>
        <b/>
        <color theme="1"/>
      </rPr>
      <t xml:space="preserve">General
</t>
    </r>
    <r>
      <rPr>
        <rFont val="Calibri"/>
        <color theme="1"/>
      </rPr>
      <t xml:space="preserve">Operating biogas boilers is a critical component of sustainable energy systems, aiming to reduce reliance on fossil fuels by utilizing methane-rich biogas produced from organic waste. Despite their renewable status, biogas boilers can still contribute to greenhouse gas (GHG) emissions, primarily through methane leakage and incomplete combustion processes. Significant technological advancements have improved efficiency and reduced emissions, including enhanced combustion technologies and improved biogas purification processes. Regulatory developments increasingly support the adoption of such systems, emphasizing the reduction of GHG emissions and encouraging shifts towards more sustainable practices within the industry.
</t>
    </r>
    <r>
      <rPr>
        <rFont val="Calibri"/>
        <b/>
        <color theme="1"/>
      </rPr>
      <t>Emission activities</t>
    </r>
    <r>
      <rPr>
        <rFont val="Calibri"/>
        <color theme="1"/>
      </rPr>
      <t xml:space="preserve"> of Operate Biogas Boilers usually include:
Methane Leakage: Small amounts of unburned methane may escape from the system, contributing significantly to GHG emissions due to methane's high global warming potential.
Incomplete Combustion: Inefficiencies in the combustion process can lead to the release of carbon monoxide and other GHGs.
Combustion of Non-Biogas Fuels: On occasion, boilers may operate on non-renewable fuels, leading to increased carbon dioxide emissions.</t>
    </r>
  </si>
  <si>
    <t>Operate CHP Plant</t>
  </si>
  <si>
    <r>
      <rPr>
        <rFont val="Calibri"/>
        <b/>
        <color theme="1"/>
      </rPr>
      <t xml:space="preserve">General
</t>
    </r>
    <r>
      <rPr>
        <rFont val="Calibri"/>
        <color theme="1"/>
      </rPr>
      <t xml:space="preserve">Operating Combined Heat and Power (CHP) plants, also known as cogeneration, presents both environmental challenges and opportunities in the quest for sustainable energy production. These systems, designed to simultaneously generate electricity and useful heat from the same energy source, often rely on fossil fuels, leading to significant greenhouse gas (GHG) emissions. However, CHP plants typically offer higher efficiency compared to separate heat and power generation, reducing the overall carbon footprint. Recent technological advancements and regulatory developments have been steering this sector towards the utilization of renewable energy sources and waste heat recovery, further mitigating environmental impacts. The shift towards more sustainable practices in the operation of CHP plants is crucial in aligning with global emissions reduction targets.
</t>
    </r>
    <r>
      <rPr>
        <rFont val="Calibri"/>
        <b/>
        <color theme="1"/>
      </rPr>
      <t>Emission activities</t>
    </r>
    <r>
      <rPr>
        <rFont val="Calibri"/>
        <color theme="1"/>
      </rPr>
      <t xml:space="preserve"> of Operate CHP Plant usually include:
Combustion Emissions: Direct CO2 emissions from the combustion of fossil fuels (natural gas, coal, oil).
Methane Leakage: Methane emissions from the handling and processing of natural gas.
Nitrous Oxide Emissions: Generated during the combustion process, especially at high temperatures.
Particulate Matter: Released during fuel combustion, contributing to air pollution.
Cooling Systems: Indirect emissions related to electricity used in cooling systems.
Maintenance Activities: GHG emissions from the maintenance of equipment and vehicles.</t>
    </r>
  </si>
  <si>
    <t>Operate Coal-Fired Boilers</t>
  </si>
  <si>
    <r>
      <rPr>
        <rFont val="Calibri"/>
        <b/>
        <color theme="1"/>
      </rPr>
      <t xml:space="preserve">General
</t>
    </r>
    <r>
      <rPr>
        <rFont val="Calibri"/>
        <color theme="1"/>
      </rPr>
      <t xml:space="preserve">Operating coal-fired boilers is a significant source of greenhouse gas (GHG) emissions, primarily contributing to the atmospheric concentration of carbon dioxide (CO2), along with emissions of methane (CH4) and nitrous oxide (N2O). These boilers, used for generating electricity and industrial heat, pose major environmental challenges, including air pollution and climate change. Despite this, technological advancements such as carbon capture and storage (CCS) and efficiency improvements have been developed to mitigate their impact. Furthermore, regulatory developments in various countries aim to limit emissions and transition towards more sustainable energy sources. However, the path to significantly reducing coal reliance is complex, necessitating a multi-faceted approach encompassing policy, technology, and shifts in energy production practices.
</t>
    </r>
    <r>
      <rPr>
        <rFont val="Calibri"/>
        <b/>
        <color theme="1"/>
      </rPr>
      <t>Emission activities</t>
    </r>
    <r>
      <rPr>
        <rFont val="Calibri"/>
        <color theme="1"/>
      </rPr>
      <t xml:space="preserve"> of Operate Coal-Fired Boilers usually include:
CO2 emissions from burning coal.
Methane (CH4) releases from coal mining activities.
Nitrous oxide (N2O) emissions during combustion.
Particulate matter and sulfur dioxide (SO2) release, contributing to air quality issues.
Thermal pollution from water used for cooling, affecting aquatic ecosystems.
These bullet points encapsulate the primary sources of emissions and environmental concerns associated with operating coal-fired boilers, emphasizing the urgent need for emission reduction strategies and a shift towards cleaner energy alternatives.</t>
    </r>
  </si>
  <si>
    <t>Operate Cooling Tower with Chillers</t>
  </si>
  <si>
    <r>
      <rPr>
        <rFont val="Calibri"/>
        <b/>
        <color theme="1"/>
      </rPr>
      <t xml:space="preserve">General
</t>
    </r>
    <r>
      <rPr>
        <rFont val="Calibri"/>
        <color theme="1"/>
      </rPr>
      <t xml:space="preserve">Operating cooling towers with chillers is integral to industrial and commercial HVAC systems, significantly impacting greenhouse gas (GHG) emissions. These systems, essential for temperature regulation, rely heavily on energy consumption, with fossil fuel-based power generation contributing to their carbon footprint. Recent technological advancements, including energy-efficient chillers, variable speed drives, and advanced control systems, offer potential for reduced emissions. Additionally, regulatory frameworks are increasingly mandating greener alternatives and improved efficiency standards. The industry is also seeing a shift towards the adoption of renewable energy sources and cooling methods that utilize ambient air and water, further mitigating environmental impacts.
</t>
    </r>
    <r>
      <rPr>
        <rFont val="Calibri"/>
        <b/>
        <color theme="1"/>
      </rPr>
      <t>Emission activities</t>
    </r>
    <r>
      <rPr>
        <rFont val="Calibri"/>
        <color theme="1"/>
      </rPr>
      <t xml:space="preserve"> of Operate Cooling Tower with Chillers usually include:
Electricity consumption: Predominant source of GHG emissions due to reliance on grid power, often from fossil fuel sources.
Refrigerant leaks: Potential emissions of HFCs, potent greenhouse gases, from chiller equipment.
Water treatment chemicals: Indirect emissions from the production and disposal of chemicals used in cooling tower water treatment.
Manufacture and disposal of equipment: Embedded carbon and GHG emissions associated with the lifecycle of chillers and cooling towers.
This structure succinctly outlines the primary environmental concerns and emission activities related to operating cooling towers with chillers, aiding stakeholders in understanding and addressing the environmental challenges of these systems.</t>
    </r>
  </si>
  <si>
    <t>Operate Cooling Tower without Chillers</t>
  </si>
  <si>
    <r>
      <rPr>
        <rFont val="Calibri"/>
        <b/>
        <color theme="1"/>
      </rPr>
      <t xml:space="preserve">General
</t>
    </r>
    <r>
      <rPr>
        <rFont val="Calibri"/>
        <color theme="1"/>
      </rPr>
      <t xml:space="preserve">Operating cooling towers without chillers represents a specific industrial approach aimed at reducing energy consumption and associated greenhouse gas (GHG) emissions. This method relies on the natural cooling properties of water and air to dissipate heat from processes or air-conditioning systems. While it significantly reduces the electricity usage typical of chiller operations, the approach does not completely eliminate environmental impacts. The primary environmental concerns revolve around water consumption, potential chemical treatments, and the indirect emissions stemming from the energy still required for pumping and circulation. Technological advancements in water treatment and energy-efficient designs, alongside stricter regulatory frameworks, are leading the shift towards more sustainable practices within this domain.
</t>
    </r>
    <r>
      <rPr>
        <rFont val="Calibri"/>
        <b/>
        <color theme="1"/>
      </rPr>
      <t>Emission activities</t>
    </r>
    <r>
      <rPr>
        <rFont val="Calibri"/>
        <color theme="1"/>
      </rPr>
      <t xml:space="preserve"> of Operate Cooling Tower without Chillers usually include:
Indirect GHG emissions from electricity used for water pumps and fans.
Potential chemical emissions from water treatment processes to prevent biofouling and corrosion.</t>
    </r>
  </si>
  <si>
    <t>Operate Electric Bottle Washers</t>
  </si>
  <si>
    <r>
      <rPr>
        <rFont val="Calibri"/>
        <b/>
        <color theme="1"/>
      </rPr>
      <t xml:space="preserve">General
</t>
    </r>
    <r>
      <rPr>
        <rFont val="Calibri"/>
        <color theme="1"/>
      </rPr>
      <t xml:space="preserve">Operating electric bottle washers, integral to the beverage industry, involves significant environmental concerns, primarily due to their energy consumption and associated greenhouse gas (GHG) emissions. These systems, crucial for ensuring hygiene and reusability of bottles, consume substantial electricity, leading to indirect GHG emissions, particularly where the energy grid relies on fossil fuels. Technological advancements, including energy-efficient designs and the integration of renewable energy sources, have emerged as critical measures to mitigate these impacts. Additionally, regulatory developments aim at enforcing stricter efficiency standards and promoting sustainable practices within the industry. The shift towards more sustainable operations involves optimizing washing processes, recycling wastewater, and incorporating advanced filtration technologies to minimize environmental footprints.
</t>
    </r>
    <r>
      <rPr>
        <rFont val="Calibri"/>
        <b/>
        <color theme="1"/>
      </rPr>
      <t>Emission activities</t>
    </r>
    <r>
      <rPr>
        <rFont val="Calibri"/>
        <color theme="1"/>
      </rPr>
      <t xml:space="preserve"> of Operate Electric Bottle Washers usually include:
Electricity consumption: High energy use during heating, washing, and drying processes, especially in systems not optimized for energy efficiency.
Water heating: Carbon emissions from heating water, often using electricity or natural gas.
Chemical usage: Indirect emissions from the production and disposal of cleaning chemicals used in the washing process.
Wastewater treatment: Energy used and emissions from treating wastewater generated during washing.
This brief outlines the key emission sources related to electric bottle washers, underscoring the importance of energy efficiency and sustainable practices in mitigating environmental impacts.</t>
    </r>
  </si>
  <si>
    <t>Operate Electric Food Smokers</t>
  </si>
  <si>
    <r>
      <rPr>
        <rFont val="Calibri"/>
        <b/>
        <color theme="1"/>
      </rPr>
      <t>General</t>
    </r>
    <r>
      <rPr>
        <rFont val="Calibri"/>
        <color theme="1"/>
      </rPr>
      <t xml:space="preserve">
Electric food smokers, designed for cooking and flavoring food using smoke from electric heating elements, pose environmental impacts primarily through electricity consumption. The greenhouse gas (GHG) emissions associated with these devices largely stem from the energy sector, depending on the mix of energy sources powering the grid. Technological advancements aim at increasing energy efficiency and reducing operational emissions. Regulatory developments focusing on cleaner energy sources and more efficient appliances contribute to mitigating these impacts. The shift towards sustainable practices includes optimizing energy use and exploring renewable energy options.
</t>
    </r>
    <r>
      <rPr>
        <rFont val="Calibri"/>
        <b/>
        <color theme="1"/>
      </rPr>
      <t>Emission activities</t>
    </r>
    <r>
      <rPr>
        <rFont val="Calibri"/>
        <color theme="1"/>
      </rPr>
      <t xml:space="preserve"> of Electric Food Smokers usually include:
Electricity Purchased and Consumed: Direct emissions from power generation.
Waste Disposal: Indirect emissions from disposal of non-recyclable parts or packaging.
Chemical Consumed: Emissions from manufacturing and disposing of cleaning agents.
Waste Water Treatment: Indirect emissions from cleaning and maintenance processes.</t>
    </r>
  </si>
  <si>
    <t>Operate Electrical Boilers</t>
  </si>
  <si>
    <r>
      <rPr>
        <rFont val="Calibri"/>
        <b/>
        <color theme="1"/>
      </rPr>
      <t xml:space="preserve">General
</t>
    </r>
    <r>
      <rPr>
        <rFont val="Calibri"/>
        <color theme="1"/>
      </rPr>
      <t xml:space="preserve">Operating electrical boilers plays a crucial role in various industrial processes, offering an alternative to fossil fuel-based heating systems. The primary environmental concern surrounding their use is the greenhouse gas (GHG) emissions associated with electricity generation. As electrical boilers convert electricity into thermal energy, their environmental impact is directly tied to the carbon intensity of the power grid. Recent technological advancements have improved the efficiency of these boilers, reducing their energy consumption. Furthermore, regulatory developments are increasingly mandating the use of green energy sources, and there's a growing shift towards sustainable practices, such as integrating renewable energy sources and utilizing smart grids to power these boilers. This transition is essential for minimizing their carbon footprint and aligning with global emission reduction targets.
</t>
    </r>
    <r>
      <rPr>
        <rFont val="Calibri"/>
        <b/>
        <color theme="1"/>
      </rPr>
      <t>Emission activities</t>
    </r>
    <r>
      <rPr>
        <rFont val="Calibri"/>
        <color theme="1"/>
      </rPr>
      <t xml:space="preserve"> of Operate Electrical Boilers usually include:
Electricity Generation: Indirect emissions from the production of electricity used, depending on the grid's carbon intensity.
Material Production: Emissions related to the manufacturing of boiler components and materials.</t>
    </r>
  </si>
  <si>
    <t>Operate Electrical Equipment (Custom Electricity Emission Factors)</t>
  </si>
  <si>
    <r>
      <rPr>
        <rFont val="Calibri"/>
        <b/>
        <color theme="1"/>
      </rPr>
      <t xml:space="preserve">General
</t>
    </r>
    <r>
      <rPr>
        <rFont val="Calibri"/>
        <color theme="1"/>
      </rPr>
      <t xml:space="preserve">Operating electrical equipment with custom electricity emission factors involves the tailored assessment of greenhouse gas (GHG) emissions based on specific electricity generation sources rather than generalized national averages. This approach is critical in accurately determining the environmental impact of electrical equipment in various regions and industries. The primary environmental concerns revolve around the emissions associated with the generation of electricity used to power the equipment. Recent technological advancements have made it possible to more precisely calculate and thus reduce the carbon footprint of operating such equipment. Additionally, regulatory developments increasingly mandate the use of renewable energy sources and the implementation of more efficient equipment. These shifts towards sustainable practices are aimed at minimizing the reliance on fossil fuels and reducing GHG emissions.
</t>
    </r>
    <r>
      <rPr>
        <rFont val="Calibri"/>
        <b/>
        <color theme="1"/>
      </rPr>
      <t>Emission activities</t>
    </r>
    <r>
      <rPr>
        <rFont val="Calibri"/>
        <color theme="1"/>
      </rPr>
      <t xml:space="preserve"> of Operate Electrical Equipment (Custom Electricity Emission Factors) usually include:
Energy Source: The type of fuel used for electricity generation (e.g., coal, natural gas, renewables).
Equipment Efficiency: Variations in the efficiency of electrical equipment impacting energy consumption levels.
Location-Specific Factors: Regional differences in electricity generation methods and associated emission factors.
Operational Practices: How equipment is used, including power management and operational hours, affecting overall emissions.</t>
    </r>
  </si>
  <si>
    <t>Operate Electrical Equipment (Grid Average Method)</t>
  </si>
  <si>
    <r>
      <rPr>
        <rFont val="Calibri"/>
        <b/>
        <color theme="1"/>
      </rPr>
      <t xml:space="preserve">General
</t>
    </r>
    <r>
      <rPr>
        <rFont val="Calibri"/>
        <color theme="1"/>
      </rPr>
      <t xml:space="preserve">Operating electrical equipment using the Grid Average Method involves assessing the environmental impact based on average emissions from the power grid. This approach has come under scrutiny due to its significant greenhouse gas (GHG) emissions, primarily from fossil fuel-based power generation. With the global push towards decarbonization, there's a growing emphasis on incorporating renewable energy sources into the grid to reduce these emissions. Technological advancements in energy efficiency and renewable energy, alongside tighter regulatory frameworks, are pivotal in this transition. Shifts towards more sustainable practices, including the adoption of smart grid technologies and demand response initiatives, are critical in mitigating the environmental impact of operating electrical equipment.
</t>
    </r>
    <r>
      <rPr>
        <rFont val="Calibri"/>
        <b/>
        <color theme="1"/>
      </rPr>
      <t>Emission activities</t>
    </r>
    <r>
      <rPr>
        <rFont val="Calibri"/>
        <color theme="1"/>
      </rPr>
      <t xml:space="preserve"> of Operate Electrical Equipment (Grid Average Method) usually include:
Carbon Dioxide (CO2) Emissions: Predominantly from coal, natural gas, and oil combustion for electricity generation.
Methane (CH4) Emissions: From the extraction and transportation of fossil fuels used in power plants.
Nitrous Oxide (N2O) Emissions: Produced during the combustion of fossil fuels and from certain industrial processes.
This brief encapsulates the core environmental challenges and emission activities associated with the operation of electrical equipment, focusing on the Grid Average Method's reliance on the general energy mix of the power grid.</t>
    </r>
  </si>
  <si>
    <t>Operate Electrical Equipment Using Onsite CHP Generated Electricity (With CHP Parameters)</t>
  </si>
  <si>
    <r>
      <rPr>
        <rFont val="Calibri"/>
        <b/>
        <color theme="1"/>
      </rPr>
      <t xml:space="preserve">General
</t>
    </r>
    <r>
      <rPr>
        <rFont val="Calibri"/>
        <color theme="1"/>
      </rPr>
      <t xml:space="preserve">Operating electrical equipment using onsite Combined Heat and Power (CHP) generated electricity presents a nuanced environmental impact. CHP systems, by design, offer improved efficiency by capturing and utilizing heat that would otherwise be wasted in conventional power generation, thereby reducing greenhouse gas (GHG) emissions. However, the environmental benefits hinge significantly on the type of fuel used, the efficiency of the CHP system, and its operational parameters. Advances in CHP technology, including the integration of renewable energy sources and the development of high-efficiency turbines, are crucial for minimizing emissions. Regulatory frameworks also play a pivotal role in encouraging cleaner, more efficient CHP operations, with an increasing emphasis on reducing reliance on fossil fuels and shifting towards sustainable practices.
</t>
    </r>
    <r>
      <rPr>
        <rFont val="Calibri"/>
        <b/>
        <color theme="1"/>
      </rPr>
      <t>Emission activities</t>
    </r>
    <r>
      <rPr>
        <rFont val="Calibri"/>
        <color theme="1"/>
      </rPr>
      <t xml:space="preserve"> of Operate Electrical Equipment Using Onsite CHP Generated Electricity (With CHP Parameters) Usually Include:
Combustion of Fossil Fuels: Primary source of CO2 emissions, depending on the fuel type (natural gas, coal, oil).
Methane Leaks: Minor but impactful emissions from natural gas-powered systems.
Nitrous Oxide Emissions: Resulting from the combustion process, especially at high temperatures.
Maintenance Activities: Indirect emissions from the maintenance of CHP equipment can contribute to overall GHG impact.
These bullet points highlight the main emission activities specific to operating electrical equipment with onsite CHP generated electricity, considering significant emission activities for accuracy and relevance to stakeholders focusing on environmental impacts and emission reduction strategies.</t>
    </r>
  </si>
  <si>
    <t>Operate Electrical Equipment Using Onsite Generated Electricity (With Custom Emission Intensity)</t>
  </si>
  <si>
    <r>
      <rPr>
        <rFont val="Calibri"/>
        <b/>
        <color theme="1"/>
      </rPr>
      <t xml:space="preserve">General
</t>
    </r>
    <r>
      <rPr>
        <rFont val="Calibri"/>
        <color theme="1"/>
      </rPr>
      <t xml:space="preserve">Operating electrical equipment using onsite-generated electricity with custom emission intensity presents distinct environmental challenges, primarily revolving around the source of electricity generation. Significant greenhouse gas (GHG) emissions can arise from fossil fuels, such as coal or natural gas, if these are the primary sources. However, technological advancements in renewable energy production, such as solar, wind, and hydroelectric power, offer substantial opportunities to reduce these emissions. Regulatory developments increasingly favor low-carbon sources, pushing industries towards sustainable practices. The key environmental concern is the balance between meeting operational energy needs and minimizing GHG emissions, emphasizing the transition to cleaner, renewable energy sources for onsite electricity generation.
</t>
    </r>
    <r>
      <rPr>
        <rFont val="Calibri"/>
        <b/>
        <color theme="1"/>
      </rPr>
      <t>Emission activities</t>
    </r>
    <r>
      <rPr>
        <rFont val="Calibri"/>
        <color theme="1"/>
      </rPr>
      <t xml:space="preserve"> of Operate Electrical Equipment Using Onsite Generated Electricity (With Custom Emission Intensity) usually include:
Combustion of fossil fuels: If onsite generation relies on fossil fuels, combustion processes emit significant CO2, methane, and N2O.
Venting and flaring: Methane emissions can occur from venting and flaring activities in gas-powered systems.
Maintenance and leakage: Equipment maintenance and refrigerant leakage can release potent GHGs like SF6 and HFCs.
Resource extraction: Indirect emissions from extracting and transporting fuel used in onsite electricity generation.</t>
    </r>
  </si>
  <si>
    <t>Operate Electrical Food Cooking and Heating Equipment (Ovens, Stovetops, Ranges, Grills, Fryers, Chartboilers)</t>
  </si>
  <si>
    <r>
      <rPr>
        <rFont val="Calibri"/>
        <b/>
        <color theme="1"/>
      </rPr>
      <t xml:space="preserve">General
</t>
    </r>
    <r>
      <rPr>
        <rFont val="Calibri"/>
        <color theme="1"/>
      </rPr>
      <t xml:space="preserve">Operating electrical equipment using onsite generated electricity with custom emission intensity involves generating power near where it is used, often employing renewable resources or less polluting fuels. This approach reduces transmission losses and can significantly decrease greenhouse gas (GHG) emissions compared to traditional grid electricity, which often relies on fossil fuels. The environmental impact largely depends on the energy source (solar, wind, hydro, biomass, or natural gas) and the technology's efficiency. Recent technological advancements have improved renewable energy efficiency and storage capabilities, while regulatory developments incentivize lower emissions and sustainable practices. However, the choice of technology and fuel, and the scale of operation, profoundly affect the system's overall environmental footprint.
</t>
    </r>
    <r>
      <rPr>
        <rFont val="Calibri"/>
        <b/>
        <color theme="1"/>
      </rPr>
      <t>Emission activities</t>
    </r>
    <r>
      <rPr>
        <rFont val="Calibri"/>
        <color theme="1"/>
      </rPr>
      <t xml:space="preserve"> of Operate Electrical Equipment Using Onsite Generated Electricity (With Custom Emission Intensity) usually include:
Combustion of fossil fuels (if used) for electricity generation.
Emissions from the production and transportation of fuels (for non-renewable sources).
Lifecycle GHG emissions from manufacturing, installing, and maintaining renewable energy systems.
Potential methane emissions from biomass-based energy production.</t>
    </r>
  </si>
  <si>
    <t>Operate Fleet of Delivery Vehicles (with Method Using Distance and Load Data)</t>
  </si>
  <si>
    <r>
      <rPr>
        <rFont val="Calibri"/>
        <b/>
        <color theme="1"/>
      </rPr>
      <t xml:space="preserve">General
</t>
    </r>
    <r>
      <rPr>
        <rFont val="Calibri"/>
        <color theme="1"/>
      </rPr>
      <t xml:space="preserve">Operating a fleet of delivery vehicles is integral to global logistics but poses significant environmental challenges, primarily due to greenhouse gas (GHG) emissions from fuel combustion. These vehicles, depending on their fuel type and efficiency, release substantial amounts of CO2, contributing to climate change. Technological advancements like electric vehicles (EVs), hybrid systems, and improved fuel efficiency standards are crucial in mitigating these impacts. Regulatory developments, such as emissions standards and carbon pricing, alongside a shift towards more sustainable practices, including route optimization and load consolidation, play pivotal roles in reducing the overall carbon footprint of delivery fleets. These efforts are vital in transitioning towards greener logistics and transportation sectors.
</t>
    </r>
    <r>
      <rPr>
        <rFont val="Calibri"/>
        <b/>
        <color theme="1"/>
      </rPr>
      <t>Emission activities</t>
    </r>
    <r>
      <rPr>
        <rFont val="Calibri"/>
        <color theme="1"/>
      </rPr>
      <t xml:space="preserve"> of Operate Fleet of Delivery Vehicles (with Method Using Distance and Load Data) usually include:
Combustion of diesel or gasoline, releasing CO2, methane (CH4), and nitrous oxide (N2O).
Tire and brake wear contributing to particulate matter emissions, indirectly affecting GHG levels.
Refrigerants used in vehicle cooling systems can release potent GHGs if leaked.
Indirect emissions from the production and transport of vehicle fuels.
Energy consumption and emissions associated with vehicle maintenance and operation facilities.</t>
    </r>
  </si>
  <si>
    <t>Operate Fleet of Delivery Vehicles (with Method Using Fuel and Distance Data)</t>
  </si>
  <si>
    <r>
      <rPr>
        <rFont val="Calibri"/>
        <b/>
        <color theme="1"/>
      </rPr>
      <t xml:space="preserve">General
</t>
    </r>
    <r>
      <rPr>
        <rFont val="Calibri"/>
        <color theme="1"/>
      </rPr>
      <t xml:space="preserve">Operating a fleet of delivery vehicles, particularly when utilizing fuel consumption and distance data for optimization, poses significant environmental challenges primarily due to the greenhouse gas (GHG) emissions from fuel combustion. These fleets are major contributors to carbon dioxide, methane, and nitrous oxide emissions, especially in urban areas where delivery operations are concentrated. Recent technological advancements, such as the development of electric vehicles (EVs) and improvements in logistics software, offer promising pathways to reduce these emissions. Additionally, regulatory developments in many regions now require more stringent emissions reporting and reduction targets, encouraging companies to adopt cleaner, more fuel-efficient vehicles or shift towards entirely electric fleets. These changes signify a move towards more sustainable delivery systems, aligning with broader environmental goals.
</t>
    </r>
    <r>
      <rPr>
        <rFont val="Calibri"/>
        <b/>
        <color theme="1"/>
      </rPr>
      <t xml:space="preserve">Emission activities </t>
    </r>
    <r>
      <rPr>
        <rFont val="Calibri"/>
        <color theme="1"/>
      </rPr>
      <t>of Operate Fleet of Delivery Vehicles (with Method Using Fuel and Distance Data) usually include:
Fuel Combustion: Direct emissions from the combustion of diesel or gasoline in vehicle engines.
Vehicle Idling: Emissions produced during the idling of vehicles, a common occurrence in urban delivery operations.
Maintenance Activities: Indirect emissions from the maintenance of vehicles, including the disposal of parts and fluids.
Tire and Brake Wear: Particulate matter emissions from tire and brake wear, contributing to air quality issues.
Refrigeration Units: For fleets carrying perishable goods, emissions from the fuel consumption of refrigeration units.
This overview and emission activities list aim to provide stakeholders with a concise understanding of the environmental impacts of operating a fleet of delivery vehicles, highlighting key emission sources and pointing towards potential areas for emissions reduction strategies.</t>
    </r>
  </si>
  <si>
    <t>Operate Fleet of Delivery Vehicles (with Method Using Fuel Data)</t>
  </si>
  <si>
    <r>
      <rPr>
        <rFont val="Calibri"/>
        <b/>
        <color theme="1"/>
      </rPr>
      <t xml:space="preserve">General
</t>
    </r>
    <r>
      <rPr>
        <rFont val="Calibri"/>
        <color theme="1"/>
      </rPr>
      <t xml:space="preserve">Operating a fleet of delivery vehicles primarily impacts the environment through greenhouse gas (GHG) emissions, significantly contributing to global warming and climate change. These emissions stem from the combustion of fossil fuels, like gasoline and diesel, necessary for vehicle operation. In recent years, technological advancements such as electric vehicles (EVs) and improved fuel efficiency standards have emerged as critical measures to mitigate these effects. Additionally, regulatory developments globally aim to reduce the carbon footprint by enforcing stricter emissions standards and encouraging the adoption of sustainable practices. Shifts towards renewable energy sources and the integration of advanced logistics and route optimization software also highlight efforts to decrease the environmental impact of delivery fleets.
</t>
    </r>
    <r>
      <rPr>
        <rFont val="Calibri"/>
        <b/>
        <color theme="1"/>
      </rPr>
      <t>Emission activities</t>
    </r>
    <r>
      <rPr>
        <rFont val="Calibri"/>
        <color theme="1"/>
      </rPr>
      <t xml:space="preserve"> of Operate Fleet of Delivery Vehicles (with Method Using Fuel Data) Usually Include:
Combustion of Fossil Fuels: Direct emissions from the burning of gasoline and diesel during vehicle operation.
Vehicle Idling: Emissions produced when vehicles are running but stationary, contributing significantly to overall GHG emissions.
Maintenance-Related Emissions: Indirect emissions from the production and disposal of vehicle parts and lubricants.
Fuel Production and Distribution: GHG emissions associated with extracting, refining, and transporting fuel to the point of use.
These points encapsulate the main emission activities for operating a fleet of delivery vehicles, guided by fuel data to assess and minimize their environmental impact.</t>
    </r>
  </si>
  <si>
    <t>Operate Fleet of On-Road Passenger Vehicles with Fuel and Distance Data</t>
  </si>
  <si>
    <r>
      <rPr>
        <rFont val="Calibri"/>
        <b/>
        <color theme="1"/>
      </rPr>
      <t xml:space="preserve">General
</t>
    </r>
    <r>
      <rPr>
        <rFont val="Calibri"/>
        <color theme="1"/>
      </rPr>
      <t xml:space="preserve">Operating a fleet of delivery vehicles is integral to global commerce, but it significantly contributes to greenhouse gas (GHG) emissions, primarily through the combustion of fossil fuels. These emissions are a critical concern for climate change, as they include carbon dioxide (CO2), methane (CH4), and nitrous oxide (N2O), among others. Technological advancements such as electric vehicles (EVs), hybrid engines, and improvements in fuel efficiency are paving the way for more sustainable fleet operations. Regulatory developments across many regions are also pushing for stricter emission standards and encouraging shifts towards greener alternatives. Despite these efforts, the transition to low-emission vehicles and practices requires substantial investment and strategic planning to overcome existing logistical and infrastructure challenges.
</t>
    </r>
    <r>
      <rPr>
        <rFont val="Calibri"/>
        <b/>
        <color theme="1"/>
      </rPr>
      <t>Emission activities</t>
    </r>
    <r>
      <rPr>
        <rFont val="Calibri"/>
        <color theme="1"/>
      </rPr>
      <t xml:space="preserve"> of Operate Fleet of Delivery Vehicles (with Method Using Fuel Data and Distance) usually include:
Fuel Combustion: Direct CO2 emissions from the combustion of petrol, diesel, or alternative fuels during vehicle operation.
Vehicle Idling: Emissions generated while vehicles are idling during deliveries or in traffic.
Cold Starts: Increased emissions from the engine starting when cold, before reaching optimal operating temperature.
Maintenance: Indirect emissions related to vehicle maintenance, including disposal and replacement of parts.
Infrastructure: Emissions associated with the infrastructure supporting the fleet, such as fueling stations and maintenance facilities.
Logistics and Routing: Inefficient routing leading to unnecessary mileage and increased emissions.</t>
    </r>
  </si>
  <si>
    <t>Operate Fleet of On-Road Passenger Vehicles with Fuel Data</t>
  </si>
  <si>
    <r>
      <rPr>
        <rFont val="Calibri"/>
        <b/>
        <color theme="1"/>
      </rPr>
      <t xml:space="preserve">General
</t>
    </r>
    <r>
      <rPr>
        <rFont val="Calibri"/>
        <color theme="1"/>
      </rPr>
      <t xml:space="preserve">Operating a fleet of delivery vehicles primarily impacts the environment through the emission of greenhouse gases (GHG), notably CO2, from the combustion of fossil fuels. This process is a significant source of pollution, contributing to climate change and air quality degradation. Technological advancements, such as the development of electric vehicles (EVs) and improved fuel efficiency standards, offer pathways to mitigate these effects. Regulatory developments aimed at reducing emissions, including emissions standards and incentives for cleaner vehicles, are shaping operational practices. Increasingly, companies are adopting sustainable practices, integrating EVs into their fleets, and employing advanced fuel monitoring to optimize efficiency and reduce their carbon footprint.
</t>
    </r>
    <r>
      <rPr>
        <rFont val="Calibri"/>
        <b/>
        <color theme="1"/>
      </rPr>
      <t>Emission activities</t>
    </r>
    <r>
      <rPr>
        <rFont val="Calibri"/>
        <color theme="1"/>
      </rPr>
      <t xml:space="preserve"> of Operate Fleet of Delivery Vehicles (with Method Using Fuel Data) usually include:
Combustion of Fossil Fuels: Main source of CO2, NOx, and particulate matter emissions.
Idle Time Emissions: Emissions generated during vehicle idling, wasting fuel and releasing unnecessary GHGs.
Maintenance Practices: Inefficient maintenance can lead to higher emissions due to suboptimal vehicle performance.
Refrigeration Units: For fleets carrying perishable goods, the refrigeration units can significantly increase fuel consumption and emissions.
Operational Inefficiencies: Route planning and vehicle loading inefficiencies leading to excess fuel consumption and emissions.</t>
    </r>
  </si>
  <si>
    <t>Operate Food Blanching Systems</t>
  </si>
  <si>
    <r>
      <rPr>
        <rFont val="Calibri"/>
        <b/>
        <color theme="1"/>
      </rPr>
      <t>General</t>
    </r>
    <r>
      <rPr>
        <rFont val="Calibri"/>
        <color theme="1"/>
      </rPr>
      <t xml:space="preserve">
Food blanching systems are essential in food processing to prepare fruits and vegetables for further processing, preservation, or packaging. These systems use various resources like electricity, steam, or water to heat and treat food items briefly. Blanching helps preserve color, texture, flavor, and nutritional quality, while also inactivating enzymes and reducing microbial load. Depending on the method, blanching systems can vary in water usage and energy sources, offering flexibility to food processors to tailor their processes to meet specific product requirements and production scales.
</t>
    </r>
    <r>
      <rPr>
        <rFont val="Calibri"/>
        <b/>
        <color theme="1"/>
      </rPr>
      <t>Emission activities</t>
    </r>
    <r>
      <rPr>
        <rFont val="Calibri"/>
        <color theme="1"/>
      </rPr>
      <t xml:space="preserve"> of Food Blanching Systems usually include: 
The use of electricity, primarily to generate heat
Sometimes the use of fuels to generate heat
The use of steam, often generated by another source such as a boiler
The use of water. It can be treated water, potable water, or recycled water
Refrigerant leaks, if they are used by any Integrated refrigeration/cooling units
Although chemicals are used, they typically don’t contribute significantly to GHG emissions</t>
    </r>
  </si>
  <si>
    <t>Operate Food Cooking and Heating Combi Ovens</t>
  </si>
  <si>
    <r>
      <rPr>
        <rFont val="Calibri"/>
        <b/>
        <color theme="1"/>
      </rPr>
      <t xml:space="preserve">General
</t>
    </r>
    <r>
      <rPr>
        <rFont val="Calibri"/>
        <color theme="1"/>
      </rPr>
      <t xml:space="preserve">The operation of food cooking and heating combi ovens poses environmental challenges primarily through significant greenhouse gas (GHG) emissions, a consequence of energy consumption. These ovens, combining convection and steam cooking, demand high levels of electricity or gas, contributing to carbon footprint, especially if powered by non-renewable sources. Recent technological advancements focus on enhancing energy efficiency and reducing waste, such as improved insulation and more precise temperature controls. Regulatory developments increasingly mandate energy efficiency standards for commercial kitchen equipment. Moreover, there's a notable shift towards using renewable energy sources and implementing sustainable practices, such as equipment recycling and eco-friendly manufacturing processes, aiming to mitigate the environmental impact of these essential kitchen appliances.
</t>
    </r>
    <r>
      <rPr>
        <rFont val="Calibri"/>
        <b/>
        <color theme="1"/>
      </rPr>
      <t>Emission activities</t>
    </r>
    <r>
      <rPr>
        <rFont val="Calibri"/>
        <color theme="1"/>
      </rPr>
      <t xml:space="preserve"> of Operate Food Cooking and Heating Combi Ovens usually include:
Energy Consumption: Significant emissions stem from electricity or gas used for cooking and heating processes.
Manufacturing and Disposal: The production and eventual disposal of the ovens contribute to their overall environmental impact.
This overview succinctly outlines the core environmental issues and emission sources associated with combi ovens, reflecting the urgency of adopting greener technologies and practices in the culinary industry.</t>
    </r>
  </si>
  <si>
    <t>Operate Food Cooking and Heating Kettles</t>
  </si>
  <si>
    <r>
      <rPr>
        <rFont val="Calibri"/>
        <b/>
        <color theme="1"/>
      </rPr>
      <t xml:space="preserve">General
</t>
    </r>
    <r>
      <rPr>
        <rFont val="Calibri"/>
        <color theme="1"/>
      </rPr>
      <t xml:space="preserve">Operating food cooking and heating kettles primarily involves thermal processes used in the food industry for cooking, pasteurizing, and sterilizing products. This system's environmental impact largely stems from the energy required to generate sufficient heat, often derived from fossil fuels, leading to significant greenhouse gas (GHG) emissions. However, the sector is seeing advancements in energy efficiency and the integration of renewable energy sources, such as solar thermal and biomass energy, to mitigate these impacts. Regulatory measures are also pushing for lower emissions, with an emphasis on cleaner technologies and energy-saving practices. Transitioning to these sustainable options not only reduces GHG emissions but also aligns with global efforts to combat climate change.
</t>
    </r>
    <r>
      <rPr>
        <rFont val="Calibri"/>
        <b/>
        <color theme="1"/>
      </rPr>
      <t>Emission activities</t>
    </r>
    <r>
      <rPr>
        <rFont val="Calibri"/>
        <color theme="1"/>
      </rPr>
      <t xml:space="preserve"> of Operate Food Cooking and Heating Kettles usually include:
Energy Consumption: The primary source of GHG emissions, as energy is needed to heat and maintain temperatures.
Fossil Fuel Use: Utilizing natural gas, diesel, or coal for heating contributes to direct CO2 emissions.
Electricity Use: Indirect emissions arise from electricity consumed, depending on the grid's carbon intensity.</t>
    </r>
  </si>
  <si>
    <t>Operate Food Mixing and Blending Equipment (Mixers, Blenders, Agitators, Homogenizers)</t>
  </si>
  <si>
    <r>
      <rPr>
        <rFont val="Calibri"/>
        <b/>
        <color theme="1"/>
      </rPr>
      <t xml:space="preserve">General
</t>
    </r>
    <r>
      <rPr>
        <rFont val="Calibri"/>
        <color theme="1"/>
      </rPr>
      <t xml:space="preserve">The operation of food mixing and blending equipment, including mixers, blenders, agitators, and homogenizers, plays a critical role in the food processing industry. These machines are essential for combining ingredients into final products but are also sources of greenhouse gas (GHG) emissions. The environmental concerns stem primarily from the energy consumption required to run these devices, often sourced from fossil fuels. In recent years, technological advancements have led to more energy-efficient models, significantly reducing their carbon footprint. Regulatory developments further push for lower emissions, encouraging the adoption of sustainable practices and alternative energy sources. The shift towards equipment with lower energy requirements and the integration of renewable energy sources into the power grid exemplifies the industry's move towards sustainability.
</t>
    </r>
    <r>
      <rPr>
        <rFont val="Calibri"/>
        <b/>
        <color theme="1"/>
      </rPr>
      <t>Emission activities</t>
    </r>
    <r>
      <rPr>
        <rFont val="Calibri"/>
        <color theme="1"/>
      </rPr>
      <t xml:space="preserve"> of Operate Food Mixing and Blending Equipment (Mixers, Blenders, Agitators, Homogenizers) usually include:
Energy Consumption: The primary source of GHG emissions, as these devices consume significant amounts of electricity, often generated from fossil fuels.
Refrigerant Leaks: Some equipment utilizes refrigerants for temperature control, which, if leaked, can contribute to GHG emissions.
This brief provides a snapshot of the environmental impacts associated with operating food mixing and blending equipment. It highlights the main emission activities and points towards ongoing efforts to mitigate environmental footprints through efficiency improvements and sustainable practices.</t>
    </r>
  </si>
  <si>
    <t>Operate Fuel-Heated Bottle Washers</t>
  </si>
  <si>
    <r>
      <rPr>
        <rFont val="Calibri"/>
        <b/>
        <color theme="1"/>
      </rPr>
      <t xml:space="preserve">General
</t>
    </r>
    <r>
      <rPr>
        <rFont val="Calibri"/>
        <color theme="1"/>
      </rPr>
      <t xml:space="preserve">Operating fuel-heated bottle washers poses notable environmental challenges, primarily due to their greenhouse gas (GHG) emissions. These systems, essential in industries requiring high levels of sanitation such as beverage and pharmaceuticals, use significant amounts of fossil fuels to heat water. The combustion of these fuels releases a variety of GHGs, including carbon dioxide (CO2), methane (CH4), and nitrous oxide (N2O). In response to these environmental concerns, there have been technological advancements aimed at increasing efficiency and reducing fuel consumption. Regulatory developments have further incentivized the adoption of more sustainable practices, including the integration of renewable energy sources and the implementation of energy recovery systems to capture and reuse heat, significantly mitigating the environmental impact of these operations.
</t>
    </r>
    <r>
      <rPr>
        <rFont val="Calibri"/>
        <b/>
        <color theme="1"/>
      </rPr>
      <t>Emission activities</t>
    </r>
    <r>
      <rPr>
        <rFont val="Calibri"/>
        <color theme="1"/>
      </rPr>
      <t xml:space="preserve"> of Operate Fuel-Heated Bottle Washers usually include:
Combustion of fossil fuels to generate heat, leading to direct emissions of CO2, CH4, and N2O.
Indirect emissions associated with the production and transport of the fossil fuels used in these systems.
This format succinctly delivers the crucial insights into the environmental impact and emission sources associated with operating fuel-heated bottle washers, tailored for stakeholders seeking strategies to minimize GHG emissions.</t>
    </r>
  </si>
  <si>
    <t>Operate Gas-Based Smokers</t>
  </si>
  <si>
    <r>
      <rPr>
        <rFont val="Calibri"/>
        <b/>
        <color theme="1"/>
      </rPr>
      <t xml:space="preserve">General
</t>
    </r>
    <r>
      <rPr>
        <rFont val="Calibri"/>
        <color theme="1"/>
      </rPr>
      <t xml:space="preserve">Operating gas-based smokers, crucial in food processing industries, primarily poses environmental concerns through their greenhouse gas (GHG) emissions. The significant sources of these emissions stem from the combustion of natural gas, a fossil fuel, which releases carbon dioxide (CO2), methane (CH4), and nitrous oxide (N2O) into the atmosphere. Technological advancements aimed at improving efficiency and reducing fuel consumption have been pivotal. Furthermore, regulatory developments increasingly mandate lower emissions and encourage the adoption of alternative, more sustainable practices, including the use of renewable biogas and more efficient smoker designs. These shifts highlight a growing emphasis on minimizing the environmental impact of such systems.
</t>
    </r>
    <r>
      <rPr>
        <rFont val="Calibri"/>
        <b/>
        <color theme="1"/>
      </rPr>
      <t>Emission activitie</t>
    </r>
    <r>
      <rPr>
        <rFont val="Calibri"/>
        <color theme="1"/>
      </rPr>
      <t>s of Operate Gas-Based Smokers usually include:
Combustion of natural gas, releasing CO2, CH4, and N2O.
Potential leaks of methane during gas supply and handling.</t>
    </r>
  </si>
  <si>
    <t>Operate Gas-Fueled Food Cooking and Heating Equipment (Ovens, Stovetops, Ranges, Grills, Fryers, Chartboilers)</t>
  </si>
  <si>
    <r>
      <rPr>
        <rFont val="Calibri"/>
        <b/>
        <color theme="1"/>
      </rPr>
      <t xml:space="preserve">General
</t>
    </r>
    <r>
      <rPr>
        <rFont val="Calibri"/>
        <color theme="1"/>
      </rPr>
      <t xml:space="preserve">Operating gas-fueled food cooking and heating equipment, including ovens, stovetops, ranges, grills, fryers, and charbroilers, is integral to the culinary industry but poses environmental challenges. These appliances primarily emit carbon dioxide (CO2), methane (CH4), and nitrous oxide (N2O), significantly contributing to greenhouse gas (GHG) emissions. The environmental impact is exacerbated by the widespread use of non-renewable natural gas and propane. However, technological advancements, such as the development of more efficient combustion technologies and the integration of renewable biogas, along with regulatory developments aimed at reducing emissions, represent significant strides towards mitigating these effects. The industry is also witnessing a shift towards electric alternatives and the adoption of energy-efficient practices, reflecting a growing awareness and effort to minimize environmental footprints.
</t>
    </r>
    <r>
      <rPr>
        <rFont val="Calibri"/>
        <b/>
        <color theme="1"/>
      </rPr>
      <t>Emission activities</t>
    </r>
    <r>
      <rPr>
        <rFont val="Calibri"/>
        <color theme="1"/>
      </rPr>
      <t xml:space="preserve"> of Operate Gas-Fueled Food Cooking and Heating Equipment (Ovens, Stovetops, Ranges, Grills, Fryers, Chartboilers) usually include:
Combustion Emissions: Direct emissions of CO2, CH4, and N2O during the combustion of natural gas or propane.
Venting: Unintentional release of methane from equipment not fully combusted.
Leakage: Methane leaks from connections and fittings, contributing to GHG emissions even when equipment is not in use.
These bullet points highlight the main sources of emissions specific to operating gas-fueled food cooking and heating equipment, underlining the importance of addressing both the direct and indirect contributors to the environmental impact.
</t>
    </r>
  </si>
  <si>
    <t>Operate Hybrid Boilers</t>
  </si>
  <si>
    <r>
      <rPr>
        <rFont val="Calibri"/>
        <b/>
        <color theme="1"/>
      </rPr>
      <t xml:space="preserve">General
</t>
    </r>
    <r>
      <rPr>
        <rFont val="Calibri"/>
        <color theme="1"/>
      </rPr>
      <t xml:space="preserve">Hybrid boilers represent an innovative step towards reducing greenhouse gas (GHG) emissions in industrial and commercial heating systems. These systems combine traditional fossil fuels with renewable energy sources, such as solar or biomass, to provide heat more efficiently and sustainably. The primary environmental concern revolves around the emissions from the fossil fuel component of the operation. However, the integration of renewable energy sources significantly mitigates these effects. Recent technological advancements have improved the efficiency and reliability of hybrid boilers, while regulatory developments increasingly favor low-emission solutions. This shift towards sustainable practices is essential in reducing the environmental footprint of heating systems, emphasizing the role of hybrid boilers in achieving GHG emission reduction targets.
</t>
    </r>
    <r>
      <rPr>
        <rFont val="Calibri"/>
        <b/>
        <color theme="1"/>
      </rPr>
      <t>Emission activities</t>
    </r>
    <r>
      <rPr>
        <rFont val="Calibri"/>
        <color theme="1"/>
      </rPr>
      <t xml:space="preserve"> of Operate Hybrid Boilers usually include:
Combustion of fossil fuels (natural gas, oil) generating CO2 and other pollutants.
Indirect emissions from the production and transportation of biomass or other renewable fuels used.
Potential methane leaks from natural gas infrastructure.
Emissions associated with electricity use, if the system is partially electric-powered and the source is non-renewable.
This format succinctly outlines the environmental impact of operating hybrid boilers, focusing on GHG emissions and highlighting areas for potential improvement and further research.</t>
    </r>
  </si>
  <si>
    <t>Operate Industrial Dryers (Fluidized Bed Dryers)</t>
  </si>
  <si>
    <r>
      <rPr>
        <rFont val="Calibri"/>
        <b/>
        <color theme="1"/>
      </rPr>
      <t xml:space="preserve">General
</t>
    </r>
    <r>
      <rPr>
        <rFont val="Calibri"/>
        <color theme="1"/>
      </rPr>
      <t xml:space="preserve">Operating industrial dryers, particularly fluidized bed dryers, presents significant environmental concerns, primarily due to their intensive energy consumption and resultant greenhouse gas (GHG) emissions. These systems are pivotal in various sectors for drying materials efficiently but rely heavily on fossil fuels, contributing notably to industrial carbon footprints. Recent technological advancements aim to enhance energy efficiency and reduce emissions, including improved heat recovery systems and the integration of renewable energy sources. Additionally, regulatory developments are increasingly mandating lower emissions and encouraging the adoption of more sustainable practices within industrial drying operations. These shifts signify a growing recognition of the need to mitigate environmental impacts while maintaining operational efficiency.
</t>
    </r>
    <r>
      <rPr>
        <rFont val="Calibri"/>
        <b/>
        <color theme="1"/>
      </rPr>
      <t>Emission activitie</t>
    </r>
    <r>
      <rPr>
        <rFont val="Calibri"/>
        <color theme="1"/>
      </rPr>
      <t>s of Operate Industrial Dryers (Fluidized Bed Dryers) usually include:
Combustion of fossil fuels for heat generation, leading to direct CO2 emissions.
Indirect emissions from the consumption of electricity, particularly if sourced from non-renewable energy grids.
Potential methane and nitrous oxide emissions from incomplete combustion processes.
Emissions associated with the production and transportation of raw materials used in the dryers.
These points outline the primary emission activities, highlighting both direct and indirect sources of GHG emissions associated with operating fluidized bed dryers. The focus on reducing these emissions centers on enhancing efficiency, integrating sustainable energy sources, and adopting cleaner technologies.</t>
    </r>
  </si>
  <si>
    <t>Operate Industrial Dryers (Microwave Dryers)</t>
  </si>
  <si>
    <r>
      <rPr>
        <rFont val="Calibri"/>
        <b/>
        <color theme="1"/>
      </rPr>
      <t xml:space="preserve">General
</t>
    </r>
    <r>
      <rPr>
        <rFont val="Calibri"/>
        <color theme="1"/>
      </rPr>
      <t xml:space="preserve">Operating industrial dryers, specifically microwave dryers, presents unique environmental challenges primarily due to their energy consumption patterns. These systems, widely used in sectors ranging from food processing to textiles, significantly contribute to greenhouse gas (GHG) emissions through their substantial electricity demand. Technological advancements have led to the development of more energy-efficient microwave drying technologies, which aim to reduce energy use and associated emissions. Furthermore, regulatory developments are increasingly mandating lower emissions for industrial equipment, driving innovation towards sustainable practices. The shift towards using renewable energy sources to power these dryers is a crucial step in mitigating their environmental impact, highlighting the industry's move towards minimizing GHG emissions.
</t>
    </r>
    <r>
      <rPr>
        <rFont val="Calibri"/>
        <b/>
        <color theme="1"/>
      </rPr>
      <t>Emission activities</t>
    </r>
    <r>
      <rPr>
        <rFont val="Calibri"/>
        <color theme="1"/>
      </rPr>
      <t xml:space="preserve"> of Operate Industrial Dryers (Microwave Dryers) usually include:
Electricity Consumption: The primary source of GHG emissions, dependent on the energy mix of the power grid.
Indirect Emissions: Resulting from the production and transportation of the electricity used by the dryers.
This format concisely outlines the environmental impacts and specific emission activities associated with operating industrial microwave dryers, catering to stakeholders looking for impactful environmental improvement strategies.</t>
    </r>
  </si>
  <si>
    <t>Operate Industrial Dryers (Rotatory Dryers, Drum Dryers, Tray Dryers)</t>
  </si>
  <si>
    <r>
      <rPr>
        <rFont val="Calibri"/>
        <b/>
        <color theme="1"/>
      </rPr>
      <t xml:space="preserve">General
</t>
    </r>
    <r>
      <rPr>
        <rFont val="Calibri"/>
        <color theme="1"/>
      </rPr>
      <t xml:space="preserve">Operating industrial dryers, including rotary dryers, drum dryers, and tray dryers, poses significant environmental challenges, primarily due to the substantial greenhouse gas (GHG) emissions they produce. These systems are integral to various manufacturing processes, from food production to pharmaceuticals, and consume large amounts of energy, primarily from fossil fuels, contributing to CO2 and other GHG emissions. Recent technological advancements aim at increasing energy efficiency and integrating renewable energy sources, while regulatory developments focus on setting stricter emission limits and encouraging the adoption of more sustainable practices. The industry is gradually shifting towards improvements in dryer design, waste heat recovery systems, and the use of biomass as a renewable energy source, to mitigate environmental impacts.
</t>
    </r>
    <r>
      <rPr>
        <rFont val="Calibri"/>
        <b/>
        <color theme="1"/>
      </rPr>
      <t>Emission activities</t>
    </r>
    <r>
      <rPr>
        <rFont val="Calibri"/>
        <color theme="1"/>
      </rPr>
      <t xml:space="preserve"> of Operate Industrial Dryers (Rotatory Dryers, Drum Dryers, Tray Dryers) usually include:
Direct CO2 emissions from the combustion of fossil fuels to generate the high temperatures required for drying processes.
Indirect emissions related to the consumption of electricity, especially if sourced from non-renewable energy grids.
Methane and nitrous oxide emissions from the combustion of natural gas and other fuels.
Volatile Organic Compounds (VOCs) emissions from the drying of certain materials, contributing to air quality degradation and GHG effects.
These bullet points highlight the main sources of emissions specific to the operation of industrial dryers, underlining the environmental impact of their energy-intensive nature and the variety of GHG emissions produced.</t>
    </r>
  </si>
  <si>
    <t>Operate Industrial Dryers (Spray Dryers)</t>
  </si>
  <si>
    <r>
      <rPr>
        <rFont val="Calibri"/>
        <b/>
        <color theme="1"/>
      </rPr>
      <t xml:space="preserve">General
</t>
    </r>
    <r>
      <rPr>
        <rFont val="Calibri"/>
        <color theme="1"/>
      </rPr>
      <t xml:space="preserve">Industrial dryers, particularly spray dryers, are integral to numerous manufacturing processes, including food, pharmaceuticals, and chemicals. These systems are energy-intensive, primarily relying on fossil fuels, thus contributing significantly to greenhouse gas (GHG) emissions. Environmental concerns center on carbon dioxide (CO2), nitrous oxide (N2O), and methane (CH4) releases, alongside energy consumption inefficiencies. Recent advancements focus on improving energy efficiency and integrating renewable energy sources. Regulatory developments increasingly mandate emissions reporting and reductions, promoting shifts towards more sustainable practices such as heat recovery systems, alternative fuels, and process optimization.
</t>
    </r>
    <r>
      <rPr>
        <rFont val="Calibri"/>
        <b/>
        <color theme="1"/>
      </rPr>
      <t>Emission activities</t>
    </r>
    <r>
      <rPr>
        <rFont val="Calibri"/>
        <color theme="1"/>
      </rPr>
      <t xml:space="preserve"> of Operate Industrial Dryers (Spray Dryers) usually include:
Combustion of fossil fuels (natural gas, coal, oil) for heat generation.
Indirect emissions from electricity consumption, if electrically heated.
Volatile organic compound (VOC) emissions from certain drying processes.</t>
    </r>
  </si>
  <si>
    <t>Operate Industrial Food Steamers</t>
  </si>
  <si>
    <r>
      <rPr>
        <rFont val="Calibri"/>
        <b/>
        <color theme="1"/>
      </rPr>
      <t>General</t>
    </r>
    <r>
      <rPr>
        <rFont val="Calibri"/>
        <color theme="1"/>
      </rPr>
      <t xml:space="preserve">
Industrial food steamers encompass various types, including steam kettles, ovens, conveyor belt systems, and steam injection units. These machines utilize steam for processes like cooking, blanching, sterilization, and reheating in food production operations.
</t>
    </r>
    <r>
      <rPr>
        <rFont val="Calibri"/>
        <b/>
        <color theme="1"/>
      </rPr>
      <t>Emission activities</t>
    </r>
    <r>
      <rPr>
        <rFont val="Calibri"/>
        <color theme="1"/>
      </rPr>
      <t xml:space="preserve"> of Industrial Food Steamers usually include: 
The use of electricity, primarily to generate steam or heat
The use of steam generated by another source
The use of water, often treated water that meets quality standards. Sometimes potable water from utilities is used.</t>
    </r>
  </si>
  <si>
    <t>Operate Lighting Systems</t>
  </si>
  <si>
    <r>
      <rPr>
        <rFont val="Calibri"/>
        <b/>
        <color theme="1"/>
      </rPr>
      <t xml:space="preserve">General
</t>
    </r>
    <r>
      <rPr>
        <rFont val="Calibri"/>
        <color theme="1"/>
      </rPr>
      <t xml:space="preserve">Operating lighting systems encompasses a significant aspect of global energy consumption, leading directly and indirectly to greenhouse gas (GHG) emissions. These systems, crucial for residential, commercial, and industrial settings, traditionally rely on incandescent and fluorescent lights, which are less efficient and contribute more to GHG emissions. However, the transition towards LED technology, which offers greater energy efficiency and longer lifespan, has been a positive shift. Regulatory frameworks globally have begun to phase out less efficient bulbs, promoting energy-saving alternatives and smart lighting systems. Additionally, integration of lighting systems with renewable energy sources and advancements in lighting control technologies further mitigate environmental impacts, emphasizing the sector's move towards sustainability.
</t>
    </r>
    <r>
      <rPr>
        <rFont val="Calibri"/>
        <b/>
        <color theme="1"/>
      </rPr>
      <t>Emission activities</t>
    </r>
    <r>
      <rPr>
        <rFont val="Calibri"/>
        <color theme="1"/>
      </rPr>
      <t xml:space="preserve"> of Operate Lighting Systems usually include:
Electricity Consumption: Primary source of emissions, directly linked to the energy mix used for power generation.
Production and Disposal: Manufacturing and disposing of lighting components (bulbs, fixtures) contribute to GHG emissions indirectly.
This format focuses on the pivotal aspects of environmental impact concerning lighting systems, specifically underlining the direct link between electricity use and GHG emissions, as well as the life cycle of lighting components. It reflects the ongoing shift towards more sustainable lighting solutions, highlighting the importance of adopting energy-efficient technologies and practices.</t>
    </r>
  </si>
  <si>
    <t>Operate Liquid Biomass Boilers</t>
  </si>
  <si>
    <r>
      <rPr>
        <rFont val="Calibri"/>
        <b/>
        <color theme="1"/>
      </rPr>
      <t xml:space="preserve">General
</t>
    </r>
    <r>
      <rPr>
        <rFont val="Calibri"/>
        <color theme="1"/>
      </rPr>
      <t xml:space="preserve">Operating liquid biomass boilers presents unique environmental challenges, primarily due to greenhouse gas (GHG) emissions resulting from the combustion of biomass fuels. Despite being considered a renewable energy source, the process emits carbon dioxide, methane, and nitrous oxide, contributing to climate change. Advances in boiler technology have improved efficiency and reduced emissions, while regulatory measures aim to ensure sustainable biomass sourcing and minimize environmental impacts. Shifts towards integrating carbon capture and storage (CCS) technologies and exploring more sustainable biomass alternatives (such as waste-derived fuels) are critical in mitigating the adverse environmental effects associated with these systems.
</t>
    </r>
    <r>
      <rPr>
        <rFont val="Calibri"/>
        <b/>
        <color theme="1"/>
      </rPr>
      <t>Emission activities</t>
    </r>
    <r>
      <rPr>
        <rFont val="Calibri"/>
        <color theme="1"/>
      </rPr>
      <t xml:space="preserve"> of Operate Liquid Biomass Boilers usually include:
Combustion Emissions: Direct release of CO2, CH4, and N2O during the burning of liquid biomass.
Fuel Production: GHG emissions from the cultivation, harvesting, processing, and transportation of biomass feedstocks.
Indirect Emissions: Associated with the manufacture and maintenance of boiler equipment and infrastructure.
Emission Variability: Depending on the type of biomass used (e.g., vegetable oil vs. animal fats), emission profiles can vary significantly.</t>
    </r>
  </si>
  <si>
    <t>Operate Moving Material Handling Equipment</t>
  </si>
  <si>
    <r>
      <rPr>
        <rFont val="Calibri"/>
        <b/>
        <color theme="1"/>
      </rPr>
      <t xml:space="preserve">General
</t>
    </r>
    <r>
      <rPr>
        <rFont val="Calibri"/>
        <color theme="1"/>
      </rPr>
      <t xml:space="preserve">Operating moving material handling equipment, encompassing everything from forklifts and conveyor belts to automated guided vehicles, plays a crucial role in logistics and manufacturing. The primary environmental concerns associated with these operations include the greenhouse gas (GHG) emissions from fuel combustion, electricity usage, and refrigerants in climate-controlled storage areas. Significant emission sources are often linked to diesel-powered equipment and the electricity grid's carbon intensity. Recent years have seen an increase in technological advancements aimed at reducing emissions, including the transition to electric and hybrid vehicles, improvements in battery technology, and the adoption of energy-efficient practices. Regulatory developments have also spurred the adoption of cleaner technologies and fuels, while companies are increasingly moving towards more sustainable practices to minimize their environmental footprint.
</t>
    </r>
    <r>
      <rPr>
        <rFont val="Calibri"/>
        <b/>
        <color theme="1"/>
      </rPr>
      <t>Emission activities</t>
    </r>
    <r>
      <rPr>
        <rFont val="Calibri"/>
        <color theme="1"/>
      </rPr>
      <t xml:space="preserve"> of Operate Fleet of Delivery Vehicles (with Method Using Fuel Data and Distance) usually include:
Fuel Combustion: Direct emissions from the combustion of diesel or gasoline in engines.
Electricity Use: Indirect emissions from charging electric vehicles, depending on the electricity grid's carbon intensity.
Refrigeration and Climate Control: Emissions from the operation of climate-controlled units for perishable goods.
Idle Time: Increased emissions due to vehicles idling during loading and unloading.
Maintenance Activities: Emissions associated with the maintenance of vehicles and equipment, including disposal of parts and fluids.</t>
    </r>
  </si>
  <si>
    <r>
      <rPr>
        <rFont val="Calibri"/>
        <b/>
        <color theme="1"/>
      </rPr>
      <t xml:space="preserve">General
</t>
    </r>
    <r>
      <rPr>
        <rFont val="Calibri"/>
        <color theme="1"/>
      </rPr>
      <t xml:space="preserve">Operating natural gas boilers is pivotal for heating and industrial processes, offering cleaner combustion than coal or oil. However, they are significant sources of greenhouse gas (GHG) emissions, chiefly methane (CH4) and carbon dioxide (CO2), contributing to global warming. Technological advancements such as high-efficiency boilers and combined heat and power (CHP) systems have been developed to reduce these emissions. Regulatory developments, particularly in regions with stringent environmental policies, have spurred shifts towards more sustainable practices, including the adoption of renewable energy sources and the exploration of carbon capture technologies. These efforts aim to mitigate the environmental impact of natural gas boilers while maintaining their essential role in energy production.
</t>
    </r>
    <r>
      <rPr>
        <rFont val="Calibri"/>
        <b/>
        <color theme="1"/>
      </rPr>
      <t>Emission activities</t>
    </r>
    <r>
      <rPr>
        <rFont val="Calibri"/>
        <color theme="1"/>
      </rPr>
      <t xml:space="preserve"> of Operate Natural Gas Boilers usually include:
Combustion of natural gas releases CO2, a primary greenhouse gas.
Methane leaks from equipment or during gas transportation and storage.
Nitrous oxide emissions from incomplete combustion processes.
This summary encapsulates the key emission sources from natural gas boilers, highlighting the main areas of environmental impact and the ongoing efforts to address them.</t>
    </r>
  </si>
  <si>
    <r>
      <rPr>
        <rFont val="Calibri"/>
        <b/>
        <color theme="1"/>
      </rPr>
      <t xml:space="preserve">General
</t>
    </r>
    <r>
      <rPr>
        <rFont val="Calibri"/>
        <color theme="1"/>
      </rPr>
      <t xml:space="preserve">Operating oil-fired boilers presents significant environmental concerns, primarily due to their greenhouse gas (GHG) emissions, which contribute to climate change and global warming. These boilers, commonly used for heating and industrial processes, emit carbon dioxide (CO2), sulfur dioxide (SO2), and nitrogen oxides (NOx), pollutants that have adverse effects on air quality and public health. Technological advancements, such as the development of more efficient combustion technologies and the integration of emissions scrubbing systems, have been instrumental in reducing the environmental impact. Additionally, regulatory developments aimed at limiting emissions from industrial sources have prompted shifts towards more sustainable practices, including the adoption of alternative, cleaner energy sources.
</t>
    </r>
    <r>
      <rPr>
        <rFont val="Calibri"/>
        <b/>
        <color theme="1"/>
      </rPr>
      <t>Emission activities</t>
    </r>
    <r>
      <rPr>
        <rFont val="Calibri"/>
        <color theme="1"/>
      </rPr>
      <t xml:space="preserve"> of Operate Oil-Fired Boilers usually include:
Combustion Emissions: Primary source of CO2, SO2, and NOx due to the burning of fuel oil.
Volatile Organic Compounds (VOCs) Release: Occurs during fuel handling and storage.
Particulate Matter Emission: Generated from the combustion process, contributing to air pollution.
These points highlight the main emission activities from operating oil-fired boilers, emphasizing the need for strategies focusing on emission reduction and the transition towards more sustainable energy solutions.</t>
    </r>
  </si>
  <si>
    <t>Operate Onsite Fuel-Based Power Generators</t>
  </si>
  <si>
    <r>
      <rPr>
        <rFont val="Calibri"/>
        <b/>
        <color theme="1"/>
      </rPr>
      <t xml:space="preserve">General
</t>
    </r>
    <r>
      <rPr>
        <rFont val="Calibri"/>
        <color theme="1"/>
      </rPr>
      <t xml:space="preserve">Operating onsite fuel-based power generators is integral to many industrial activities, particularly in regions lacking reliable grid connectivity. These systems, primarily running on diesel, natural gas, or coal, are significant sources of greenhouse gas (GHG) emissions, including CO2, methane, and nitrous oxide, contributing to global warming and air pollution. The environmental concerns have spurred technological advancements aimed at increasing efficiency and reducing emissions. Regulatory developments increasingly mandate cleaner operation practices and emissions reporting. Simultaneously, there's a noticeable shift towards integrating renewable energy sources and exploring cleaner fuel alternatives like biodiesel and hydrogen to mitigate adverse impacts.
</t>
    </r>
    <r>
      <rPr>
        <rFont val="Calibri"/>
        <b/>
        <color theme="1"/>
      </rPr>
      <t>Emission activities</t>
    </r>
    <r>
      <rPr>
        <rFont val="Calibri"/>
        <color theme="1"/>
      </rPr>
      <t xml:space="preserve"> of Operate Onsite Fuel-Based Power Generators usually include:
Combustion of fossil fuels (diesel, natural gas, coal) releases significant CO2.
Incomplete combustion can lead to methane and nitrous oxide emissions.
Operation inefficiencies increase fuel consumption and GHG emissions.
Maintenance practices may impact emission levels.</t>
    </r>
  </si>
  <si>
    <t>Operate Pasteurizers</t>
  </si>
  <si>
    <r>
      <rPr>
        <rFont val="Calibri"/>
        <b/>
        <color theme="1"/>
      </rPr>
      <t xml:space="preserve">General
</t>
    </r>
    <r>
      <rPr>
        <rFont val="Calibri"/>
        <color theme="1"/>
      </rPr>
      <t xml:space="preserve">Operating pasteurizers, essential in food and beverage industries for sterilization and safety, significantly impacts the environment through greenhouse gas (GHG) emissions. The primary sources of emissions stem from the intensive energy required to heat products to the necessary temperatures for pasteurization. This energy is predominantly sourced from fossil fuels, contributing to carbon dioxide, methane, and nitrous oxide emissions. Recent technological advancements focus on enhancing energy efficiency and integrating renewable energy sources into pasteurization processes. Additionally, regulatory developments aim to tighten emission standards and encourage the adoption of more sustainable practices. The shift towards more energy-efficient equipment and the exploration of alternative, less energy-intensive pasteurization methods mark critical steps towards reducing the environmental footprint of this process.
</t>
    </r>
    <r>
      <rPr>
        <rFont val="Calibri"/>
        <b/>
        <color theme="1"/>
      </rPr>
      <t xml:space="preserve">Emission activities </t>
    </r>
    <r>
      <rPr>
        <rFont val="Calibri"/>
        <color theme="1"/>
      </rPr>
      <t>of Operate Pasteurizers Usually Include:
Energy Consumption: The significant energy required for heating, often sourced from fossil fuels, is the primary emission source.
Refrigerants: Use of refrigerants in cooling systems post-pasteurization can lead to GHG emissions if leaks occur.
Water Treatment: Energy and chemicals used in water treatment processes for pasteurization equipment may contribute to indirect emissions.
The emphasis on optimizing energy use and transitioning to greener alternatives is central to mitigating the environmental impact of operating pasteurizers.</t>
    </r>
  </si>
  <si>
    <t>Operate Private Passenger Aircrafts</t>
  </si>
  <si>
    <r>
      <rPr>
        <rFont val="Calibri"/>
        <b/>
        <color theme="1"/>
      </rPr>
      <t xml:space="preserve">General
</t>
    </r>
    <r>
      <rPr>
        <rFont val="Calibri"/>
        <color theme="1"/>
      </rPr>
      <t xml:space="preserve">Operating private passenger aircraft represents a significant environmental concern due to its substantial greenhouse gas (GHG) emissions, contributing to global climate change. The aviation sector is marked by high levels of carbon dioxide (CO2) emissions, primarily from fuel combustion during flights. Technological advancements, such as the development of more fuel-efficient engines and lightweight materials, aim to reduce fuel consumption and emissions. Additionally, there's a growing interest in sustainable aviation fuels (SAFs) to replace conventional jet fuels. Regulatory frameworks are also evolving to encourage reductions in GHG emissions from aviation, pushing operators towards more sustainable practices, including fleet modernization and operational efficiencies.
</t>
    </r>
    <r>
      <rPr>
        <rFont val="Calibri"/>
        <b/>
        <color theme="1"/>
      </rPr>
      <t>Emission activities</t>
    </r>
    <r>
      <rPr>
        <rFont val="Calibri"/>
        <color theme="1"/>
      </rPr>
      <t xml:space="preserve"> of Operate Private Passenger Aircrafts usually include:
Combustion of Aviation Fuel: The primary source of GHG emissions, releasing CO2, nitrogen oxides (NOx), and water vapor into the atmosphere.
Ground Operations: Includes emissions from aircraft idling, taxiing, and auxiliary power units (APUs) used for onboard power and climate control while parked.</t>
    </r>
  </si>
  <si>
    <r>
      <rPr>
        <rFont val="Calibri"/>
        <b/>
        <color theme="1"/>
      </rPr>
      <t xml:space="preserve">General
</t>
    </r>
    <r>
      <rPr>
        <rFont val="Calibri"/>
        <color theme="1"/>
      </rPr>
      <t xml:space="preserve">Operating refrigeration and air conditioning systems poses significant environmental challenges, primarily due to their greenhouse gas (GHG) emissions. These systems often use hydrofluorocarbons (HFCs), potent GHGs with a high global warming potential. Recent technological advancements aim to reduce this impact through the development of more efficient systems and the use of alternative, less harmful refrigerants. Additionally, regulatory developments at both the international and national levels, such as the Kigali Amendment to the Montreal Protocol, mandate the phasedown of HFCs. There's also a growing shift towards sustainable practices, including the integration of renewable energy sources and the adoption of energy-efficient designs, to mitigate the environmental footprint of these systems.
</t>
    </r>
    <r>
      <rPr>
        <rFont val="Calibri"/>
        <b/>
        <color theme="1"/>
      </rPr>
      <t>Emission activities</t>
    </r>
    <r>
      <rPr>
        <rFont val="Calibri"/>
        <color theme="1"/>
      </rPr>
      <t xml:space="preserve"> of Operate Refrigeration or Air Conditioning Systems usually include:
Leakage of Refrigerants: Release of HFCs and other refrigerants during operation, maintenance, or disposal.
Energy Consumption: Indirect emissions from electricity use, predominantly from fossil-fuel-based power generation.
Manufacturing of Systems: Direct emissions from the production of refrigeration and air conditioning equipment.
Disposal and Recycling: Emissions related to the improper disposal of old systems and the release of trapped refrigerants.
This structure succinctly captures the main emission activities and provides a foundation for stakeholders to understand and address the environmental impacts of operating refrigeration and air conditioning systems.</t>
    </r>
  </si>
  <si>
    <t>Operate RO Plant- Average Method</t>
  </si>
  <si>
    <r>
      <rPr>
        <rFont val="Calibri"/>
        <b/>
        <color theme="1"/>
      </rPr>
      <t xml:space="preserve">General
</t>
    </r>
    <r>
      <rPr>
        <rFont val="Calibri"/>
        <color theme="1"/>
      </rPr>
      <t xml:space="preserve">The operation of Reverse Osmosis (RO) Plants through the Average Method has notable environmental impacts, primarily concerning greenhouse gas (GHG) emissions. These emissions largely stem from the energy-intensive process required to pressurize and filter water, which often relies on electricity generated from fossil fuels. Technological advancements in membrane efficiency and energy recovery systems have been crucial in reducing energy demand and, subsequently, GHG emissions. Additionally, regulatory developments aim at enforcing stricter efficiency standards and encouraging the use of renewable energy sources. The shift towards integrating renewable energy sources like solar and wind power into RO plant operations marks a significant step towards sustainable practices, aiming to mitigate environmental concerns associated with these systems.
</t>
    </r>
    <r>
      <rPr>
        <rFont val="Calibri"/>
        <b/>
        <color theme="1"/>
      </rPr>
      <t>Emission activities</t>
    </r>
    <r>
      <rPr>
        <rFont val="Calibri"/>
        <color theme="1"/>
      </rPr>
      <t xml:space="preserve"> of Operate RO Plant- Average Method usually include:
Energy Consumption: Significant GHG emissions result from the high energy required for the pressurization and filtration process.
Fossil Fuel Dependency: If the plant's energy supply relies on fossil fuels, this considerably increases its GHG emissions.
Maintenance Activities: GHG emissions from vehicles and equipment used in maintenance and membrane replacement.
These points reflect the primary sources of GHG emissions in the operation of RO plants using the Average Method, highlighting the importance of energy efficiency and the potential benefits of renewable energy integration.</t>
    </r>
  </si>
  <si>
    <t>Operate RO Plant- Direct Method (US)</t>
  </si>
  <si>
    <r>
      <rPr>
        <rFont val="Calibri"/>
        <b/>
        <color theme="1"/>
      </rPr>
      <t xml:space="preserve">General
</t>
    </r>
    <r>
      <rPr>
        <rFont val="Calibri"/>
        <color theme="1"/>
      </rPr>
      <t xml:space="preserve">Operating a Reverse Osmosis (RO) Plant using the Direct Method in the United States presents unique environmental challenges, primarily due to its significant energy consumption and resultant greenhouse gas (GHG) emissions. These emissions largely stem from the energy production process, especially if the energy source is fossil fuel-based. Recent technological advancements have aimed to reduce these impacts by improving energy efficiency and integrating renewable energy sources into RO plant operations. Additionally, regulatory developments have increasingly pressured such facilities to adopt more sustainable practices. As a response, there's a growing shift towards using energy recovery devices and optimizing process efficiency to minimize the environmental footprint of RO plant operations.
</t>
    </r>
    <r>
      <rPr>
        <rFont val="Calibri"/>
        <b/>
        <color theme="1"/>
      </rPr>
      <t>Emission activities</t>
    </r>
    <r>
      <rPr>
        <rFont val="Calibri"/>
        <color theme="1"/>
      </rPr>
      <t xml:space="preserve"> of Operate RO Plant- Direct Method (US) usually include:
Energy Consumption: High energy use for water desalination, especially in pressurizing feed water.
Fossil Fuel Dependence: Reliance on fossil fuels for electricity generation, contributing to CO2 emissions.
Chemical Treatment: Use of chemicals for pre-treatment and cleaning of membranes, leading to indirect emissions.
This tailored brief offers an insight into the main concerns and emission-related activities of operating an RO Plant via the Direct Method in the U.S., underlining the critical areas for intervention and potential for sustainability improvements.</t>
    </r>
  </si>
  <si>
    <t>Operate Solid Biomass Boilers</t>
  </si>
  <si>
    <r>
      <rPr>
        <rFont val="Calibri"/>
        <b/>
        <color theme="1"/>
      </rPr>
      <t xml:space="preserve">General
</t>
    </r>
    <r>
      <rPr>
        <rFont val="Calibri"/>
        <color theme="1"/>
      </rPr>
      <t xml:space="preserve">Operating solid biomass boilers is a critical component in various industrial and residential settings, leveraging renewable resources for heating and energy production. While offering a more sustainable alternative to fossil fuels, these systems pose environmental challenges, primarily through greenhouse gas (GHG) emissions during combustion. Noteworthy emissions include carbon dioxide (CO2), methane (CH4), and nitrous oxide (N2O), contributing to climate change. Technological advancements aim to improve efficiency and reduce emissions, such as the development of advanced combustion techniques and emissions control technologies. Regulatory frameworks also play a significant role, promoting sustainable practices and the use of cleaner, more efficient biomass sources. The transition towards more sustainable biomass operations is marked by both technological innovation and regulatory support, aiming to minimize the environmental footprint of biomass boilers.
</t>
    </r>
    <r>
      <rPr>
        <rFont val="Calibri"/>
        <b/>
        <color theme="1"/>
      </rPr>
      <t>Emission activities</t>
    </r>
    <r>
      <rPr>
        <rFont val="Calibri"/>
        <color theme="1"/>
      </rPr>
      <t xml:space="preserve"> of Operate Solid Biomass Boilers usually include:
Combustion Emissions: Release of CO2, CH4, and N2O during the burning of biomass materials.
Particulate Matter Release: Emission of fine particulate matter (PM) that can affect air quality and human health.
Volatile Organic Compounds (VOCs) Emission: Release of VOCs during combustion, contributing to ozone formation and air pollution.
Supply Chain Emissions: GHG emissions associated with the cultivation, harvesting, processing, and transportation of biomass fuels.
This framework provides a concise yet comprehensive view of the key environmental impacts and emission activities associated with operating solid biomass boilers, essential for stakeholders focusing on emission reduction and sustainable practices.</t>
    </r>
  </si>
  <si>
    <t>Operate Solid Fuel-Based Food Smokers (Wood, Charcoal, Pellets)</t>
  </si>
  <si>
    <r>
      <rPr>
        <rFont val="Calibri"/>
        <b/>
        <color theme="1"/>
      </rPr>
      <t>General</t>
    </r>
    <r>
      <rPr>
        <rFont val="Calibri"/>
        <color theme="1"/>
      </rPr>
      <t xml:space="preserve">
Operating solid fuel-based food smokers, which utilize wood, charcoal, and pellets, is increasingly scrutinized for its environmental impact, notably in greenhouse gas (GHG) emissions. These traditional methods of smoking food, while valued for the unique flavors they impart, contribute significantly to carbon dioxide (CO2) and particulate matter release into the atmosphere. This is largely due to the incomplete combustion of solid fuels. Recent technological advancements aim to improve the efficiency of these smokers, reducing fuel consumption and emissions. Additionally, regulatory frameworks are beginning to address these emissions, encouraging shifts toward more sustainable practices, including the use of cleaner fuels and advanced smoker designs that minimize GHG output.
</t>
    </r>
    <r>
      <rPr>
        <rFont val="Calibri"/>
        <b/>
        <color theme="1"/>
      </rPr>
      <t xml:space="preserve">Emission activities </t>
    </r>
    <r>
      <rPr>
        <rFont val="Calibri"/>
        <color theme="1"/>
      </rPr>
      <t>of Operate Solid Fuel-Based Food Smokers (Wood, Charcoal, Pellets) usually include:
Incomplete combustion of wood: Releases CO2, methane, and particulate matter.
Charcoal burning: Emits high levels of carbon monoxide and CO2.
Pellet smokers: While more efficient, still contribute CO2 emissions from biomass combustion.</t>
    </r>
  </si>
  <si>
    <t>Operate Stationary Material Handling Equipment</t>
  </si>
  <si>
    <r>
      <rPr>
        <rFont val="Calibri"/>
        <b/>
        <color theme="1"/>
      </rPr>
      <t>General</t>
    </r>
    <r>
      <rPr>
        <rFont val="Calibri"/>
        <color theme="1"/>
      </rPr>
      <t xml:space="preserve">
Operating stationary material handling equipment, such as conveyors, stackers, reclaimers, and loaders, presents significant environmental concerns, primarily through greenhouse gas (GHG) emissions. These emissions stem from the energy consumption required to power the equipment, often sourced from fossil fuels. In response, there has been a noticeable shift towards integrating more energy-efficient technologies and renewable energy sources into these systems. Additionally, regulatory developments are increasingly mandating the reduction of carbon footprints in industrial operations. The adoption of electric and hybrid systems, along with the implementation of smart, automated technology, exemplifies the industry's move towards minimizing environmental impacts. These advancements not only reduce GHG emissions but also improve operational efficiency.
</t>
    </r>
    <r>
      <rPr>
        <rFont val="Calibri"/>
        <b/>
        <color theme="1"/>
      </rPr>
      <t xml:space="preserve">
Emission activities</t>
    </r>
    <r>
      <rPr>
        <rFont val="Calibri"/>
        <color theme="1"/>
      </rPr>
      <t xml:space="preserve"> of Operate Stationary Material Handling Equipment usually include:
Energy Consumption: The primary source of GHG emissions, driven by the use of fossil fuels to power equipment.
Indirect Emissions: Emissions related to the production and transmission of electricity used by the equipment, if not from renewable sources.</t>
    </r>
  </si>
  <si>
    <t>Operate Steam Bottle Washers</t>
  </si>
  <si>
    <r>
      <rPr>
        <rFont val="Calibri"/>
        <b/>
        <color theme="1"/>
      </rPr>
      <t xml:space="preserve">General
</t>
    </r>
    <r>
      <rPr>
        <rFont val="Calibri"/>
        <color theme="1"/>
      </rPr>
      <t xml:space="preserve">Operating steam bottle washers represents a critical function in industries like beverage production, where cleanliness and sterilization are paramount. However, this process is not without environmental impact, primarily due to its significant energy consumption and associated greenhouse gas (GHG) emissions. Steam generation often relies on fossil fuels, directly contributing to carbon emissions. Recently, there has been a push towards integrating more energy-efficient technologies and practices, such as heat recovery systems and the use of renewable energy sources, to mitigate these impacts. Regulatory developments also increasingly mandate the reduction of industrial energy use and GHG emissions, encouraging the adoption of more sustainable practices within this operational sphere.
</t>
    </r>
    <r>
      <rPr>
        <rFont val="Calibri"/>
        <b/>
        <color theme="1"/>
      </rPr>
      <t xml:space="preserve">Emission activities </t>
    </r>
    <r>
      <rPr>
        <rFont val="Calibri"/>
        <color theme="1"/>
      </rPr>
      <t>of Operate Steam Bottle Washers usually include:
Combustion of fossil fuels for steam generation: The primary source of GHG emissions, stemming from the use of natural gas or other fossil fuels to heat water into steam.
Electricity consumption for operation: Secondary source of emissions, related to the power used by the washers and associated equipment, assuming the electricity originates from fossil fuel-based power plants.</t>
    </r>
  </si>
  <si>
    <t>Refrigerated Food Cooling Tunnels</t>
  </si>
  <si>
    <r>
      <rPr>
        <rFont val="Calibri"/>
        <b/>
        <color theme="1"/>
      </rPr>
      <t>General</t>
    </r>
    <r>
      <rPr>
        <rFont val="Calibri"/>
        <color theme="1"/>
      </rPr>
      <t xml:space="preserve">
Refrigerated food cooling tunnels in the food production industry significantly impact greenhouse gas (GHG) emissions, primarily through their use of high-global warming potential (GWP) refrigerants and substantial energy consumption. While newer, lower-GWP refrigerants are being adopted, the transition is ongoing. The energy used to power these systems, often derived from fossil fuels, adds to their indirect GHG emissions. Additionally, refrigerant leaks present direct environmental concerns. Technological advancements and regulatory changes are driving improvements in system efficiency and the adoption of more sustainable practices, but the overall environmental footprint of these cooling systems remains a critical consideration in the industry.
</t>
    </r>
    <r>
      <rPr>
        <rFont val="Calibri"/>
        <b/>
        <color theme="1"/>
      </rPr>
      <t>Emission activities</t>
    </r>
    <r>
      <rPr>
        <rFont val="Calibri"/>
        <color theme="1"/>
      </rPr>
      <t xml:space="preserve"> of Refrigerated Food Cooling Tunnels usually include: 
The use of electricity for driving the system
The use and release of refrigerants</t>
    </r>
  </si>
  <si>
    <t>Use of Grid Electricity- Location Based Method</t>
  </si>
  <si>
    <r>
      <rPr>
        <rFont val="Calibri"/>
        <b/>
        <color theme="1"/>
      </rPr>
      <t>General</t>
    </r>
    <r>
      <rPr>
        <rFont val="Calibri"/>
        <color theme="1"/>
      </rPr>
      <t xml:space="preserve">
Electricity consumption plays a significant role in the GHG emissions profile of many businesses, often representing a major portion of their total carbon footprint, especially in sectors that are heavily reliant on electricity for operations. Electricity falls under Scope 2 emissions in the GHG Protocol, which pertains to indirect emissions from the generation of purchased electricity, heat, or steam. The “location based method” focuses on the average emission factor of the grid on which the consumption occurs, taking into account the regional or national energy mix. Unlike the market-based method, which considers specific renewable energy purchases or certificates, the location-based method reflects the broader impact of the regional power sector.
</t>
    </r>
    <r>
      <rPr>
        <rFont val="Calibri"/>
        <b/>
        <color theme="1"/>
      </rPr>
      <t>Emission activities</t>
    </r>
    <r>
      <rPr>
        <rFont val="Calibri"/>
        <color theme="1"/>
      </rPr>
      <t xml:space="preserve"> of Use of Grid Electricity- Location Based Method include: 
The use of electricity from the grid</t>
    </r>
  </si>
  <si>
    <t>Use of Steam or Heat Provided by a 3rd Party</t>
  </si>
  <si>
    <r>
      <rPr>
        <rFont val="Calibri"/>
        <b/>
        <color theme="1"/>
      </rPr>
      <t>General</t>
    </r>
    <r>
      <rPr>
        <rFont val="Calibri"/>
        <color theme="1"/>
      </rPr>
      <t xml:space="preserve">
Use of Steam or Heat Provided by a 3rd Party pertains to the indirect emissions resulting from a company's use of steam, hot water, or other forms of heat that are generated externally and then purchased. This falls under Scope 2 emissions in the Greenhouse Gas Protocol as it involves energy that is produced off-site but used by the company in its operations. The 3rd party provider could be a district steam or heat provider, a utility company, an independent power producer, or a neighboring industrial plant.
</t>
    </r>
    <r>
      <rPr>
        <rFont val="Calibri"/>
        <b/>
        <color theme="1"/>
      </rPr>
      <t>Emission activities</t>
    </r>
    <r>
      <rPr>
        <rFont val="Calibri"/>
        <color theme="1"/>
      </rPr>
      <t xml:space="preserve"> of Use of Steam or Heat Provided by a 3rd Party include: 
The use of steam in various operations</t>
    </r>
  </si>
  <si>
    <t>Use Potable Water from Water Utilities</t>
  </si>
  <si>
    <r>
      <rPr>
        <rFont val="Calibri"/>
        <b/>
        <color theme="1"/>
      </rPr>
      <t xml:space="preserve">General
</t>
    </r>
    <r>
      <rPr>
        <rFont val="Calibri"/>
        <color theme="1"/>
      </rPr>
      <t xml:space="preserve">The use of potable water from water utilities has environmental implications primarily related to the energy consumption and greenhouse gas (GHG) emissions associated with the treatment, distribution, and end-use of water. The purchase of potable water for end-use, whether for residential, commercial, or industrial purposes, indirectly contributes to emissions through the energy demands of water treatment and transportation processes. Similarly, the consumption of potable water, particularly when measured by flow rate, is directly linked to the energy requirements and associated emissions of the water utility system. Inefficient water usage or leakages can further exacerbate these environmental impacts by increasing the energy demands for treatment and distribution.
</t>
    </r>
    <r>
      <rPr>
        <rFont val="Calibri"/>
        <b/>
        <color theme="1"/>
      </rPr>
      <t>Emission activities</t>
    </r>
    <r>
      <rPr>
        <rFont val="Calibri"/>
        <color theme="1"/>
      </rPr>
      <t xml:space="preserve"> of Use Potable Water from Water Utilities usually include:
Purchase of potable water for end use
Consumption of potable water
Consumption of potable water measured by flow rate</t>
    </r>
  </si>
  <si>
    <t>Water Chilling Tunnels for Food</t>
  </si>
  <si>
    <r>
      <rPr>
        <rFont val="Calibri"/>
        <b/>
        <color theme="1"/>
      </rPr>
      <t>General</t>
    </r>
    <r>
      <rPr>
        <rFont val="Calibri"/>
        <color theme="1"/>
      </rPr>
      <t xml:space="preserve">
Water chilling tunnels in the food production industry utilize chilled water to cool food products effectively. However, the chilling of this water typically involves a separate refrigeration system that uses refrigerants, which can contribute to greenhouse gas (GHG) emissions, particularly if these refrigerants have a high global warming potential (GWP). The energy consumption required to operate both the refrigeration system and the water circulation pumps also adds to the indirect GHG emissions, with the impact depending on the energy source. While these systems are efficient in transferring heat and can be more controlled compared to direct refrigerant cooling systems, the overall environmental footprint includes both the direct emissions from potential refrigerant leaks and the indirect emissions from energy use. Therefore, the sustainability of water chilling tunnels is closely tied to the efficiency of the refrigeration system and the choice of refrigerants, as well as the source of electricity powering the entire operation.
</t>
    </r>
    <r>
      <rPr>
        <rFont val="Calibri"/>
        <b/>
        <color theme="1"/>
      </rPr>
      <t>Emission activities</t>
    </r>
    <r>
      <rPr>
        <rFont val="Calibri"/>
        <color theme="1"/>
      </rPr>
      <t xml:space="preserve"> of Water Chilling Tunnels usually include: 
The use of electricity for driving the system
The use and release of refrigerants
The use of water</t>
    </r>
  </si>
  <si>
    <t>Water Discharge into Municipal Sewer System</t>
  </si>
  <si>
    <r>
      <rPr>
        <rFont val="Calibri"/>
        <b/>
        <color theme="1"/>
      </rPr>
      <t xml:space="preserve">General
</t>
    </r>
    <r>
      <rPr>
        <rFont val="Calibri"/>
        <color theme="1"/>
      </rPr>
      <t xml:space="preserve">Water discharge into municipal sewer systems is an essential component of urban infrastructure, managing wastewater from residential, commercial, and industrial sources. This process ensures the safe and efficient removal of waste materials from populated areas, preventing contamination of water bodies and protecting public health. However, the discharge itself and the subsequent treatment processes can have environmental consequences. Furthermore, the discharge of treated water can impact aquatic ecosystems, altering water temperatures, and nutrient levels. Innovations in wastewater treatment technology, regulatory measures aimed at reducing pollutant levels, and the recovery of resources such as water, energy, and nutrients from wastewater are advancing sustainability in water management practices.
</t>
    </r>
    <r>
      <rPr>
        <rFont val="Calibri"/>
        <b/>
        <color theme="1"/>
      </rPr>
      <t>Emission activities</t>
    </r>
    <r>
      <rPr>
        <rFont val="Calibri"/>
        <color theme="1"/>
      </rPr>
      <t xml:space="preserve"> of Water Discharge into Municipal Sewer System usually include:
The discharge of wastewater</t>
    </r>
  </si>
  <si>
    <t>Zero Water Discharge (ZLD) Process</t>
  </si>
  <si>
    <r>
      <rPr>
        <rFont val="Calibri"/>
        <b/>
        <color theme="1"/>
      </rPr>
      <t xml:space="preserve">General
</t>
    </r>
    <r>
      <rPr>
        <rFont val="Calibri"/>
        <color theme="1"/>
      </rPr>
      <t xml:space="preserve">The Zero Water Discharge (ZLD) Process is an environmental management strategy aimed at eliminating liquid waste in industrial operations. It significantly reduces water pollution by treating and recycling all wastewater, leaving no discharge. This process is crucial in industries such as chemicals, pharmaceuticals, and textiles, where water pollution is a significant concern. Technological advancements have improved ZLD efficiency and reduced energy consumption, contributing to its adoption. However, ZLD systems can be energy-intensive, leading to greenhouse gas (GHG) emissions from energy sources. Regulatory developments increasingly mandate ZLD to conserve water and protect ecosystems, pushing for cleaner, renewable energy sources to mitigate GHG emissions. The shift towards more sustainable practices highlights the balance between water conservation and energy use optimization.
</t>
    </r>
    <r>
      <rPr>
        <rFont val="Calibri"/>
        <b/>
        <color theme="1"/>
      </rPr>
      <t>Emission activities</t>
    </r>
    <r>
      <rPr>
        <rFont val="Calibri"/>
        <color theme="1"/>
      </rPr>
      <t xml:space="preserve"> of Zero Water Discharge (ZLD) Process usually include:
Energy Consumption: Significant GHG emissions from the energy required for the intensive treatment processes, including evaporation and crystallization.
Treatment Chemicals: Production and use of chemicals for water treatment contribute indirectly to GHG emissions.
The focus on ZLD processes emphasizes the critical need to evaluate and minimize energy use through innovative technologies and renewable energy integration, aligning water conservation efforts with broader environmental sustainability goals.</t>
    </r>
  </si>
  <si>
    <t>Operate Air-Cooled Chillers with Synthetic Refrigerants</t>
  </si>
  <si>
    <r>
      <rPr>
        <rFont val="Calibri"/>
        <b/>
        <color theme="1"/>
      </rPr>
      <t>General</t>
    </r>
    <r>
      <rPr>
        <rFont val="Calibri"/>
        <color theme="1"/>
      </rPr>
      <t xml:space="preserve">
Operating air-cooled chillers with synthetic refrigerants poses significant environmental concerns, primarily due to the greenhouse gas (GHG) emissions from these refrigerants. Synthetic refrigerants, such as hydrofluorocarbons (HFCs), are potent GHGs with a high global warming potential (GWP). While they are critical for cooling in commercial and industrial settings, their leakage and improper disposal contribute substantially to global warming. Recent technological advancements aim to reduce these impacts through the development of more efficient chiller systems and the use of alternative refrigerants with lower GWP. Regulatory developments, including international agreements like the Kigali Amendment to the Montreal Protocol, mandate the phasedown of high-GWP refrigerants. Additionally, there's a shift towards adopting natural refrigerants and advanced refrigerant management practices to minimize emissions and environmental impact.
</t>
    </r>
    <r>
      <rPr>
        <rFont val="Calibri"/>
        <b/>
        <color theme="1"/>
      </rPr>
      <t xml:space="preserve">Emission activities </t>
    </r>
    <r>
      <rPr>
        <rFont val="Calibri"/>
        <color theme="1"/>
      </rPr>
      <t>of Operate Air-Cooled Chillers with Synthetic Refrigerants usually include:
Refrigerant Leakage: Inevitable small leaks during operation and maintenance, releasing high-GWP gases.
Improper Disposal: Releasing refrigerants into the atmosphere when equipment is not properly decommissioned.
Energy Consumption: Indirect emissions from energy use, especially if the energy is sourced from fossil fuels.</t>
    </r>
  </si>
  <si>
    <t>Operate Water-Cooled Chillers with Synthetic Refrigerants</t>
  </si>
  <si>
    <r>
      <rPr>
        <rFont val="Calibri, sans-serif"/>
        <b/>
        <color rgb="FF000000"/>
        <sz val="11.0"/>
      </rPr>
      <t>General</t>
    </r>
    <r>
      <rPr>
        <rFont val="Calibri, sans-serif"/>
        <color rgb="FF000000"/>
        <sz val="11.0"/>
      </rPr>
      <t xml:space="preserve">
Operating water-cooled chillers with synthetic refrigerants poses significant environmental challenges, notably in terms of greenhouse gas emissions. The core issue lies with the synthetic refrigerants themselves, which are potent greenhouse gases. Leakage of these substances into the atmosphere can exacerbate global warming. However, the industry is evolving with technological advancements that enhance efficiency and reduce emissions. Regulatory developments aim to phase down high-global warming potential (GWP) refrigerants in favor of alternatives with lower environmental impact. Furthermore, shifts towards more sustainable practices, such as improved leakage control, recycling of refrigerants, and the adoption of energy-efficient technologies, are becoming more prevalent. These efforts are critical in mitigating the environmental impact of these systems.
</t>
    </r>
    <r>
      <rPr>
        <rFont val="Calibri, sans-serif"/>
        <b/>
        <color rgb="FF000000"/>
        <sz val="11.0"/>
      </rPr>
      <t>Emission activities</t>
    </r>
    <r>
      <rPr>
        <rFont val="Calibri, sans-serif"/>
        <color rgb="FF000000"/>
        <sz val="11.0"/>
      </rPr>
      <t xml:space="preserve"> of Operate Water-Cooled Chillers with Synthetic Refrigerants usually include:
Refrigerant Leakage: Inevitable leaks of high-GWP refrigerants during operation or maintenance, directly contributing to greenhouse gas emissions.
Energy Consumption: The significant energy demand of chillers translates to indirect emissions, heavily influenced by the carbon intensity of the power source.
End-of-Life Emissions: Potential release of refrigerants when decommissioning or disposing of chiller equipment, unless properly managed.</t>
    </r>
  </si>
  <si>
    <t>Onsite Water Treatment for Chiller or Boiler Water - Direct Method</t>
  </si>
  <si>
    <r>
      <rPr>
        <rFont val="Calibri"/>
        <b/>
        <color theme="1"/>
      </rPr>
      <t>General</t>
    </r>
    <r>
      <rPr>
        <rFont val="Calibri"/>
        <color theme="1"/>
      </rPr>
      <t xml:space="preserve">
Onsite water treatment for chiller or boiler water systems, using the direct method, focuses on the purification and reuse of water to optimize thermal efficiency and minimize chemical consumption. This process, vital for cooling and heating large buildings or industrial processes, has environmental implications, particularly in terms of greenhouse gas (GHG) emissions. Primary concerns include the energy consumption of the treatment equipment and the production of treatment chemicals. Recent technological advancements aim to reduce these impacts through energy-efficient systems and environmentally friendly chemicals. Moreover, regulatory developments are pushing for lower GHG emissions and higher sustainability standards in water treatment practices, encouraging the adoption of green technologies and the shift towards more sustainable operations.
</t>
    </r>
    <r>
      <rPr>
        <rFont val="Calibri"/>
        <b/>
        <color theme="1"/>
      </rPr>
      <t>Emission activities</t>
    </r>
    <r>
      <rPr>
        <rFont val="Calibri"/>
        <color theme="1"/>
      </rPr>
      <t xml:space="preserve"> of Onsite Water Treatment for Chiller or Boiler Water - Direct Method usually include:
Energy Consumption: The operation of pumps, filtration systems, and other treatment equipment uses significant energy, contributing to GHG emissions.
Chemical Production: The manufacture and transportation of water treatment chemicals generate GHG emissions.
Waste Generation: Disposal of sludge and other waste products from the water treatment process can lead to indirect GHG emissions.
This structured approach provides a clear and concise overview of the environmental impacts associated with onsite water treatment systems, highlighting key areas for emission reduction and sustainable practice implementation.</t>
    </r>
  </si>
  <si>
    <t>Operate Centralized Air Handling Systems for HVAC</t>
  </si>
  <si>
    <r>
      <rPr>
        <rFont val="Calibri"/>
        <b/>
        <color theme="1"/>
      </rPr>
      <t>General</t>
    </r>
    <r>
      <rPr>
        <rFont val="Calibri"/>
        <color theme="1"/>
      </rPr>
      <t xml:space="preserve">
Operating centralized air handling systems for HVAC (Heating, Ventilation, and Air Conditioning) is crucial for maintaining indoor comfort in large buildings. However, these systems are significant contributors to greenhouse gas (GHG) emissions, primarily due to their high energy consumption. The environmental concerns revolve around the use of fossil fuels in electricity generation for these systems and the potent refrigerants they often employ, which can have a high global warming potential. Technological advancements, such as the development of more energy-efficient systems and the use of eco-friendly refrigerants, alongside regulatory developments pushing for stricter emissions standards, mark a positive shift towards more sustainable HVAC practices. These efforts are part of a broader movement to reduce the carbon footprint of building operations.
</t>
    </r>
    <r>
      <rPr>
        <rFont val="Calibri"/>
        <b/>
        <color theme="1"/>
      </rPr>
      <t>Emission activities</t>
    </r>
    <r>
      <rPr>
        <rFont val="Calibri"/>
        <color theme="1"/>
      </rPr>
      <t xml:space="preserve"> of Operate Centralized Air Handling Systems for HVAC usually include:
Energy Consumption: The operation of centralized air handling units, especially in cooling and heating large buildings, results in significant electricity use, driving up GHG emissions.
Refrigerants: Use of refrigerants with high global warming potential (GWP), contributing to direct emissions during leaks or improper disposal.
This format encapsulates the essential aspects and emission sources of operating centralized air handling systems for HVAC, offering stakeholders targeted insights for environmental impact mitigation.</t>
    </r>
  </si>
  <si>
    <t>Operate Terminal Units and Other Electrical Components for HVAC</t>
  </si>
  <si>
    <r>
      <rPr>
        <rFont val="Calibri"/>
        <b/>
        <color theme="1"/>
      </rPr>
      <t xml:space="preserve">General
</t>
    </r>
    <r>
      <rPr>
        <rFont val="Calibri"/>
        <color theme="1"/>
      </rPr>
      <t xml:space="preserve">Operating terminal units and other electrical components for Heating, Ventilation, and Air Conditioning (HVAC) systems is a significant contributor to greenhouse gas (GHG) emissions, primarily due to the energy consumption required for heating, cooling, and ventilation processes. This energy is often sourced from fossil fuels, leading to carbon dioxide and other GHG emissions. Recent technological advancements, such as the development of high-efficiency HVAC systems, and the integration of renewable energy sources, have begun to mitigate these impacts. Additionally, regulatory developments aiming at reducing the carbon footprint of buildings have promoted the adoption of these sustainable practices. Despite these efforts, the operation of HVAC systems remains a considerable environmental challenge, necessitating ongoing efforts towards energy efficiency and sustainability.
</t>
    </r>
    <r>
      <rPr>
        <rFont val="Calibri"/>
        <b/>
        <color theme="1"/>
      </rPr>
      <t>Emission activities</t>
    </r>
    <r>
      <rPr>
        <rFont val="Calibri"/>
        <color theme="1"/>
      </rPr>
      <t xml:space="preserve"> of Operate Terminal Units and Other Electrical Components for HVAC usually include:
Energy Consumption: Significant emissions stem from the electricity and, in some cases, natural gas used to power HVAC components.
Refrigerants: Leakage of refrigerants, such as HCFCs and HFCs, which are potent greenhouse gases.</t>
    </r>
  </si>
  <si>
    <t>BART Ref ID</t>
  </si>
  <si>
    <t>Status</t>
  </si>
  <si>
    <t>Version</t>
  </si>
  <si>
    <t>Author Status</t>
  </si>
  <si>
    <t>#BART ID (old)</t>
  </si>
  <si>
    <t>#BART Index</t>
  </si>
  <si>
    <t>#BART ID Text</t>
  </si>
  <si>
    <t>#BART Full Name</t>
  </si>
  <si>
    <t>BART Name (Tree L1)</t>
  </si>
  <si>
    <t>BART Name (Tree L2)</t>
  </si>
  <si>
    <t>BART Name (Tree L3)</t>
  </si>
  <si>
    <t>Category: GHG-BO</t>
  </si>
  <si>
    <t>Category: Functional-BO</t>
  </si>
  <si>
    <t>Carbon Source Lifecycle</t>
  </si>
  <si>
    <t>#EAT Name</t>
  </si>
  <si>
    <t>Activity Description</t>
  </si>
  <si>
    <t>Measured Quantity</t>
  </si>
  <si>
    <t>Measured Quantity Description</t>
  </si>
  <si>
    <t>Unit Allowed Values</t>
  </si>
  <si>
    <t>Measured Quantity Type</t>
  </si>
  <si>
    <t>Specifier 1</t>
  </si>
  <si>
    <t>Specifier 1 Description</t>
  </si>
  <si>
    <t>Specifier 1 Category Tree</t>
  </si>
  <si>
    <t>Specifier 2</t>
  </si>
  <si>
    <t>Specifier 2 Description</t>
  </si>
  <si>
    <t>Specifier 2 Category Tree</t>
  </si>
  <si>
    <t>Specifier 3</t>
  </si>
  <si>
    <t>Specifier 3 Description</t>
  </si>
  <si>
    <t>Specifier 3 Category Tree</t>
  </si>
  <si>
    <t>Qualifier 1</t>
  </si>
  <si>
    <t>Qualifier 1 Allowed Values</t>
  </si>
  <si>
    <t>Qualifier 2</t>
  </si>
  <si>
    <t>Qualifier 2 Allowed Values</t>
  </si>
  <si>
    <t>Qualifier 3</t>
  </si>
  <si>
    <t>Qualifier 3 Allowed Values</t>
  </si>
  <si>
    <t>Specifier 1 Value</t>
  </si>
  <si>
    <t>Specifier 2 Value</t>
  </si>
  <si>
    <t>Specifier 3 Value</t>
  </si>
  <si>
    <t>Created On</t>
  </si>
  <si>
    <t>Last Updated</t>
  </si>
  <si>
    <t>BART001</t>
  </si>
  <si>
    <t>Fuel_Use</t>
  </si>
  <si>
    <t>Fuel use</t>
  </si>
  <si>
    <t>Fuel</t>
  </si>
  <si>
    <t>Use</t>
  </si>
  <si>
    <t>Draft</t>
  </si>
  <si>
    <t>WIP</t>
  </si>
  <si>
    <t>BART031_Fuel_Purchase</t>
  </si>
  <si>
    <t>BART001.1</t>
  </si>
  <si>
    <t>Fuel_Purchase</t>
  </si>
  <si>
    <t>Purchase of fuels for end use</t>
  </si>
  <si>
    <t>Energy and Utilities: Fuel Management</t>
  </si>
  <si>
    <t>Purchase</t>
  </si>
  <si>
    <t>Fuel Purchase</t>
  </si>
  <si>
    <t>Fuel Quantity</t>
  </si>
  <si>
    <t>Fuel Quantity (Fuel Purchase)</t>
  </si>
  <si>
    <t>Volume, Weight, Energy or Heat</t>
  </si>
  <si>
    <t>Fuel Type</t>
  </si>
  <si>
    <t>The types of fuel purchased</t>
  </si>
  <si>
    <t>What's the business purpose for the fuel?</t>
  </si>
  <si>
    <t>For end use, not to resell</t>
  </si>
  <si>
    <t>BART032_Fuel_Consumption</t>
  </si>
  <si>
    <t>BART001.2</t>
  </si>
  <si>
    <t>Fuel_Consumption</t>
  </si>
  <si>
    <t>Consumption of fuels</t>
  </si>
  <si>
    <t>Consumption</t>
  </si>
  <si>
    <t>Fuel Consumption</t>
  </si>
  <si>
    <t>Fuel Quantity (Fuel Consumption)</t>
  </si>
  <si>
    <t>The types of fuel consumed</t>
  </si>
  <si>
    <t>Vehicle Type</t>
  </si>
  <si>
    <t>The type of the vehicle</t>
  </si>
  <si>
    <t>BART001.2.a</t>
  </si>
  <si>
    <t>Consumption of fuels measured by flow rate</t>
  </si>
  <si>
    <t>Fuel Flow Rate</t>
  </si>
  <si>
    <t>BART001.2.b</t>
  </si>
  <si>
    <t>Consumption of fuels measured by fuel composition percentage</t>
  </si>
  <si>
    <t>Fuel Percentage Composition</t>
  </si>
  <si>
    <t>BART033_Fuel_Inventory</t>
  </si>
  <si>
    <t>BART001.3</t>
  </si>
  <si>
    <t>Fuel_Inventory</t>
  </si>
  <si>
    <t>Inventory of fuels for end use</t>
  </si>
  <si>
    <t>Inventory</t>
  </si>
  <si>
    <t>Fuel Inventory</t>
  </si>
  <si>
    <t>Fuel Quantity (Fuel Inventory)</t>
  </si>
  <si>
    <t>Volume, Weight, Energy or Heat, Count</t>
  </si>
  <si>
    <t>The types of fuel stored</t>
  </si>
  <si>
    <t>BART034_Fuel_Transport</t>
  </si>
  <si>
    <t>BART001.4</t>
  </si>
  <si>
    <t>Fuel_Transport</t>
  </si>
  <si>
    <t>Transport of fuels for end use</t>
  </si>
  <si>
    <t>Fuel Transport</t>
  </si>
  <si>
    <t>Fuel Quantity (Fuel Transport)</t>
  </si>
  <si>
    <t>Volume, Weight, Distance or Length, Speed, Goods transport weight-distance</t>
  </si>
  <si>
    <t>The types of fuel transported</t>
  </si>
  <si>
    <t>BART035_Fuel_Production</t>
  </si>
  <si>
    <t>BART001.5</t>
  </si>
  <si>
    <t>Fuel_Production</t>
  </si>
  <si>
    <t>Production of fuels for end use</t>
  </si>
  <si>
    <t>Energy and Utilities: Fuel Management, Operations: Process Operations</t>
  </si>
  <si>
    <t>Production</t>
  </si>
  <si>
    <t>Fuel Production</t>
  </si>
  <si>
    <t>Fuel Quantity (Fuel Production)</t>
  </si>
  <si>
    <t>The types of fuel produced</t>
  </si>
  <si>
    <t>BART010_Vehicle_Run</t>
  </si>
  <si>
    <t>BART002</t>
  </si>
  <si>
    <t>Vehicle_Run</t>
  </si>
  <si>
    <t>Running of vehicles</t>
  </si>
  <si>
    <t>Operations: Fleet Operations</t>
  </si>
  <si>
    <t>Run</t>
  </si>
  <si>
    <t>Modified</t>
  </si>
  <si>
    <t>Done</t>
  </si>
  <si>
    <t>BART002.1</t>
  </si>
  <si>
    <t>Running of vehicles that combust fuels</t>
  </si>
  <si>
    <t>Scope 1: Mobile Combustion: On-Road Vehicles</t>
  </si>
  <si>
    <t>Vehicle Run</t>
  </si>
  <si>
    <t>Distance Travelled</t>
  </si>
  <si>
    <t>Distance Travelled (Vehicle Run)</t>
  </si>
  <si>
    <t>Distance or Length, Speed, Time Period, Passenger travel distance, Count</t>
  </si>
  <si>
    <t>The types of fuel used by the vehicle</t>
  </si>
  <si>
    <t>Vehicle Year</t>
  </si>
  <si>
    <t>The year in which the vehicle was made</t>
  </si>
  <si>
    <t xml:space="preserve">Are the vehicles on-road vehicles or non-road vehicles? </t>
  </si>
  <si>
    <t>On-road vehicles</t>
  </si>
  <si>
    <t>BART036_Passenger Vehicle_Run</t>
  </si>
  <si>
    <t>BART002.1.a</t>
  </si>
  <si>
    <t>Passenger Vehicle_Run</t>
  </si>
  <si>
    <t>Running of passenger vehicles that combust fuels</t>
  </si>
  <si>
    <t>Passenger Vehicle</t>
  </si>
  <si>
    <t>Is the vehicle electric?</t>
  </si>
  <si>
    <t>No, the vehicle is powered fully or partially by fuel</t>
  </si>
  <si>
    <t>BART037_Delivery Vehicle_Run</t>
  </si>
  <si>
    <t>BART002.1.b</t>
  </si>
  <si>
    <t>Delivery Vehicle_Run</t>
  </si>
  <si>
    <t>Running of delivery vehicles that combust fuels</t>
  </si>
  <si>
    <t>Delivery Vehicle</t>
  </si>
  <si>
    <t>Distance or Length, Speed, Time Period, Count</t>
  </si>
  <si>
    <t>Vehicle Delivery Load</t>
  </si>
  <si>
    <t>No, the vehicle is powered by fuel</t>
  </si>
  <si>
    <t>Who operated the delivery vehicles?</t>
  </si>
  <si>
    <t>The delivery vehicles are operated by the reporting company, not a 3rd party</t>
  </si>
  <si>
    <t>BART002.2</t>
  </si>
  <si>
    <t>Electrical Vehicle_Run</t>
  </si>
  <si>
    <t>Running of vehicles that use electricity</t>
  </si>
  <si>
    <t>Electrical Vehicle</t>
  </si>
  <si>
    <t>Vehicle Power Type</t>
  </si>
  <si>
    <t>Hybrid or Battery Electric</t>
  </si>
  <si>
    <t>BART038_Electrical Passenger Vehicle_Run</t>
  </si>
  <si>
    <t>BART002.2.a</t>
  </si>
  <si>
    <t>Electrical Passenger Vehicle_Run</t>
  </si>
  <si>
    <t>Running of electrical or hybrid electrical passenger vehicles</t>
  </si>
  <si>
    <t>Electrical Passenger Vehicle</t>
  </si>
  <si>
    <t>Distance or Length, Speed, Time Period, Passenger travel distance,  Electrical Energy</t>
  </si>
  <si>
    <t>BART039_Electrical Delivery Vehicle_Run</t>
  </si>
  <si>
    <t>BART002.2.b</t>
  </si>
  <si>
    <t>Electrical Delivery Vehicle_Run</t>
  </si>
  <si>
    <t>Running of electrical delivery vehicles</t>
  </si>
  <si>
    <t>Electrical Delivery Vehicle</t>
  </si>
  <si>
    <t>Distance or Length, Speed, Time Period, Electrical Energy</t>
  </si>
  <si>
    <t>BART003</t>
  </si>
  <si>
    <t>Refrigerant use</t>
  </si>
  <si>
    <t>Refrigerant</t>
  </si>
  <si>
    <t>BART028_Refrigerant_Purchase</t>
  </si>
  <si>
    <t>BART003.1</t>
  </si>
  <si>
    <t>Refrigerant_Purchase</t>
  </si>
  <si>
    <t>Purchase of refrigerants for end use</t>
  </si>
  <si>
    <t>Scope 1: Fugitive Emission: Refrigerants</t>
  </si>
  <si>
    <t>Operations: Cooling and HVAC Operations, Energy and Utilities: Cooling Management</t>
  </si>
  <si>
    <t>Refrigerant Purchase</t>
  </si>
  <si>
    <t>Refrigerant Quantity</t>
  </si>
  <si>
    <t>Refrigerant Quantity (Refrigerant Purchase)</t>
  </si>
  <si>
    <t>Volume, Weight</t>
  </si>
  <si>
    <t>Refrigerant Type</t>
  </si>
  <si>
    <t>The type of the refrigerant purchased</t>
  </si>
  <si>
    <t>What's the business purpose of the refrigerant</t>
  </si>
  <si>
    <t>For end use, not for resell</t>
  </si>
  <si>
    <t>BART029_Refrigerant_Refill</t>
  </si>
  <si>
    <t>BART003.2</t>
  </si>
  <si>
    <t>Refrigerant_Refill</t>
  </si>
  <si>
    <t>Refill refrigerants into existing cooling or HVAC equipment</t>
  </si>
  <si>
    <t>Refill</t>
  </si>
  <si>
    <t>Refrigerant Refill</t>
  </si>
  <si>
    <t>Refrigerant Quantity (Refrigerant Refill)</t>
  </si>
  <si>
    <t>The type of the refrigerant refilled</t>
  </si>
  <si>
    <t>Who operates or owns the cooling or HVAC equipment?</t>
  </si>
  <si>
    <t>The company itself, not a 3rd party</t>
  </si>
  <si>
    <t>BART030_Refrigerant_Inventory</t>
  </si>
  <si>
    <t>BART003.3</t>
  </si>
  <si>
    <t>Refrigerant_Inventory</t>
  </si>
  <si>
    <t>Inventory of refrigerants for end use</t>
  </si>
  <si>
    <t>Refrigerant Inventory</t>
  </si>
  <si>
    <t>Refrigerant Quantity (Refrigerant Inventory)</t>
  </si>
  <si>
    <t>The type of the refrigerant in inventory</t>
  </si>
  <si>
    <t>BART004</t>
  </si>
  <si>
    <t>Electricity_Purchase and Use</t>
  </si>
  <si>
    <t>Purchase and use of electricity</t>
  </si>
  <si>
    <t>Purchase and Use</t>
  </si>
  <si>
    <t>BART014_Electricity_Purchase</t>
  </si>
  <si>
    <t>BART004.1</t>
  </si>
  <si>
    <t>Electricity_Purchase</t>
  </si>
  <si>
    <t>Purchase of electricity for end use</t>
  </si>
  <si>
    <t>Scope 2: Purchased Electricity</t>
  </si>
  <si>
    <t>Energy and Utilities: Energy Management</t>
  </si>
  <si>
    <t>Electricity Purchase</t>
  </si>
  <si>
    <t>Electricity Quantity</t>
  </si>
  <si>
    <t>Electricity Quantity (Electricity Purchase)</t>
  </si>
  <si>
    <t>Electrical Energy</t>
  </si>
  <si>
    <t>Country</t>
  </si>
  <si>
    <t>The Country location of the electricity provider. If this information is not available, use the Country location of the electricity consumer</t>
  </si>
  <si>
    <t>State or Province</t>
  </si>
  <si>
    <t xml:space="preserve">The state or province of the electricity provider. </t>
  </si>
  <si>
    <t>US eGRID Subregion</t>
  </si>
  <si>
    <t>Was the electricity provided by a 3rd party or generated by the company itself?</t>
  </si>
  <si>
    <t>Provided by a 3rd party, not generated by the company itself</t>
  </si>
  <si>
    <t>BART015_Electricity_Consumption</t>
  </si>
  <si>
    <t>BART004.2</t>
  </si>
  <si>
    <t>Electricity_Consumption</t>
  </si>
  <si>
    <t>Consumption of purchased electricity</t>
  </si>
  <si>
    <t>Electricity Consumption</t>
  </si>
  <si>
    <t>Electricity Quantity (Electricity Consumption)</t>
  </si>
  <si>
    <t>The Country location of the electricity provider. If this informaiton is not available, use the Country location of the electricity consumer</t>
  </si>
  <si>
    <t>BART004.2.a</t>
  </si>
  <si>
    <t>Consumption of purchased electricity measured by power</t>
  </si>
  <si>
    <t>Power</t>
  </si>
  <si>
    <t>Power (Electricity Consumption)</t>
  </si>
  <si>
    <t>BART004.2.b</t>
  </si>
  <si>
    <t>Consumption of purchased electricity measured by electrical current</t>
  </si>
  <si>
    <t>Electrical Current</t>
  </si>
  <si>
    <t>Electrical Current (Electricity Consumption)</t>
  </si>
  <si>
    <t>BART004.2.c</t>
  </si>
  <si>
    <t>Consumption of purchased electricity estimated by percentage of a total consumption</t>
  </si>
  <si>
    <t>Percentage of Total</t>
  </si>
  <si>
    <t>Percentage of Total (Electricity Consumption)</t>
  </si>
  <si>
    <t>BART004.2.d</t>
  </si>
  <si>
    <t>Consumption of purchased electricity by rechargeable batteries estimated by charging time</t>
  </si>
  <si>
    <t>Battery Charging Time</t>
  </si>
  <si>
    <t>BART004.2.e</t>
  </si>
  <si>
    <t>Total consumption of purchased electricity used as attribution base</t>
  </si>
  <si>
    <t>Total Electricity Quantity</t>
  </si>
  <si>
    <t>BART005</t>
  </si>
  <si>
    <t>Steam or Heat_Purchase and Use</t>
  </si>
  <si>
    <t>Purchase and use of steam or heat</t>
  </si>
  <si>
    <t>Steam or Heat</t>
  </si>
  <si>
    <t>BART016_Steam or Heat_Purchase</t>
  </si>
  <si>
    <t>BART005.1</t>
  </si>
  <si>
    <t>Steam or Heat_Purchase</t>
  </si>
  <si>
    <t>Purchase of steam or heat for end use</t>
  </si>
  <si>
    <t>Scope 2: Purchased Steam and Heat</t>
  </si>
  <si>
    <t>Energy and Utilities: Steam and Heating Management</t>
  </si>
  <si>
    <t>Steam or Heat Purchase</t>
  </si>
  <si>
    <t>Steam or Heat Quantity</t>
  </si>
  <si>
    <t>Steam or Heat Quantity (Steam or Heat Purchase)</t>
  </si>
  <si>
    <t>Energy or Heat, Volume</t>
  </si>
  <si>
    <t>Was the steam or heat provided by a 3rd party or generated by the company itself?</t>
  </si>
  <si>
    <t>BART017_Steam or Heat_Consumption</t>
  </si>
  <si>
    <t>BART005.2</t>
  </si>
  <si>
    <t>Steam or Heat_Consumption</t>
  </si>
  <si>
    <t>Consumption of purchased steam or heat</t>
  </si>
  <si>
    <t>Steam or Heat Consumption</t>
  </si>
  <si>
    <t>Steam or Heat Quantity (Steam or Heat Consumption)</t>
  </si>
  <si>
    <t>BART005.2.a</t>
  </si>
  <si>
    <t>Steam_Consumption</t>
  </si>
  <si>
    <t>Consumption of purchased steam measured by flow rate</t>
  </si>
  <si>
    <t>Steam Consumption</t>
  </si>
  <si>
    <t>Steam Flow Rate</t>
  </si>
  <si>
    <t>BART020_Goods_Transport</t>
  </si>
  <si>
    <t>BART006</t>
  </si>
  <si>
    <t>Goods_Transport</t>
  </si>
  <si>
    <t>Third party transport of goods</t>
  </si>
  <si>
    <t>Scope 3: Upstream Transportation and Distribution</t>
  </si>
  <si>
    <t>Supply Chain: Transport Logistics</t>
  </si>
  <si>
    <t>Goods</t>
  </si>
  <si>
    <t xml:space="preserve">What was the purpose of the goods transport? </t>
  </si>
  <si>
    <t>Goods transport to the company to be used as raw material or components in product manufacturing</t>
  </si>
  <si>
    <t>Who performed the transport?</t>
  </si>
  <si>
    <t>by a 3rd party, not the company iteself</t>
  </si>
  <si>
    <t>BART018_Goods_Transport</t>
  </si>
  <si>
    <t>BART006.1</t>
  </si>
  <si>
    <t>Third party transport of goods using non-shared vehicles with total distance data</t>
  </si>
  <si>
    <t>Goods Transport</t>
  </si>
  <si>
    <t>Distance Transported</t>
  </si>
  <si>
    <t>Distance Transported (Goods Transport)</t>
  </si>
  <si>
    <t>weight times distance</t>
  </si>
  <si>
    <t>The type of the vehicle used in the transport</t>
  </si>
  <si>
    <t>Delivery Vehicle Load</t>
  </si>
  <si>
    <t>Was the transport vehicle capacity used exclusively for the company's goods or products, or shared with other goods?</t>
  </si>
  <si>
    <t>Used exclusively</t>
  </si>
  <si>
    <t>BART020.a_Goods_Transport</t>
  </si>
  <si>
    <t>BART006.2</t>
  </si>
  <si>
    <t>Third party road transport of goods with weight times distance data</t>
  </si>
  <si>
    <t>Weight times Distance</t>
  </si>
  <si>
    <t>Weight times Distance (Goods Transport)</t>
  </si>
  <si>
    <t>BART020.b_Goods_Transport</t>
  </si>
  <si>
    <t>BART006.3</t>
  </si>
  <si>
    <t>Third party transport of goods by air with weight times distance data</t>
  </si>
  <si>
    <t>Flight Distance</t>
  </si>
  <si>
    <t>BART020.c_Goods_Transport</t>
  </si>
  <si>
    <t>BART006.4</t>
  </si>
  <si>
    <t>Third party transport of goods by sea with weight times distance data</t>
  </si>
  <si>
    <t>Ship Type</t>
  </si>
  <si>
    <t>Ship Capacity</t>
  </si>
  <si>
    <t>BART021_Product_Distribution</t>
  </si>
  <si>
    <t>BART007</t>
  </si>
  <si>
    <t>Product_Distribution</t>
  </si>
  <si>
    <t>Third party transport to distribute the company's products</t>
  </si>
  <si>
    <t>Scope 3: Downstream Transportation and Distribution of Products</t>
  </si>
  <si>
    <t>Product</t>
  </si>
  <si>
    <t>Distribution</t>
  </si>
  <si>
    <t>Distribution of the company's products to its customers, channels, or distributors</t>
  </si>
  <si>
    <t>BART019_Product_Distribution</t>
  </si>
  <si>
    <t>BART007.1</t>
  </si>
  <si>
    <t>Third party transport to distribute the company's products using non-shared vehicles</t>
  </si>
  <si>
    <t>Product Distribution</t>
  </si>
  <si>
    <t>Distance Transported (Product Distribution)</t>
  </si>
  <si>
    <t>BART021.a_Product_Distribution</t>
  </si>
  <si>
    <t>BART007.2</t>
  </si>
  <si>
    <t>Third party transport to distribute the company's products using shared road transport</t>
  </si>
  <si>
    <t>Weight times Distance (Product Distribution)</t>
  </si>
  <si>
    <t>BART021.b_Product_Distribution</t>
  </si>
  <si>
    <t>BART007.3</t>
  </si>
  <si>
    <t>Third party transport to distribute the company's products by air</t>
  </si>
  <si>
    <t>BART021.c_Product_Distribution</t>
  </si>
  <si>
    <t>BART007.4</t>
  </si>
  <si>
    <t>Third party transport to distribute the company's products by sea</t>
  </si>
  <si>
    <t>BART008</t>
  </si>
  <si>
    <t>Waste_Disposal</t>
  </si>
  <si>
    <t>Waste disposal</t>
  </si>
  <si>
    <t>Disposal</t>
  </si>
  <si>
    <t>BART022_Waste_Generation</t>
  </si>
  <si>
    <t>BART008.1</t>
  </si>
  <si>
    <t>Waste_Generation</t>
  </si>
  <si>
    <t>Waste generated in operations</t>
  </si>
  <si>
    <t>Scope 3: Waste Generated in Operations</t>
  </si>
  <si>
    <t>Energy and Utilities: Waste Management, Operations: Process Operations</t>
  </si>
  <si>
    <t>Generation</t>
  </si>
  <si>
    <t>Waste Generation</t>
  </si>
  <si>
    <t>Weight of Waste</t>
  </si>
  <si>
    <t>Weight of Waste (Waste Generation)</t>
  </si>
  <si>
    <t>Volume, Weight, Count</t>
  </si>
  <si>
    <t>Waste Type</t>
  </si>
  <si>
    <t>The type of the waste</t>
  </si>
  <si>
    <t>Waste Disposal Type</t>
  </si>
  <si>
    <t>The type of waste disposal</t>
  </si>
  <si>
    <t>Waste Disposal</t>
  </si>
  <si>
    <t>Who performed the waste disposal?</t>
  </si>
  <si>
    <t>Third party waste management service provider, not the company itself</t>
  </si>
  <si>
    <t>BART023_Waste_Disposal</t>
  </si>
  <si>
    <t>BART008.2</t>
  </si>
  <si>
    <t>Waste disposal by third party services</t>
  </si>
  <si>
    <t>Energy and Utilities: Waste Management</t>
  </si>
  <si>
    <t>Weight of Waste (Waste Disposal)</t>
  </si>
  <si>
    <t>BART008.2.a</t>
  </si>
  <si>
    <t>Waste disposal by third party services in volume</t>
  </si>
  <si>
    <t>Volume of Waste</t>
  </si>
  <si>
    <t>BART008.2.b</t>
  </si>
  <si>
    <t>Waste disposal by third party services in volume estimated by number of collection visits</t>
  </si>
  <si>
    <t>Number of Visits</t>
  </si>
  <si>
    <t>BART008.3</t>
  </si>
  <si>
    <t>Domenstic and Industrial Sludge Disposal</t>
  </si>
  <si>
    <t>Sludge</t>
  </si>
  <si>
    <t>Sludge Disposal</t>
  </si>
  <si>
    <t>Weight of Sludge</t>
  </si>
  <si>
    <t>BART009</t>
  </si>
  <si>
    <t>Employee_Commute</t>
  </si>
  <si>
    <t>Employee commute</t>
  </si>
  <si>
    <t>Scope 3: Employee Commuting</t>
  </si>
  <si>
    <t>Support Services: HR</t>
  </si>
  <si>
    <t>Employee</t>
  </si>
  <si>
    <t>BART024_Employee_Commute</t>
  </si>
  <si>
    <t>BART009.1</t>
  </si>
  <si>
    <t>Employee commute in private vehicles not shared with others</t>
  </si>
  <si>
    <t>Distance Travelled (Employee Commute)</t>
  </si>
  <si>
    <t>Passenger travel distance</t>
  </si>
  <si>
    <t>The type of the vehicle used by employee commuting</t>
  </si>
  <si>
    <t>Who did the travel or commute?</t>
  </si>
  <si>
    <t>Employees of the company</t>
  </si>
  <si>
    <t>Were the commute or travel vehicles shared with other passengers who's not the employee themselves?</t>
  </si>
  <si>
    <t>No</t>
  </si>
  <si>
    <t>EPA-2021_EAT011_Enployee_Travel or Commute</t>
  </si>
  <si>
    <t>BART026.a_Employee_Commute</t>
  </si>
  <si>
    <t>BART009.2</t>
  </si>
  <si>
    <t>Employee commute in shared road transport vehicles</t>
  </si>
  <si>
    <t>Number of Passengers times Distance Travelled</t>
  </si>
  <si>
    <t>Number of Passengers times Distance Travelled (Employee Commute)</t>
  </si>
  <si>
    <t>BART026.b_Employee_Commute</t>
  </si>
  <si>
    <t>BART009.3</t>
  </si>
  <si>
    <t>Employee commute in shared air transport vehicles</t>
  </si>
  <si>
    <t>Flight Class</t>
  </si>
  <si>
    <t>BART026.c_Employee_Commute</t>
  </si>
  <si>
    <t>BART009.4</t>
  </si>
  <si>
    <t>Employee commute in shared ferries</t>
  </si>
  <si>
    <t>Passenger Type</t>
  </si>
  <si>
    <t>BART027_Employee_Travel</t>
  </si>
  <si>
    <t>BART010</t>
  </si>
  <si>
    <t>Employee_Travel</t>
  </si>
  <si>
    <t>Employee business travel</t>
  </si>
  <si>
    <t>Scope 3: Business Travel</t>
  </si>
  <si>
    <t xml:space="preserve">Support Services: Travel Management </t>
  </si>
  <si>
    <t>Employee Travel</t>
  </si>
  <si>
    <t>Number of Passengers times Distance</t>
  </si>
  <si>
    <t>Number of Passengers times Distance (Employee Travel)</t>
  </si>
  <si>
    <t>EPA-2021_EAT012_Enployee_Travel or Commute</t>
  </si>
  <si>
    <t>BART025_Employee_Travel</t>
  </si>
  <si>
    <t>BART010.1</t>
  </si>
  <si>
    <t>Employee business travel in private vehicles not shared with others</t>
  </si>
  <si>
    <t>Distance Travelled (Employee Travel)</t>
  </si>
  <si>
    <t>The type of the vehicle used by employee business travel</t>
  </si>
  <si>
    <t>BART027.a_Employee_Travel</t>
  </si>
  <si>
    <t>BART010.2</t>
  </si>
  <si>
    <t>Employee business travel in shared Road transport vehicles</t>
  </si>
  <si>
    <t>BART027.b_Employee_Travel</t>
  </si>
  <si>
    <t>BART010.3</t>
  </si>
  <si>
    <t>Employee business travel in shared air transport vehicles</t>
  </si>
  <si>
    <t>BART027.c_Employee_Travel</t>
  </si>
  <si>
    <t>BART010.4</t>
  </si>
  <si>
    <t>Employee business travel in shared ferries</t>
  </si>
  <si>
    <t>BART011</t>
  </si>
  <si>
    <t>Employee_Lodging</t>
  </si>
  <si>
    <t>Employee hotel stay during business travel</t>
  </si>
  <si>
    <t>Lodging</t>
  </si>
  <si>
    <t>BART045_Hotel Room_Stay</t>
  </si>
  <si>
    <t>BART011.1</t>
  </si>
  <si>
    <t>Employee hotel stay by country during business travel</t>
  </si>
  <si>
    <t>Number of Rooms times Nights</t>
  </si>
  <si>
    <t>Other Counts</t>
  </si>
  <si>
    <t>The Country location of the hotel</t>
  </si>
  <si>
    <t>BART012</t>
  </si>
  <si>
    <t>Goods and Services_Purchase and Use</t>
  </si>
  <si>
    <t>Purchase and use of goods and services</t>
  </si>
  <si>
    <t>Goods and Services</t>
  </si>
  <si>
    <t>BART046.a_Goods and Services_Purchase</t>
  </si>
  <si>
    <t>BART012.1</t>
  </si>
  <si>
    <t>Purchase and use of goods and services by price</t>
  </si>
  <si>
    <t>Purchase Price</t>
  </si>
  <si>
    <t>Currency</t>
  </si>
  <si>
    <t>The Country location of the purchase</t>
  </si>
  <si>
    <t>Commodity Code</t>
  </si>
  <si>
    <t>The BEA Commodity Code of the goods purchased</t>
  </si>
  <si>
    <t>BEA Code</t>
  </si>
  <si>
    <t>BART044_Material_Use</t>
  </si>
  <si>
    <t>BART012.2</t>
  </si>
  <si>
    <t>Material_Purchase and Use</t>
  </si>
  <si>
    <t>Purchase and Use of Material by Weight</t>
  </si>
  <si>
    <t>Material</t>
  </si>
  <si>
    <t>Material Quantity</t>
  </si>
  <si>
    <t>Weight</t>
  </si>
  <si>
    <t>Material Type</t>
  </si>
  <si>
    <t>Meterial Sourcing Type</t>
  </si>
  <si>
    <t>BART012.2.a</t>
  </si>
  <si>
    <t>Construction Material_Purchase and Use</t>
  </si>
  <si>
    <t>Purchase and Use of Construction Material</t>
  </si>
  <si>
    <t>Construction Material</t>
  </si>
  <si>
    <t>BART012.2.b</t>
  </si>
  <si>
    <t>Purchase and use of Chemicals</t>
  </si>
  <si>
    <t>Chemical</t>
  </si>
  <si>
    <t>Chemical Quantity</t>
  </si>
  <si>
    <t>Chemical Type</t>
  </si>
  <si>
    <t>BART012.3</t>
  </si>
  <si>
    <t>Purchase and Use of Material by Volume</t>
  </si>
  <si>
    <t>BART021</t>
  </si>
  <si>
    <t>Goods_Delivery</t>
  </si>
  <si>
    <t>Delivery of goods</t>
  </si>
  <si>
    <t>Delivery</t>
  </si>
  <si>
    <t>Goods Delivery</t>
  </si>
  <si>
    <t>BART040_Goods_Delivery</t>
  </si>
  <si>
    <t>BART021.1</t>
  </si>
  <si>
    <t>Delivery of goods by electrical delivery vehicles</t>
  </si>
  <si>
    <t>BART031</t>
  </si>
  <si>
    <t>Potable Water_Use</t>
  </si>
  <si>
    <t>Potable water use</t>
  </si>
  <si>
    <t>Potable Water</t>
  </si>
  <si>
    <t>BART031.1</t>
  </si>
  <si>
    <t>Potable Water_Purchase</t>
  </si>
  <si>
    <t>Purchase of potable water for end use</t>
  </si>
  <si>
    <t>Water Quantity</t>
  </si>
  <si>
    <t>Volume</t>
  </si>
  <si>
    <t>BART031.2</t>
  </si>
  <si>
    <t>Potable Water_Consumption</t>
  </si>
  <si>
    <t>Consumption of potable water</t>
  </si>
  <si>
    <t>BART031.2.a</t>
  </si>
  <si>
    <t>Consumption of potable water measured by flow rate</t>
  </si>
  <si>
    <t>Water Flow Rate</t>
  </si>
  <si>
    <t>BART032</t>
  </si>
  <si>
    <t>Industrial Process Water_Use</t>
  </si>
  <si>
    <t>Industrial process water use</t>
  </si>
  <si>
    <t>Industrial Process Water</t>
  </si>
  <si>
    <t>BART032.1</t>
  </si>
  <si>
    <t>Industrial Process Water_Purchase</t>
  </si>
  <si>
    <t>Purchase of industrial process water for end use</t>
  </si>
  <si>
    <t>BART032.2</t>
  </si>
  <si>
    <t>Industrial Process Water_Consumption</t>
  </si>
  <si>
    <t>Consumption of industrial process water</t>
  </si>
  <si>
    <t>BART032.2.a</t>
  </si>
  <si>
    <t>Consumption of industrial process water measured by flow rate</t>
  </si>
  <si>
    <t>Volume, Flow Rate</t>
  </si>
  <si>
    <t>BART033</t>
  </si>
  <si>
    <t>Recycled Water_Use</t>
  </si>
  <si>
    <t>Recycled water use</t>
  </si>
  <si>
    <t>Recycled Water</t>
  </si>
  <si>
    <t>BART033.1</t>
  </si>
  <si>
    <t>Recycled Water_Purchase</t>
  </si>
  <si>
    <t>Purchase of recycled water for end use</t>
  </si>
  <si>
    <t>BART033.2</t>
  </si>
  <si>
    <t>Recycled Water_Consumption</t>
  </si>
  <si>
    <t>Consumption of recycled water</t>
  </si>
  <si>
    <t>BART033.2.a</t>
  </si>
  <si>
    <t>Consumption of recycled water measured by flow rate</t>
  </si>
  <si>
    <t>BART041</t>
  </si>
  <si>
    <t>Wastewater_Discharge</t>
  </si>
  <si>
    <t>Discharge of wastewater</t>
  </si>
  <si>
    <t>Wastewater</t>
  </si>
  <si>
    <t>Discharge</t>
  </si>
  <si>
    <t>BART043_Wastewater_Discharge</t>
  </si>
  <si>
    <t>BART041.1</t>
  </si>
  <si>
    <t>Discharge of wastewater to municipal sewer system</t>
  </si>
  <si>
    <t>Energy and Utilities: Water Management</t>
  </si>
  <si>
    <t>Country Location</t>
  </si>
  <si>
    <t>The Country location of the water utility provider. If this information is not available, use the Country location of the water utility consumer</t>
  </si>
  <si>
    <t>BART041.2</t>
  </si>
  <si>
    <t>Discharge of untreated industrial wastewater to sea, river or lake</t>
  </si>
  <si>
    <t>Industry Type</t>
  </si>
  <si>
    <t>BART050</t>
  </si>
  <si>
    <t>Industrial Wastewater_Treatment</t>
  </si>
  <si>
    <t>Industrial wastewater treatment</t>
  </si>
  <si>
    <t>Industrial Wastewater</t>
  </si>
  <si>
    <t>Treatment</t>
  </si>
  <si>
    <t>Wastewater Quantity</t>
  </si>
  <si>
    <t>BART050.1</t>
  </si>
  <si>
    <t>General industrial watewater treatment</t>
  </si>
  <si>
    <t>BART050.1.a</t>
  </si>
  <si>
    <t>Industrial wastewater treatment with influent quantity data</t>
  </si>
  <si>
    <t>Influent Quantity</t>
  </si>
  <si>
    <t>Treatment System</t>
  </si>
  <si>
    <t>BART050.1.b</t>
  </si>
  <si>
    <t>Industrial wastewater treatment with effluent quantity data</t>
  </si>
  <si>
    <t>Effluent Quantity</t>
  </si>
  <si>
    <t>BART050.1.c</t>
  </si>
  <si>
    <t>COD removed from industrial wastewater treatment</t>
  </si>
  <si>
    <t>COD Removed</t>
  </si>
  <si>
    <t>BART050.1.d</t>
  </si>
  <si>
    <t>Influent COD concentration in industrial wastewater treatment</t>
  </si>
  <si>
    <t>Influent COD Concentration</t>
  </si>
  <si>
    <t>BART050.1.e</t>
  </si>
  <si>
    <t>Effluent COD concentration in industrial wastewater treatment</t>
  </si>
  <si>
    <t>Effluent COD Concentration</t>
  </si>
  <si>
    <t>BART050.2</t>
  </si>
  <si>
    <t>Industrial wastewater ETP</t>
  </si>
  <si>
    <t>ETP</t>
  </si>
  <si>
    <t>BART050.2.a</t>
  </si>
  <si>
    <t>Industrial wastewater ETP with influent quantity data</t>
  </si>
  <si>
    <t>BART050.2.b</t>
  </si>
  <si>
    <t>Industrial wastewater ETP with effluent quantity data</t>
  </si>
  <si>
    <t>BART050.2.c</t>
  </si>
  <si>
    <t>COD removed from industrial wastewater ETP</t>
  </si>
  <si>
    <t>BART050.2.d</t>
  </si>
  <si>
    <t>Influent COD concentration in industrial wastewater ETP</t>
  </si>
  <si>
    <t>BART050.2.e</t>
  </si>
  <si>
    <t>BART052</t>
  </si>
  <si>
    <t>Domestic wastewater treatment</t>
  </si>
  <si>
    <t>Domestic Wastewater</t>
  </si>
  <si>
    <t>BART052.1</t>
  </si>
  <si>
    <t>General domestic wastewater treatment</t>
  </si>
  <si>
    <t>BART052.1.a</t>
  </si>
  <si>
    <t>Domestic wastewater treatment with population coverage data</t>
  </si>
  <si>
    <t>Population in Area</t>
  </si>
  <si>
    <t>BART052.1.b</t>
  </si>
  <si>
    <t>BOD removed from domestic wastewater treatment</t>
  </si>
  <si>
    <t>BOD Removed</t>
  </si>
  <si>
    <t>BART052.1.c</t>
  </si>
  <si>
    <t>Domestic wastewater treatment with influent quantity data</t>
  </si>
  <si>
    <t>BART052.1.d</t>
  </si>
  <si>
    <t>Domestic wastewater treatment with effluent quantity data</t>
  </si>
  <si>
    <t>BART052.1.e</t>
  </si>
  <si>
    <t>Influent BOD concentration in domestic wastewater treatment</t>
  </si>
  <si>
    <t>Influent BOD Concentration</t>
  </si>
  <si>
    <t>BART052.1.f</t>
  </si>
  <si>
    <t>Effluent BOD concentration in domestic wastewater treatment</t>
  </si>
  <si>
    <t>Effluent BOD Concentration</t>
  </si>
  <si>
    <t>BART060</t>
  </si>
  <si>
    <t>Industrial water treatment</t>
  </si>
  <si>
    <t>Industrial Water</t>
  </si>
  <si>
    <t>BART060.1</t>
  </si>
  <si>
    <t>Industrial water reverse osmosis</t>
  </si>
  <si>
    <t>Reverse Osmosis</t>
  </si>
  <si>
    <t>Feedwater Quantity</t>
  </si>
  <si>
    <t>Feedwater Flow Rate</t>
  </si>
  <si>
    <t>BART060.1.a</t>
  </si>
  <si>
    <t>Industrial water reverse osmosis measured by feed water volume</t>
  </si>
  <si>
    <t>Feedwater Salinity</t>
  </si>
  <si>
    <t>BART060.1.b</t>
  </si>
  <si>
    <t>Industrial water reverse osmosis measured by feedwater flow rate</t>
  </si>
  <si>
    <t>Volume, Flow rate</t>
  </si>
  <si>
    <t>BART060.1.c</t>
  </si>
  <si>
    <t>Industrial water reverse osmosis measured by permeate volume</t>
  </si>
  <si>
    <t>Permeate Quantity</t>
  </si>
  <si>
    <t>Industrial process water treatment</t>
  </si>
  <si>
    <t>Industrial water reverse osmosis measured by influent water volume</t>
  </si>
  <si>
    <t>Process Water</t>
  </si>
  <si>
    <t>Industrial water reverse osmosis measured by influent water flow rate</t>
  </si>
  <si>
    <t>Influent Flow Rate</t>
  </si>
  <si>
    <t>BART070</t>
  </si>
  <si>
    <t>Solid waste treatment</t>
  </si>
  <si>
    <t>Solid Waste</t>
  </si>
  <si>
    <t>BART070.1</t>
  </si>
  <si>
    <t>Solid Waste Treatment</t>
  </si>
  <si>
    <t>Waste Quantity</t>
  </si>
  <si>
    <t>Waste Quantity (Solid Waste Treatment)</t>
  </si>
  <si>
    <t>Weight, Volume</t>
  </si>
  <si>
    <t>Waste Treatment Type</t>
  </si>
  <si>
    <t>BART070.2</t>
  </si>
  <si>
    <t>Domenstic and industrial sludge treatment</t>
  </si>
  <si>
    <t>Sludge Quantity</t>
  </si>
  <si>
    <t>Sludge Treatment Type</t>
  </si>
  <si>
    <t>BART081</t>
  </si>
  <si>
    <t>Methane recovery</t>
  </si>
  <si>
    <t>Methane</t>
  </si>
  <si>
    <t>Recovery</t>
  </si>
  <si>
    <t>Methane Quantity</t>
  </si>
  <si>
    <t>BART081.1</t>
  </si>
  <si>
    <t>Methane recovery from wastewater treatment</t>
  </si>
  <si>
    <t>BART047_Electricity_Generation</t>
  </si>
  <si>
    <t>BART091</t>
  </si>
  <si>
    <t>Electricity_Generation</t>
  </si>
  <si>
    <t>Electricity generation and use</t>
  </si>
  <si>
    <t>BART091.1</t>
  </si>
  <si>
    <t>Electricity generation for onsite use</t>
  </si>
  <si>
    <t>Technology</t>
  </si>
  <si>
    <t>BART048_Combined Heat and Power_Generation</t>
  </si>
  <si>
    <t>BART092</t>
  </si>
  <si>
    <t>Combined Heat and Power_Generation</t>
  </si>
  <si>
    <t>Combined heat and power generation and use</t>
  </si>
  <si>
    <t>Combined Heat and Power</t>
  </si>
  <si>
    <t>Energy Quantity</t>
  </si>
  <si>
    <t>The Country location of combined heat and power generation</t>
  </si>
  <si>
    <t>BART092.1</t>
  </si>
  <si>
    <t>Combined heat and power generation for onsite use</t>
  </si>
  <si>
    <t>Energy or Heat</t>
  </si>
  <si>
    <t>BART093</t>
  </si>
  <si>
    <t>Steam or Heat_Generation</t>
  </si>
  <si>
    <t>Steam or heat generation and use</t>
  </si>
  <si>
    <t xml:space="preserve">Energy or Heat, Volume
</t>
  </si>
  <si>
    <t>BART093.1</t>
  </si>
  <si>
    <t>Steam generation for onsite use</t>
  </si>
  <si>
    <t>Steam Quantity</t>
  </si>
  <si>
    <t>BART093.2</t>
  </si>
  <si>
    <t>Use of onsite generated steam</t>
  </si>
  <si>
    <t>BART093.2.a</t>
  </si>
  <si>
    <t>Steam_Use</t>
  </si>
  <si>
    <t>Use of onsite generated steam measured by flow rate</t>
  </si>
  <si>
    <t>BART093.3</t>
  </si>
  <si>
    <t>Heat generation for onsite use</t>
  </si>
  <si>
    <t>Heat</t>
  </si>
  <si>
    <t>Heat Quantity</t>
  </si>
  <si>
    <t>BART093.4</t>
  </si>
  <si>
    <t>Use of onsite generated heat</t>
  </si>
  <si>
    <t>BART001_Refrigeration or Air Conditioning System_Operation</t>
  </si>
  <si>
    <t>BART101</t>
  </si>
  <si>
    <t>Refrigeration System_Operation</t>
  </si>
  <si>
    <t>Operate refrigeration or air conditioning systems</t>
  </si>
  <si>
    <t>Refrigeration System</t>
  </si>
  <si>
    <t>Operation</t>
  </si>
  <si>
    <t>BART101.1</t>
  </si>
  <si>
    <t>Refrigerant capacity of refrigeration or air conditioning systems</t>
  </si>
  <si>
    <t>Refrigeration System Operation</t>
  </si>
  <si>
    <t>Refrigerant Capacity</t>
  </si>
  <si>
    <t>Refrigeration Equipment Type</t>
  </si>
  <si>
    <t>BART002_Refrigeration or Air Conditioning System_Charging</t>
  </si>
  <si>
    <t>BART102</t>
  </si>
  <si>
    <t>Refrigeration System_Charge</t>
  </si>
  <si>
    <t>Charge refrigerants to refrigeration or air conditioning systems</t>
  </si>
  <si>
    <t>Charge</t>
  </si>
  <si>
    <t>BART102.1</t>
  </si>
  <si>
    <t>Refrigerant capacity of refrigeration or air conditioning systems charged</t>
  </si>
  <si>
    <t>Refrigeration System Charge</t>
  </si>
  <si>
    <t>BART003_Refrigeration or Air Conditioning System_Disposal</t>
  </si>
  <si>
    <t>BART103</t>
  </si>
  <si>
    <t>Refrigeration System_Disposal</t>
  </si>
  <si>
    <t>Dispose of refrigeration or air conditioning systems</t>
  </si>
  <si>
    <t>BART103.1</t>
  </si>
  <si>
    <t>Refrigerant capacity of refrigeration or air conditioning systems disposed of</t>
  </si>
  <si>
    <t>Refrigeration System Disposal</t>
  </si>
  <si>
    <t>BART111</t>
  </si>
  <si>
    <t>Greenhouse Gas_Release</t>
  </si>
  <si>
    <t>Direct release of Greenhouse Gases</t>
  </si>
  <si>
    <t>Greenhouse Gas</t>
  </si>
  <si>
    <t>Release</t>
  </si>
  <si>
    <t>BART111.1</t>
  </si>
  <si>
    <t>Greenhouse Gas_Use</t>
  </si>
  <si>
    <t>Direct release of Greenhouse Gases measured by the total amount used in process</t>
  </si>
  <si>
    <t>Greenhouse Gas Use</t>
  </si>
  <si>
    <t>Greenhouse Gas Quantity</t>
  </si>
  <si>
    <t>Greenhouse Gas Type</t>
  </si>
  <si>
    <t>BART121</t>
  </si>
  <si>
    <t>Onsite Energy_Use</t>
  </si>
  <si>
    <t>Use of onsite generated energy</t>
  </si>
  <si>
    <t>Onsite Energy</t>
  </si>
  <si>
    <t>BART121.1</t>
  </si>
  <si>
    <t>Use of onsite generated energy with custom emission intensity data</t>
  </si>
  <si>
    <t>BART121.2</t>
  </si>
  <si>
    <t>Use of energy generated by onsite CHP with total fuel consumption data</t>
  </si>
  <si>
    <t>BART131</t>
  </si>
  <si>
    <t>Operating Equipment</t>
  </si>
  <si>
    <t>Equipment</t>
  </si>
  <si>
    <t>BAR131.1</t>
  </si>
  <si>
    <t>Operating time of equipment using electricity</t>
  </si>
  <si>
    <t>Operating Time</t>
  </si>
  <si>
    <t>Time Period</t>
  </si>
  <si>
    <t>BAR131.2</t>
  </si>
  <si>
    <t>Operating time of equipment using fuels</t>
  </si>
  <si>
    <t>BARTx100</t>
  </si>
  <si>
    <t>Business Activity</t>
  </si>
  <si>
    <t>User defined business activity</t>
  </si>
  <si>
    <t>[Operational Parameter]</t>
  </si>
  <si>
    <t>[Operational Parameter] ([Emission Source])</t>
  </si>
  <si>
    <t>BART0xx_Liquid Carbon Dioxide_Purchase</t>
  </si>
  <si>
    <t>Purchase of Liquid Carbon Dioxide for Process Use (Fugitive Emissions_Other Gases)</t>
  </si>
  <si>
    <t>BART0xx_Liquid Carbon Dioxide_Inventory</t>
  </si>
  <si>
    <t>Inventory Records of Liquid Carbon Dioxide for Process Use (Fugitive Emissions_Other Gases)</t>
  </si>
  <si>
    <t>BART0xx_Liquid Carbon Dioxide_Net Consumption</t>
  </si>
  <si>
    <t>Net Consumption of Liquid Carbon Dioxide for Process Use (Fugitive Emissions_Other Gases)</t>
  </si>
  <si>
    <t>BART0xx_Liquid Carbon Dioxide_Total Consumption</t>
  </si>
  <si>
    <t>Total Consumption of Liquid Carbon Dioxide for Process Use (Fugitive Emissions_Other Gases)</t>
  </si>
  <si>
    <t>BART0xx_Liquid Carbon Dioxide_Recapture or Reuse</t>
  </si>
  <si>
    <t>Recapture or Reuse of Liquid Carbon Dioxide for Process Use (Fugitive Emissions_Other Gases)</t>
  </si>
  <si>
    <t>BART51.1</t>
  </si>
  <si>
    <t>BART051.2</t>
  </si>
  <si>
    <t>Methane recovery from landfills</t>
  </si>
  <si>
    <t>BART051.3</t>
  </si>
  <si>
    <t>Methane Recovery from Livestock Operations</t>
  </si>
  <si>
    <t>BART051.4</t>
  </si>
  <si>
    <t>Methane Recovery from Industrial Processes</t>
  </si>
  <si>
    <t>BART029.a</t>
  </si>
  <si>
    <t>Natural Gas_Consumption</t>
  </si>
  <si>
    <t>Consumption of Natural Gas Measured by Flow Rates</t>
  </si>
  <si>
    <t>Natural Gas</t>
  </si>
  <si>
    <t>Natrual Gas Flow Rate</t>
  </si>
  <si>
    <t>BART029.b</t>
  </si>
  <si>
    <t>Biogas_Consumption</t>
  </si>
  <si>
    <t>Consumption of Biogas Measured by Flow Rates</t>
  </si>
  <si>
    <t>Biogas</t>
  </si>
  <si>
    <t>Biogas Flow Rate</t>
  </si>
  <si>
    <t>Biogas Type</t>
  </si>
  <si>
    <t>The types of biogas consumed</t>
  </si>
  <si>
    <t>BART029.c</t>
  </si>
  <si>
    <t>Liquid Biomass_Consumption</t>
  </si>
  <si>
    <t>Consumption of Liquid Biomass Measured by Flow Rates</t>
  </si>
  <si>
    <t>Liquid Biomass</t>
  </si>
  <si>
    <t>Liquid Biomass Flow Rate</t>
  </si>
  <si>
    <t>Liquid Biomass Type</t>
  </si>
  <si>
    <t>The types of liquid biomass consumed</t>
  </si>
  <si>
    <t>BART029.d</t>
  </si>
  <si>
    <t>Solid Biomass_Consumption</t>
  </si>
  <si>
    <t>Consumption of Solid Biomass Measured by Flow Rates</t>
  </si>
  <si>
    <t>Solid Biomass</t>
  </si>
  <si>
    <t>Solid Biomass Flow Rate</t>
  </si>
  <si>
    <t>Solid Biomass Type</t>
  </si>
  <si>
    <t>The types of solid biomass consumed</t>
  </si>
  <si>
    <t>BART030.a</t>
  </si>
  <si>
    <t>Consumption of Biogas_Biogas Composition Data</t>
  </si>
  <si>
    <t>Biogas Percent Composition</t>
  </si>
  <si>
    <t>EAT Ref ID</t>
  </si>
  <si>
    <t>MD Description</t>
  </si>
  <si>
    <t>GHG-AM Name</t>
  </si>
  <si>
    <t>#GHG-AM Full Name</t>
  </si>
  <si>
    <t>#EAT Index</t>
  </si>
  <si>
    <t>#EAT ID Text</t>
  </si>
  <si>
    <t>#EAT Full Name</t>
  </si>
  <si>
    <t>Action</t>
  </si>
  <si>
    <t>Reported Quantity</t>
  </si>
  <si>
    <t>Reported Quantity Description</t>
  </si>
  <si>
    <t>EA Data Source</t>
  </si>
  <si>
    <t>Comments</t>
  </si>
  <si>
    <t>v1</t>
  </si>
  <si>
    <t>US EPA Climate Leadership-2021</t>
  </si>
  <si>
    <t>US EPA Stationary Combustion of Fuels</t>
  </si>
  <si>
    <t>EAT001</t>
  </si>
  <si>
    <t>Combustion</t>
  </si>
  <si>
    <t>US EPA Climate Leadership Table 1</t>
  </si>
  <si>
    <t>The types of fuel that was combusted</t>
  </si>
  <si>
    <t>What's the fuel used for?</t>
  </si>
  <si>
    <t>For non-vehicle use</t>
  </si>
  <si>
    <t>Deployed</t>
  </si>
  <si>
    <t>EAT002</t>
  </si>
  <si>
    <t>Fuel Combustion for On-Road Vehicles - CO2</t>
  </si>
  <si>
    <t>US EPA Climate Leadership Table 2</t>
  </si>
  <si>
    <t>The type of fuel that was combusted by on-road vehicles</t>
  </si>
  <si>
    <t>For on-road vehicles</t>
  </si>
  <si>
    <t>EAT003</t>
  </si>
  <si>
    <t>Distance Run by On-Road Vehicles - CH4 &amp; N2O</t>
  </si>
  <si>
    <t>Distrance Travelled</t>
  </si>
  <si>
    <t>US EPA Climate Leadership Table 3 &amp; 4</t>
  </si>
  <si>
    <t>The type of on-road vehicle</t>
  </si>
  <si>
    <t>The year of the vehicle</t>
  </si>
  <si>
    <t>EAT004</t>
  </si>
  <si>
    <t>Fuel Combustion for Non-Road Vehicles - CO2</t>
  </si>
  <si>
    <t>The type of fuel that was combusted by non-road vehicles</t>
  </si>
  <si>
    <t>For non-road vehicles</t>
  </si>
  <si>
    <t>EAT005</t>
  </si>
  <si>
    <t>Fuel Combustion for Non-Road Vehicles - CH4 &amp; N2O</t>
  </si>
  <si>
    <t>US EPA Climate Leadership Table 5</t>
  </si>
  <si>
    <t>The type of vehicle combusting the fuel</t>
  </si>
  <si>
    <t>EAT006</t>
  </si>
  <si>
    <t>Purchase and Consumption</t>
  </si>
  <si>
    <t>US EPA Climate Leadership Table 6</t>
  </si>
  <si>
    <t>eGRID Subregion</t>
  </si>
  <si>
    <t>the eGRID Subregion that the Electricity Provider belongs to. eGRID Subregion can be determined using US zip codes</t>
  </si>
  <si>
    <t>EAT007</t>
  </si>
  <si>
    <t>Steam or heat Quantity</t>
  </si>
  <si>
    <t>US EPA Climate Leadership Table 7</t>
  </si>
  <si>
    <t>US EPA Goods Transport Using Non-Shared On-Road Vehicles with Distance Data (Scope 3)</t>
  </si>
  <si>
    <t>EAT008</t>
  </si>
  <si>
    <t>Total Distance Covered by Goods Transport Vehicles</t>
  </si>
  <si>
    <t>US EPA Climate Leadership Table 8 - first half</t>
  </si>
  <si>
    <t>(1) goods transport to the company to be used as raw material or components in product manufacturing; Or (2) distribution of the company's products to its customers, channels, or distributors</t>
  </si>
  <si>
    <t>US EPA Goods Transport with Weight times Distance Data (Scope 3)</t>
  </si>
  <si>
    <t>EAT009</t>
  </si>
  <si>
    <t>Total Weight times Distance of Goods Transport</t>
  </si>
  <si>
    <t>US EPA Climate Leadership Table 8 - second half</t>
  </si>
  <si>
    <t>US EPA Wasted Generated in Operations and End-of-Life Treatment of Solid Products (Scope 3)</t>
  </si>
  <si>
    <t>EAT010</t>
  </si>
  <si>
    <t>Waste Disposal by a Third Party Waste Management Service Provider</t>
  </si>
  <si>
    <t>US EPA Climate Leadership Table 9</t>
  </si>
  <si>
    <t>US EPA Business Travel and Employee Commute in Non-Shared Vehicles (Scope 3)</t>
  </si>
  <si>
    <t>EAT011</t>
  </si>
  <si>
    <t>Travel or Commute</t>
  </si>
  <si>
    <t>US EPA Climate Leadership Table 10 - first half</t>
  </si>
  <si>
    <t>The type of the vehicle used by employee commuting or business travel</t>
  </si>
  <si>
    <t>US EPA Business Travel and Employee Commute in Shared Transport (Scope 3)</t>
  </si>
  <si>
    <t>EAT012</t>
  </si>
  <si>
    <t>Number of Passenger times Distance</t>
  </si>
  <si>
    <t>US EPA Climate Leadership Table 10 - second half</t>
  </si>
  <si>
    <t>EAT013</t>
  </si>
  <si>
    <t>Refrigerants Leaked by the Operating Company</t>
  </si>
  <si>
    <t>Leak</t>
  </si>
  <si>
    <t>The type of the refrigerant</t>
  </si>
  <si>
    <t>US EPA Climate Leadership-2022</t>
  </si>
  <si>
    <t>US EPA Climate Leadership-2023</t>
  </si>
  <si>
    <t>UK Government GHG Conversion Factors for Company Reporting-2021</t>
  </si>
  <si>
    <t>UK DEFRA Combustion of Fuels</t>
  </si>
  <si>
    <t>Fuel Combustion</t>
  </si>
  <si>
    <t>UK DEFRA_Fuels_Table1 &amp; 2 &amp; 3;
UK DEFRA_Bioenergy_Table1 &amp; 2 &amp;3;
UK DEFRA_Outside of Scopes_Table1 &amp; 2 &amp; 3 &amp; 4</t>
  </si>
  <si>
    <t>Scope 1:Stationary Combustion</t>
  </si>
  <si>
    <t>UK DEFRA Running Fuel-Based Passenger Vehicles with Distance Data</t>
  </si>
  <si>
    <t>Distance Run by Fuel-Based Passenger Vehicles</t>
  </si>
  <si>
    <t>UK DEFRA_Passenger Vehicles_Table1 &amp; 2 &amp;3, excluding electrical vehicles</t>
  </si>
  <si>
    <t>Scope 1:Mobile Combustion</t>
  </si>
  <si>
    <t>UK DEFRA Running Fuel-Based Delivery Vehicles with Distance Data</t>
  </si>
  <si>
    <t>UK DEFRA_Delivery Vehicles_Table1 &amp; 2 &amp;3</t>
  </si>
  <si>
    <t>UK DEFRA UK Purchased Electricity_Location Base Method</t>
  </si>
  <si>
    <t>UK DEFRA_UK Electricity_Table1</t>
  </si>
  <si>
    <t>Where was the electricity generated?</t>
  </si>
  <si>
    <t>In the UK</t>
  </si>
  <si>
    <t>Scope 2:Purchased Electricity</t>
  </si>
  <si>
    <t>UK DEFRA Running Electrical Passenger Vehicles with Distance Data</t>
  </si>
  <si>
    <t>Distance Run by Electrical or Hybrid Electrical Passenger Vehicles</t>
  </si>
  <si>
    <t>UK DEFRA_UK Electricity for EVs_Table1 &amp; 2</t>
  </si>
  <si>
    <t>UK DEFRA Running Hybrid Passenger Vehicles with Distance Data</t>
  </si>
  <si>
    <t>UK DEFRA Running Electrical Delivery Vehicles with Distance Data</t>
  </si>
  <si>
    <t>Distance Run by Electrical Delivery Vehicles</t>
  </si>
  <si>
    <t>UK DEFRA_UK Electricity for EVs_Table3 second half (km and miles)</t>
  </si>
  <si>
    <t>UK DEFRA Goods Delivery by Electrical Vehicles in tonne-km</t>
  </si>
  <si>
    <t>Ton-km Goods Delivered by Electrical Delivery Vehicles</t>
  </si>
  <si>
    <t>UK DEFRA_UK Electricity for EVs_Table3 first half (ton-km)</t>
  </si>
  <si>
    <t>UK DEFRA Purchased Onsite Heat and Steam</t>
  </si>
  <si>
    <t>Onsite Heat or Steam Purchased and Consumed</t>
  </si>
  <si>
    <t>UK DEFRA_Heat and steam</t>
  </si>
  <si>
    <t>Who produced the heat or steam?</t>
  </si>
  <si>
    <t>By a third party, not by the reporting company</t>
  </si>
  <si>
    <t>Where was the heat or steam produced?</t>
  </si>
  <si>
    <t>Onsite, not offsite</t>
  </si>
  <si>
    <t>Scope 2:Purchased Steam and Heat</t>
  </si>
  <si>
    <t>UK DEFRA Purchased District Heat and Steam</t>
  </si>
  <si>
    <t>District Heat or Steam Purchased and Consumed</t>
  </si>
  <si>
    <t>By a district heat or steam provider</t>
  </si>
  <si>
    <t>UK DEFRA Well-to-Tank Emissions of Fuels Combusted (Scope 3)</t>
  </si>
  <si>
    <t>Fuel Combustion - Used to Estimate WTT Emissions</t>
  </si>
  <si>
    <r>
      <rPr>
        <rFont val="Calibri"/>
        <color rgb="FF4A86E8"/>
      </rPr>
      <t>UK DEFRA</t>
    </r>
    <r>
      <rPr>
        <rFont val="Calibri"/>
        <color rgb="FF000000"/>
      </rPr>
      <t>_WTT- fuels, WWT- bioenergy</t>
    </r>
  </si>
  <si>
    <t>What is the operational scope of the emissions?</t>
  </si>
  <si>
    <t>Scope 3. Emissions from upstream activities that happened before the fuel combustion, including extraction, refining, and transport of fuel to reporting company</t>
  </si>
  <si>
    <t>Scope 3:Fuel and Energy Related Activities</t>
  </si>
  <si>
    <t>UK DEFRA Transmission and Distribution Loss of Purchased Electricity (Scope 3)</t>
  </si>
  <si>
    <t>Electricity Purchased and Consumed - Used to Estimate T&amp;D Loss</t>
  </si>
  <si>
    <t>UK DEFRA_transmission and distribution_Table1</t>
  </si>
  <si>
    <t>Scope 3. Emissions from electricity lost through transmission and distribution before it reaches the reporting company who purchased and consumed the delivered portion of the electricity</t>
  </si>
  <si>
    <t>UK DEFRA Transmission and Distribution Loss of Purchased District Heat and Steam (Scope 3)</t>
  </si>
  <si>
    <t>Steam or Heat Purchased and Consumed - Used to Estimate T&amp;D Loss</t>
  </si>
  <si>
    <t>UK DEFRA_transmission and distribution_Table2</t>
  </si>
  <si>
    <t>Scope 3. Emissions from heat or steam lost through distribution before it reaches the reporting company who purchased and consumed the delivered portion of the heat or steam</t>
  </si>
  <si>
    <t>UK DEFRA Transmission and Distribution Loss of Electricity used by Passenger Vehicles (Scope 3)</t>
  </si>
  <si>
    <t>Distance Run by Hybrid or Electrical Passenger Vehicles - Used to Estimate Electricity T&amp;D Loss</t>
  </si>
  <si>
    <t>UK DEFRA_UK Electricity for EVs_Table 1 &amp; 2</t>
  </si>
  <si>
    <t>Scope 3. Emissions from electricity lost through transmission and distribution before it reaches the reporting company's hybrid or electrical vehicles</t>
  </si>
  <si>
    <t>UK DEFRA Transmission and Distribution Loss of Electricity used by Delivery Vehicles (Scope 3)</t>
  </si>
  <si>
    <t>EAT014</t>
  </si>
  <si>
    <t>Distance Run by Electrical Delivery Vehicles - Used to Estimate Electricity T&amp;D Loss</t>
  </si>
  <si>
    <t>UK DEFRA_UK Electricity for EVs_Table 3 second half (km and miles)</t>
  </si>
  <si>
    <t>UK DEFRA Transmission and Distribution Loss of Electricity used for Goods Delivery (Scope 3)</t>
  </si>
  <si>
    <t>EAT015</t>
  </si>
  <si>
    <t>Goods Delivered by Electrical Delivery Vehicles - Used to Estimate Electricity T&amp;D Loss</t>
  </si>
  <si>
    <t>UK DEFRA_UK Electricity for EVs_Table 3 first half (ton-km)</t>
  </si>
  <si>
    <t>UK DEFRA Water Supply from the Mains Network (Scope 3)</t>
  </si>
  <si>
    <t>EAT016</t>
  </si>
  <si>
    <t>Water Supply from Mains Network</t>
  </si>
  <si>
    <t>Water</t>
  </si>
  <si>
    <t>UK DEFRA_Water Supply</t>
  </si>
  <si>
    <t>What was the source of the water?</t>
  </si>
  <si>
    <t>Water delivered through the mains supply network in the UK</t>
  </si>
  <si>
    <t>Scope 3:Purchased Goods and Services</t>
  </si>
  <si>
    <t>UK DEFRA Water Discharge Through Mains Drains (Scope 3)</t>
  </si>
  <si>
    <t>EAT017</t>
  </si>
  <si>
    <t>Wastewater Discharged Through Mains Drains</t>
  </si>
  <si>
    <t>UK DEFRA_Water Treatment</t>
  </si>
  <si>
    <t>What was the destination of the water discharge?</t>
  </si>
  <si>
    <t>Water discharged to sewage system through the mains drains in the UK</t>
  </si>
  <si>
    <t>Scope 3:Waste Generated in Operations</t>
  </si>
  <si>
    <t>UK DEFRA Upstream Emissions of Materials Used with Weight Data (Scope 3)</t>
  </si>
  <si>
    <t>EAT018</t>
  </si>
  <si>
    <t>Materials Purchased and Used by Weight</t>
  </si>
  <si>
    <t>Weight of Material</t>
  </si>
  <si>
    <t>UK DEFRA_Material Use</t>
  </si>
  <si>
    <t>Meterial Type</t>
  </si>
  <si>
    <t>Scope 3. Emissions from upstream activities that happened before the purchased materials arrived at the reporting company, including extraction, processing, sorting, manufacturing, and transport of materials to reporting company</t>
  </si>
  <si>
    <t>UK DEFRA Waste Disposal by a Third Party Waste Management Provider (Scope 3)</t>
  </si>
  <si>
    <t>EAT019</t>
  </si>
  <si>
    <t>Waste Disposal by a Third Party Waste Management Provider</t>
  </si>
  <si>
    <t>UK DEFRA_Waste Disposal</t>
  </si>
  <si>
    <t>UK DEFRA Business Travel and Employee Commute in Private On-Road Vehicles (Scope 3)</t>
  </si>
  <si>
    <t>EAT020</t>
  </si>
  <si>
    <t>UK DEFRA_Business Travel - Land_Table1 &amp; 2 &amp; 3 &amp; 4 second half (km)</t>
  </si>
  <si>
    <t>Scope 3:Business Travel</t>
  </si>
  <si>
    <t>UK DEFRA Business Travel and Employee Commute in Shared On-Road Vehicles (Scope 3)</t>
  </si>
  <si>
    <t>EAT021</t>
  </si>
  <si>
    <t>UK DEFRA_Business Travel - Land_Table 4 first half (passenger.km) &amp; 5 &amp; 6</t>
  </si>
  <si>
    <r>
      <rPr>
        <rFont val="Calibri"/>
        <color rgb="FF000000"/>
      </rPr>
      <t xml:space="preserve">UK DEFRA Business Travel and Employee Commute by Air Transport </t>
    </r>
    <r>
      <rPr>
        <rFont val="Calibri"/>
        <color rgb="FFFF0000"/>
      </rPr>
      <t xml:space="preserve">(with RF) </t>
    </r>
    <r>
      <rPr>
        <rFont val="Calibri"/>
        <color rgb="FF000000"/>
      </rPr>
      <t>(Scope 3)</t>
    </r>
  </si>
  <si>
    <t>EAT022</t>
  </si>
  <si>
    <t xml:space="preserve"> UK DEFRA_Business Travel - Air</t>
  </si>
  <si>
    <t>Flight Haul</t>
  </si>
  <si>
    <t>UK DEFRA Business Travel and Employee Commute by Ferries (Scope 3)</t>
  </si>
  <si>
    <t>EAT023</t>
  </si>
  <si>
    <t xml:space="preserve"> UK DEFRA_Business Travel - Sea</t>
  </si>
  <si>
    <t>What was the vehicle used for the travel or commute?</t>
  </si>
  <si>
    <t>Ferries</t>
  </si>
  <si>
    <t>UK DEFRA Freighting Goods by Distance on Land</t>
  </si>
  <si>
    <t>EAT024</t>
  </si>
  <si>
    <t>Distance Trasported</t>
  </si>
  <si>
    <r>
      <rPr>
        <rFont val="Calibri"/>
        <color rgb="FF000000"/>
      </rPr>
      <t xml:space="preserve">UK DEFRA_Freighting goods_Table1 &amp; 2 &amp; 3 </t>
    </r>
    <r>
      <rPr>
        <rFont val="Calibri"/>
        <color rgb="FFFF0000"/>
      </rPr>
      <t>(km &amp; 
miles)</t>
    </r>
  </si>
  <si>
    <t>UK DEFRA Freighting Goods by tonne-km on Land</t>
  </si>
  <si>
    <t>EAT025</t>
  </si>
  <si>
    <r>
      <rPr>
        <rFont val="Calibri"/>
        <color rgb="FF000000"/>
      </rPr>
      <t xml:space="preserve">UK DEFRA_Freighting goods_Table1 &amp; 2 &amp; 3 </t>
    </r>
    <r>
      <rPr>
        <rFont val="Calibri"/>
        <color rgb="FFFF0000"/>
      </rPr>
      <t>(tonne.km)</t>
    </r>
  </si>
  <si>
    <t>Scope 3:Upstream Transportation and Distribution</t>
  </si>
  <si>
    <r>
      <rPr>
        <rFont val="Calibri"/>
        <color rgb="FF000000"/>
      </rPr>
      <t xml:space="preserve">UK DEFRA Freighting Goods by tonne-km by Air </t>
    </r>
    <r>
      <rPr>
        <rFont val="Calibri"/>
        <color rgb="FFFF0000"/>
      </rPr>
      <t>(with RF)</t>
    </r>
  </si>
  <si>
    <t>EAT026</t>
  </si>
  <si>
    <t>UK DEFRA_Freighting goods_Table 4</t>
  </si>
  <si>
    <t>UK DEFRA Freighting Goods by tonne-km by Sea</t>
  </si>
  <si>
    <t>EAT027</t>
  </si>
  <si>
    <r>
      <rPr>
        <rFont val="Calibri"/>
        <color rgb="FF000000"/>
      </rPr>
      <t xml:space="preserve">UK DEFRA_Freighting goods_Table </t>
    </r>
    <r>
      <rPr>
        <rFont val="Calibri"/>
        <color rgb="FFFF0000"/>
      </rPr>
      <t>6 &amp; 7</t>
    </r>
  </si>
  <si>
    <t>UK DEFRA Hotel Stay During Employee Business Travel (Scope 3)</t>
  </si>
  <si>
    <t>EAT028</t>
  </si>
  <si>
    <t>Room-night of Hotel Stay by Employee</t>
  </si>
  <si>
    <t>Room Night</t>
  </si>
  <si>
    <t>UK DEFRA_Hotel stay</t>
  </si>
  <si>
    <t>Location</t>
  </si>
  <si>
    <t>Global Markets &amp; Countries</t>
  </si>
  <si>
    <t>Who stayed at the hotel?</t>
  </si>
  <si>
    <r>
      <rPr>
        <rFont val="Calibri"/>
        <color rgb="FFFF00FF"/>
      </rPr>
      <t>UK</t>
    </r>
    <r>
      <rPr>
        <rFont val="Calibri"/>
        <color rgb="FF000000"/>
      </rPr>
      <t xml:space="preserve"> DEFRA Fugitive Emissions of Refrigerants &amp; </t>
    </r>
    <r>
      <rPr>
        <rFont val="Calibri"/>
        <color rgb="FFFF0000"/>
      </rPr>
      <t>Other Greenhouse Gases</t>
    </r>
  </si>
  <si>
    <t>EAT029</t>
  </si>
  <si>
    <t>Refrigerants or Other Gases Leaked by the Operating Company</t>
  </si>
  <si>
    <t>UK DEFRA_Refrigerant &amp; other</t>
  </si>
  <si>
    <t>Refrigerant or Gas Type</t>
  </si>
  <si>
    <t>Scope 1:Fugitive Emissions</t>
  </si>
  <si>
    <t>UK DEFRA Freighting Goods by tonne-km by Rail</t>
  </si>
  <si>
    <t>EAT030</t>
  </si>
  <si>
    <t>Goods Transported in tonne-km by Rail</t>
  </si>
  <si>
    <t>UK DEFRA_Freighting goods_Table 5 (tonne.km)</t>
  </si>
  <si>
    <t>UK Government GHG Conversion Factors for Company Reporting-2022</t>
  </si>
  <si>
    <r>
      <rPr>
        <rFont val="Calibri"/>
        <color rgb="FF4A86E8"/>
      </rPr>
      <t>UK DEFRA</t>
    </r>
    <r>
      <rPr>
        <rFont val="Calibri"/>
        <color rgb="FF000000"/>
      </rPr>
      <t>_WTT- fuels, WWT- bioenergy</t>
    </r>
  </si>
  <si>
    <r>
      <rPr>
        <rFont val="Calibri"/>
        <color rgb="FF000000"/>
      </rPr>
      <t xml:space="preserve">UK DEFRA Business Travel and Employee Commute by Air Transport </t>
    </r>
    <r>
      <rPr>
        <rFont val="Calibri"/>
        <color rgb="FFFF0000"/>
      </rPr>
      <t xml:space="preserve">(with RF) </t>
    </r>
    <r>
      <rPr>
        <rFont val="Calibri"/>
        <color rgb="FF000000"/>
      </rPr>
      <t>(Scope 3)</t>
    </r>
  </si>
  <si>
    <r>
      <rPr>
        <rFont val="Calibri"/>
        <color rgb="FF000000"/>
      </rPr>
      <t xml:space="preserve">UK DEFRA_Freighting goods_Table1 &amp; 2 &amp; 3 &amp; 5 </t>
    </r>
    <r>
      <rPr>
        <rFont val="Calibri"/>
        <color rgb="FFFF0000"/>
      </rPr>
      <t>(km &amp; 
miles)</t>
    </r>
  </si>
  <si>
    <r>
      <rPr>
        <rFont val="Calibri"/>
        <color rgb="FF000000"/>
      </rPr>
      <t xml:space="preserve">UK DEFRA_Freighting goods_Table1 &amp; 2 &amp; 3 &amp; 5 </t>
    </r>
    <r>
      <rPr>
        <rFont val="Calibri"/>
        <color rgb="FFFF0000"/>
      </rPr>
      <t>(tonne.km)</t>
    </r>
  </si>
  <si>
    <r>
      <rPr>
        <rFont val="Calibri"/>
        <color rgb="FF000000"/>
      </rPr>
      <t xml:space="preserve">UK DEFRA Freighting Goods by tonne-km by Air </t>
    </r>
    <r>
      <rPr>
        <rFont val="Calibri"/>
        <color rgb="FFFF0000"/>
      </rPr>
      <t>(with RF)</t>
    </r>
  </si>
  <si>
    <r>
      <rPr>
        <rFont val="Calibri"/>
        <color rgb="FF000000"/>
      </rPr>
      <t xml:space="preserve">UK DEFRA_Freighting goods_Table </t>
    </r>
    <r>
      <rPr>
        <rFont val="Calibri"/>
        <color rgb="FFFF0000"/>
      </rPr>
      <t>6 &amp; 7</t>
    </r>
  </si>
  <si>
    <r>
      <rPr>
        <rFont val="Calibri"/>
        <color rgb="FFFF00FF"/>
      </rPr>
      <t>UK</t>
    </r>
    <r>
      <rPr>
        <rFont val="Calibri"/>
        <color rgb="FF000000"/>
      </rPr>
      <t xml:space="preserve"> DEFRA Fugitive Emissions of Refrigerants &amp; </t>
    </r>
    <r>
      <rPr>
        <rFont val="Calibri"/>
        <color rgb="FFFF0000"/>
      </rPr>
      <t>Other Greenhouse Gases</t>
    </r>
  </si>
  <si>
    <t>HCMI Hotel Rooms Footprint Per Occupied Room by Country</t>
  </si>
  <si>
    <t>Hotel Room</t>
  </si>
  <si>
    <t>Stay</t>
  </si>
  <si>
    <t>Sheet M1, Type = "Country", Columns F to J</t>
  </si>
  <si>
    <t>Carbon Footprint Ranking</t>
  </si>
  <si>
    <t>HCMI Hotel Rooms Footprint Per Occupied Room by Country by Hotel Service Level</t>
  </si>
  <si>
    <t>Sheet M1, Type = "Country", Columns N to AH</t>
  </si>
  <si>
    <t>Hotel Service Level</t>
  </si>
  <si>
    <t>HCMI Hotel Rooms Footprint Per Occupied Room by Country by Hotel Market Segment</t>
  </si>
  <si>
    <r>
      <rPr>
        <rFont val="Calibri"/>
        <color rgb="FF000000"/>
      </rPr>
      <t xml:space="preserve">Sheet M1, Type = "Country", Columns </t>
    </r>
    <r>
      <rPr>
        <rFont val="Calibri"/>
        <strike/>
        <color rgb="FFFF0000"/>
      </rPr>
      <t>N to</t>
    </r>
    <r>
      <rPr>
        <rFont val="Calibri"/>
        <color rgb="FF000000"/>
      </rPr>
      <t xml:space="preserve"> AL to BV</t>
    </r>
  </si>
  <si>
    <t>Hotel Market Segment</t>
  </si>
  <si>
    <t>HCMI Hotel Rooms Footprint Per Occupied Room by Country by Hotel Location Type</t>
  </si>
  <si>
    <r>
      <rPr>
        <rFont val="Calibri"/>
        <color rgb="FF000000"/>
      </rPr>
      <t xml:space="preserve">Sheet M1, Type = "Country", Columns </t>
    </r>
    <r>
      <rPr>
        <rFont val="Calibri"/>
        <strike/>
        <color rgb="FFFF0000"/>
      </rPr>
      <t>N to</t>
    </r>
    <r>
      <rPr>
        <rFont val="Calibri"/>
        <color rgb="FF000000"/>
      </rPr>
      <t xml:space="preserve"> BY to DJ</t>
    </r>
  </si>
  <si>
    <t>Hotel Location Type</t>
  </si>
  <si>
    <t>HCMI Hotel Rooms Footprint Per Occupied Room by Country by Hotel Type of Stay</t>
  </si>
  <si>
    <r>
      <rPr>
        <rFont val="Calibri"/>
        <color rgb="FF000000"/>
      </rPr>
      <t xml:space="preserve">Sheet M1, Type = "Country", Columns </t>
    </r>
    <r>
      <rPr>
        <rFont val="Calibri"/>
        <strike/>
        <color rgb="FFFF0000"/>
      </rPr>
      <t>N to</t>
    </r>
    <r>
      <rPr>
        <rFont val="Calibri"/>
        <color rgb="FF000000"/>
      </rPr>
      <t xml:space="preserve"> DM to FF</t>
    </r>
  </si>
  <si>
    <t>Hotel Type of Stay</t>
  </si>
  <si>
    <t>HCMI Hotel Rooms Footprint Per Occupied Room by Country by Hotel Stars</t>
  </si>
  <si>
    <r>
      <rPr>
        <rFont val="Calibri"/>
        <color rgb="FF000000"/>
      </rPr>
      <t xml:space="preserve">Sheet M1, Type = "Country", Columns </t>
    </r>
    <r>
      <rPr>
        <rFont val="Calibri"/>
        <strike/>
        <color rgb="FFFF0000"/>
      </rPr>
      <t>N to</t>
    </r>
    <r>
      <rPr>
        <rFont val="Calibri"/>
        <color rgb="FF000000"/>
      </rPr>
      <t xml:space="preserve"> FI to GL</t>
    </r>
  </si>
  <si>
    <t>Hotel Stars</t>
  </si>
  <si>
    <t>HCMI Hotel Rooms Footprint Per Occupied Room by Metro Area</t>
  </si>
  <si>
    <t>Sheet M1, Type = "Metro Area", Columns F to J</t>
  </si>
  <si>
    <t>Metro Area</t>
  </si>
  <si>
    <t>HCMI Hotel Rooms Footprint Per Occupied Room by Metro Area by Hotel Service Level</t>
  </si>
  <si>
    <t>Sheet M1, Type = "Metro Area", Columns N to AH</t>
  </si>
  <si>
    <t>HCMI Hotel Rooms Footprint Per Occupied Room by Metro Area by Hotel Market Segment</t>
  </si>
  <si>
    <r>
      <rPr>
        <rFont val="Calibri"/>
        <color rgb="FF000000"/>
      </rPr>
      <t xml:space="preserve">Sheet M1, Type = "Metro Area", Columns </t>
    </r>
    <r>
      <rPr>
        <rFont val="Calibri"/>
        <strike/>
        <color rgb="FFFF0000"/>
      </rPr>
      <t xml:space="preserve">N to </t>
    </r>
    <r>
      <rPr>
        <rFont val="Calibri"/>
        <color rgb="FF000000"/>
      </rPr>
      <t>AL to BV</t>
    </r>
  </si>
  <si>
    <t>HCMI Hotel Rooms Footprint Per Occupied Room by Metro Area by Hotel Location Type</t>
  </si>
  <si>
    <r>
      <rPr>
        <rFont val="Calibri"/>
        <color rgb="FF000000"/>
      </rPr>
      <t xml:space="preserve">Sheet M1, Type = "Metro Area", Columns </t>
    </r>
    <r>
      <rPr>
        <rFont val="Calibri"/>
        <strike/>
        <color rgb="FFFF0000"/>
      </rPr>
      <t xml:space="preserve">N to </t>
    </r>
    <r>
      <rPr>
        <rFont val="Calibri"/>
        <color rgb="FF000000"/>
      </rPr>
      <t>BY to DJ</t>
    </r>
  </si>
  <si>
    <t>HCMI Hotel Rooms Footprint Per Occupied Room by Metro Area by Hotel Type of Stay</t>
  </si>
  <si>
    <r>
      <rPr>
        <rFont val="Calibri"/>
        <color rgb="FF000000"/>
      </rPr>
      <t xml:space="preserve">Sheet M1, Type = "Metro Area", Columns </t>
    </r>
    <r>
      <rPr>
        <rFont val="Calibri"/>
        <strike/>
        <color rgb="FFFF0000"/>
      </rPr>
      <t>N to</t>
    </r>
    <r>
      <rPr>
        <rFont val="Calibri"/>
        <color rgb="FF000000"/>
      </rPr>
      <t xml:space="preserve"> DM to FF</t>
    </r>
  </si>
  <si>
    <t>HCMI Hotel Rooms Footprint Per Occupied Room by Metro Area by Hotel Stars</t>
  </si>
  <si>
    <r>
      <rPr>
        <rFont val="Calibri"/>
        <color rgb="FF000000"/>
      </rPr>
      <t>Sheet M1, Type = "Metro Area", Columns</t>
    </r>
    <r>
      <rPr>
        <rFont val="Calibri"/>
        <strike/>
        <color rgb="FFFF0000"/>
      </rPr>
      <t xml:space="preserve"> N to</t>
    </r>
    <r>
      <rPr>
        <rFont val="Calibri"/>
        <color rgb="FF000000"/>
      </rPr>
      <t xml:space="preserve"> FI to GL</t>
    </r>
  </si>
  <si>
    <t>HCMI Hotel Rooms Footprint Per Occupied Room by Region</t>
  </si>
  <si>
    <t>Sheet M1, Type = "Region", Columns F to J</t>
  </si>
  <si>
    <t>Region</t>
  </si>
  <si>
    <t>HCMI Hotel Rooms Footprint Per Occupied Room by Region by Hotel Service Level</t>
  </si>
  <si>
    <t>Sheet M1, Type = "Region", Columns N to AH</t>
  </si>
  <si>
    <t>HCMI Hotel Rooms Footprint Per Occupied Room by Region by Hotel Market Segment</t>
  </si>
  <si>
    <r>
      <rPr>
        <rFont val="Calibri"/>
        <color rgb="FF000000"/>
      </rPr>
      <t>Sheet M1, Type = "Region", Columns</t>
    </r>
    <r>
      <rPr>
        <rFont val="Calibri"/>
        <strike/>
        <color rgb="FFFF0000"/>
      </rPr>
      <t xml:space="preserve"> N to </t>
    </r>
    <r>
      <rPr>
        <rFont val="Calibri"/>
        <color rgb="FF000000"/>
      </rPr>
      <t>AL to BV</t>
    </r>
  </si>
  <si>
    <t>HCMI Hotel Rooms Footprint Per Occupied Room by Region by Hotel Location Type</t>
  </si>
  <si>
    <r>
      <rPr>
        <rFont val="Calibri"/>
        <color rgb="FF000000"/>
      </rPr>
      <t>Sheet M1, Type = "Region", Columns</t>
    </r>
    <r>
      <rPr>
        <rFont val="Calibri"/>
        <strike/>
        <color rgb="FFFF0000"/>
      </rPr>
      <t xml:space="preserve"> N to</t>
    </r>
    <r>
      <rPr>
        <rFont val="Calibri"/>
        <color rgb="FF000000"/>
      </rPr>
      <t xml:space="preserve"> BY to DJ</t>
    </r>
  </si>
  <si>
    <t>HCMI Hotel Rooms Footprint Per Occupied Room by Region by Hotel Type of Stay</t>
  </si>
  <si>
    <r>
      <rPr>
        <rFont val="Calibri"/>
        <color rgb="FF000000"/>
      </rPr>
      <t>Sheet M1, Type = "Region", Columns</t>
    </r>
    <r>
      <rPr>
        <rFont val="Calibri"/>
        <strike/>
        <color rgb="FFFF0000"/>
      </rPr>
      <t xml:space="preserve"> N to</t>
    </r>
    <r>
      <rPr>
        <rFont val="Calibri"/>
        <color rgb="FF000000"/>
      </rPr>
      <t xml:space="preserve"> DM to FF</t>
    </r>
  </si>
  <si>
    <t>HCMI Hotel Rooms Footprint Per Occupied Room by Region by Hotel Stars</t>
  </si>
  <si>
    <r>
      <rPr>
        <rFont val="Calibri"/>
        <color rgb="FF000000"/>
      </rPr>
      <t>Sheet M1, Type = "Region", Columns</t>
    </r>
    <r>
      <rPr>
        <rFont val="Calibri"/>
        <strike/>
        <color rgb="FFFF0000"/>
      </rPr>
      <t xml:space="preserve"> N to </t>
    </r>
    <r>
      <rPr>
        <rFont val="Calibri"/>
        <color rgb="FF000000"/>
      </rPr>
      <t>FI to GL</t>
    </r>
  </si>
  <si>
    <t>HCMI Hotel Rooms Footprint Per Occupied Room by Climate Zone</t>
  </si>
  <si>
    <t>Sheet M1, Type = "Climate Zone", Columns F to J</t>
  </si>
  <si>
    <t>Climate Zone</t>
  </si>
  <si>
    <t>HCMI Hotel Rooms Footprint Per Occupied Room by Climate Zone by Hotel Service Level</t>
  </si>
  <si>
    <t>Sheet M1, Type = "Climate Zone", Columns N to AH</t>
  </si>
  <si>
    <t>HCMI Hotel Rooms Footprint Per Occupied Room by Climate Zone by Hotel Market Segment</t>
  </si>
  <si>
    <r>
      <rPr>
        <rFont val="Calibri"/>
        <color rgb="FF000000"/>
      </rPr>
      <t xml:space="preserve">Sheet M1, Type = "Climate Zone", Columns </t>
    </r>
    <r>
      <rPr>
        <rFont val="Calibri"/>
        <strike/>
        <color rgb="FFFF0000"/>
      </rPr>
      <t>N to</t>
    </r>
    <r>
      <rPr>
        <rFont val="Calibri"/>
        <color rgb="FF000000"/>
      </rPr>
      <t xml:space="preserve"> AL to BV</t>
    </r>
  </si>
  <si>
    <t>HCMI Hotel Rooms Footprint Per Occupied Room by Climate Zone by Hotel Location Type</t>
  </si>
  <si>
    <r>
      <rPr>
        <rFont val="Calibri"/>
        <color rgb="FF000000"/>
      </rPr>
      <t xml:space="preserve">Sheet M1, Type = "Climate Zone", Columns </t>
    </r>
    <r>
      <rPr>
        <rFont val="Calibri"/>
        <strike/>
        <color rgb="FFFF0000"/>
      </rPr>
      <t xml:space="preserve">N to </t>
    </r>
    <r>
      <rPr>
        <rFont val="Calibri"/>
        <color rgb="FF000000"/>
      </rPr>
      <t>BY to DJ</t>
    </r>
  </si>
  <si>
    <t>HCMI Hotel Rooms Footprint Per Occupied Room by Climate Zone by Hotel Type of Stay</t>
  </si>
  <si>
    <r>
      <rPr>
        <rFont val="Calibri"/>
        <color rgb="FF000000"/>
      </rPr>
      <t xml:space="preserve">Sheet M1, Type = "Climate Zone", Columns </t>
    </r>
    <r>
      <rPr>
        <rFont val="Calibri"/>
        <strike/>
        <color rgb="FFFF0000"/>
      </rPr>
      <t>N to</t>
    </r>
    <r>
      <rPr>
        <rFont val="Calibri"/>
        <color rgb="FF000000"/>
      </rPr>
      <t xml:space="preserve"> DM to FF</t>
    </r>
  </si>
  <si>
    <t>HCMI Hotel Rooms Footprint Per Occupied Room by Climate Zone by Hotel Stars</t>
  </si>
  <si>
    <r>
      <rPr>
        <rFont val="Calibri"/>
        <color rgb="FF000000"/>
      </rPr>
      <t xml:space="preserve">Sheet M1, Type = "Climate Zone", Columns </t>
    </r>
    <r>
      <rPr>
        <rFont val="Calibri"/>
        <strike/>
        <color rgb="FFFF0000"/>
      </rPr>
      <t>N to</t>
    </r>
    <r>
      <rPr>
        <rFont val="Calibri"/>
        <color rgb="FF000000"/>
      </rPr>
      <t xml:space="preserve"> FI to GL</t>
    </r>
  </si>
  <si>
    <t>HCMI Hotel Meetings Footprint Per Square Meter of Meeting Space Occupied Per hour by Country</t>
  </si>
  <si>
    <t>Hotel Meeting Space</t>
  </si>
  <si>
    <t>Meeting Space times Hours Occupied</t>
  </si>
  <si>
    <t>Everything below repeats the M1 EATs, except the data now coming froom Sheet M7</t>
  </si>
  <si>
    <t>HCMI Hotel Meetings Footprint Per Square Meter of Meeting Space Occupied Per hour by Country by Hotel Service Level</t>
  </si>
  <si>
    <t>HCMI Hotel Meetings Footprint Per Square Meter of Meeting Space Occupied Per hour by Country by Hotel Market Segment</t>
  </si>
  <si>
    <t>HCMI Hotel Meetings Footprint Per Square Meter of Meeting Space Occupied Per hour by Country by Hotel Location Type</t>
  </si>
  <si>
    <t>HCMI Hotel Meetings Footprint Per Square Meter of Meeting Space Occupied Per hour by Country by Hotel Type of Stay</t>
  </si>
  <si>
    <t>HCMI Hotel Meetings Footprint Per Square Meter of Meeting Space Occupied Per hour by Country by Hotel Stars</t>
  </si>
  <si>
    <t>HCMI Hotel Meetings Footprint Per Square Meter of Meeting Space Occupied Per hour by Metro Area</t>
  </si>
  <si>
    <t>EAT031</t>
  </si>
  <si>
    <t>HCMI Hotel Meetings Footprint Per Square Meter of Meeting Space Occupied Per hour by Metro Area by Hotel Service Level</t>
  </si>
  <si>
    <t>EAT032</t>
  </si>
  <si>
    <t>HCMI Hotel Meetings Footprint Per Square Meter of Meeting Space Occupied Per hour by Metro Area by Hotel Market Segment</t>
  </si>
  <si>
    <t>EAT033</t>
  </si>
  <si>
    <t>HCMI Hotel Meetings Footprint Per Square Meter of Meeting Space Occupied Per hour by Metro Area by Hotel Location Type</t>
  </si>
  <si>
    <t>EAT034</t>
  </si>
  <si>
    <t>HCMI Hotel Meetings Footprint Per Square Meter of Meeting Space Occupied Per hour by Metro Area by Hotel Type of Stay</t>
  </si>
  <si>
    <t>EAT035</t>
  </si>
  <si>
    <t>HCMI Hotel Meetings Footprint Per Square Meter of Meeting Space Occupied Per hour by Metro Area by Hotel Stars</t>
  </si>
  <si>
    <t>EAT036</t>
  </si>
  <si>
    <t>HCMI Hotel Meetings Footprint Per Square Meter of Meeting Space Occupied Per hour by Region</t>
  </si>
  <si>
    <t>EAT037</t>
  </si>
  <si>
    <t>HCMI Hotel Meetings Footprint Per Square Meter of Meeting Space Occupied Per hour by Region by Hotel Service Level</t>
  </si>
  <si>
    <t>EAT038</t>
  </si>
  <si>
    <t>HCMI Hotel Meetings Footprint Per Square Meter of Meeting Space Occupied Per hour by Region by Hotel Market Segment</t>
  </si>
  <si>
    <t>EAT039</t>
  </si>
  <si>
    <t>HCMI Hotel Meetings Footprint Per Square Meter of Meeting Space Occupied Per hour by Region by Hotel Location Type</t>
  </si>
  <si>
    <t>EAT040</t>
  </si>
  <si>
    <t>HCMI Hotel Meetings Footprint Per Square Meter of Meeting Space Occupied Per hour by Region by Hotel Type of Stay</t>
  </si>
  <si>
    <t>EAT041</t>
  </si>
  <si>
    <t>HCMI Hotel Meetings Footprint Per Square Meter of Meeting Space Occupied Per hour by Region by Hotel Stars</t>
  </si>
  <si>
    <t>EAT042</t>
  </si>
  <si>
    <t>HCMI Hotel Meetings Footprint Per Square Meter of Meeting Space Occupied Per hour by Climate Zone</t>
  </si>
  <si>
    <t>EAT043</t>
  </si>
  <si>
    <t>HCMI Hotel Meetings Footprint Per Square Meter of Meeting Space Occupied Per hour by Climate Zone by Hotel Service Level</t>
  </si>
  <si>
    <t>EAT044</t>
  </si>
  <si>
    <t>HCMI Hotel Meetings Footprint Per Square Meter of Meeting Space Occupied Per hour by Climate Zone by Hotel Market Segment</t>
  </si>
  <si>
    <t>EAT045</t>
  </si>
  <si>
    <t>HCMI Hotel Meetings Footprint Per Square Meter of Meeting Space Occupied Per hour by Climate Zone by Hotel Location Type</t>
  </si>
  <si>
    <t>EAT046</t>
  </si>
  <si>
    <t>HCMI Hotel Meetings Footprint Per Square Meter of Meeting Space Occupied Per hour by Climate Zone by Hotel Type of Stay</t>
  </si>
  <si>
    <t>EAT047</t>
  </si>
  <si>
    <t>HCMI Hotel Meetings Footprint Per Square Meter of Meeting Space Occupied Per hour by Climate Zone by Hotel Stars</t>
  </si>
  <si>
    <t>EAT048</t>
  </si>
  <si>
    <t>USEEIO - Supply Chain GHG Emission Factors for US Commodities and Industries v1.1</t>
  </si>
  <si>
    <t>USEEIO Scope 3 Purchase of Goods</t>
  </si>
  <si>
    <t>Total Price</t>
  </si>
  <si>
    <t>USEEIO Supply Chain Emission Factors_2016_Detail_Commodity</t>
  </si>
  <si>
    <t>Where were the goods purchased from?</t>
  </si>
  <si>
    <t>United States</t>
  </si>
  <si>
    <t>US eGRID Data-2020</t>
  </si>
  <si>
    <t>eGRID Purchased Electricity by US States_Location Based Method</t>
  </si>
  <si>
    <t>eGRID 2020 Data_ST20</t>
  </si>
  <si>
    <t>US State</t>
  </si>
  <si>
    <t>The US State that generated the electricity</t>
  </si>
  <si>
    <t>eGRID Purchased Electricity by eGRID Subregions_Location Based Method</t>
  </si>
  <si>
    <t>eGRID 2020 Data_NRL20</t>
  </si>
  <si>
    <t>the eGRID Subregion where the electricity was generated</t>
  </si>
  <si>
    <t>eGRID Electricity Generated by US States by Fuel Types</t>
  </si>
  <si>
    <t>eGRID Electricity Generated by eGRID Subregions by Fuel Types</t>
  </si>
  <si>
    <t>eGRID Transmission and Distribution Loss of Purchased Electricity (Scope 3)</t>
  </si>
  <si>
    <t>eGRID and EIA (T&amp;D loss ratio)</t>
  </si>
  <si>
    <t>US eGRID Data-2021</t>
  </si>
  <si>
    <t>The US State that consumed the electricity</t>
  </si>
  <si>
    <t>the eGRID Subregion where the electricity was consumed</t>
  </si>
  <si>
    <t>eGRID Electricity Generated byeGRID Subregions by Fuel Types</t>
  </si>
  <si>
    <t>IEA Global Energy Emission Data 2021</t>
  </si>
  <si>
    <t>IEA Purchased Electricity by World Countries and Regions_All Fuel Types</t>
  </si>
  <si>
    <t>IEA Emission Factors 2021 [CO2KWH ELE, CH4 factors, N2O factors]; Product = Total;</t>
  </si>
  <si>
    <t>Region or Country</t>
  </si>
  <si>
    <t>The Region or Country that generated the electricity</t>
  </si>
  <si>
    <r>
      <rPr>
        <rFont val="Calibri"/>
        <color rgb="FF000000"/>
      </rPr>
      <t>Global Markets &amp; Countries</t>
    </r>
    <r>
      <rPr>
        <rFont val="Calibri"/>
        <color rgb="FFFF0000"/>
      </rPr>
      <t>, Country Groupings</t>
    </r>
  </si>
  <si>
    <t>IEA Electricity Lost in Transmission and Distribution</t>
  </si>
  <si>
    <t>IEA Emission Factors 2021 [T&amp;D loss adjustment]</t>
  </si>
  <si>
    <r>
      <rPr>
        <rFont val="Calibri"/>
        <color rgb="FF000000"/>
      </rPr>
      <t>Global Markets &amp; Countries</t>
    </r>
    <r>
      <rPr>
        <rFont val="Calibri"/>
        <color rgb="FFFF0000"/>
      </rPr>
      <t>, Country Groupings</t>
    </r>
  </si>
  <si>
    <t>IEA Electricity Generation by World Countries and Regions by Fuel Types</t>
  </si>
  <si>
    <t>IEA Emission Factors 2021 [CO2KWH ELE, CH4 factors, N2O factors]; Product = [Coal peat and oil shale, Oil, Natrual Gas, Non-Renewable wastes, Memo: Biofuels]</t>
  </si>
  <si>
    <r>
      <rPr>
        <rFont val="Calibri"/>
        <color rgb="FF000000"/>
      </rPr>
      <t>Global Markets &amp; Countries</t>
    </r>
    <r>
      <rPr>
        <rFont val="Calibri"/>
        <color rgb="FFFF0000"/>
      </rPr>
      <t>, Country Groupings</t>
    </r>
  </si>
  <si>
    <t>The type of fuel used for the generation of the electricity</t>
  </si>
  <si>
    <t>Generated by the company itself</t>
  </si>
  <si>
    <t>Scope 1: Stationary Combustion</t>
  </si>
  <si>
    <t>IEA Combined Heat and Electricity Generation by World Countries and Regions_All Fuel Types</t>
  </si>
  <si>
    <t>Combined Heat and Electricity</t>
  </si>
  <si>
    <t>IEA Emission Factors 2021 [CO2KWH ELE &amp; HEAT, CH4 factors, N2O factors]; Product = Total</t>
  </si>
  <si>
    <t>The Region or Country that generated the combined heat and electricity</t>
  </si>
  <si>
    <r>
      <rPr>
        <rFont val="Calibri"/>
        <color rgb="FF000000"/>
      </rPr>
      <t>Global Markets &amp; Countries</t>
    </r>
    <r>
      <rPr>
        <rFont val="Calibri"/>
        <color rgb="FFFF0000"/>
      </rPr>
      <t>, Country Groupings</t>
    </r>
  </si>
  <si>
    <t>Was the electricity and heat provided by a 3rd party or generated by the company itself?</t>
  </si>
  <si>
    <t>Green-e Residual Mix Emissions Rate 2022</t>
  </si>
  <si>
    <t>Green-e Purchased Electricity Residual Mix by eGRID Subregions_Market Based Method</t>
  </si>
  <si>
    <t>Green-e 2022 (column G)</t>
  </si>
  <si>
    <t>European Purchased Electricity Residual Mix by AIB_Market Based Method</t>
  </si>
  <si>
    <t>AIB European Residual Mix 2021 Table 2</t>
  </si>
  <si>
    <t>The Country that generated the electricity</t>
  </si>
  <si>
    <t>European Purchased Electricity Total Supplier Mix by AIB_Location Based Method</t>
  </si>
  <si>
    <t>AIB European Residual Mix 2021 Table 4</t>
  </si>
  <si>
    <t>Canada Locomotive emissions monitoring data 2022</t>
  </si>
  <si>
    <t>Canadian Rail Freighting Goods by tonne-km</t>
  </si>
  <si>
    <t>Table 9 on page 32, first three rows</t>
  </si>
  <si>
    <t>Railway Operation Type</t>
  </si>
  <si>
    <t>Class 1 freight, regional &amp; shortline freight or all frieight</t>
  </si>
  <si>
    <t>What's the region where the goods were transported?</t>
  </si>
  <si>
    <t>Canada</t>
  </si>
  <si>
    <t>Canadian Intercity Rail Passenger Travel</t>
  </si>
  <si>
    <t>Passenger</t>
  </si>
  <si>
    <t>Table 9 on page 32, the 4th row</t>
  </si>
  <si>
    <t>Intercity Rail</t>
  </si>
  <si>
    <t>What's the region of the passenger travel?</t>
  </si>
  <si>
    <t>Canadian Commuter Rail Passenger Travel</t>
  </si>
  <si>
    <t>Number of Rides</t>
  </si>
  <si>
    <t>Table 9 on page 32, the 5th row</t>
  </si>
  <si>
    <t>Commuter Rail</t>
  </si>
  <si>
    <t>Refrigerant Leak from Initial Charging, Operating, or Disposal of Refrigeration and Air Conditioning Systems</t>
  </si>
  <si>
    <t>EAT0001</t>
  </si>
  <si>
    <t>Atomiton</t>
  </si>
  <si>
    <t>Release of Carbon Dioxide from Liquid Carbon Dioxide Used in Various Processes</t>
  </si>
  <si>
    <t>Carbon Dioxide</t>
  </si>
  <si>
    <t>Carbon Dioxide Quantity</t>
  </si>
  <si>
    <t>Indirect Emissions from Utility Water Consumption in the US</t>
  </si>
  <si>
    <t>"Operational carbon footprint of the U.S. water and wastewater sector's energy consumption" (2022, ScienceDirect)</t>
  </si>
  <si>
    <t>Indirect Emissions from Wastewater Discharge into Municipal Sewer Systems in the US</t>
  </si>
  <si>
    <t>Emissions from Chemical Productions</t>
  </si>
  <si>
    <t>2006 IPCC Guidelines for National Greenhouse Gas Inventories</t>
  </si>
  <si>
    <t>The type of chemical produced</t>
  </si>
  <si>
    <t>Methane Emissions from Industrial Wastewater Treatment based on Volume of Water Treated</t>
  </si>
  <si>
    <t>Atomiton (this needs to be added, the EF = -1 for CH4 because recovery means to take away the emissions)</t>
  </si>
  <si>
    <t>Methane Emissions from Industrial Wastewater Treatment based on Total COD Removed</t>
  </si>
  <si>
    <t>Methane Emissions from Industrial Wastewater ETP with Single Step COD Removal Process</t>
  </si>
  <si>
    <t>Methane Emissions from Industrial Wastewater ETP with 2-Step COD Removal Process</t>
  </si>
  <si>
    <t>Methane Emissions from Industrial Wastewater ETP with 3-Step COD Removal Process</t>
  </si>
  <si>
    <t>Methane Emissions from Industrial Wastewater ETP with 4-Step COD Removal Process</t>
  </si>
  <si>
    <t>Indirect Methane Emissions from Sludge Treatment by a Waste Management Provider</t>
  </si>
  <si>
    <t>2006 IPCC Guidelines for National Greenhouse Gas Inventories, EPA-2023</t>
  </si>
  <si>
    <t>Sludge Type</t>
  </si>
  <si>
    <t>Treatment Type</t>
  </si>
  <si>
    <t>Emissions from Domestic Wastewater Treatment based on Population Coverage</t>
  </si>
  <si>
    <t>Population in area</t>
  </si>
  <si>
    <t>Emissions from Domestic Wastewater Treatment based on Population Coverage and BOD Removal</t>
  </si>
  <si>
    <t>Biological Oxygen Demand</t>
  </si>
  <si>
    <t>Emissions from Industrial Wastewater Recyling and Reclamation</t>
  </si>
  <si>
    <t>Wastewater_Recyling and Reclamation</t>
  </si>
  <si>
    <t>Wastewater Recycling and Reclamation</t>
  </si>
  <si>
    <t>Recyling and Reclamation</t>
  </si>
  <si>
    <t>Water Treatment for Industrial Process Use</t>
  </si>
  <si>
    <t>Water Treated for Industrial Process Use</t>
  </si>
  <si>
    <t>Treated Water Quantity</t>
  </si>
  <si>
    <t>Industrial Water Reverse Osmosis</t>
  </si>
  <si>
    <t>Purchased Electricity_Market Based Method Custom Emission Factors (Scope 2)</t>
  </si>
  <si>
    <t>Electricity Purchased and Consumed - Market-Based Custom Emission Factors</t>
  </si>
  <si>
    <t>Transmission and Distribution Loss of Purchased Electricity_Custom Emission Factors (Scope 3)</t>
  </si>
  <si>
    <t>Electricity Purchased and Consumed - Used to Estimate T&amp;D Loss_Custom Emission Factors</t>
  </si>
  <si>
    <t>Onsite Generation of Electricity</t>
  </si>
  <si>
    <t>Onsite Generated Electricity</t>
  </si>
  <si>
    <t>Onsite Generation of Steam</t>
  </si>
  <si>
    <t>Steam_Generation</t>
  </si>
  <si>
    <t>Onsite Generated Steam</t>
  </si>
  <si>
    <t>Onsite Generation of Heat</t>
  </si>
  <si>
    <t>Heat_Generation</t>
  </si>
  <si>
    <t>Onsite Generated Heat</t>
  </si>
  <si>
    <t>Onsite Cooling</t>
  </si>
  <si>
    <t>Cooling_Provision</t>
  </si>
  <si>
    <t>Onsite Provided Cooling</t>
  </si>
  <si>
    <t>Cooling</t>
  </si>
  <si>
    <t>Provision</t>
  </si>
  <si>
    <t>Ton of Refrigeration</t>
  </si>
  <si>
    <t>Refrigerat Type</t>
  </si>
  <si>
    <t>Mixed Waste Disposal by a Third Party Waste Management Provider (Scope 3)</t>
  </si>
  <si>
    <t>Mixed Waste Disposal by a Third Party Waste Management Provider</t>
  </si>
  <si>
    <t>Emission Intensity of [user Defined Emission Source]</t>
  </si>
  <si>
    <t>EATx100</t>
  </si>
  <si>
    <t>Attributable_Emissions</t>
  </si>
  <si>
    <t>Attributable Emissions from [User Defined Emission Source]</t>
  </si>
  <si>
    <t>Integrated</t>
  </si>
  <si>
    <t>Combustion of Fuels</t>
  </si>
  <si>
    <t>EPA, UK</t>
  </si>
  <si>
    <t>Use this GHG-AM for situations where only the fuel consumption quantity is known. There's no other known specifiers, whether it is mobile or stationary</t>
  </si>
  <si>
    <t>Running Fuel-Based On-Road Vehicles with Fuel and Distance Data</t>
  </si>
  <si>
    <t>EPA</t>
  </si>
  <si>
    <t>Running Fuel-Based Non-Road Vehicles with Fuel Data</t>
  </si>
  <si>
    <t>Fuel Combustion for Non-Road Vehicles</t>
  </si>
  <si>
    <t>Running Fuel-Based Non-Road Vehicles</t>
  </si>
  <si>
    <t>Running Fuel-Based Passenger Vehicles with Distance Data</t>
  </si>
  <si>
    <t>Running Fuel-Based Delivery Vehicles with Distance Data</t>
  </si>
  <si>
    <t>Distance Run by Fuel-Based Delivery Vehicles</t>
  </si>
  <si>
    <t>Purchased Electricity_Location-Based Method (Scope 2)</t>
  </si>
  <si>
    <t>Electricity Purchased and Consumed - Location-Based</t>
  </si>
  <si>
    <t>Purchased Electricity_Market Based Residual Mix Method (Scope 2)</t>
  </si>
  <si>
    <t>Electricity Purchased and Consumed - Market-Based Residual Mix</t>
  </si>
  <si>
    <t>Transmission and Distribution Loss of Purchased Electricity (Scope 3)</t>
  </si>
  <si>
    <t>Running Electrical Passenger Vehicles with Distance Data</t>
  </si>
  <si>
    <t>Running Hybrid Passenger Vehicles with Distance Data</t>
  </si>
  <si>
    <t>Purchased Heat and Steam (Scope 2)</t>
  </si>
  <si>
    <t>Transmission and Distribution Loss of Purchased District Heat and Steam (Scope 3)</t>
  </si>
  <si>
    <t>Potable Water Supply from Utilities (Scope 3)</t>
  </si>
  <si>
    <t>Potable Water Supply from Utilities</t>
  </si>
  <si>
    <t>Water Discharge into Municipal Sewer System (Scope 3)</t>
  </si>
  <si>
    <t>Wastewater Discharge into Municipal Sewer System</t>
  </si>
  <si>
    <t>Upstream Emissions of Materials Used with Weight Data (Scope 3)</t>
  </si>
  <si>
    <t>Material Weight</t>
  </si>
  <si>
    <t>Goods Transport Using Non-Shared On-Road Vehicles with Distance Data</t>
  </si>
  <si>
    <t>Load Factor %</t>
  </si>
  <si>
    <t>Goods Transport by On-Road Vehicles with Weight times Distance Data</t>
  </si>
  <si>
    <t>Goods Transported by On-Road Vehicles</t>
  </si>
  <si>
    <t>Goods Transport by Rail with Weight times Distance Data</t>
  </si>
  <si>
    <t>Goods Transported by Rail</t>
  </si>
  <si>
    <t>Goods Transport by Air with Weight times Distance Data</t>
  </si>
  <si>
    <t>Goods Transported by Air</t>
  </si>
  <si>
    <t>Goods Transport by Sea with Weight times Distance Data</t>
  </si>
  <si>
    <t>Goods Transported by Sea</t>
  </si>
  <si>
    <t>Business Travel and Employee Commute in Private On-Road Vehicles (Scope 3)</t>
  </si>
  <si>
    <t>Distance Traveled or Commuted by Employee in Private Vehicles</t>
  </si>
  <si>
    <t>Business Travel and Employee Commute in Shared Vehicles on Land (Scope 3)</t>
  </si>
  <si>
    <t>Travel or Commute by Employee in Shared Land Transport</t>
  </si>
  <si>
    <t>Business Travel and Employee Commute by Air Transport (Scope 3)</t>
  </si>
  <si>
    <t>Travel or Commute by Employee in Shared Air Transport</t>
  </si>
  <si>
    <t>Business Travel and Employee Commute by Ferries (Scope 3)</t>
  </si>
  <si>
    <t>Travel or Commute by Employee by Ferries</t>
  </si>
  <si>
    <t>Hotel Stay During Employee Business Travel (Scope 3)</t>
  </si>
  <si>
    <t>Waste Disposal by a Third Party Waste Management Provider (Scope 3)</t>
  </si>
  <si>
    <t>Fugitive Emissions of Refrigerants with Refrigerant Data</t>
  </si>
  <si>
    <t>Emissions from the Production of Chemicals</t>
  </si>
  <si>
    <t>Chemical Produced</t>
  </si>
  <si>
    <t>IPCC</t>
  </si>
  <si>
    <t>Stationary Combustion of Fuels using Different Technologies</t>
  </si>
  <si>
    <t>We may need to add "Attributed EATs"</t>
  </si>
  <si>
    <t>POD Attributes</t>
  </si>
  <si>
    <t>GHG-AM &amp; Associated Attributes</t>
  </si>
  <si>
    <t>BART &amp; Associated Attributes</t>
  </si>
  <si>
    <t>Can be used at any levels</t>
  </si>
  <si>
    <t>for google sheet only</t>
  </si>
  <si>
    <t>DM Type</t>
  </si>
  <si>
    <t>Formula</t>
  </si>
  <si>
    <t>Subsystems</t>
  </si>
  <si>
    <t>Common</t>
  </si>
  <si>
    <t>Integrated_Purchased Electricity_Location-Based Method (Scope 2)</t>
  </si>
  <si>
    <t>Required</t>
  </si>
  <si>
    <t>B</t>
  </si>
  <si>
    <t>This method accounts for the electricity used from the grid, using average grid emission factors based on locations</t>
  </si>
  <si>
    <t>Integrated_Electricity Purchased and Consumed - Location-Based</t>
  </si>
  <si>
    <t>DM1001</t>
  </si>
  <si>
    <t>Use this data if consumption amount is available</t>
  </si>
  <si>
    <t>Direct</t>
  </si>
  <si>
    <t>BART004.2_Consumption of purchased electricity</t>
  </si>
  <si>
    <t>Grid electricity used by the system</t>
  </si>
  <si>
    <t>DM1002</t>
  </si>
  <si>
    <t>Use this data if consumption amount is not availeble but there is power measurement data (time-series)</t>
  </si>
  <si>
    <t>Estimate</t>
  </si>
  <si>
    <t>BART004.2.a_Consumption of purchased electricity measured by power</t>
  </si>
  <si>
    <t>Grid electricity used by the system measured by power</t>
  </si>
  <si>
    <t>DM1003</t>
  </si>
  <si>
    <t>Use this data if consumption amount is not availeble but there is electrical current measurement data (time-series)</t>
  </si>
  <si>
    <t>BART004.2.b_Consumption of purchased electricity measured by electrical current</t>
  </si>
  <si>
    <t>Grid electricity used by the system measured by electricity current</t>
  </si>
  <si>
    <t>DM1004</t>
  </si>
  <si>
    <t>Indirect</t>
  </si>
  <si>
    <t>BART004.2.c_Consumption of purchased electricity estimated by percentage of a total consumption</t>
  </si>
  <si>
    <t>Percent of the total consumed electricity attributable to this system</t>
  </si>
  <si>
    <t>BART004.2.e_Total consumption of purchased electricity used as attribution base</t>
  </si>
  <si>
    <t>Total electricity consumed</t>
  </si>
  <si>
    <t>DM1106</t>
  </si>
  <si>
    <t>BART004.1_Purchase of electricity for end use</t>
  </si>
  <si>
    <t>Use of electricity provided by a 3rd party with custom emission factor (scope 2)</t>
  </si>
  <si>
    <t>Atomiton_Purchased Electricity_Market Based Method Custom Emission Factors (Scope 2)</t>
  </si>
  <si>
    <t>This method accounts for the electricity used that is provided by a 3rd party, including electrical utility companies or other providers. The provider has its own emission factor or rate specific to the electricity that is provided.</t>
  </si>
  <si>
    <t>Atomiton_Electricity Purchased and Consumed - Market-Based Custom Emission Factors</t>
  </si>
  <si>
    <t>DM1005</t>
  </si>
  <si>
    <t>DM1006</t>
  </si>
  <si>
    <t>DM1007</t>
  </si>
  <si>
    <t>DM1008</t>
  </si>
  <si>
    <t>Grid electricity used by the system estimated by a percentage</t>
  </si>
  <si>
    <t>DM1107</t>
  </si>
  <si>
    <t>Use of grid electricity- market based method residual mix (scope 2)</t>
  </si>
  <si>
    <t>Integrated_Purchased Electricity_Market Based Residual Mix Method (Scope 2)</t>
  </si>
  <si>
    <t>This method accounts for the electricity used from the grid, using the residual mix emission factor of the specific markets</t>
  </si>
  <si>
    <t>Integrated_Electricity Purchased and Consumed - Market-Based Residual Mix</t>
  </si>
  <si>
    <t>DM1009</t>
  </si>
  <si>
    <t>DM1010</t>
  </si>
  <si>
    <t>DM1011</t>
  </si>
  <si>
    <t>DM1012</t>
  </si>
  <si>
    <t>DM1108</t>
  </si>
  <si>
    <t>Integrated_Transmission and Distribution Loss of Purchased Electricity (Scope 3)</t>
  </si>
  <si>
    <t>Optional</t>
  </si>
  <si>
    <t>C</t>
  </si>
  <si>
    <t xml:space="preserve">This method accounts for the electricity lost in transmission and distribution in the grid, based on the amount actually used by the end user. As a scope 3 emission, this item is optional </t>
  </si>
  <si>
    <t>Integrated_Electricity Purchased and Consumed - Used to Estimate T&amp;D Loss</t>
  </si>
  <si>
    <t>DM1013</t>
  </si>
  <si>
    <t>DM1014</t>
  </si>
  <si>
    <t>DM1015</t>
  </si>
  <si>
    <t>DM1016</t>
  </si>
  <si>
    <t>DM1109</t>
  </si>
  <si>
    <t>Use of steam generated by another onsite process such as boilers or CHPs</t>
  </si>
  <si>
    <t>Atomiton_Onsite Generation of Steam</t>
  </si>
  <si>
    <t>This method accounts for the use of steam generated by another onsite process such as a boiler, CHP, etc. The emission is estimated based on available average data of steam generation.</t>
  </si>
  <si>
    <t>Atomiton_Onsite Generated Steam</t>
  </si>
  <si>
    <t>DM1019</t>
  </si>
  <si>
    <t>BART093.2_Use of onsite generated steam</t>
  </si>
  <si>
    <t>DM1020</t>
  </si>
  <si>
    <t>BART093.2.a_use of onsite generated steam measured by flow rate</t>
  </si>
  <si>
    <t>Use of steam purchased from a 3rd party</t>
  </si>
  <si>
    <t>Integrated_Purchased Heat and Steam (Scope 2)</t>
  </si>
  <si>
    <t>This method accounts for the use of steam purchased from a 3rd party. It is an indirect, Scope 2 emission</t>
  </si>
  <si>
    <t>Integrated_Steam or Heat Purchased and Consumed</t>
  </si>
  <si>
    <t>DM1021</t>
  </si>
  <si>
    <t>BART005.2_Consumption of purchased steam or heat</t>
  </si>
  <si>
    <t>DM1022</t>
  </si>
  <si>
    <t>BART005.1_Purchase of steam or heat for end use</t>
  </si>
  <si>
    <t>DM1023</t>
  </si>
  <si>
    <t>BART005.2.a_Consumption of purchased steam measured by flow rate</t>
  </si>
  <si>
    <t>Integrated_Transmission and Distribution Loss of Purchased District Heat and Steam (Scope 3)</t>
  </si>
  <si>
    <t>Integrated_Steam or Heat Purchased and Consumed - Used to Estimate T&amp;D Loss</t>
  </si>
  <si>
    <t>This method accounts for the transmission and distribution loss of steam if supplied by a district steam provider. It uses the actual amount of steam consumed to estimate the T&amp;D loss.</t>
  </si>
  <si>
    <t>DM1024</t>
  </si>
  <si>
    <t>DM1025</t>
  </si>
  <si>
    <t>DM1026</t>
  </si>
  <si>
    <t>Atomiton_Water Treatment for Industrial Process Use</t>
  </si>
  <si>
    <t>This method accounts for emissions from treating the industrial process water used by the system. The water is treated onsite by another process. The emission is estimated based on average data from other water treatment processes.</t>
  </si>
  <si>
    <t>Atomiton_Water Treated for Industrial Process Use</t>
  </si>
  <si>
    <t>DM1032</t>
  </si>
  <si>
    <t>BART032.2_Consumption of industrial process water</t>
  </si>
  <si>
    <t>DM1033</t>
  </si>
  <si>
    <t>BART032.2.a_Consumption of industrial process water measured by flow rate</t>
  </si>
  <si>
    <t>This method accounts for emissions from treating the industrial process water used by the system. The treated water is purchased from a 3rd party. The emission is estimated based on average data from other water treatment processes.</t>
  </si>
  <si>
    <t>DM1034</t>
  </si>
  <si>
    <t>BART032.1_Purchase of industrial process water for end use</t>
  </si>
  <si>
    <t>Use of recycled water reclaimed by another onsite process</t>
  </si>
  <si>
    <t>Atomiton_Emissions from Industrial Wastewater Recyling and Reclamation</t>
  </si>
  <si>
    <t>This method accounts for emissions from treating wastewater for recyling and reclamation. The emission is estimated based on average data from other water recycling processes.</t>
  </si>
  <si>
    <t>Atomiton_Wastewater Recycling and Reclamation</t>
  </si>
  <si>
    <t>DM1035</t>
  </si>
  <si>
    <t>BART033.2_Consumption of recycled water</t>
  </si>
  <si>
    <t>DM1036</t>
  </si>
  <si>
    <t>BART033.2.a_Consumption of recycled water measured by flow rate</t>
  </si>
  <si>
    <t>Use of recycled water purchased from a 3rd party</t>
  </si>
  <si>
    <t>This method accounts for emissions from treating wastewater for recyling and reclamation. The water is purchased from a 3rd party. The emission is estimated based on average data from water recycle processes.</t>
  </si>
  <si>
    <t>DM1037</t>
  </si>
  <si>
    <t>BART033.1_Purchase of recycled water for end use</t>
  </si>
  <si>
    <t>Use of utility potable water</t>
  </si>
  <si>
    <t>Integrated_Potable Water Supply from Utilities (Scope 3)</t>
  </si>
  <si>
    <t>This method accounts for emissions from the supply of potable utility water. The water is provided by a 3rd party utility provider</t>
  </si>
  <si>
    <t>Integrated_Potable Water Supply from Utilities</t>
  </si>
  <si>
    <t>DM1038</t>
  </si>
  <si>
    <t>BART031.1_Purchase of potable water for end use</t>
  </si>
  <si>
    <t>DM1039</t>
  </si>
  <si>
    <t>BART031.2_Consumption of potable water</t>
  </si>
  <si>
    <t>DM1040</t>
  </si>
  <si>
    <t>BART031.2.a_Consumption of potable water measured by flow rate</t>
  </si>
  <si>
    <t>Integrated_Fugitive Emissions of Refrigerants with Refrigerant Data</t>
  </si>
  <si>
    <t>This method accounts for the emissions associated with leaked refrigerants from operating chilling, cooling or refrigeration systems. It includes various ways to estimate how much refrigerants were leaked using operational data</t>
  </si>
  <si>
    <t>Integrated_Refrigerants Leaked by the Operating Company</t>
  </si>
  <si>
    <t>DM1045</t>
  </si>
  <si>
    <t>BART003.1_Purchase of refrigerants for end use</t>
  </si>
  <si>
    <t>Amount of purchased refrigerants used to refill the systems. Assuming little or no inventory is kept.</t>
  </si>
  <si>
    <t>DM1046</t>
  </si>
  <si>
    <t>BART003.2_Refill refrigerants into existing cooling or HVAC equipment</t>
  </si>
  <si>
    <t>Total amount of refrigerant refills into the systems</t>
  </si>
  <si>
    <t>DM1047</t>
  </si>
  <si>
    <t>Amount of purchased refrigerants used to refill the systems</t>
  </si>
  <si>
    <t>BART003.3_Inventory of refrigerants for end use</t>
  </si>
  <si>
    <t>Amount of refrigerant inventory at the beinning and end of each time period</t>
  </si>
  <si>
    <t>DM1048</t>
  </si>
  <si>
    <t>BART101.1_Refrigerant capacity of refrigeration or air conditioning systems</t>
  </si>
  <si>
    <t>Total refrigerant capacity of the equipment</t>
  </si>
  <si>
    <t>Integrated_Combustion of Fuels</t>
  </si>
  <si>
    <t>A</t>
  </si>
  <si>
    <t>This method accounts for emissions from fuel combustion for non-vehicle use. It includes various ways to capture data and calculate how much fuel was combusted</t>
  </si>
  <si>
    <t>Integrated_Fuel Combustion</t>
  </si>
  <si>
    <t>DM1027</t>
  </si>
  <si>
    <t>Use this data method if fuel consumption quantity data is available</t>
  </si>
  <si>
    <t>BART001.2_Consumption of fuels</t>
  </si>
  <si>
    <t>DM1028</t>
  </si>
  <si>
    <t>Use this method if fuel consumption quantity data is not availble, but the flow rate of fuel use is available.</t>
  </si>
  <si>
    <t>BART001.2.a_Consumption of fuels measured by flow rate</t>
  </si>
  <si>
    <t>DM1029</t>
  </si>
  <si>
    <t>Use this data method if multiple fuels are mixed together, their total flow rate and fuel composition (percentage for each fuel) are both measured</t>
  </si>
  <si>
    <t>BART001.2.b_Consumption of fuels measured by fuel composition percentage</t>
  </si>
  <si>
    <t>DM1030</t>
  </si>
  <si>
    <t>Use this data method if fuel supply directly comes from fuel purchase. It assumes no signifcant amount of fuel consumption is drawn from a fuel inventory on site.</t>
  </si>
  <si>
    <t>BART001.1_Purchase of fuels for end use</t>
  </si>
  <si>
    <t>DM1031</t>
  </si>
  <si>
    <t>Use this data method if purchased fuel is kept in an inventory, which serves as the fuel supply.</t>
  </si>
  <si>
    <t>BART001.3_Inventory of fuels for end use</t>
  </si>
  <si>
    <t>Use of chemicals with high emissions</t>
  </si>
  <si>
    <t>Integrated_Emissions from the Production of Chemicals</t>
  </si>
  <si>
    <t>This method accounts for emissions from the upstream activities of producing the chemicals. It is a scope 3 emission. The method uses the weight of chemical as the estimation basis. Only chemicals involving relatively high emission to prodduce are included</t>
  </si>
  <si>
    <t>Integrated_Chemical Produced</t>
  </si>
  <si>
    <t>DM1095</t>
  </si>
  <si>
    <t>BART012.2.b_Purchase and use of Chemicals</t>
  </si>
  <si>
    <t>Use of chemicals purchased in the US</t>
  </si>
  <si>
    <t>USEEIO-2020_USEEIO Scope 3 Purchase of Goods</t>
  </si>
  <si>
    <t>This method accounts for emissions from the upstream activities of producing chemicals. It is a scope 3 emission. The method uses the chemical purchase price as the estimation basis. It is only suitable for chemicals purchased in the US due to the data source specificity.</t>
  </si>
  <si>
    <t>USEEIO-2020_Purchase of Goods and Services in the US</t>
  </si>
  <si>
    <t>DM1094</t>
  </si>
  <si>
    <t>BART012.1_Purchase and use of goods and services by price</t>
  </si>
  <si>
    <t>Cooling Tower</t>
  </si>
  <si>
    <t>Use cooling provided by a cooling tower</t>
  </si>
  <si>
    <t>Atomiton_Emission Intensity of [user Defined Emission Source]</t>
  </si>
  <si>
    <t>Atomiton_Attributable Emissions from [User Defined Emission Source]</t>
  </si>
  <si>
    <t>DM1097</t>
  </si>
  <si>
    <t>BARTx100_User defined business activity</t>
  </si>
  <si>
    <t>Specialized</t>
  </si>
  <si>
    <t>Atomiton_Release of Carbon Dioxide from Liquid Carbon Dioxide Used in Various Processes including Extraction; Cleaning; Welding; Fire Suppresssion and Food Processing/ Preservation/ Chilling</t>
  </si>
  <si>
    <t>This method accounts for the carbon dioxide released when liquid carbon dioxide is used in extraction, cleaning, welding, fire suppression and food processing/ preservation/ chilling, etc.</t>
  </si>
  <si>
    <t>Atomiton_Release of Carbon Dioxide from Liquid Carbon Dioxide Used in Various Processes</t>
  </si>
  <si>
    <t>DM1096</t>
  </si>
  <si>
    <t>BART111.1_Direct release of Greenhouse Gases measured by the total amount used in process</t>
  </si>
  <si>
    <t>Industrial water reverse osmosis average data method</t>
  </si>
  <si>
    <t>Unit Operations</t>
  </si>
  <si>
    <t>Atomiton_Industrial Water Reverse Osmosis</t>
  </si>
  <si>
    <t>This methods accounts for the electricity used in the RO, which is the primary source of emissions</t>
  </si>
  <si>
    <t>DM1041</t>
  </si>
  <si>
    <t>BART060.1.a_Industrial water reverse osmosis measured by feed water volume</t>
  </si>
  <si>
    <t>DM1042</t>
  </si>
  <si>
    <t>BART060.1.b_Industrial water reverse osmosis measured by feedwater flow rate</t>
  </si>
  <si>
    <t>DM1043</t>
  </si>
  <si>
    <t>BART060.1.c_Industrial water reverse osmosis measured by permeate volume</t>
  </si>
  <si>
    <t>Running fuel-based on-road Vehicles with fuel and distance data</t>
  </si>
  <si>
    <t>Integrated_Running Fuel-Based On-Road Vehicles with Fuel and Distance Data</t>
  </si>
  <si>
    <t>This method accounts for the emissions from the fuels combusted by fuel-based vehicles. Both the fuel data and the distance driven by the vehicles are required.</t>
  </si>
  <si>
    <t>DM1049</t>
  </si>
  <si>
    <t>DM1050</t>
  </si>
  <si>
    <t>DM1051</t>
  </si>
  <si>
    <t>Integrated_Distance Run by On-Road Vehicles - CH4 &amp; N2O</t>
  </si>
  <si>
    <t>DM1052</t>
  </si>
  <si>
    <t>BART002.1.a_Running of passenger vehicles that combust fuels</t>
  </si>
  <si>
    <t>Running electrical passenger vehicles with distance data</t>
  </si>
  <si>
    <t>Integrated_Running Electrical Passenger Vehicles with Distance Data</t>
  </si>
  <si>
    <t xml:space="preserve">This method accounts for the emissions from electricity used by electrical passenger vehicles by using the distance data of the electrical vehicles. Use this only if total electricity consumption by the vehicles is not directly available. Make sure the vehicle electricity is not double counted elsewhere. </t>
  </si>
  <si>
    <t>Integrated_Distance Run by Electrical or Hybrid Electrical Passenger Vehicles</t>
  </si>
  <si>
    <t>DM1053</t>
  </si>
  <si>
    <t>BART002.2.a_Running of electrical or hybrid electrical passenger vehicles</t>
  </si>
  <si>
    <t>Running hybrid passenger vehicles with distance data</t>
  </si>
  <si>
    <t>Integrated_Running Hybrid Passenger Vehicles with Distance Data</t>
  </si>
  <si>
    <t>This method accounts for the emissions from electricity and fuels used by hybrid passenger vehicles.</t>
  </si>
  <si>
    <t>This emission activity is used to calculate the emissions associated with electricity used by the vehicles</t>
  </si>
  <si>
    <t>Integrated_Distance Run by Fuel-Based Passenger Vehicles</t>
  </si>
  <si>
    <t>This emission activity is used to calculate the emissions associated with fuel used by the vehicles</t>
  </si>
  <si>
    <t>DM1054</t>
  </si>
  <si>
    <t>Running aircrafts with fuel consumption data</t>
  </si>
  <si>
    <t>Integrated_Running Fuel-Based Non-Road Vehicles with Fuel Data</t>
  </si>
  <si>
    <t>This method accounts for emisisions from the fuel combusted by the aircrafts</t>
  </si>
  <si>
    <t>Integrated_Fuel Combustion for Non-Road Vehicles</t>
  </si>
  <si>
    <t>DM1055</t>
  </si>
  <si>
    <t>DM1056</t>
  </si>
  <si>
    <t>DM1057</t>
  </si>
  <si>
    <t>General office waste disposal</t>
  </si>
  <si>
    <t>Integrated_Waste Disposal by a Third Party Waste Management Provider (Scope 3)</t>
  </si>
  <si>
    <t>This method accounts for emissions from the disposal of common office wastes by a third party waste management service provider. The composition of General Office Waste is assumed to be ______</t>
  </si>
  <si>
    <t>Integrated_Waste Disposal by a Third Party Waste Management Provider</t>
  </si>
  <si>
    <t>DM1064</t>
  </si>
  <si>
    <t>BART008.2_Waste disposal by third party services</t>
  </si>
  <si>
    <t>Activity Description = "Office Waste Disposal"; Measured Quantity = "Weight of Waste"; Measured Quantity Description = "Weight of Waste (Office Waste Disposal)"</t>
  </si>
  <si>
    <t>Specifier 1 = "General Office Waste"</t>
  </si>
  <si>
    <t>DM1065</t>
  </si>
  <si>
    <t>BART008.2.a_Waste disposal by third party services in volume</t>
  </si>
  <si>
    <t>Activity Description = "Office Waste Disposal"; Measured Quantity = "Volume of Waste"; Measured Quantity Description = "Volume of Waste (Office Waste Disposal)"</t>
  </si>
  <si>
    <t>DM1066</t>
  </si>
  <si>
    <t>BART008.2.b_Waste disposal by third party services in volume estimated by number of collection visits</t>
  </si>
  <si>
    <t>Activity Description = "Office Waste Disposal"; Measured Quantity = "Number of Visits"; Measured Quantity Description = "Number of Visits (Office Waste Disposal)"</t>
  </si>
  <si>
    <t>Business travel by flight</t>
  </si>
  <si>
    <t>Integrated_Business Travel and Employee Commute by Air Transport (Scope 3)</t>
  </si>
  <si>
    <t>This method accounts for emissions from air travel using passenger times distance travelled data on flights</t>
  </si>
  <si>
    <t>Integrated_Travel or Commute by Employee in Shared Air Transport</t>
  </si>
  <si>
    <t>DM1087</t>
  </si>
  <si>
    <t>BART010.3_Employee business travel in shared air transport vehicles</t>
  </si>
  <si>
    <t>Business travel in private cars</t>
  </si>
  <si>
    <t>Integrated_Business Travel and Employee Commute in Private On-Road Vehicles (Scope 3)</t>
  </si>
  <si>
    <t>This method accounts for emissions from cars or rental cars used during business travel, using vehicle time distance travelled data</t>
  </si>
  <si>
    <t>Integrated_Distance Traveled or Commuted by Employee in Private Vehicles</t>
  </si>
  <si>
    <t>DM1088</t>
  </si>
  <si>
    <t>BART010.1_Employee business travel in private vehicles not shared with others</t>
  </si>
  <si>
    <t>Business travel in shared road transport</t>
  </si>
  <si>
    <t>Integrated_Business Travel and Employee Commute in Shared Vehicles on Land (Scope 3)</t>
  </si>
  <si>
    <t>This method accounts for emissions from shared rental cars using passenger times distance travelled in rental cars</t>
  </si>
  <si>
    <t>Integrated_Travel or Commute by Employee in Shared Land Transport</t>
  </si>
  <si>
    <t>DM1089</t>
  </si>
  <si>
    <t>BART010.2_Employee business travel in shared Road transport vehicles</t>
  </si>
  <si>
    <t>Hotel stay during business travel</t>
  </si>
  <si>
    <t>Integrated_Hotel Stay During Employee Business Travel (Scope 3)</t>
  </si>
  <si>
    <t>This method accounts for emissions from hotel room-night stay by employees during business travel</t>
  </si>
  <si>
    <t>Integrated_Room-night of Hotel Stay by Employee</t>
  </si>
  <si>
    <t>DM1090</t>
  </si>
  <si>
    <t>BART011.1_Employee hotel stay by country during business travel</t>
  </si>
  <si>
    <t>Employee commute in private cars</t>
  </si>
  <si>
    <t>This method accounts for emissions from employee commute in private cars using total distance driven</t>
  </si>
  <si>
    <t>DM1091</t>
  </si>
  <si>
    <t>BART009.1_Employee commute in private vehicles not shared with others</t>
  </si>
  <si>
    <t>Employee commute in shared road transport</t>
  </si>
  <si>
    <t>This method accounts for emissions from employee commute in shared land transport, using total distance times number of passengers</t>
  </si>
  <si>
    <t>DM1092</t>
  </si>
  <si>
    <t>BART009.2_Employee commute in shared road transport vehicles</t>
  </si>
  <si>
    <t>Employee commute by ferries</t>
  </si>
  <si>
    <t>Integrated_Business Travel and Employee Commute by Ferries (Scope 3)</t>
  </si>
  <si>
    <t>This method accounts for emissions from employee commute in ferries, either as foot-passenger or as car-passenger</t>
  </si>
  <si>
    <t>Integrated_Travel or Commute by Employee by Ferries</t>
  </si>
  <si>
    <t>DM1093</t>
  </si>
  <si>
    <t>BART009.4_Employee commute in shared ferries</t>
  </si>
  <si>
    <t>Office electronics waste disposal</t>
  </si>
  <si>
    <t>This method accounts for emissions from the disposal of common office electronics by a third party waste management service provider. The composition of Office Electronics Waste is assumed to be ______</t>
  </si>
  <si>
    <t>Activity Description = "Office Electronics Waste Disposal"; Measured Quantity = "Weight of Waste"; Measured Quantity Description = "Weight of Waste (Office Electronics Waste Disposal)"</t>
  </si>
  <si>
    <t>Activity Description = "Office Electronics Waste Disposal"; Measured Quantity = "Volume of Waste"; Measured Quantity Description = "Volume of Waste (Office Electronics Waste Disposal)"</t>
  </si>
  <si>
    <t>Use of natural gas from utility companies</t>
  </si>
  <si>
    <t>This method accounts for the combustion of natural gas that is typically supplied by utility companies</t>
  </si>
  <si>
    <t>Use of onsite generated electricity</t>
  </si>
  <si>
    <t>Atomiton_Onsite Generation of Electricity</t>
  </si>
  <si>
    <t>This method accounts for the emissions from generating electricity unsite. It estimates the emissions by the amount fo electricity generated, using average available data of the emission rates</t>
  </si>
  <si>
    <t>Atomiton_Onsite Generated Electricity</t>
  </si>
  <si>
    <t>DM1017</t>
  </si>
  <si>
    <t>BART091.1_Electricity generation for onsite use</t>
  </si>
  <si>
    <t>Running fuel-based non-road/off-road vehicles</t>
  </si>
  <si>
    <t>This method accounts for the emissions from operating non-road vehicles such as agriculture equipment, material handling vehicles, logging equipment, etc.</t>
  </si>
  <si>
    <t>DM1061</t>
  </si>
  <si>
    <t>BAR131.2_Operating time of equipment using fuels</t>
  </si>
  <si>
    <t>Use of electricity by using and recharging batteries at charging stations</t>
  </si>
  <si>
    <t>This methods accounts for the electricity used via rechargeable batteries that power equipment, vehicles or other systems</t>
  </si>
  <si>
    <t>DM1018</t>
  </si>
  <si>
    <t>BART004.2.d_Consumption of purchased electricity by rechargeable batteries estimated by charging time</t>
  </si>
  <si>
    <t>Water discharge into municipal sewer system</t>
  </si>
  <si>
    <t>Integrated_Water Discharge into Municipal Sewer System (Scope 3)</t>
  </si>
  <si>
    <t>This method accounts for downstream emissions from treating the water discharged into municipal sewer system</t>
  </si>
  <si>
    <t>Integrated_Wastewater Discharge into Municipal Sewer System</t>
  </si>
  <si>
    <t>DM0144</t>
  </si>
  <si>
    <t>BART041.1_Discharge of wastewater to municipal sewer system</t>
  </si>
  <si>
    <t>Solid waste disposal by a third party</t>
  </si>
  <si>
    <t>This method accounts for emissions from the disposal of solid wastes by a third party waste management service provider.</t>
  </si>
  <si>
    <t>Use of materials purchased in the US with purchase price</t>
  </si>
  <si>
    <t>This methods accounts for the upstream emissions of the materials used in production. It uses the purchase price and material type as bases to estimate everage emissions. It is only applicable to materials purchased in the US</t>
  </si>
  <si>
    <t>Direct combustion of fuels for vehicle use</t>
  </si>
  <si>
    <t>This methods accounts for the emissions from running vehicles, using data of the fuels combusted</t>
  </si>
  <si>
    <t>Running fuel-based delivery vehicles with distance and load data</t>
  </si>
  <si>
    <t>Integrated_Running Fuel-Based Delivery Vehicles with Distance Data</t>
  </si>
  <si>
    <t>This method accounts for the emissions from running delivery vechiles, using the vehicle traveling distance data and load percent information</t>
  </si>
  <si>
    <t>Integrated_Distance Run by Fuel-Based Delivery Vehicles</t>
  </si>
  <si>
    <t>DM1063</t>
  </si>
  <si>
    <t>BART002.1.b_Running of delivery vehicles that combust fuels</t>
  </si>
  <si>
    <t>Industrial sludge disposal</t>
  </si>
  <si>
    <t>Atomiton_Indirect Methane Emissions from Sludge Treatment by a Waste Management Provider</t>
  </si>
  <si>
    <t>This method accounts for the treatment of industrial sludge by a 3rd party</t>
  </si>
  <si>
    <t>Atomiton_Treatment of Domestic and Industrial Sludge by a Waste Management Provider</t>
  </si>
  <si>
    <t>DM1067</t>
  </si>
  <si>
    <t>BART008.3_Domenstic and Industrial Sludge Disposal</t>
  </si>
  <si>
    <t>Methane emissions from industrial wastewater treatment with influent volume data</t>
  </si>
  <si>
    <t>Atomiton_Methane Emissions from Industrial Wastewater Treatment based on Volume of Water Treated</t>
  </si>
  <si>
    <t>This method accounts for the release of methane during the wastewater treatment process</t>
  </si>
  <si>
    <t>Atomiton_Industrial Wastewater Treatment</t>
  </si>
  <si>
    <t>DM1068</t>
  </si>
  <si>
    <t>BART050.1.a_Industrial wastewater treatment with influent quantity data</t>
  </si>
  <si>
    <t>Atomiton_Methane Recovery from the Process of Wastewater Treatment</t>
  </si>
  <si>
    <t>Methane recovered from the process (not released into the atmosphere) will be substracted from the total emissions</t>
  </si>
  <si>
    <t>DM1069</t>
  </si>
  <si>
    <t>BART081.1_Methane recovery from wastewater treatment</t>
  </si>
  <si>
    <t>The amount of methane recovered from the process (not released)</t>
  </si>
  <si>
    <t>Methane emissions from industrial wastewater treatment with COD removal data</t>
  </si>
  <si>
    <t>Atomiton_Methane Emissions from Industrial Wastewater Treatment based on Total COD Removed</t>
  </si>
  <si>
    <t>Atomiton_Industrial Wastewater Treatment COD Removal</t>
  </si>
  <si>
    <t>DM1070</t>
  </si>
  <si>
    <t>BART050.1.c_COD removed from industrial wastewater treatment</t>
  </si>
  <si>
    <t>DM1071</t>
  </si>
  <si>
    <t>BART050.1.d_Influent COD concentration in industrial wastewater treatment</t>
  </si>
  <si>
    <t>BART050.2.e_Effluent COD concentration in industrial wastewater treatment</t>
  </si>
  <si>
    <t>BART050.1.b_Industrial wastewater treatment with effluent quantity data</t>
  </si>
  <si>
    <t>Methane emissions from industrial wastewater ETP with single-step COD removal</t>
  </si>
  <si>
    <t>Atomiton_Methane Emissions from Industrial Wastewater ETP with Single Step COD Removal Process</t>
  </si>
  <si>
    <t>This method accounts for the release of methane during the COD-removing step of the wastewater treatment process</t>
  </si>
  <si>
    <t>Atomiton_Industrial Wastewater ETP COD Removal</t>
  </si>
  <si>
    <t>DM1072</t>
  </si>
  <si>
    <t>BART050.2.c_COD removed from industrial wastewater ETP</t>
  </si>
  <si>
    <t>DM1073</t>
  </si>
  <si>
    <t>BART050.2.d_Influent COD concentration in industrial wastewater ETP</t>
  </si>
  <si>
    <t>BART050.1.e_Effluent COD concentration in industrial wastewater treatment</t>
  </si>
  <si>
    <t>BART050.2.a_Industrial wastewater ETP with influent quantity data</t>
  </si>
  <si>
    <t>BART050.2.b_Industrial wastewater ETP with effluent quantity data</t>
  </si>
  <si>
    <t>DM1074</t>
  </si>
  <si>
    <t>Methane emissions from industrial wastewater ETP with two-step COD removal</t>
  </si>
  <si>
    <t>Atomiton_Methane Emissions from Industrial Wastewater ETP with 2-Step COD Removal Process</t>
  </si>
  <si>
    <t>This method accounts for the release of methane from two separate COD-removing steps of the wastewater treatment process</t>
  </si>
  <si>
    <t>Atomiton_Industrial Wastewater ETP with Multistep COD Removal Processes - First Step</t>
  </si>
  <si>
    <t>DM1075</t>
  </si>
  <si>
    <t>DM1076</t>
  </si>
  <si>
    <t>DM1077</t>
  </si>
  <si>
    <t>Atomiton_Industrial Wastewater ETP with Multistep COD Removal Processes - Second Step</t>
  </si>
  <si>
    <t>DM1078</t>
  </si>
  <si>
    <t>DM1079</t>
  </si>
  <si>
    <t>DM1080</t>
  </si>
  <si>
    <t>Methane emissions from industrial wastewater ETP with three-step COD removal</t>
  </si>
  <si>
    <t>This method accounts for the release of methane from three separate COD-removing steps of the wastewater treatment process</t>
  </si>
  <si>
    <t>Atomiton_Industrial Wastewater ETP with Multistep COD Removal Processes - Third Step</t>
  </si>
  <si>
    <t>DM1081</t>
  </si>
  <si>
    <t>DM1082</t>
  </si>
  <si>
    <t>DM1083</t>
  </si>
  <si>
    <t>Methane emissions from industrial wastewater ETP with four-step COD removal</t>
  </si>
  <si>
    <t>This method accounts for the release of methane from four separate COD-removing steps of the wastewater treatment process</t>
  </si>
  <si>
    <t>Atomiton_Industrial Wastewater ETP with Multistep COD Removal Processes - Fourth Step</t>
  </si>
  <si>
    <t>DM1084</t>
  </si>
  <si>
    <t>DM1085</t>
  </si>
  <si>
    <t>DM1086</t>
  </si>
  <si>
    <t>Inbound logistics - road transport services by a 3rd party using non-shared vehicles with distance data</t>
  </si>
  <si>
    <t>Integrated_Goods Transport Using Non-Shared On-Road Vehicles with Distance Data</t>
  </si>
  <si>
    <t>This method accounts for paid 3rd party services of inbound logistics to transport goods, materials or products, using vehicles that are exclusive for the reporting company. The emission activity is reported as the total distance traveled by all transport vehicles</t>
  </si>
  <si>
    <t>Integrated_Distance Run by Goods Transport Vehicles on Land</t>
  </si>
  <si>
    <t>DM1101</t>
  </si>
  <si>
    <t xml:space="preserve">  </t>
  </si>
  <si>
    <t>BART006.1_Third party transport of goods using non-shared vehicles with total distance data</t>
  </si>
  <si>
    <t>Inbound logistics - road transport services by a 3rd party with weight and distance data</t>
  </si>
  <si>
    <t>Integrated_Goods Transport by On-Road Vehicles with Weight times Distance Data</t>
  </si>
  <si>
    <t>This method accounts for paid 3rd party services of inbound logistics to transport goods, materials or products by road. The emission activity is reported as the distance times the weight transported</t>
  </si>
  <si>
    <t>Integrated_Goods Transported by On-Road Vehicles</t>
  </si>
  <si>
    <t>DM1102</t>
  </si>
  <si>
    <t>BART006.2_Third party road transport of goods with weight times distance data</t>
  </si>
  <si>
    <t>Inbound logistics - rail transport services by a 3rd party with weight and distance data</t>
  </si>
  <si>
    <t>Integrated_Goods Transport by Rail with Weight times Distance Data</t>
  </si>
  <si>
    <t>This method accounts for paid 3rd party services of inbound logistics to transport goods, materials or products by rail. The emission activity is reported as the distance times the weight transported</t>
  </si>
  <si>
    <t>Integrated_Goods Transported by Rail</t>
  </si>
  <si>
    <t>DM1103</t>
  </si>
  <si>
    <t>Inbound logistics - air transport services by a 3rd party with weight and distance data</t>
  </si>
  <si>
    <t>Integrated_Goods Transport by Air with Weight times Distance Data</t>
  </si>
  <si>
    <t>This method accounts for paid 3rd party services of inbound logistics to transport goods, materials or products by air. The emission activity is reported as the distance times the weight transported</t>
  </si>
  <si>
    <t>Integrated_Goods Transported by Air</t>
  </si>
  <si>
    <t>DM1104</t>
  </si>
  <si>
    <t>BART006.3_Third party transport of goods by air with weight times distance data</t>
  </si>
  <si>
    <t>Inbound logistics - sea transport services by a 3rd party with weight and distance data</t>
  </si>
  <si>
    <t>Integrated_Goods Transport by Sea with Weight times Distance Data</t>
  </si>
  <si>
    <t>This method accounts for paid 3rd party services of inbound logistics to transport goods, materials or products by sea. The emission activity is reported as the distance times the weight transported</t>
  </si>
  <si>
    <t>Integrated_Goods Transported by Sea</t>
  </si>
  <si>
    <t>DM1105</t>
  </si>
  <si>
    <t>BART006.4_Third party transport of goods by sea with weight times distance data</t>
  </si>
  <si>
    <t>Purchased goods and services in the US with purchase price</t>
  </si>
  <si>
    <t>This method accounts for the purchased goods or services used by the reporting company. It is only limited to purchases fromt the United States because are EF data is prepared using US data. The emission activity is reported as the purchase price of the goods or services</t>
  </si>
  <si>
    <t>Electricity Quantity (Electricity Purchase and Consumption) = Electricity Quantity (Electricity Consumption)</t>
  </si>
  <si>
    <t>AV logic needs to be checked here</t>
  </si>
  <si>
    <t>Voltage, Time</t>
  </si>
  <si>
    <t>Computation logic needs to be checked here</t>
  </si>
  <si>
    <t>Steam Quantity (Steam Generation) = Steam Quantity (Steam Use)</t>
  </si>
  <si>
    <t>MISSING</t>
  </si>
  <si>
    <t>Steam or heat Quantity (Steam or Heat Purchase and Consumption) = Steam or Heat Quantity (Steam or Heat Consumption)</t>
  </si>
  <si>
    <t>Steam or heat Quantity (Steam or Heat Purchase and Consumption) =  Steam or Heat Quantity (Steam or Heat Purchase)</t>
  </si>
  <si>
    <t>Steam or heat Quantity (Steam or Heat Purchase and Consumption) = Steam or Heat Quantity (Steam or Heat Purchase)</t>
  </si>
  <si>
    <t>Treated Water Quantity (Water Treatment) = Water Quantity (Industrial Process Water Consumption)</t>
  </si>
  <si>
    <t>Effluent Quantity (Wastewater Recyling and Reclamation) = Water Quantity (Recycled Water Consumption)</t>
  </si>
  <si>
    <t>Effluent Quantity (Wastewater Recyling and Reclamation) = Water Quantity (Recycled Water Purchase)</t>
  </si>
  <si>
    <t>Water Quantity (Water Use) = Water Quantity (Potable Water Purchase)</t>
  </si>
  <si>
    <t>Water Quantity (Water Use) = Water Quantity (Potable Water Consumption)</t>
  </si>
  <si>
    <t>Refrigerant Quantity (Refrigerant Leak) = Refrigerant Quantity (Refrigerant Purchase)</t>
  </si>
  <si>
    <t>Refrigerant Quantity (Refrigerant Leak) = Refrigerant Quantity (Refrigerant Refill)</t>
  </si>
  <si>
    <t>Refrigerant Leak Rate, Time</t>
  </si>
  <si>
    <t>Fuel Quantity (Fuel Combustion) = Fuel Quantity (Fuel Consumption)</t>
  </si>
  <si>
    <t>Fuel Quantity (Fuel Combustion) = Fuel Quantity (Fuel Purchase)</t>
  </si>
  <si>
    <t>Chemical Quantity (Chemical Production) = Chemical Quantity (Chemical Purchase and Use)</t>
  </si>
  <si>
    <t>Total Price (Goods and Services Purchase) = Purchase Price (Goods and Services Purchase and Use)</t>
  </si>
  <si>
    <t>[Operational Parameter] ([Emission Source]) = [Operational Parameter] ([Emission Source])</t>
  </si>
  <si>
    <t>Carbon Dioxide Quantity (Carbon Dioxide Release) = Greenhouse Gas Quantity (Greenhouse Gas Use)</t>
  </si>
  <si>
    <t>Influent Quantity (Industrial Water Reverse Osmosis) = Feedwater Quantity (Industrial Water Reverse Osmosis)</t>
  </si>
  <si>
    <t>Recovery Rate</t>
  </si>
  <si>
    <t>Distrance Travelled (Vehicle Run) = Distance Travelled (Passenger Vehicle Run)</t>
  </si>
  <si>
    <t>Distrance Travelled (Vehicle Run) = Distance Travelled (Electrical Passenger Vehicle Run)</t>
  </si>
  <si>
    <t>Weight of Waste (Waste Disposal) = Weight of Waste (Waste Disposal)</t>
  </si>
  <si>
    <t>Weight Per Unit Volumn of Waste</t>
  </si>
  <si>
    <t>Volume Collected per Visit, Weight Per Unit Volumn of Waste</t>
  </si>
  <si>
    <t>Number of Passenger times Distance (Employee Travel or Commute) = Number of Passengers times Distance (Employee Travel)</t>
  </si>
  <si>
    <t>Distance Travelled (Employee Travel or Commute) = Distance Travelled (Employee Travel)</t>
  </si>
  <si>
    <t>Room Night (Employee Lodging) = Number of Rooms times Nights (Employee Lodging)</t>
  </si>
  <si>
    <t>Distance Travelled (Employee Travel or Commute) = Distance Travelled (Employee Commute)</t>
  </si>
  <si>
    <t>Number of Passenger times Distance (Employee Travel or Commute) = Number of Passengers times Distance Travelled (Employee Commute)</t>
  </si>
  <si>
    <t>Number of Passenger times Distance (Employee Travel or Commute) = Number of Passengers times Distance Travelled (Employee Commute</t>
  </si>
  <si>
    <t>Electricity Quantity (Electricity Generation) = Electricity Quantity (Electricity Generation)</t>
  </si>
  <si>
    <t>Equipment Fuel Consumption Rate</t>
  </si>
  <si>
    <t>Electricity Charging Rate</t>
  </si>
  <si>
    <t>Wastewater Quantity (Wastewater Discharge) = Water Quantity (Wastewater Discharge)</t>
  </si>
  <si>
    <t>Distrance Travelled (Vehicle Run) = Distance Travelled (Delivery Vehicle Run)</t>
  </si>
  <si>
    <t>Sludge Quantity (Sludge Treatment) = Weight of Sludge (Sludge Disposal)</t>
  </si>
  <si>
    <t>Influent Quantity (Industrial Wastewater Treatment) = Influent Quantity (Industrial Wastewater Treatment)</t>
  </si>
  <si>
    <t>Methane Quantity (Methane Recovery) = Methane Quantity (Methane Recovery)</t>
  </si>
  <si>
    <t>COD Removed (Industrial Wastewater ETP) = COD Removed (Industrial Wastewater ETP)</t>
  </si>
  <si>
    <t>Wastewater COD Concentration, ETP COD Removal Rate</t>
  </si>
  <si>
    <t>Distance Trasported (Goods Transport) = Distance Transported (Goods Transport)</t>
  </si>
  <si>
    <t>Weight times Distance (Goods Transport) = Weight times Distance (Goods Transport)</t>
  </si>
  <si>
    <t>Additional BOT Context</t>
  </si>
  <si>
    <t>Use notes</t>
  </si>
  <si>
    <t>This BOT separately accounts for the amount of refrigerants leaked during use by the amount of replenishment. It does not include any other emission activities such as electricity consumed or fuel combusted by the refrigerant-using systems</t>
  </si>
  <si>
    <t>Activity Description = "Natural Gas Consumption"; Measured Quantity = "Natural Gas Quantity"; Measured Quantity Description = "Natural Gas Quantity (Natural Gas Consumption)"</t>
  </si>
  <si>
    <t>Specifier 1 = "Natural Gas"</t>
  </si>
  <si>
    <t>This BOT accounts for GHG emissions associated the electricity consumption and the refrigerants. It assumes the electricity used was purchased from the grid, using average grid emisson factors based on location. The T&amp;D loss is a Scope 3 emission item and is optional to include</t>
  </si>
  <si>
    <t>This BOT accounts for GHG emissions associated the electricity consumption and the liquid carbon dioxide used in the process. It assumes the electricity used was purchased from the grid, using average grid emisson factors based on location. The T&amp;D loss is a Scope 3 emission item and is optional to include</t>
  </si>
  <si>
    <t>Food Processing</t>
  </si>
  <si>
    <t>Food &amp; Beverage Industry</t>
  </si>
  <si>
    <t>Boilers</t>
  </si>
  <si>
    <t>Including bybrid electrical-solar boilers</t>
  </si>
  <si>
    <t>Including hybrid biogas-solar boilers</t>
  </si>
  <si>
    <t>Including hybrid liquid biomass-solar boilers</t>
  </si>
  <si>
    <t>Including hybrid solid biomass-solar boilers</t>
  </si>
  <si>
    <t xml:space="preserve">This BOT accounts for GHG emissions associated the electricity consumption and the chemicals used in the process. It assumes there is data available for the amount of chemicals used by type. The chemical use is a Scope 3 emissions from upstream production activities and is optional to include. This BOT assumes the electricity used was purchased from the grid, using average grid emisson factors based on location. The T&amp;D loss is a Scope 3 emission item and is optional to include. </t>
  </si>
  <si>
    <t>Conveyorized washers are industrial cleaning machines that use a continuous conveyor system to move items through various cleaning stages. They are commonly used to clean and sanitize products and components in manufacturing and processing industries. These washers utilize a combination of chemicals, water, and mechanical action to remove contaminants and ensure thorough cleaning.</t>
  </si>
  <si>
    <t>Industrial food steamers encompass various types, including steam kettles, ovens, conveyor belt systems, and steam injection units. These machines utilize steam for processes like cooking, blanching, sterilization, and reheating in food production operations.</t>
  </si>
  <si>
    <t>Some generate steam on their own using electricity. Some use steam generated by external boilers. Prefer to use treated water.</t>
  </si>
  <si>
    <t>need for SN</t>
  </si>
  <si>
    <t>This methods accounts for the emissions from the combusion of diesel used by vehicles</t>
  </si>
  <si>
    <t>BART Full Name = BART001.2_Consumption of diesel, 
BART Measured Quantity = Diesel Quantity</t>
  </si>
  <si>
    <t>Specifier 1 Value = Diesel</t>
  </si>
  <si>
    <t>BART Full Name = BART001.1_Purchase of diesel for end use, 
BART Measured Quantity = Diesel Quantity</t>
  </si>
  <si>
    <t>Specifier1Value = "Diesel"</t>
  </si>
  <si>
    <t>BART Full Name = BART001.3_Inventory of diesel for end use, 
BART Measured Quantity = Diesel Quantity</t>
  </si>
  <si>
    <t>This methods accounts for the emissions from the combusion of biodiesel used by vehicles</t>
  </si>
  <si>
    <t>BART Full Name = BART001.2_Consumption of biodiesel, 
BART Measured Quantity = Biodiesel Quantity</t>
  </si>
  <si>
    <t>Specifier 1 Value = Biodiesel</t>
  </si>
  <si>
    <t>BART Full Name = BART001.1_Purchase of biodiesel for end use, 
BART Measured Quantity = Biodiesel Quantity</t>
  </si>
  <si>
    <t>BART Full Name = BART001.3_Inventory of biodiesel for end use, 
BART Measured Quantity = Biodiesel Quantity</t>
  </si>
  <si>
    <t>This methods accounts for the emissions from the combusion of biodiesel blends used by vehicles</t>
  </si>
  <si>
    <t>BART Full Name = BART001.2_Consumption of biodiesel blend, 
BART Measured Quantity = Biodiesel Blend Quantity, 
Specifier 1 Name = Biodiesel Blend Type</t>
  </si>
  <si>
    <t>Specifier 1 Value = {B2/ Biodiesel 2%, B5/ Biodiesel 5%, B20/ Biodiesel 20%, B50/ Biodiesel 50%, B100/ Biodiesel 100%/ Biodiesel}</t>
  </si>
  <si>
    <t>BART Full Name = BART001.1_Purchase of biodiesel blend for end use, 
BART Measured Quantity = Biodiesel Blend Quantity, 
Specifier 1 Name = Biodiesel Blend Type</t>
  </si>
  <si>
    <t>BART Full Name = BART001.3_Inventory of biodiesel blend for end use, 
BART Measured Quantity = Biodiesel Blend Quantity, 
Specifier 1 Name = Biodiesel Blend Type</t>
  </si>
  <si>
    <t>This method accounts for emissions from various fuel oil combustion for stationary (non-vehicle use). It includes various ways to capture data and calculate how much fuel was combusted</t>
  </si>
  <si>
    <t>BART Full Name = BART001.2_Consumption of fuel oil, 
BART Measured Quantity = Fuel Oil Quantity, 
Specifier 1 Name = Fuel Oil Type</t>
  </si>
  <si>
    <t>Specifier 1 Value = {Distillate Fuel Oil No. 1/ Fuel Oil No. 1/ Diesel Fuel Oil No. 1, Distillate Fuel Oil No. 2/ Fuel Oil No. 2/ Diesel Fuel Oil No. 2/ Heating Oil No. 2, Distillate Fuel Oil No. 4/ Fuel Oil No. 4, Residual Fuel Oil No. 5/ Fuel Oil No. 5/ Bunker B, Residual Fuel Oil No. 6/ Fuel Oil No. 6/ Bunker C, Fuel Oil (unspecified), Kerosene, Kerosene-Type Jet Fuel/ Jet Fuel/ Jet A/ Jet A-1/ JP-8}</t>
  </si>
  <si>
    <t>BART Full Name = BART001.2.a_Consumption of fuel oil measured by flow rate, 
BART Measured Quantity = Fuel Oil Flow Rate, 
Specifier 1 Name = Fuel Oil Type</t>
  </si>
  <si>
    <t>BART Full Name = BART001.2.b_Consumption of fuel oil measured by fuel composition percentage, 
BART Measured Quantity = Fuel Oil Percent Composition, 
Specifier 1 Name = Fuel Oil Type</t>
  </si>
  <si>
    <t>BART Full Name = BART001.1_Purchase of fuel oil for end use, 
BART Measured Quantity = Fuel Oil Quantity, 
Specifier 1 Name = Fuel Oil Type</t>
  </si>
  <si>
    <t>BART Full Name = BART001.3_Inventory of fuel oil for end use, 
BART Measured Quantity = Fuel Oil Quantity, 
Specifier 1 Name = Fuel Oil Type</t>
  </si>
  <si>
    <t>The following two BOTs are updated (5/6/2024)</t>
  </si>
  <si>
    <t>Operate Computer Room Air Conditioners</t>
  </si>
  <si>
    <t>Operate Computer Room Air Handlers</t>
  </si>
  <si>
    <t>Operate Cooling With Shared Chillers</t>
  </si>
  <si>
    <t>Data Center Direct Liquid Cooling with Shared Chillers</t>
  </si>
  <si>
    <t>Data Center Direct Liquid Cooling without Chillers</t>
  </si>
  <si>
    <t>Data Center Indirect Liquid Cooling with Shared Chillers</t>
  </si>
  <si>
    <t>Data Center Indirect Liquid Cooling without Chillers</t>
  </si>
  <si>
    <t>Data Center Immesion Cooling with Water-Based Heat Exchanger Withtout Refrigerants</t>
  </si>
  <si>
    <t>Data Center Immesion Cooling with Air-Cooled Heat Exchanger Withtout Refrigerants</t>
  </si>
  <si>
    <t>Data Center Immesion Cooling with Chilled Water Systems</t>
  </si>
  <si>
    <t>Data Center Immesion Cooling with Secondary Refrigerant Systems</t>
  </si>
  <si>
    <t>Bundle Index</t>
  </si>
  <si>
    <t>Bundle Name</t>
  </si>
  <si>
    <t>Bundle Description</t>
  </si>
  <si>
    <t>Include BOT Name</t>
  </si>
  <si>
    <t>Additional Bundle Context</t>
  </si>
  <si>
    <t>Include BOT ID (added by the system)</t>
  </si>
  <si>
    <t>Operate Onsite Data Center</t>
  </si>
  <si>
    <t>Use this BOT to account for the electricity used by the data center IT equipment</t>
  </si>
  <si>
    <t>Use this BOT to account for the electricity used by the data center infrastructure, including HVAC, cooling, lighting, etc.</t>
  </si>
  <si>
    <t>Use this BOT to account for emissions associated with leaked refrigerants used in the HVAC, chillers or other cooling systems decicated to the data center</t>
  </si>
  <si>
    <t>Use this BOT to account for the backup power generators dedicated to the data center</t>
  </si>
  <si>
    <t>EAT ID (Original, to be removed)</t>
  </si>
  <si>
    <t>EF ID</t>
  </si>
  <si>
    <t>EA ID</t>
  </si>
  <si>
    <t>Specifier 1 Name</t>
  </si>
  <si>
    <t>Specifier 1 Value Description</t>
  </si>
  <si>
    <t>Specifier 2 Name</t>
  </si>
  <si>
    <t>Specifier 2 Value Description</t>
  </si>
  <si>
    <t>Specifier 3 Name</t>
  </si>
  <si>
    <t>Specifier 3 Value Description</t>
  </si>
  <si>
    <t>EA Unit</t>
  </si>
  <si>
    <t>GHG</t>
  </si>
  <si>
    <t>GHG EF</t>
  </si>
  <si>
    <t>GHG Unit</t>
  </si>
  <si>
    <t>Classified EA Unit</t>
  </si>
  <si>
    <t>Classified GHG Unit</t>
  </si>
  <si>
    <t>Standard EA Unit</t>
  </si>
  <si>
    <t>Standard GHG EF</t>
  </si>
  <si>
    <t>Standard GHG Unit</t>
  </si>
  <si>
    <t>Extended Data</t>
  </si>
  <si>
    <t>Primary Country</t>
  </si>
  <si>
    <t>Secondary Country</t>
  </si>
  <si>
    <t>Not-For Country</t>
  </si>
  <si>
    <t>Data Quality</t>
  </si>
  <si>
    <t>EF Data Source</t>
  </si>
  <si>
    <t>EA Data Source Detail</t>
  </si>
  <si>
    <t>Integrated_EAT017_Goods_Transport</t>
  </si>
  <si>
    <t>Medium- and Heavy-Duty Truck</t>
  </si>
  <si>
    <t>includes Combination Trucks and single frame trucks that have 2-Axles and at least 6 tires or a gross vehicle weight rating exceeding 10,000 lbs</t>
  </si>
  <si>
    <t>Any</t>
  </si>
  <si>
    <t>Average</t>
  </si>
  <si>
    <t>mile</t>
  </si>
  <si>
    <t>CO2</t>
  </si>
  <si>
    <t>kg</t>
  </si>
  <si>
    <t>kilogram</t>
  </si>
  <si>
    <t>kilometer</t>
  </si>
  <si>
    <t>High</t>
  </si>
  <si>
    <t>CH4</t>
  </si>
  <si>
    <t>g</t>
  </si>
  <si>
    <t>gram</t>
  </si>
  <si>
    <t>N2O</t>
  </si>
  <si>
    <t>Passenger Car</t>
  </si>
  <si>
    <t xml:space="preserve"> includes passenger cars, minivans, SUVs, and small pickup trucks</t>
  </si>
  <si>
    <t>Light-Duty Truck</t>
  </si>
  <si>
    <t>includes full-size pickup trucks, full-size vans, and extended-length SUVs</t>
  </si>
  <si>
    <t>UNKNOWN</t>
  </si>
  <si>
    <t>Poor</t>
  </si>
  <si>
    <t>Vans - Class I (up to 1.305 tonnes)</t>
  </si>
  <si>
    <t>Diesel</t>
  </si>
  <si>
    <t>Average laden</t>
  </si>
  <si>
    <t>km</t>
  </si>
  <si>
    <t>CO2e</t>
  </si>
  <si>
    <t>United Kingdom</t>
  </si>
  <si>
    <t>UK DEFRA-2021</t>
  </si>
  <si>
    <t>Petrol</t>
  </si>
  <si>
    <t>Battery Electric Vehicle</t>
  </si>
  <si>
    <t>miles</t>
  </si>
  <si>
    <t>Vans - Class II (1.305 to 1.74 tonnes)</t>
  </si>
  <si>
    <t>Vans - Class III (1.74 to 3.5 tonnes)</t>
  </si>
  <si>
    <t>Vans - Average (up to 3.5 tonnes)</t>
  </si>
  <si>
    <t>CNG</t>
  </si>
  <si>
    <t>LPG</t>
  </si>
  <si>
    <t>Unknown</t>
  </si>
  <si>
    <t>HGV (all diesel) - Rigid (&gt;3.5 - 7.5 tonnes)</t>
  </si>
  <si>
    <t>0% Laden</t>
  </si>
  <si>
    <t>50% Laden</t>
  </si>
  <si>
    <t>100% Laden</t>
  </si>
  <si>
    <t>HGV (all diesel) - Rigid (&gt;7.5 tonnes-17 tonnes)</t>
  </si>
  <si>
    <t>HGV (all diesel) - Rigid (&gt;17 tonnes)</t>
  </si>
  <si>
    <t>HGV (all diesel) - All rigids</t>
  </si>
  <si>
    <t>HGV (all diesel) - Articulated (&gt;3.5 - 33t)</t>
  </si>
  <si>
    <t>HGV (all diesel) - Articulated (&gt;33t)</t>
  </si>
  <si>
    <t>HGV (all diesel) - All artics</t>
  </si>
  <si>
    <t>HGV (all diesel) - All HGVs</t>
  </si>
  <si>
    <t>HGV refrigerated (all diesel) - Rigid (&gt;3.5 - 7.5 tonnes)</t>
  </si>
  <si>
    <t>HGV refrigerated (all diesel) - Rigid (&gt;7.5 tonnes-17 tonnes)</t>
  </si>
  <si>
    <t>HGV refrigerated (all diesel) - Rigid (&gt;17 tonnes)</t>
  </si>
  <si>
    <t>HGV refrigerated (all diesel) - All rigids</t>
  </si>
  <si>
    <t>HGV refrigerated (all diesel) - Articulated (&gt;3.5 - 33t)</t>
  </si>
  <si>
    <t>HGV refrigerated (all diesel) - Articulated (&gt;33t)</t>
  </si>
  <si>
    <t>HGV refrigerated (all diesel) - All artics</t>
  </si>
  <si>
    <t>HGV refrigerated (all diesel) - All HGVs</t>
  </si>
  <si>
    <t>NA</t>
  </si>
  <si>
    <t>Low</t>
  </si>
  <si>
    <t>Use of grid electricity - market based residual mix</t>
  </si>
  <si>
    <t>Use of electricity from utility - custom emission factor</t>
  </si>
  <si>
    <t>Use of electricity generated by onsite renewable technologies</t>
  </si>
  <si>
    <t>Use of electricity generated by onsite CHP</t>
  </si>
  <si>
    <t>Use of electricity from batteries charged by connecting to power utility outlets</t>
  </si>
  <si>
    <t>Use of steam generated by another onsite process typically boilers</t>
  </si>
  <si>
    <t>Generate and use steam in the same process using electricity</t>
  </si>
  <si>
    <t>Generate and use steam in the same process using fuels</t>
  </si>
  <si>
    <t>Generate steam using electricity for other onsite processes</t>
  </si>
  <si>
    <t>Generate steam using fuels for other onsite processes</t>
  </si>
  <si>
    <t>Use of harvested rainwater</t>
  </si>
  <si>
    <t>Generate cooling within the process using electricity</t>
  </si>
  <si>
    <t>Generate cooling within the process using electricity and refrigerants</t>
  </si>
  <si>
    <t>Provide cooling for other onsite process using electricity</t>
  </si>
  <si>
    <t>Provide cooling for other onsite process using electricity and refrigerants</t>
  </si>
  <si>
    <t>Direct combustion of fuels</t>
  </si>
  <si>
    <t>Construction Materials</t>
  </si>
  <si>
    <t>Use of construction materials</t>
  </si>
  <si>
    <t>Metals</t>
  </si>
  <si>
    <t>Use of metals</t>
  </si>
  <si>
    <t>Minerals</t>
  </si>
  <si>
    <t>Use of minerals</t>
  </si>
  <si>
    <t>Glass</t>
  </si>
  <si>
    <t>Use of glass</t>
  </si>
  <si>
    <t>Fabrics</t>
  </si>
  <si>
    <t>Use of fabrics</t>
  </si>
  <si>
    <t>Specifier1 Category Tree Name</t>
  </si>
  <si>
    <t>Specifier1 Classification</t>
  </si>
  <si>
    <t>Specifier1 Category Mapping</t>
  </si>
  <si>
    <t>Source</t>
  </si>
  <si>
    <t>Atomiton_Consumption of Utility Water in the US</t>
  </si>
  <si>
    <t>Square Meter</t>
  </si>
  <si>
    <t>Kilogram</t>
  </si>
  <si>
    <t>Operational carbon footprint of the U.S. water and wastewater sector’s energy consumption. Environ. Res. Lett. 11(2016).  A J Fang, J P Newell, J J Cousins</t>
  </si>
  <si>
    <t>Atomiton_Discharge of Wastewater into Municipal Sewer System in the US</t>
  </si>
  <si>
    <t>Atomiton_Production of Chemicals</t>
  </si>
  <si>
    <t>Soda Ash</t>
  </si>
  <si>
    <t>tonne</t>
  </si>
  <si>
    <t>Aerobic treatment plant</t>
  </si>
  <si>
    <t>Overloaded or poorly managed aerobic treatment plant</t>
  </si>
  <si>
    <t>Anaerobic digester for sluge</t>
  </si>
  <si>
    <t>Anaerobic reactor (e.g. UASB, Fixed Film Reactor)</t>
  </si>
  <si>
    <t>Anaerobic shallow lagoon (&lt; 2 meters)</t>
  </si>
  <si>
    <t>Anaerobic deep lagoon (&gt;= 2 meters)</t>
  </si>
  <si>
    <t>Domestic Sludge</t>
  </si>
  <si>
    <t>Landfilled</t>
  </si>
  <si>
    <t>Short Ton</t>
  </si>
  <si>
    <t>Metric Ton</t>
  </si>
  <si>
    <t>Combusted</t>
  </si>
  <si>
    <t>Anaerobically Digested (Dry Digest with Curing)</t>
  </si>
  <si>
    <t>Industrial Sludge</t>
  </si>
  <si>
    <t>Alcohol Refining</t>
  </si>
  <si>
    <t>cubic meter</t>
  </si>
  <si>
    <t>Beer &amp; Malt</t>
  </si>
  <si>
    <t>Coffee</t>
  </si>
  <si>
    <t>Diiry Products</t>
  </si>
  <si>
    <t>Fishing Processing</t>
  </si>
  <si>
    <t>Meat &amp; Poultry</t>
  </si>
  <si>
    <t>Organic Chemicals</t>
  </si>
  <si>
    <t>Petroleum Refineries</t>
  </si>
  <si>
    <t>Plastics &amp; Resins</t>
  </si>
  <si>
    <t>Pulp &amp; Paper</t>
  </si>
  <si>
    <t>Starch Production</t>
  </si>
  <si>
    <t>Suger Refining</t>
  </si>
  <si>
    <t>Vegetables, Fruits &amp; Juices</t>
  </si>
  <si>
    <t>Win &amp; Vinegar</t>
  </si>
  <si>
    <t>Atomiton_Domestic Wastewater Treatment - CH4 per capita per year</t>
  </si>
  <si>
    <t>Africa</t>
  </si>
  <si>
    <t>person-year</t>
  </si>
  <si>
    <t>Egypt</t>
  </si>
  <si>
    <t>Asia</t>
  </si>
  <si>
    <t>Middle East</t>
  </si>
  <si>
    <t>Latin America</t>
  </si>
  <si>
    <t>India</t>
  </si>
  <si>
    <t>West Bank and Gaza Strip (Palestine)</t>
  </si>
  <si>
    <t>Japan</t>
  </si>
  <si>
    <t>Brazil</t>
  </si>
  <si>
    <t>Europe</t>
  </si>
  <si>
    <t>Russia</t>
  </si>
  <si>
    <t>Oceania</t>
  </si>
  <si>
    <t>Denmark</t>
  </si>
  <si>
    <t>Germany</t>
  </si>
  <si>
    <t>Greece</t>
  </si>
  <si>
    <t>Italy</t>
  </si>
  <si>
    <t>Sweden</t>
  </si>
  <si>
    <t>Turkey</t>
  </si>
  <si>
    <t>Septic system</t>
  </si>
  <si>
    <t>Atomiton_Domestic Wastewater Treatment - CH4 per BOD</t>
  </si>
  <si>
    <t>Atomiton_Centralized Domestic Wastewater Treatment - N2O per capita per year</t>
  </si>
  <si>
    <t>Integrated_Chemical Producted</t>
  </si>
  <si>
    <t>Preprocessing System</t>
  </si>
  <si>
    <t>Water Usage</t>
  </si>
  <si>
    <t>Chemical Usage</t>
  </si>
  <si>
    <t>Cooling Usage</t>
  </si>
  <si>
    <t>Electricity Usage</t>
  </si>
  <si>
    <t>Steam/Heat Usage</t>
  </si>
  <si>
    <t>Conveyorized Washers</t>
  </si>
  <si>
    <t>High (for cleaning)</t>
  </si>
  <si>
    <t>Some (cleaning agents)</t>
  </si>
  <si>
    <t>Minimal</t>
  </si>
  <si>
    <t>Optical Sorters</t>
  </si>
  <si>
    <t>Minimal (cooling)</t>
  </si>
  <si>
    <t>Minimal (cleaning agents)</t>
  </si>
  <si>
    <t>None (no cooling)</t>
  </si>
  <si>
    <t>Moderate</t>
  </si>
  <si>
    <t>Electrical</t>
  </si>
  <si>
    <t>Vibratory Conveyors</t>
  </si>
  <si>
    <t>Blenders and Mixing Equipment</t>
  </si>
  <si>
    <t>Minimal (cleaning)</t>
  </si>
  <si>
    <t>Size Reduction Equipment</t>
  </si>
  <si>
    <t>Minimal (lubricants)</t>
  </si>
  <si>
    <t>Separation and Filtration Systems</t>
  </si>
  <si>
    <t>Low (for washing)</t>
  </si>
  <si>
    <t>Vacuum Systems</t>
  </si>
  <si>
    <t>Enzyme Application Systems</t>
  </si>
  <si>
    <t>Minimal (for dilution)</t>
  </si>
  <si>
    <t>Some (enzymes)</t>
  </si>
  <si>
    <t>Steamers</t>
  </si>
  <si>
    <t>Low (for steam generation)</t>
  </si>
  <si>
    <t>Refrigeration Units</t>
  </si>
  <si>
    <t>High (for steam)</t>
  </si>
  <si>
    <t>Blanching Equipment</t>
  </si>
  <si>
    <t>Moderate (for blanching)</t>
  </si>
  <si>
    <t>Dehullers and Degerminators</t>
  </si>
  <si>
    <t>Low (for cooling)</t>
  </si>
  <si>
    <t>Dryers</t>
  </si>
  <si>
    <t>Minimal (for cooling)</t>
  </si>
  <si>
    <t>High (for heating)</t>
  </si>
  <si>
    <t>Processing System</t>
  </si>
  <si>
    <t>Cooking and Heating Equipment</t>
  </si>
  <si>
    <t>Low to Moderate (for heating)</t>
  </si>
  <si>
    <t>Cooling Conveyors and Tunnels</t>
  </si>
  <si>
    <t>High (for cooling)</t>
  </si>
  <si>
    <t>Some (cooling agents)</t>
  </si>
  <si>
    <t>Cooling Equipment</t>
  </si>
  <si>
    <t>List of Chemicals with Significant Emissions</t>
  </si>
  <si>
    <t>#BART Name</t>
  </si>
  <si>
    <t>Pref</t>
  </si>
  <si>
    <t>Additional Variables</t>
  </si>
  <si>
    <t>AV Description</t>
  </si>
  <si>
    <t>CVT ID</t>
  </si>
  <si>
    <t>MQ Abbr</t>
  </si>
  <si>
    <t>RQ Abbr</t>
  </si>
  <si>
    <t>DM101</t>
  </si>
  <si>
    <t>Atomiton-2023_Methane Recovery from the Process of Wastewater Treatment</t>
  </si>
  <si>
    <t>Null</t>
  </si>
  <si>
    <t>Methane Recovery from Wastewater Treatment</t>
  </si>
  <si>
    <t>DM102</t>
  </si>
  <si>
    <t>Atomiton-2023_Industrial Wastewater Treatment</t>
  </si>
  <si>
    <t>Industrial Wastewater Treatment with Influent Quantity Data</t>
  </si>
  <si>
    <t>DM103</t>
  </si>
  <si>
    <t>Atomiton-2023_Industrial Wastewater Treatment COD Removal</t>
  </si>
  <si>
    <t>COD Removed from Industrial Wastewater Treatment</t>
  </si>
  <si>
    <t>DM104</t>
  </si>
  <si>
    <t>Influent COD Concentration in Industrial Wastewater Treatment</t>
  </si>
  <si>
    <t>Influent COD Concentration (Industrial Wastewater Treatment)</t>
  </si>
  <si>
    <t>COD Removed (Industrial Wastewater Treatment)</t>
  </si>
  <si>
    <t>Effluent COD Concentration in Industrial Wastewater Treatment</t>
  </si>
  <si>
    <t>Effluent COD Concentration (Industrial Wastewater Treatment)</t>
  </si>
  <si>
    <t>Influent Quantity (Industrial Wastewater Treatment)</t>
  </si>
  <si>
    <t>Industrial Wastewater Treatment with Effluent Quantity Data</t>
  </si>
  <si>
    <t>Effluent Quantity (Industrial Wastewater Treatment)</t>
  </si>
  <si>
    <t>DM105</t>
  </si>
  <si>
    <t>Atomiton-2023_Industrial Wastewater ETP COD Removal</t>
  </si>
  <si>
    <t>COD Removed from Industrial Wastewater ETP</t>
  </si>
  <si>
    <t>DM106</t>
  </si>
  <si>
    <t>Influent COD Concentration in Industrial Wastewater ETP</t>
  </si>
  <si>
    <t>COD Removed (Industrial Wastewater ETP)</t>
  </si>
  <si>
    <t>Effluent COD Concentration in Industrial Wastewater ETP</t>
  </si>
  <si>
    <t>DM107</t>
  </si>
  <si>
    <t>Industrial wastewater ETP with Influent Quantity Data</t>
  </si>
  <si>
    <t>COD Concentration</t>
  </si>
  <si>
    <t>Industrial Wastewater COD Concentration</t>
  </si>
  <si>
    <t>TBD</t>
  </si>
  <si>
    <t>COD Removal Rate</t>
  </si>
  <si>
    <t>Industrial Wastewater ETP Process COD Removal Rate</t>
  </si>
  <si>
    <t>DM108</t>
  </si>
  <si>
    <t>Atomiton-2023_Industrial Wastewater ETP with Multistep COD Removal Processes - First Step</t>
  </si>
  <si>
    <t>DM109</t>
  </si>
  <si>
    <t>DM110</t>
  </si>
  <si>
    <t>DM111</t>
  </si>
  <si>
    <t>Atomiton-2023_Industrial Wastewater ETP with Multistep COD Removal Processes - Second Step</t>
  </si>
  <si>
    <t>DM112</t>
  </si>
  <si>
    <t>DM113</t>
  </si>
  <si>
    <t>DM114</t>
  </si>
  <si>
    <t>Atomiton-2023_Industrial Wastewater ETP with Multistep COD Removal Processes - Third Step</t>
  </si>
  <si>
    <t>DM115</t>
  </si>
  <si>
    <t>DM116</t>
  </si>
  <si>
    <t>DM117</t>
  </si>
  <si>
    <t>Atomiton-2023_Industrial Wastewater ETP with Multistep COD Removal Processes - Fourth Step</t>
  </si>
  <si>
    <t>DM118</t>
  </si>
  <si>
    <t>DM119</t>
  </si>
  <si>
    <t>DM010</t>
  </si>
  <si>
    <t>DM011</t>
  </si>
  <si>
    <t>DM012</t>
  </si>
  <si>
    <t>DM013</t>
  </si>
  <si>
    <t>Consumption of natrual gas by boilers</t>
  </si>
  <si>
    <t>Additional Variable</t>
  </si>
  <si>
    <t>Temperature (°C)</t>
  </si>
  <si>
    <t>Pressure (atm)</t>
  </si>
  <si>
    <t>Conversion Factor (m³ to kg)</t>
  </si>
  <si>
    <t>Conversion Factor (ft³ to lb)</t>
  </si>
  <si>
    <t>These are the formula used to generate the converstion table (by GPT)</t>
  </si>
  <si>
    <t>Variable Names</t>
  </si>
  <si>
    <t>Explanation</t>
  </si>
  <si>
    <t>n = PV / RT</t>
  </si>
  <si>
    <t>n: moles of methane</t>
  </si>
  <si>
    <t>The number of moles of methane in the gas.</t>
  </si>
  <si>
    <t>m = n × M</t>
  </si>
  <si>
    <t>m: mass of methane</t>
  </si>
  <si>
    <t>The mass of methane based on its moles.</t>
  </si>
  <si>
    <t>V2 = (n2 × R × T2) / P2</t>
  </si>
  <si>
    <t>V2: volume at new conditions</t>
  </si>
  <si>
    <t>Calculate volume at new temperature and pressure based on moles and ideal gas law.</t>
  </si>
  <si>
    <t>https://chat.openai.com/share/f5a8805e-4ac2-49d9-be10-8a338661cbba</t>
  </si>
  <si>
    <t>Comment</t>
  </si>
  <si>
    <t>Not-for Country</t>
  </si>
  <si>
    <t>Integrated_Total Distance Covered by Goods Transport Vehicles</t>
  </si>
  <si>
    <t>Light-duty truck</t>
  </si>
  <si>
    <t>Kg</t>
  </si>
  <si>
    <t>ANY</t>
  </si>
  <si>
    <t>includes passenger cars, minivans, SUVs, and small pickup trucks</t>
  </si>
  <si>
    <t>Medium-and-Heavy-Duty Truck</t>
  </si>
  <si>
    <t>This is the "Average Van (up to 3.5 tonnes) in the UK data</t>
  </si>
  <si>
    <t>Vans</t>
  </si>
  <si>
    <t>United Kindom</t>
  </si>
  <si>
    <t>UK-2023</t>
  </si>
  <si>
    <t>Battery Electric</t>
  </si>
  <si>
    <t>For Vans in the UK data, there was noo Load Factor % specifier, So give the value as "Average"</t>
  </si>
  <si>
    <t>Vans- Class I (up to 1.305 tonnes)</t>
  </si>
  <si>
    <t>These are extensions</t>
  </si>
  <si>
    <t>Medium</t>
  </si>
  <si>
    <t>Vans- Class II (1.305 to 1.74 tonnes)</t>
  </si>
  <si>
    <t>Vans- Class III (1.74 to 3.5 tonnes)</t>
  </si>
  <si>
    <t>HGV</t>
  </si>
  <si>
    <t>This is the "All rigids"</t>
  </si>
  <si>
    <t>HGVs- Rigid</t>
  </si>
  <si>
    <t>This is the "All artics"</t>
  </si>
  <si>
    <t>HGVs- Articulated</t>
  </si>
  <si>
    <t>Equipment Categories</t>
  </si>
  <si>
    <t>Boiler Groups</t>
  </si>
  <si>
    <t>Boiler Types</t>
  </si>
  <si>
    <t>Description</t>
  </si>
  <si>
    <t>Equipment Model Example1</t>
  </si>
  <si>
    <t>Equipment Model Example2</t>
  </si>
  <si>
    <t>Industrial Boilers</t>
  </si>
  <si>
    <t>Fuel Based Boilers</t>
  </si>
  <si>
    <t>Natural Gas Boilers</t>
  </si>
  <si>
    <t>These boilers run on natural gas, which is a clean-burning fossil fuel and commonly used in many industrial processes.</t>
  </si>
  <si>
    <t>Oil-Fired Boilers</t>
  </si>
  <si>
    <t>These boilers use various types of fuel oil (e.g., diesel, heavy oil) as their energy source.</t>
  </si>
  <si>
    <t>Coal Boilers</t>
  </si>
  <si>
    <t>Electric Boilers</t>
  </si>
  <si>
    <t>Electric boilers use electricity as their energy source to heat water and produce steam.</t>
  </si>
  <si>
    <t>Bio-Energy Based Boilers</t>
  </si>
  <si>
    <t>Biomass Boilers</t>
  </si>
  <si>
    <t>These boilers burn organic materials, such as wood pellets, agricultural waste, or dedicated energy crops, to generate heat.</t>
  </si>
  <si>
    <t>Biogas Boilers</t>
  </si>
  <si>
    <t>Biogas is produced from the anaerobic digestion of organic waste and can be used as a fuel source for boilers.</t>
  </si>
  <si>
    <t>Waste-to-Energy Boilers</t>
  </si>
  <si>
    <t>These boilers use various types of municipal or industrial waste as a fuel source to generate heat and electricity.</t>
  </si>
  <si>
    <t>Hybrid Boilers</t>
  </si>
  <si>
    <t>Biomass-Solar Hybrid Boilers</t>
  </si>
  <si>
    <t>1. Viessmann Pyrot Biomass Boiler with Solar Thermal Integration</t>
  </si>
  <si>
    <t>2. SolarFocus Biomass Pellet Boiler with Solar Thermal Panels</t>
  </si>
  <si>
    <t>Biomass-Natural Gas Hybrid Boilers</t>
  </si>
  <si>
    <t>1. Ariterm Biomatic+ 20 Biomass Boiler with Gas Burner</t>
  </si>
  <si>
    <t>2. DP CleanTech Hybrid Biomass-Natural Gas Boiler</t>
  </si>
  <si>
    <t>Fuel Switching Hybrid Boilers</t>
  </si>
  <si>
    <t>1. Kawasaki Green Gas Engine Hybrid Boiler System</t>
  </si>
  <si>
    <t>2. Foster Wheeler CFB Boiler with Fuel Switching Capability</t>
  </si>
  <si>
    <t>Electric and Fuel Boilers</t>
  </si>
  <si>
    <t>These hybrid electric boilers use electricity as the primary energy source and can switch to a secondary fuel, including biofuels like biomass or other conventional fuels like natural gas, propane, or heating oil, to supplement or replace electricity.</t>
  </si>
  <si>
    <t>Electro Industries EMB-S-9 Electric Mini-Boiler with Fuel Switching Capability</t>
  </si>
  <si>
    <t>Viessmann Vitoligno 300-C Biomass Boiler with Electric Backup</t>
  </si>
  <si>
    <t>Electric and Solar Thermal Boilers</t>
  </si>
  <si>
    <t>These hybrid electric boilers incorporate solar thermal collectors to harness solar energy, which works in conjunction with electricity to provide heat.</t>
  </si>
  <si>
    <t>Enerworks EnerHeater E1 Electric and Solar Thermal Boiler</t>
  </si>
  <si>
    <t>SolarFocus Pellet Top 35 Electric and Solar Thermal Biomass Boiler</t>
  </si>
  <si>
    <t>Waste Heat Recovery Boilers</t>
  </si>
  <si>
    <t>1. Thermax Heat Recovery Steam Generator (HRSG)</t>
  </si>
  <si>
    <t>2. Alfa Laval Aalborg Waste Heat Recovery Boiler</t>
  </si>
  <si>
    <t>Heat Pump-Boiler Hybrid Systems</t>
  </si>
  <si>
    <t>1. Mitsubishi Electric Ecodan Hybrid Heat Pump Boiler</t>
  </si>
  <si>
    <t>2. NIBE F2040 Air-to-Water Heat Pump with Combi Boiler</t>
  </si>
  <si>
    <t>#BOT Full Name</t>
  </si>
  <si>
    <t>POD Full Name</t>
  </si>
  <si>
    <t>Contexual descriptions</t>
  </si>
  <si>
    <t>BART Used Names</t>
  </si>
  <si>
    <t>BART Specifier Values</t>
  </si>
  <si>
    <t>BOT Long Description</t>
  </si>
  <si>
    <t>Country-Specific</t>
  </si>
  <si>
    <t>Description of Process</t>
  </si>
  <si>
    <t>This method accounts for the electricity used by the refrigeration or air conditioning system</t>
  </si>
  <si>
    <t>Grid electricity used by the systems</t>
  </si>
  <si>
    <t>Grid electricity used by the systems measured by power</t>
  </si>
  <si>
    <t>Grid electricity used measured by power</t>
  </si>
  <si>
    <t>Grid electricity used by the systems measured by electricity current</t>
  </si>
  <si>
    <t>Grid electricity used measured by electrical current</t>
  </si>
  <si>
    <t>DM014</t>
  </si>
  <si>
    <t>Grid electricity used by the systems estimated by a percentage</t>
  </si>
  <si>
    <t xml:space="preserve">This method accounts for the electricity lost in transmission and distribution in the grid, based on the amount actually used by the refrigeration or air conditioning system. As a scope 3 emission, this item is optional </t>
  </si>
  <si>
    <t>DM015</t>
  </si>
  <si>
    <t>Grid electricity used by the refrigeration or air conditioning systems</t>
  </si>
  <si>
    <t>DM016</t>
  </si>
  <si>
    <t>Grid electricity used by the refrigeration or air conditioning systems measured by power</t>
  </si>
  <si>
    <t>DM017</t>
  </si>
  <si>
    <t>Grid electricity used by the refrigeration or air conditioning systems measured by electrical current</t>
  </si>
  <si>
    <t>DM018</t>
  </si>
  <si>
    <t>Grid electricity used by the refrigeration or air conditioning systems estimated by percentage of a total</t>
  </si>
  <si>
    <t>This method accounts for the refrigerants leaked from the refrigeration or air conditioning systems</t>
  </si>
  <si>
    <t>DM019</t>
  </si>
  <si>
    <t>DM020</t>
  </si>
  <si>
    <t>DM21</t>
  </si>
  <si>
    <t>DM22</t>
  </si>
  <si>
    <t>This method accounts for the electricity used by the food chilling or freezing systems</t>
  </si>
  <si>
    <t xml:space="preserve">This method accounts for the electricity lost in transmission and distribution in the grid, based on the amount actually used by the food chilling or freezing systems. As a scope 3 emission, this item is optional </t>
  </si>
  <si>
    <t>Atomiton-2023_Release of Carbon Dioxide from Liquid Carbon Dioxide Used in Various Processes including Extraction; Cleaning; Welding; Fire Suppresssion and Food Processing/ Preservation/ Chilling</t>
  </si>
  <si>
    <t>Atomiton-2023_Release of Carbon Dioxide from Liquid Carbon Dioxide Used in Various Processes</t>
  </si>
  <si>
    <t>The amount of liquid carbon dioxide used in the process</t>
  </si>
  <si>
    <t>Activity Description = "Liquid Carbon Dioxide Use"; Measured Quantity = "Liquid Carbon Dioxide Quantity"; Measured Quantity Description = "Liquid Carbon Dioxide Quantity (Liquid Carbon Dioxide Use)"</t>
  </si>
  <si>
    <t>Specifier 1 = "Carbon Dioxide"</t>
  </si>
  <si>
    <t>This method accounts for the natural gas combusted by the boilers</t>
  </si>
  <si>
    <t>Amount of natrual gas used by the boilers</t>
  </si>
  <si>
    <t>Amount of natrual gas used by the boilers measured by gas flow rate</t>
  </si>
  <si>
    <t>Atomiton-2023_Industrial Water Treatment for Use in Industrial Processes</t>
  </si>
  <si>
    <t>Atomiton-2023_Industrial Water Treatment</t>
  </si>
  <si>
    <t>This method accounts for the industrial process water use by the boilers. Upstream or 3rd party emissions involved in the industrial water treatment are captured here. If the treatment was performed by a 3rd party, this is a Scope 3 emission.</t>
  </si>
  <si>
    <t>Amount of industrial process water used by the boilers measured by water flow rate</t>
  </si>
  <si>
    <t>Amount of industrial process water used by the boilers tracked by water purchase data</t>
  </si>
  <si>
    <t>This method accounts for the potable water used by the boilers. Upstream or 3rd party emissions involved in the water treatment are captured here. Potable water is often purchased from a 3rd party and therefore belongs to Scope 3 emissions.</t>
  </si>
  <si>
    <t>Amount of potable water used by the boilers measured by water flow rate</t>
  </si>
  <si>
    <t>This method accounts for the fuels combusted by the boilers</t>
  </si>
  <si>
    <t>Amount of fuels used by the boilers</t>
  </si>
  <si>
    <t>Amount of fuels used by the boilers measured by gas flow rate</t>
  </si>
  <si>
    <t>This method accounts for the coal combusted by the boilers</t>
  </si>
  <si>
    <t>DM032</t>
  </si>
  <si>
    <t>Amount of coal used by the boilers</t>
  </si>
  <si>
    <t>Activity Description = "Coal Consumption"; Measured Quantity = "Coal Quantity"; Measured Quantity Description = "Coal Quantity (Coal Consumption)". Specifier 1 = "Coal Type"</t>
  </si>
  <si>
    <t>DM034</t>
  </si>
  <si>
    <t>DM035</t>
  </si>
  <si>
    <t>DM036</t>
  </si>
  <si>
    <t>DM037</t>
  </si>
  <si>
    <t>DM038</t>
  </si>
  <si>
    <t>This method accounts for the electricity used by the boilers</t>
  </si>
  <si>
    <t xml:space="preserve">This method accounts for the electricity lost in transmission and distribution in the grid, based on the amount actually used by the boilers. As a scope 3 emission, this item is optional </t>
  </si>
  <si>
    <t>This method accounts for the biogas combusted by the boilers</t>
  </si>
  <si>
    <t>Amount of biogas used by the boilers</t>
  </si>
  <si>
    <t>Activity Description = "Biogas Consumption"; Measured Quantity = "Biogas Quantity"; Measured Quantity Description = "Biogas Quantity (Biogas Consumption)". Specifier 1 = "Biogas Type"</t>
  </si>
  <si>
    <t>Amount of biogas used by the boilers measured by gas flow rate</t>
  </si>
  <si>
    <t>Amount of biogas used by the boilers measured the biogas composition in the fuel</t>
  </si>
  <si>
    <t>This method accounts for the liquid biomass combusted by the boilers</t>
  </si>
  <si>
    <t>Amount of liquid biomass used by the boilers</t>
  </si>
  <si>
    <t>Activity Description = "Liquid Biomass Consumption"; Measured Quantity = "Liquid Biomass Quantity"; Measured Quantity Description = "Liquid Biomass Quantity (Liquid Biomass Consumption)". Specifier 1 = "Liquid Biomass Type"</t>
  </si>
  <si>
    <t>Amount of liquid biomass used by the boilers measured by flow rate</t>
  </si>
  <si>
    <t>This method accounts for the solid biomass combusted by the boilers</t>
  </si>
  <si>
    <t>Amount of solid biomass used by the boilers</t>
  </si>
  <si>
    <t>Activity Description = "Solid Biomass Consumption"; Measured Quantity = "Solid Biomass Quantity"; Measured Quantity Description = "Solid Biomass Quantity (Solid Biomass Consumption)". Specifier 1 = "Solid Biomass Type"</t>
  </si>
  <si>
    <t>Amount of solid biomass used by the boilers measured by flow rate</t>
  </si>
  <si>
    <t>Hybrid Electric-Fuel Boilers, Hybrid Electric-Biomass Boilers , Hybrid Biomass-Fuel Boilers</t>
  </si>
  <si>
    <t>Operate RO Plant (Direct Method 1)</t>
  </si>
  <si>
    <t>This method accounts for the electricity used by the process</t>
  </si>
  <si>
    <t>Grid electricity used by the process</t>
  </si>
  <si>
    <t>Grid electricity used by the process measured by power</t>
  </si>
  <si>
    <t>Grid electricity used by the process measured by electricity current</t>
  </si>
  <si>
    <t>Grid electricity used by the process estimated by a percentage</t>
  </si>
  <si>
    <t xml:space="preserve">This method accounts for the electricity lost in transmission and distribution in the grid, based on the amount actually used by the process. As a scope 3 emission, this item is optional </t>
  </si>
  <si>
    <t>Atomiton-2023_Production of Chemicals</t>
  </si>
  <si>
    <t xml:space="preserve">This method accounts for some chemicals used in the process which involve upstream or scope 3 emissions during their production phase. This activity is optional </t>
  </si>
  <si>
    <t>Use of certain chemicals the RO process (including ...)</t>
  </si>
  <si>
    <t>Operate RO Plant (Direct Method 2 for the US)</t>
  </si>
  <si>
    <t xml:space="preserve">This BOT is for US operations. It accounts for GHG emissions associated the electricity consumption and the chemicals used in the process. It assumes the chemical amount used is not available but the chemicals were purchased from the US and the total purchase price is available. The chemical use is a Scope 3 emissions from upstream production activities and is optional to include. This BOT assumes the electricity used was purchased from the grid, using average grid emisson factors based on location. The T&amp;D loss is a Scope 3 emission item and is optional to include. </t>
  </si>
  <si>
    <t>This method accounts for some chemicals used in the process which involve upstream or scope 3 emissions during their production phase. This activity is optional</t>
  </si>
  <si>
    <t>Purchase price of chemicals used in the process</t>
  </si>
  <si>
    <t>Activity Description = "Chemical Purchase and Use"; Measured Quantity = "Purchase Price"; Measured Quantity Description = "Purchase Price (Chemical Purchase and Use)". Specifier 1 = "Chemicals"</t>
  </si>
  <si>
    <t>Operate RO Plant (Average Method)</t>
  </si>
  <si>
    <t>Atomiton-2023_Industrial Water Reverse Osmosis</t>
  </si>
  <si>
    <t>This method accounts for the average emission amounts associated with water reverse osmisis process</t>
  </si>
  <si>
    <t>Use of Refrigerants</t>
  </si>
  <si>
    <t>This method accounts for the emissions associated with leaked refrigerants</t>
  </si>
  <si>
    <t>Use Electrical Utility without Custom Emission Factors</t>
  </si>
  <si>
    <t>Use Electrical Utility with Utility Company-Specific Emission Factors</t>
  </si>
  <si>
    <t>Atomiton-2023_Purchased Electricity_Market Based Method Custom Emission Factors (Scope 2)</t>
  </si>
  <si>
    <t>Atomiton-2023_Electricity Purchased and Consumed - Market-Based Custom Emission Factors</t>
  </si>
  <si>
    <t>Use Natrual Gas from Utility Companies</t>
  </si>
  <si>
    <t>Operate Fleet of On-Road Passenger Vehicles</t>
  </si>
  <si>
    <t>Integrated_Fuel Combustion for On-Road Vehicles - CO2</t>
  </si>
  <si>
    <t>This method accounts for the emissions from the fuels combusted by fuel-based vehicles. Include this if some or all of the fleet consists of fuel-based vehicles</t>
  </si>
  <si>
    <t>This method accounts for the emissions from electricity used by electrical passenger vehicles. Include this if some or all of the fleet consists of electrical passenger vehicles.</t>
  </si>
  <si>
    <t>BART002.2.a_Running of electrical or hybrid electrical passenger vehicles that use electricity</t>
  </si>
  <si>
    <t>This method accounts for the emissions from electricity and fuels used by hybrid passenger vehicles. Include this if some or all of the fleet consists of hybrid passenger vehicles.</t>
  </si>
  <si>
    <t>This method accounts for the emissions from the fuels combusted by the passenger aircrafts</t>
  </si>
  <si>
    <t>General office waste disposal by weight</t>
  </si>
  <si>
    <t>General office waste disposal in volume</t>
  </si>
  <si>
    <t>General office waste disposal in volume estimated by visits</t>
  </si>
  <si>
    <t>Integrated_Passenger-km Travelled or Commuted by Employee in Shared Air Transport</t>
  </si>
  <si>
    <t>This method accounts for emissions from air travel using passenger-miles travelled on flights</t>
  </si>
  <si>
    <t>Integrated_Distance Travelled or Commuted by Employee in Private Vehicles</t>
  </si>
  <si>
    <t>This method accounts for emissions from rental cars using vehicle-miles travelled in rental cars</t>
  </si>
  <si>
    <t>Integrated_Business Travel and Employee Commute in Shared On-Road Vehicles (Scope 3)</t>
  </si>
  <si>
    <t>Integrated_Passenger-Miles Travelled or Commuted by Employee in Shared Transport</t>
  </si>
  <si>
    <t>This method accounts for emissions from shared rental cars using passenger-miles travelled in rental cars</t>
  </si>
  <si>
    <t>This method accounts for hotel room-night say by employees during business travel</t>
  </si>
  <si>
    <t>Integrated_Passenger-km Travelled or Commuted by Employee by Ferries</t>
  </si>
  <si>
    <t>Office electronics waste disposal by weight</t>
  </si>
  <si>
    <t>Office electronics waste disposal in volume</t>
  </si>
  <si>
    <t>Onsite data center by non-specialized data center operators</t>
  </si>
  <si>
    <t>This method accounts for the electricity used by the data center IT equipment</t>
  </si>
  <si>
    <t>Grid electricity used by data center equipment (IT Power)</t>
  </si>
  <si>
    <t>Grid electricity used by data center equipment measured by power (IT Power)</t>
  </si>
  <si>
    <t>Grid electricity used by data center equipment measured by electrical current (IT Power)</t>
  </si>
  <si>
    <t>Grid electricity used by data center equipment estimated by percentage of total consumption(IT Power)</t>
  </si>
  <si>
    <t xml:space="preserve">This method accounts for the electricity lost in transmission and distribution in the grid, based on the amount actually used by the data center IT equipment. As a scope 3 emission, this item is optional </t>
  </si>
  <si>
    <t>This method accounts for the electricity used by the data center infrastructure, including HVAC, cooling, lighting, etc.</t>
  </si>
  <si>
    <t>Grid electricity used by data center infrastructure</t>
  </si>
  <si>
    <t>Grid electricity used by data center infrsstructure measured by power (IT Power)</t>
  </si>
  <si>
    <t>Grid electricity used by data center infrastructure measured by electrical current (IT Power)</t>
  </si>
  <si>
    <t>Grid electricity used by data center infrastructure estimated by percentage of total consumption(IT Power)</t>
  </si>
  <si>
    <t xml:space="preserve">This method accounts for the electricity lost in transmission and distribution in the grid, based on the amount actually used by the data center infrastructure. As a scope 3 emission, this item is optional </t>
  </si>
  <si>
    <t>This method accounts for emissions associated with leaked refrigerants used in the HVAC, chillers or other cooling systems decicated to the data center</t>
  </si>
  <si>
    <t>This method accounts for the diesel consumed by backup diesel generators</t>
  </si>
  <si>
    <t>Amount of diesel used</t>
  </si>
  <si>
    <t>Activity Description = "Diesel Consumption"; Measured Quantity = "Diesel Quantity"; Measured Quantity Description = "Diesel Quantity (Diesel Consumption)"</t>
  </si>
  <si>
    <t>Specifier 1 = "Diesel"</t>
  </si>
  <si>
    <t>This method accounts for the electricity used by the lighting system</t>
  </si>
  <si>
    <t>Grid electricity used by the lighting</t>
  </si>
  <si>
    <t>Grid electricity used by lighting measured by power</t>
  </si>
  <si>
    <t>Grid electricity used by lighting measured by electricity current</t>
  </si>
  <si>
    <t>Grid electricity used by lighting estimated by a percentage of total</t>
  </si>
  <si>
    <t xml:space="preserve">This method accounts for the electricity lost in transmission and distribution in the grid, based on the amount actually used by the lighting system. As a scope 3 emission, this item is optional </t>
  </si>
  <si>
    <t>Operate Electrical Equipment (Utility Company-Specific Electricity Emission Factors)</t>
  </si>
  <si>
    <t>Atomiton-2023_Onsite Energy Generation and Use_Emission Intensity</t>
  </si>
  <si>
    <t>Atomiton-2023_Energy Generated and Consumed - Emission Intensity</t>
  </si>
  <si>
    <t>This method takes the total emissions involved in onsite energy generation and attributes a portion of it based on the amount of electricity used herein</t>
  </si>
  <si>
    <t>BART121.1_Use of onsite generated energy with custom emission intensity data</t>
  </si>
  <si>
    <t>This method takes the toal fuel combusted by onsite CHP generation and allocate a portion of its emissions based on the amount of electricity used herein</t>
  </si>
  <si>
    <t>Total fuel consumption by the onsite CHP</t>
  </si>
  <si>
    <t>BART092.1_Combined heat and power generation for onsite use</t>
  </si>
  <si>
    <t>Total energy generated by the onsite CHP</t>
  </si>
  <si>
    <t>BART121.2_Use of energy generated by onsite CHP with total fuel consumption data</t>
  </si>
  <si>
    <t>Electricity consumed</t>
  </si>
  <si>
    <t>Use Onsite Generated Electricity (With Custom Emission Intensity)</t>
  </si>
  <si>
    <t>CU</t>
  </si>
  <si>
    <t>Use Onsite CHP Generated Electricity (With CHP Parameters)</t>
  </si>
  <si>
    <t>Integrated_Running Fuel-Based Non-Road Vehicles</t>
  </si>
  <si>
    <t>EPA-2022_Fuel Combustion for Non-Road Vehicles - CO2</t>
  </si>
  <si>
    <t>This method accounts for the fuels combusted by the equipment</t>
  </si>
  <si>
    <t>Integrated_Fuel Combustion for Non-Road Vehicles - CH4 &amp; N2O</t>
  </si>
  <si>
    <t>This method accounts for the electricity used by the equipment, if any</t>
  </si>
  <si>
    <t>Grid electricity used by the equipment</t>
  </si>
  <si>
    <t>Grid electricity used by the equipment measured by power</t>
  </si>
  <si>
    <t>Grid electricity used by the equipment measured by electricity current</t>
  </si>
  <si>
    <t>Grid electricity used by the equipment estimated by a percentage</t>
  </si>
  <si>
    <t>BAR131.1_Operating time of equipment using electricity</t>
  </si>
  <si>
    <t>Grid electricity used by the equipment estimated by the operating time of the equipment and their electricity consumption rate</t>
  </si>
  <si>
    <t xml:space="preserve">This method accounts for the electricity lost in transmission and distribution in the grid, based on the amount actually used by the equipment. As a scope 3 emission, this item is optional </t>
  </si>
  <si>
    <t>Solid Waste Disposal</t>
  </si>
  <si>
    <t>Purchased material</t>
  </si>
  <si>
    <t>This method accounts for the emissions associated with fuel combustion by the fleet</t>
  </si>
  <si>
    <t>This method accounts for the emissions associated with leaked refrigerants used by refrigerated units of the fleet</t>
  </si>
  <si>
    <t>Total refrigerant capacity of the refrigerated systems</t>
  </si>
  <si>
    <t>This method accounts for the electricity used by onboard battery systems</t>
  </si>
  <si>
    <t>Operate Diesel Generators</t>
  </si>
  <si>
    <t>This method accounts for the diesel combusted by the generators</t>
  </si>
  <si>
    <t>Amount of diesel used by the generator</t>
  </si>
  <si>
    <t>Zero Water Discharge (ZLD) Process (US)</t>
  </si>
  <si>
    <t>This method accounts for the grid electricity used by the ZLD process</t>
  </si>
  <si>
    <t>Grid electricity used by the process estimated by a percentage of total</t>
  </si>
  <si>
    <t xml:space="preserve">This method accounts for the electricity lost in transmission and distribution in the grid, based on the amount actually used by the ZLD process. As a scope 3 emission, this item is optional </t>
  </si>
  <si>
    <t>This method accounts for the direct use of fuel combustion by any ZLD components to generate steam, heat or mechanical energy, if applicable.</t>
  </si>
  <si>
    <t>Quantity of fuel combusted by the ZLD system</t>
  </si>
  <si>
    <t>Fuel flow rate time series data to compute fuel quantity combusted by the ZLD system</t>
  </si>
  <si>
    <t>Integrated_Onsite Generation of Steam</t>
  </si>
  <si>
    <t>Integrated_Onsite Generated Steam</t>
  </si>
  <si>
    <t>This method accounts for the use of steam by the ZLD generated by an onsite process such as a boiler, CHP, etc.</t>
  </si>
  <si>
    <t>Integrated_Onsite Generation of Heat</t>
  </si>
  <si>
    <t>Integrated_Onsite Generated Heat</t>
  </si>
  <si>
    <t>This method accounts for the use of heat by the ZLD generated by an onsite process</t>
  </si>
  <si>
    <t>BART093.4_Use of onsite generated heat</t>
  </si>
  <si>
    <t>Atomiton-2023_Treatment of Domestic and Industrial Sludge by a Waste Management Provider</t>
  </si>
  <si>
    <t>This method accounts for the disposal of the sludge to a 3rd party</t>
  </si>
  <si>
    <t>Industrial Wastewater Treatment (US)</t>
  </si>
  <si>
    <t>This method accounts for the grid electricity used by the wastewater treatment process</t>
  </si>
  <si>
    <t xml:space="preserve">This method accounts for the electricity lost in transmission and distribution in the grid, based on the amount actually used by the wastewater treatment process. As a scope 3 emission, this item is optional </t>
  </si>
  <si>
    <t>This method accounts for the direct use of fuel combustion by any wastewater treatment system components to generate steam, heat or mechanical energy, if applicable.</t>
  </si>
  <si>
    <t>Quantity of fuel combusted by the wastewater treatment system</t>
  </si>
  <si>
    <t>Fuel flow rate time series data to compute fuel quantity combusted by the wastewater treatment system</t>
  </si>
  <si>
    <t>Atomiton-2023_Onsite Generation of Steam</t>
  </si>
  <si>
    <t>Atomiton-2023_Onsite Generated Steam</t>
  </si>
  <si>
    <t>This method accounts for the use of steam by the wastewater treatment process generated by another onsite process such as a boiler, CHP, etc.</t>
  </si>
  <si>
    <t>Atomiton-2023_Onsite Generation of Heat</t>
  </si>
  <si>
    <t>Atomiton-2023_Onsite Generated Heat</t>
  </si>
  <si>
    <t>This method accounts for the use of heat by the wastewater treatment process generated by another onsite process</t>
  </si>
  <si>
    <t>Atomiton-2023_Methane Emissions from Industrial Wastewater Treatment based on Volume of Water Treated</t>
  </si>
  <si>
    <t>The total influence treated</t>
  </si>
  <si>
    <t>WW-0129</t>
  </si>
  <si>
    <t>Industrial Wastewater Treatment with COD data (US)</t>
  </si>
  <si>
    <t>Atomiton-2023_Methane Emissions from Industrial Wastewater Treatment based on Total COD Removed</t>
  </si>
  <si>
    <t>WW-0130</t>
  </si>
  <si>
    <t>Industrial Wastewater Effluent Treatment Process (US)</t>
  </si>
  <si>
    <t>Atomiton-2023_Methane Emissions from Industrial Wastewater ETP with Single Step COD Removal Process</t>
  </si>
  <si>
    <t>WW-0131</t>
  </si>
  <si>
    <t>Industrial Wastewater Effluent Treatment Process with 2-step COD Removal (US)</t>
  </si>
  <si>
    <t>Atomiton-2023_Methane Emissions from Industrial Wastewater ETP with 2-Step COD Removal Process</t>
  </si>
  <si>
    <t>WW-0132</t>
  </si>
  <si>
    <t>Industrial Wastewater Effluent Treatment Process with 3-step COD Removal (US)</t>
  </si>
  <si>
    <t>Atomiton-2023_Methane Emissions from Industrial Wastewater ETP with 3-Step COD Removal Process</t>
  </si>
  <si>
    <t>WW-0133</t>
  </si>
  <si>
    <t>Industrial Wastewater Effluent Treatment Process with 4-step COD Removal (US)</t>
  </si>
  <si>
    <t>Operate Cooling Tower with Chillers (US)</t>
  </si>
  <si>
    <t>This method accounts for the grid electricity used by the cooling tower system</t>
  </si>
  <si>
    <t>Grid electricity used by the system estimated by a percentage of total</t>
  </si>
  <si>
    <t xml:space="preserve">This method accounts for the electricity lost in transmission and distribution in the grid, based on the amount actually used by the cooling tower system. As a scope 3 emission, this item is optional </t>
  </si>
  <si>
    <t>IPCC-2006_Refrigerant Leak from Initial Charging, Operating, or Disposal of Refrigeration and Air Conditioning Systems</t>
  </si>
  <si>
    <t>IPCC-2006_Refrigerant Leak from Initial Charging; Operating; or Disposal of Refrigeration and Air Conditioning Systems</t>
  </si>
  <si>
    <t>This method accounts for the refrigerants leaked from the chillers used by the cooling tower</t>
  </si>
  <si>
    <t>Atomiton-2023_Water Treatment for Industrial Process Use</t>
  </si>
  <si>
    <t>Atomiton-2023_Water Treated for Industrial Process Use</t>
  </si>
  <si>
    <t xml:space="preserve">This method accounts for emissions from the onsite water treatment process that supplies water for the cooling tower </t>
  </si>
  <si>
    <t>Operate Cooling Tower without Chillers (US)</t>
  </si>
  <si>
    <t>EPA-2023_Electricity Purchased and Consumed grouped by US eGRID Subregions</t>
  </si>
  <si>
    <t>Consumption of purchased electricity in the US</t>
  </si>
  <si>
    <t>PP</t>
  </si>
  <si>
    <t>Operate Conveyorized Washers</t>
  </si>
  <si>
    <t>This method accounts for emissions from treatment of the industrial process water used by the system. The water could be either treated onsite, or purchased from a 3rd party</t>
  </si>
  <si>
    <t>This method accounts for emissions from the utility supply of potable water used by the system, if any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</si>
</sst>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mmm d, yyyy"/>
    <numFmt numFmtId="166" formatCode="m/d/yyyy"/>
    <numFmt numFmtId="167" formatCode="0.000"/>
    <numFmt numFmtId="168" formatCode="0.0000000"/>
  </numFmts>
  <fonts count="73">
    <font>
      <sz val="10.0"/>
      <color rgb="FF000000"/>
      <name val="Calibri"/>
      <scheme val="minor"/>
    </font>
    <font>
      <b/>
      <color theme="1"/>
      <name val="Calibri"/>
    </font>
    <font>
      <color theme="1"/>
      <name val="Calibri"/>
    </font>
    <font>
      <color rgb="FF999999"/>
      <name val="Calibri"/>
    </font>
    <font>
      <color rgb="FF000000"/>
      <name val="Calibri"/>
    </font>
    <font>
      <sz val="9.0"/>
      <color theme="1"/>
      <name val="Calibri"/>
    </font>
    <font>
      <color rgb="FF9900FF"/>
      <name val="Calibri"/>
    </font>
    <font>
      <color rgb="FF4A86E8"/>
      <name val="Calibri"/>
    </font>
    <font>
      <color rgb="FF980000"/>
      <name val="Calibri"/>
    </font>
    <font>
      <b/>
      <sz val="12.0"/>
      <color rgb="FF4A86E8"/>
      <name val="Calibri"/>
    </font>
    <font>
      <b/>
      <color rgb="FF980000"/>
      <name val="Calibri"/>
    </font>
    <font>
      <b/>
      <color rgb="FF666666"/>
      <name val="Calibri"/>
    </font>
    <font>
      <color rgb="FF666666"/>
      <name val="Calibri"/>
    </font>
    <font>
      <b/>
      <sz val="12.0"/>
      <color theme="1"/>
      <name val="Calibri"/>
    </font>
    <font>
      <b/>
      <sz val="12.0"/>
      <color rgb="FF0000FF"/>
      <name val="Calibri"/>
    </font>
    <font>
      <color rgb="FFCC4125"/>
      <name val="Calibri"/>
    </font>
    <font>
      <b/>
      <color rgb="FF000000"/>
      <name val="Calibri"/>
    </font>
    <font>
      <sz val="11.0"/>
      <color rgb="FF000000"/>
      <name val="Calibri"/>
    </font>
    <font>
      <b/>
      <sz val="10.0"/>
      <color rgb="FF666666"/>
      <name val="Calibri"/>
    </font>
    <font>
      <b/>
      <sz val="10.0"/>
      <color theme="1"/>
      <name val="Calibri"/>
    </font>
    <font>
      <b/>
      <sz val="10.0"/>
      <color rgb="FFFFFF00"/>
      <name val="Calibri"/>
    </font>
    <font>
      <b/>
      <sz val="10.0"/>
      <color rgb="FF980000"/>
      <name val="Calibri"/>
    </font>
    <font>
      <b/>
      <sz val="10.0"/>
      <color rgb="FF000000"/>
      <name val="Calibri"/>
    </font>
    <font>
      <b/>
      <sz val="10.0"/>
      <color rgb="FF38761D"/>
      <name val="Calibri"/>
    </font>
    <font>
      <b/>
      <sz val="10.0"/>
      <color rgb="FFFF0000"/>
      <name val="Calibri"/>
    </font>
    <font>
      <sz val="10.0"/>
      <color rgb="FF666666"/>
      <name val="Calibri"/>
    </font>
    <font>
      <sz val="10.0"/>
      <color rgb="FF000000"/>
      <name val="Calibri"/>
    </font>
    <font>
      <b/>
      <sz val="10.0"/>
      <color rgb="FF999999"/>
      <name val="Calibri"/>
    </font>
    <font>
      <sz val="10.0"/>
      <color rgb="FF999999"/>
      <name val="Calibri"/>
    </font>
    <font>
      <b/>
      <color rgb="FF999999"/>
      <name val="Calibri"/>
    </font>
    <font>
      <sz val="10.0"/>
      <color rgb="FF9900FF"/>
      <name val="Calibri"/>
    </font>
    <font>
      <b/>
      <color rgb="FF000000"/>
      <name val="Arial"/>
    </font>
    <font>
      <color rgb="FF000000"/>
      <name val="Arial"/>
    </font>
    <font>
      <b/>
      <color rgb="FFFF0000"/>
      <name val="Calibri"/>
    </font>
    <font>
      <b/>
      <color rgb="FFFF0000"/>
      <name val="Arial"/>
    </font>
    <font>
      <color rgb="FFFF0000"/>
      <name val="Calibri"/>
    </font>
    <font>
      <color rgb="FFFF0000"/>
      <name val="Arial"/>
    </font>
    <font>
      <sz val="10.0"/>
      <color rgb="FFFF0000"/>
      <name val="Calibri"/>
    </font>
    <font>
      <color rgb="FF0000FF"/>
      <name val="Calibri"/>
    </font>
    <font>
      <color rgb="FF666666"/>
      <name val="Arial"/>
    </font>
    <font>
      <color rgb="FF0000FF"/>
      <name val="Arial"/>
    </font>
    <font>
      <sz val="10.0"/>
      <color theme="1"/>
      <name val="Calibri"/>
    </font>
    <font>
      <b/>
      <color rgb="FF999999"/>
      <name val="Arial"/>
    </font>
    <font>
      <b/>
      <color theme="1"/>
      <name val="Arial"/>
    </font>
    <font>
      <b/>
      <color rgb="FFFFFFFF"/>
      <name val="Calibri"/>
    </font>
    <font>
      <sz val="12.0"/>
      <color rgb="FF000000"/>
      <name val="Calibri"/>
    </font>
    <font>
      <color rgb="FF0B5394"/>
      <name val="Calibri"/>
    </font>
    <font>
      <sz val="12.0"/>
      <color rgb="FF0B5394"/>
      <name val="Calibri"/>
    </font>
    <font>
      <color theme="1"/>
      <name val="Arial"/>
    </font>
    <font>
      <sz val="12.0"/>
      <color rgb="FF980000"/>
      <name val="Calibri"/>
    </font>
    <font>
      <color rgb="FF000000"/>
      <name val="DM Sans"/>
    </font>
    <font>
      <strike/>
      <color rgb="FFFF0000"/>
      <name val="Calibri"/>
    </font>
    <font>
      <sz val="12.0"/>
      <color rgb="FF0000FF"/>
      <name val="Calibri"/>
    </font>
    <font>
      <color rgb="FF980000"/>
      <name val="Arial"/>
    </font>
    <font>
      <color theme="1"/>
      <name val="DM Sans"/>
    </font>
    <font>
      <color rgb="FF9900FF"/>
      <name val="Arial"/>
    </font>
    <font>
      <color rgb="FF4A86E8"/>
      <name val="Arial"/>
    </font>
    <font>
      <color rgb="FF999999"/>
      <name val="Arial"/>
    </font>
    <font>
      <color theme="4"/>
      <name val="Arial"/>
    </font>
    <font>
      <color rgb="FF4472C4"/>
      <name val="Arial"/>
    </font>
    <font>
      <b/>
      <color rgb="FF0000FF"/>
      <name val="Calibri"/>
    </font>
    <font>
      <color theme="7"/>
      <name val="Calibri"/>
    </font>
    <font>
      <color theme="1"/>
      <name val="Calibri"/>
      <scheme val="minor"/>
    </font>
    <font>
      <b/>
      <color rgb="FF4A86E8"/>
      <name val="Calibri"/>
    </font>
    <font>
      <b/>
      <color rgb="FF674EA7"/>
      <name val="Calibri"/>
    </font>
    <font>
      <b/>
      <color rgb="FF9900FF"/>
      <name val="Calibri"/>
    </font>
    <font>
      <b/>
      <sz val="12.0"/>
      <color rgb="FF666666"/>
      <name val="Calibri"/>
    </font>
    <font>
      <b/>
      <sz val="12.0"/>
      <color rgb="FFFFFFFF"/>
      <name val="Calibri"/>
    </font>
    <font>
      <color rgb="FF374151"/>
      <name val="Söhne"/>
    </font>
    <font>
      <b/>
      <color rgb="FF374151"/>
      <name val="Söhne"/>
    </font>
    <font>
      <b/>
      <color rgb="FF666666"/>
      <name val="Arial"/>
    </font>
    <font>
      <u/>
      <color rgb="FF0000FF"/>
    </font>
    <font>
      <b/>
      <sz val="12.0"/>
      <color rgb="FFFF0000"/>
      <name val="Calibri"/>
    </font>
  </fonts>
  <fills count="38">
    <fill>
      <patternFill patternType="none"/>
    </fill>
    <fill>
      <patternFill patternType="lightGray"/>
    </fill>
    <fill>
      <patternFill patternType="solid">
        <fgColor rgb="FFD9EAD3"/>
        <bgColor rgb="FFD9EAD3"/>
      </patternFill>
    </fill>
    <fill>
      <patternFill patternType="solid">
        <fgColor rgb="FFEAD1DC"/>
        <bgColor rgb="FFEAD1DC"/>
      </patternFill>
    </fill>
    <fill>
      <patternFill patternType="solid">
        <fgColor rgb="FFD9D9D9"/>
        <bgColor rgb="FFD9D9D9"/>
      </patternFill>
    </fill>
    <fill>
      <patternFill patternType="solid">
        <fgColor rgb="FFC9DAF8"/>
        <bgColor rgb="FFC9DAF8"/>
      </patternFill>
    </fill>
    <fill>
      <patternFill patternType="solid">
        <fgColor rgb="FFD0E0E3"/>
        <bgColor rgb="FFD0E0E3"/>
      </patternFill>
    </fill>
    <fill>
      <patternFill patternType="solid">
        <fgColor rgb="FFFCE5CD"/>
        <bgColor rgb="FFFCE5CD"/>
      </patternFill>
    </fill>
    <fill>
      <patternFill patternType="solid">
        <fgColor rgb="FFF4CCCC"/>
        <bgColor rgb="FFF4CCCC"/>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F1C232"/>
        <bgColor rgb="FFF1C232"/>
      </patternFill>
    </fill>
    <fill>
      <patternFill patternType="solid">
        <fgColor rgb="FFFFF2CC"/>
        <bgColor rgb="FFFFF2CC"/>
      </patternFill>
    </fill>
    <fill>
      <patternFill patternType="solid">
        <fgColor rgb="FFFFFF00"/>
        <bgColor rgb="FFFFFF00"/>
      </patternFill>
    </fill>
    <fill>
      <patternFill patternType="solid">
        <fgColor rgb="FFFFE599"/>
        <bgColor rgb="FFFFE599"/>
      </patternFill>
    </fill>
    <fill>
      <patternFill patternType="solid">
        <fgColor theme="9"/>
        <bgColor theme="9"/>
      </patternFill>
    </fill>
    <fill>
      <patternFill patternType="solid">
        <fgColor theme="8"/>
        <bgColor theme="8"/>
      </patternFill>
    </fill>
    <fill>
      <patternFill patternType="solid">
        <fgColor rgb="FF0B5394"/>
        <bgColor rgb="FF0B5394"/>
      </patternFill>
    </fill>
    <fill>
      <patternFill patternType="solid">
        <fgColor rgb="FFCFE2F3"/>
        <bgColor rgb="FFCFE2F3"/>
      </patternFill>
    </fill>
    <fill>
      <patternFill patternType="solid">
        <fgColor rgb="FFB6D7A8"/>
        <bgColor rgb="FFB6D7A8"/>
      </patternFill>
    </fill>
    <fill>
      <patternFill patternType="solid">
        <fgColor rgb="FF45818E"/>
        <bgColor rgb="FF45818E"/>
      </patternFill>
    </fill>
    <fill>
      <patternFill patternType="solid">
        <fgColor rgb="FF674EA7"/>
        <bgColor rgb="FF674EA7"/>
      </patternFill>
    </fill>
    <fill>
      <patternFill patternType="solid">
        <fgColor rgb="FFB45F06"/>
        <bgColor rgb="FFB45F06"/>
      </patternFill>
    </fill>
    <fill>
      <patternFill patternType="solid">
        <fgColor rgb="FF134F5C"/>
        <bgColor rgb="FF134F5C"/>
      </patternFill>
    </fill>
    <fill>
      <patternFill patternType="solid">
        <fgColor rgb="FFFF9900"/>
        <bgColor rgb="FFFF9900"/>
      </patternFill>
    </fill>
    <fill>
      <patternFill patternType="solid">
        <fgColor rgb="FFD5A6BD"/>
        <bgColor rgb="FFD5A6BD"/>
      </patternFill>
    </fill>
    <fill>
      <patternFill patternType="solid">
        <fgColor rgb="FFB4A7D6"/>
        <bgColor rgb="FFB4A7D6"/>
      </patternFill>
    </fill>
    <fill>
      <patternFill patternType="solid">
        <fgColor rgb="FF6FA8DC"/>
        <bgColor rgb="FF6FA8DC"/>
      </patternFill>
    </fill>
    <fill>
      <patternFill patternType="solid">
        <fgColor rgb="FFA2C4C9"/>
        <bgColor rgb="FFA2C4C9"/>
      </patternFill>
    </fill>
    <fill>
      <patternFill patternType="solid">
        <fgColor rgb="FF4A86E8"/>
        <bgColor rgb="FF4A86E8"/>
      </patternFill>
    </fill>
    <fill>
      <patternFill patternType="solid">
        <fgColor rgb="FF93C47D"/>
        <bgColor rgb="FF93C47D"/>
      </patternFill>
    </fill>
    <fill>
      <patternFill patternType="solid">
        <fgColor rgb="FFCCCCCC"/>
        <bgColor rgb="FFCCCCCC"/>
      </patternFill>
    </fill>
    <fill>
      <patternFill patternType="solid">
        <fgColor rgb="FF6D9EEB"/>
        <bgColor rgb="FF6D9EEB"/>
      </patternFill>
    </fill>
    <fill>
      <patternFill patternType="solid">
        <fgColor rgb="FFDEEAF6"/>
        <bgColor rgb="FFDEEAF6"/>
      </patternFill>
    </fill>
    <fill>
      <patternFill patternType="solid">
        <fgColor theme="0"/>
        <bgColor theme="0"/>
      </patternFill>
    </fill>
    <fill>
      <patternFill patternType="solid">
        <fgColor rgb="FFF7F7F8"/>
        <bgColor rgb="FFF7F7F8"/>
      </patternFill>
    </fill>
    <fill>
      <patternFill patternType="solid">
        <fgColor rgb="FFECECF1"/>
        <bgColor rgb="FFECECF1"/>
      </patternFill>
    </fill>
  </fills>
  <borders count="7">
    <border/>
    <border>
      <right style="thin">
        <color rgb="FF000000"/>
      </right>
    </border>
    <border>
      <left/>
      <right/>
      <top/>
      <bottom/>
    </border>
    <border>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38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1" numFmtId="0" xfId="0" applyAlignment="1" applyFont="1">
      <alignment shrinkToFit="0" wrapText="1"/>
    </xf>
    <xf borderId="0" fillId="0" fontId="4" numFmtId="0" xfId="0" applyAlignment="1" applyFont="1">
      <alignment shrinkToFit="0" wrapText="1"/>
    </xf>
    <xf borderId="0" fillId="0" fontId="5" numFmtId="0" xfId="0" applyFont="1"/>
    <xf borderId="0" fillId="0" fontId="2" numFmtId="0" xfId="0" applyAlignment="1" applyFont="1">
      <alignment shrinkToFit="0" wrapText="1"/>
    </xf>
    <xf borderId="0" fillId="2" fontId="6" numFmtId="0" xfId="0" applyAlignment="1" applyFill="1" applyFont="1">
      <alignment shrinkToFit="0" wrapText="1"/>
    </xf>
    <xf borderId="0" fillId="2" fontId="5" numFmtId="0" xfId="0" applyFont="1"/>
    <xf borderId="0" fillId="2" fontId="2" numFmtId="0" xfId="0" applyAlignment="1" applyFont="1">
      <alignment shrinkToFit="0" wrapText="1"/>
    </xf>
    <xf borderId="0" fillId="3" fontId="2" numFmtId="0" xfId="0" applyAlignment="1" applyFill="1" applyFont="1">
      <alignment shrinkToFit="0" wrapText="1"/>
    </xf>
    <xf borderId="0" fillId="3" fontId="5" numFmtId="0" xfId="0" applyFont="1"/>
    <xf borderId="0" fillId="2" fontId="4" numFmtId="0" xfId="0" applyAlignment="1" applyFont="1">
      <alignment shrinkToFit="0" wrapText="1"/>
    </xf>
    <xf borderId="0" fillId="2" fontId="1" numFmtId="0" xfId="0" applyAlignment="1" applyFont="1">
      <alignment shrinkToFit="0" wrapText="1"/>
    </xf>
    <xf borderId="0" fillId="4" fontId="7" numFmtId="0" xfId="0" applyAlignment="1" applyFill="1" applyFont="1">
      <alignment shrinkToFit="0" wrapText="0"/>
    </xf>
    <xf borderId="0" fillId="4" fontId="5" numFmtId="0" xfId="0" applyFont="1"/>
    <xf borderId="0" fillId="4" fontId="8" numFmtId="0" xfId="0" applyAlignment="1" applyFont="1">
      <alignment shrinkToFit="0" wrapText="1"/>
    </xf>
    <xf borderId="0" fillId="4" fontId="7" numFmtId="0" xfId="0" applyAlignment="1" applyFont="1">
      <alignment shrinkToFit="0" wrapText="1"/>
    </xf>
    <xf borderId="0" fillId="2" fontId="6" numFmtId="0" xfId="0" applyAlignment="1" applyFont="1">
      <alignment shrinkToFit="0" wrapText="0"/>
    </xf>
    <xf borderId="0" fillId="5" fontId="6" numFmtId="0" xfId="0" applyAlignment="1" applyFill="1" applyFont="1">
      <alignment shrinkToFit="0" wrapText="1"/>
    </xf>
    <xf borderId="0" fillId="5" fontId="5" numFmtId="0" xfId="0" applyFont="1"/>
    <xf borderId="0" fillId="5" fontId="2" numFmtId="0" xfId="0" applyAlignment="1" applyFont="1">
      <alignment shrinkToFit="0" wrapText="1"/>
    </xf>
    <xf borderId="0" fillId="0" fontId="1" numFmtId="0" xfId="0" applyAlignment="1" applyFont="1">
      <alignment shrinkToFit="0" wrapText="0"/>
    </xf>
    <xf borderId="0" fillId="0" fontId="9" numFmtId="0" xfId="0" applyFont="1"/>
    <xf borderId="0" fillId="6" fontId="1" numFmtId="0" xfId="0" applyFill="1" applyFont="1"/>
    <xf borderId="0" fillId="6" fontId="2" numFmtId="0" xfId="0" applyFont="1"/>
    <xf borderId="0" fillId="0" fontId="10" numFmtId="0" xfId="0" applyFont="1"/>
    <xf borderId="0" fillId="0" fontId="8" numFmtId="0" xfId="0" applyFont="1"/>
    <xf borderId="0" fillId="0" fontId="11" numFmtId="0" xfId="0" applyFont="1"/>
    <xf borderId="0" fillId="0" fontId="2" numFmtId="0" xfId="0" applyAlignment="1" applyFont="1">
      <alignment shrinkToFit="0" wrapText="0"/>
    </xf>
    <xf borderId="0" fillId="0" fontId="12" numFmtId="0" xfId="0" applyFont="1"/>
    <xf borderId="0" fillId="0" fontId="13" numFmtId="0" xfId="0" applyAlignment="1" applyFont="1">
      <alignment horizontal="center" shrinkToFit="0" wrapText="0"/>
    </xf>
    <xf borderId="0" fillId="0" fontId="12" numFmtId="0" xfId="0" applyAlignment="1" applyFont="1">
      <alignment shrinkToFit="0" wrapText="0"/>
    </xf>
    <xf borderId="0" fillId="0" fontId="14" numFmtId="0" xfId="0" applyAlignment="1" applyFont="1">
      <alignment horizontal="center" shrinkToFit="0" wrapText="0"/>
    </xf>
    <xf borderId="0" fillId="0" fontId="7" numFmtId="0" xfId="0" applyAlignment="1" applyFont="1">
      <alignment shrinkToFit="0" wrapText="0"/>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left" vertical="center"/>
    </xf>
    <xf borderId="0" fillId="0" fontId="1" numFmtId="0" xfId="0" applyAlignment="1" applyFont="1">
      <alignment shrinkToFit="0" vertical="center" wrapText="1"/>
    </xf>
    <xf borderId="0" fillId="0" fontId="1" numFmtId="0" xfId="0" applyAlignment="1" applyFont="1">
      <alignment horizontal="left" vertical="center"/>
    </xf>
    <xf borderId="0" fillId="0" fontId="8" numFmtId="0" xfId="0" applyAlignment="1" applyFont="1">
      <alignment vertical="center"/>
    </xf>
    <xf borderId="0" fillId="0" fontId="2" numFmtId="164" xfId="0" applyAlignment="1" applyFont="1" applyNumberFormat="1">
      <alignment horizontal="left" vertical="center"/>
    </xf>
    <xf borderId="0" fillId="0" fontId="15" numFmtId="0" xfId="0" applyAlignment="1" applyFont="1">
      <alignment vertical="center"/>
    </xf>
    <xf borderId="0" fillId="0" fontId="8" numFmtId="0" xfId="0" applyAlignment="1" applyFont="1">
      <alignment shrinkToFit="0" vertical="center" wrapText="1"/>
    </xf>
    <xf borderId="0" fillId="6" fontId="1" numFmtId="0" xfId="0" applyAlignment="1" applyFont="1">
      <alignment shrinkToFit="0" wrapText="0"/>
    </xf>
    <xf borderId="0" fillId="6" fontId="1" numFmtId="0" xfId="0" applyAlignment="1" applyFont="1">
      <alignment shrinkToFit="0" wrapText="1"/>
    </xf>
    <xf borderId="0" fillId="2" fontId="1" numFmtId="0" xfId="0" applyAlignment="1" applyFont="1">
      <alignment shrinkToFit="0" wrapText="0"/>
    </xf>
    <xf borderId="0" fillId="0" fontId="16" numFmtId="0" xfId="0" applyAlignment="1" applyFont="1">
      <alignment shrinkToFit="0" vertical="center" wrapText="1"/>
    </xf>
    <xf borderId="0" fillId="0" fontId="1" numFmtId="0" xfId="0" applyAlignment="1" applyFont="1">
      <alignment horizontal="left" shrinkToFit="0" vertical="center" wrapText="1"/>
    </xf>
    <xf borderId="0" fillId="7" fontId="4" numFmtId="0" xfId="0" applyAlignment="1" applyFill="1" applyFont="1">
      <alignment shrinkToFit="0" vertical="center" wrapText="1"/>
    </xf>
    <xf borderId="0" fillId="7" fontId="2" numFmtId="0" xfId="0" applyAlignment="1" applyFont="1">
      <alignment shrinkToFit="0" vertical="center" wrapText="1"/>
    </xf>
    <xf borderId="0" fillId="7" fontId="17" numFmtId="0" xfId="0" applyAlignment="1" applyFont="1">
      <alignment horizontal="left" shrinkToFit="0" vertical="center" wrapText="0"/>
    </xf>
    <xf borderId="0" fillId="7" fontId="17" numFmtId="0" xfId="0" applyAlignment="1" applyFont="1">
      <alignment shrinkToFit="0" vertical="center" wrapText="0"/>
    </xf>
    <xf borderId="0" fillId="8" fontId="17" numFmtId="0" xfId="0" applyAlignment="1" applyFill="1" applyFont="1">
      <alignment shrinkToFit="0" vertical="center" wrapText="0"/>
    </xf>
    <xf borderId="0" fillId="8" fontId="2" numFmtId="0" xfId="0" applyAlignment="1" applyFont="1">
      <alignment shrinkToFit="0" vertical="center" wrapText="1"/>
    </xf>
    <xf borderId="0" fillId="9" fontId="4" numFmtId="0" xfId="0" applyAlignment="1" applyFill="1" applyFont="1">
      <alignment shrinkToFit="0" vertical="center" wrapText="1"/>
    </xf>
    <xf borderId="0" fillId="9" fontId="2" numFmtId="0" xfId="0" applyAlignment="1" applyFont="1">
      <alignment shrinkToFit="0" vertical="center" wrapText="1"/>
    </xf>
    <xf borderId="0" fillId="8" fontId="4" numFmtId="0" xfId="0" applyAlignment="1" applyFont="1">
      <alignment shrinkToFit="0" vertical="center" wrapText="1"/>
    </xf>
    <xf borderId="0" fillId="7" fontId="2" numFmtId="0" xfId="0" applyAlignment="1" applyFont="1">
      <alignment vertical="center"/>
    </xf>
    <xf borderId="0" fillId="10" fontId="17" numFmtId="0" xfId="0" applyAlignment="1" applyFill="1" applyFont="1">
      <alignment shrinkToFit="0" vertical="center" wrapText="0"/>
    </xf>
    <xf borderId="0" fillId="10" fontId="17" numFmtId="0" xfId="0" applyAlignment="1" applyFont="1">
      <alignment shrinkToFit="0" vertical="center" wrapText="1"/>
    </xf>
    <xf borderId="0" fillId="4" fontId="18" numFmtId="0" xfId="0" applyAlignment="1" applyFont="1">
      <alignment shrinkToFit="0" vertical="center" wrapText="1"/>
    </xf>
    <xf borderId="0" fillId="4" fontId="19" numFmtId="0" xfId="0" applyAlignment="1" applyFont="1">
      <alignment shrinkToFit="0" vertical="center" wrapText="1"/>
    </xf>
    <xf borderId="0" fillId="11" fontId="20" numFmtId="0" xfId="0" applyAlignment="1" applyFill="1" applyFont="1">
      <alignment shrinkToFit="0" vertical="center" wrapText="1"/>
    </xf>
    <xf borderId="0" fillId="12" fontId="21" numFmtId="0" xfId="0" applyAlignment="1" applyFill="1" applyFont="1">
      <alignment shrinkToFit="0" vertical="center" wrapText="1"/>
    </xf>
    <xf borderId="0" fillId="13" fontId="18" numFmtId="0" xfId="0" applyAlignment="1" applyFill="1" applyFont="1">
      <alignment shrinkToFit="0" vertical="center" wrapText="1"/>
    </xf>
    <xf borderId="0" fillId="13" fontId="22" numFmtId="0" xfId="0" applyAlignment="1" applyFont="1">
      <alignment shrinkToFit="0" vertical="center" wrapText="1"/>
    </xf>
    <xf borderId="0" fillId="2" fontId="23" numFmtId="0" xfId="0" applyAlignment="1" applyFont="1">
      <alignment shrinkToFit="0" vertical="center" wrapText="1"/>
    </xf>
    <xf borderId="0" fillId="9" fontId="22" numFmtId="0" xfId="0" applyAlignment="1" applyFont="1">
      <alignment shrinkToFit="0" vertical="center" wrapText="1"/>
    </xf>
    <xf borderId="0" fillId="14" fontId="22" numFmtId="0" xfId="0" applyAlignment="1" applyFill="1" applyFont="1">
      <alignment shrinkToFit="0" vertical="center" wrapText="1"/>
    </xf>
    <xf borderId="0" fillId="13" fontId="19" numFmtId="0" xfId="0" applyAlignment="1" applyFont="1">
      <alignment shrinkToFit="0" vertical="center" wrapText="1"/>
    </xf>
    <xf borderId="0" fillId="13" fontId="24" numFmtId="0" xfId="0" applyAlignment="1" applyFont="1">
      <alignment shrinkToFit="0" vertical="center" wrapText="1"/>
    </xf>
    <xf borderId="1" fillId="13" fontId="22" numFmtId="0" xfId="0" applyAlignment="1" applyBorder="1" applyFont="1">
      <alignment shrinkToFit="0" vertical="center" wrapText="1"/>
    </xf>
    <xf borderId="0" fillId="9" fontId="16" numFmtId="0" xfId="0" applyAlignment="1" applyFont="1">
      <alignment shrinkToFit="0" vertical="center" wrapText="1"/>
    </xf>
    <xf borderId="0" fillId="15" fontId="11" numFmtId="0" xfId="0" applyAlignment="1" applyFill="1" applyFont="1">
      <alignment shrinkToFit="0" vertical="center" wrapText="1"/>
    </xf>
    <xf borderId="0" fillId="0" fontId="22" numFmtId="0" xfId="0" applyAlignment="1" applyFont="1">
      <alignment shrinkToFit="0" vertical="center" wrapText="1"/>
    </xf>
    <xf borderId="0" fillId="0" fontId="25" numFmtId="0" xfId="0" applyAlignment="1" applyFont="1">
      <alignment shrinkToFit="0" vertical="center" wrapText="1"/>
    </xf>
    <xf borderId="0" fillId="0" fontId="22" numFmtId="0" xfId="0" applyAlignment="1" applyFont="1">
      <alignment vertical="center"/>
    </xf>
    <xf borderId="0" fillId="0" fontId="26" numFmtId="0" xfId="0" applyAlignment="1" applyFont="1">
      <alignment shrinkToFit="0" vertical="center" wrapText="1"/>
    </xf>
    <xf borderId="0" fillId="0" fontId="26" numFmtId="0" xfId="0" applyAlignment="1" applyFont="1">
      <alignment vertical="center"/>
    </xf>
    <xf borderId="0" fillId="14" fontId="26" numFmtId="0" xfId="0" applyAlignment="1" applyFont="1">
      <alignment vertical="center"/>
    </xf>
    <xf borderId="0" fillId="0" fontId="4" numFmtId="0" xfId="0" applyAlignment="1" applyFont="1">
      <alignment shrinkToFit="0" vertical="center" wrapText="1"/>
    </xf>
    <xf borderId="0" fillId="0" fontId="4" numFmtId="0" xfId="0" applyAlignment="1" applyFont="1">
      <alignment vertical="center"/>
    </xf>
    <xf borderId="0" fillId="9" fontId="26" numFmtId="0" xfId="0" applyAlignment="1" applyFont="1">
      <alignment horizontal="left" vertical="center"/>
    </xf>
    <xf borderId="0" fillId="9" fontId="22" numFmtId="0" xfId="0" applyAlignment="1" applyFont="1">
      <alignment horizontal="left" vertical="center"/>
    </xf>
    <xf borderId="0" fillId="0" fontId="16" numFmtId="0" xfId="0" applyAlignment="1" applyFont="1">
      <alignment vertical="center"/>
    </xf>
    <xf borderId="0" fillId="0" fontId="26" numFmtId="0" xfId="0" applyAlignment="1" applyFont="1">
      <alignment shrinkToFit="0" vertical="center" wrapText="0"/>
    </xf>
    <xf borderId="0" fillId="13" fontId="26" numFmtId="0" xfId="0" applyAlignment="1" applyFont="1">
      <alignment shrinkToFit="0" vertical="center" wrapText="1"/>
    </xf>
    <xf borderId="0" fillId="13" fontId="25" numFmtId="0" xfId="0" applyAlignment="1" applyFont="1">
      <alignment shrinkToFit="0" vertical="center" wrapText="1"/>
    </xf>
    <xf borderId="0" fillId="13" fontId="22" numFmtId="0" xfId="0" applyAlignment="1" applyFont="1">
      <alignment vertical="center"/>
    </xf>
    <xf borderId="0" fillId="13" fontId="26" numFmtId="0" xfId="0" applyAlignment="1" applyFont="1">
      <alignment vertical="center"/>
    </xf>
    <xf borderId="0" fillId="13" fontId="16" numFmtId="0" xfId="0" applyAlignment="1" applyFont="1">
      <alignment shrinkToFit="0" vertical="center" wrapText="1"/>
    </xf>
    <xf borderId="0" fillId="0" fontId="27" numFmtId="0" xfId="0" applyAlignment="1" applyFont="1">
      <alignment shrinkToFit="0" vertical="center" wrapText="1"/>
    </xf>
    <xf borderId="0" fillId="0" fontId="28" numFmtId="0" xfId="0" applyAlignment="1" applyFont="1">
      <alignment shrinkToFit="0" vertical="center" wrapText="1"/>
    </xf>
    <xf borderId="0" fillId="0" fontId="27" numFmtId="0" xfId="0" applyAlignment="1" applyFont="1">
      <alignment vertical="center"/>
    </xf>
    <xf borderId="0" fillId="0" fontId="29" numFmtId="0" xfId="0" applyAlignment="1" applyFont="1">
      <alignment shrinkToFit="0" vertical="center" wrapText="1"/>
    </xf>
    <xf borderId="0" fillId="0" fontId="28" numFmtId="0" xfId="0" applyAlignment="1" applyFont="1">
      <alignment vertical="center"/>
    </xf>
    <xf borderId="0" fillId="0" fontId="3" numFmtId="0" xfId="0" applyAlignment="1" applyFont="1">
      <alignment shrinkToFit="0" vertical="center" wrapText="1"/>
    </xf>
    <xf borderId="0" fillId="0" fontId="30" numFmtId="0" xfId="0" applyAlignment="1" applyFont="1">
      <alignment shrinkToFit="0" vertical="center" wrapText="1"/>
    </xf>
    <xf borderId="0" fillId="0" fontId="30" numFmtId="0" xfId="0" applyAlignment="1" applyFont="1">
      <alignment vertical="center"/>
    </xf>
    <xf borderId="0" fillId="0" fontId="6" numFmtId="0" xfId="0" applyAlignment="1" applyFont="1">
      <alignment shrinkToFit="0" vertical="center" wrapText="1"/>
    </xf>
    <xf borderId="0" fillId="0" fontId="25" numFmtId="0" xfId="0" applyAlignment="1" applyFont="1">
      <alignment vertical="center"/>
    </xf>
    <xf borderId="0" fillId="0" fontId="12" numFmtId="0" xfId="0" applyAlignment="1" applyFont="1">
      <alignment shrinkToFit="0" vertical="center" wrapText="1"/>
    </xf>
    <xf borderId="0" fillId="16" fontId="4" numFmtId="0" xfId="0" applyAlignment="1" applyFill="1" applyFont="1">
      <alignment shrinkToFit="0" vertical="center" wrapText="1"/>
    </xf>
    <xf borderId="0" fillId="16" fontId="26" numFmtId="0" xfId="0" applyAlignment="1" applyFont="1">
      <alignment vertical="center"/>
    </xf>
    <xf borderId="0" fillId="16" fontId="4" numFmtId="0" xfId="0" applyAlignment="1" applyFont="1">
      <alignment vertical="center"/>
    </xf>
    <xf borderId="0" fillId="0" fontId="31" numFmtId="0" xfId="0" applyAlignment="1" applyFont="1">
      <alignment shrinkToFit="0" vertical="center" wrapText="1"/>
    </xf>
    <xf borderId="0" fillId="0" fontId="32" numFmtId="0" xfId="0" applyAlignment="1" applyFont="1">
      <alignment shrinkToFit="0" vertical="center" wrapText="1"/>
    </xf>
    <xf borderId="0" fillId="16" fontId="32" numFmtId="0" xfId="0" applyAlignment="1" applyFont="1">
      <alignment shrinkToFit="0" vertical="center" wrapText="1"/>
    </xf>
    <xf borderId="0" fillId="9" fontId="33" numFmtId="0" xfId="0" applyAlignment="1" applyFont="1">
      <alignment horizontal="left" vertical="center"/>
    </xf>
    <xf borderId="0" fillId="2" fontId="16" numFmtId="0" xfId="0" applyAlignment="1" applyFont="1">
      <alignment shrinkToFit="0" vertical="center" wrapText="1"/>
    </xf>
    <xf borderId="0" fillId="2" fontId="12" numFmtId="0" xfId="0" applyAlignment="1" applyFont="1">
      <alignment shrinkToFit="0" vertical="center" wrapText="1"/>
    </xf>
    <xf borderId="0" fillId="2" fontId="31" numFmtId="0" xfId="0" applyAlignment="1" applyFont="1">
      <alignment shrinkToFit="0" vertical="center" wrapText="1"/>
    </xf>
    <xf borderId="0" fillId="2" fontId="16" numFmtId="0" xfId="0" applyAlignment="1" applyFont="1">
      <alignment vertical="center"/>
    </xf>
    <xf borderId="0" fillId="2" fontId="22" numFmtId="0" xfId="0" applyAlignment="1" applyFont="1">
      <alignment vertical="center"/>
    </xf>
    <xf borderId="0" fillId="9" fontId="4" numFmtId="0" xfId="0" applyAlignment="1" applyFont="1">
      <alignment horizontal="left" vertical="center"/>
    </xf>
    <xf borderId="0" fillId="2" fontId="4" numFmtId="0" xfId="0" applyAlignment="1" applyFont="1">
      <alignment shrinkToFit="0" vertical="center" wrapText="1"/>
    </xf>
    <xf borderId="0" fillId="2" fontId="32" numFmtId="0" xfId="0" applyAlignment="1" applyFont="1">
      <alignment shrinkToFit="0" vertical="center" wrapText="1"/>
    </xf>
    <xf borderId="0" fillId="2" fontId="4" numFmtId="0" xfId="0" applyAlignment="1" applyFont="1">
      <alignment vertical="center"/>
    </xf>
    <xf borderId="0" fillId="2" fontId="26" numFmtId="0" xfId="0" applyAlignment="1" applyFont="1">
      <alignment vertical="center"/>
    </xf>
    <xf borderId="0" fillId="0" fontId="11" numFmtId="0" xfId="0" applyAlignment="1" applyFont="1">
      <alignment shrinkToFit="0" vertical="center" wrapText="1"/>
    </xf>
    <xf borderId="0" fillId="16" fontId="12" numFmtId="0" xfId="0" applyAlignment="1" applyFont="1">
      <alignment shrinkToFit="0" vertical="center" wrapText="1"/>
    </xf>
    <xf borderId="0" fillId="0" fontId="33" numFmtId="0" xfId="0" applyAlignment="1" applyFont="1">
      <alignment shrinkToFit="0" vertical="center" wrapText="1"/>
    </xf>
    <xf borderId="0" fillId="0" fontId="34" numFmtId="0" xfId="0" applyAlignment="1" applyFont="1">
      <alignment shrinkToFit="0" vertical="center" wrapText="1"/>
    </xf>
    <xf borderId="0" fillId="0" fontId="33" numFmtId="0" xfId="0" applyAlignment="1" applyFont="1">
      <alignment vertical="center"/>
    </xf>
    <xf borderId="0" fillId="0" fontId="24" numFmtId="0" xfId="0" applyAlignment="1" applyFont="1">
      <alignment vertical="center"/>
    </xf>
    <xf borderId="0" fillId="0" fontId="35" numFmtId="0" xfId="0" applyAlignment="1" applyFont="1">
      <alignment shrinkToFit="0" vertical="center" wrapText="1"/>
    </xf>
    <xf borderId="0" fillId="0" fontId="36" numFmtId="0" xfId="0" applyAlignment="1" applyFont="1">
      <alignment shrinkToFit="0" vertical="center" wrapText="1"/>
    </xf>
    <xf borderId="0" fillId="0" fontId="35" numFmtId="0" xfId="0" applyAlignment="1" applyFont="1">
      <alignment vertical="center"/>
    </xf>
    <xf borderId="0" fillId="0" fontId="37" numFmtId="0" xfId="0" applyAlignment="1" applyFont="1">
      <alignment vertical="center"/>
    </xf>
    <xf borderId="0" fillId="16" fontId="38" numFmtId="0" xfId="0" applyAlignment="1" applyFont="1">
      <alignment shrinkToFit="0" vertical="center" wrapText="1"/>
    </xf>
    <xf borderId="0" fillId="16" fontId="6" numFmtId="0" xfId="0" applyAlignment="1" applyFont="1">
      <alignment shrinkToFit="0" vertical="center" wrapText="1"/>
    </xf>
    <xf borderId="0" fillId="16" fontId="39" numFmtId="0" xfId="0" applyAlignment="1" applyFont="1">
      <alignment shrinkToFit="0" vertical="center" wrapText="1"/>
    </xf>
    <xf borderId="0" fillId="16" fontId="40" numFmtId="0" xfId="0" applyAlignment="1" applyFont="1">
      <alignment shrinkToFit="0" vertical="center" wrapText="1"/>
    </xf>
    <xf borderId="0" fillId="16" fontId="12" numFmtId="0" xfId="0" applyAlignment="1" applyFont="1">
      <alignment vertical="center"/>
    </xf>
    <xf borderId="0" fillId="16" fontId="25" numFmtId="0" xfId="0" applyAlignment="1" applyFont="1">
      <alignment vertical="center"/>
    </xf>
    <xf borderId="0" fillId="16" fontId="2" numFmtId="0" xfId="0" applyAlignment="1" applyFont="1">
      <alignment vertical="center"/>
    </xf>
    <xf borderId="0" fillId="0" fontId="38" numFmtId="0" xfId="0" applyAlignment="1" applyFont="1">
      <alignment shrinkToFit="0" vertical="center" wrapText="1"/>
    </xf>
    <xf borderId="0" fillId="0" fontId="39" numFmtId="0" xfId="0" applyAlignment="1" applyFont="1">
      <alignment shrinkToFit="0" vertical="center" wrapText="1"/>
    </xf>
    <xf borderId="0" fillId="0" fontId="40" numFmtId="0" xfId="0" applyAlignment="1" applyFont="1">
      <alignment shrinkToFit="0" vertical="center" wrapText="1"/>
    </xf>
    <xf borderId="0" fillId="0" fontId="12" numFmtId="0" xfId="0" applyAlignment="1" applyFont="1">
      <alignment vertical="center"/>
    </xf>
    <xf borderId="0" fillId="14" fontId="38" numFmtId="0" xfId="0" applyAlignment="1" applyFont="1">
      <alignment shrinkToFit="0" vertical="center" wrapText="1"/>
    </xf>
    <xf borderId="0" fillId="14" fontId="6" numFmtId="0" xfId="0" applyAlignment="1" applyFont="1">
      <alignment shrinkToFit="0" vertical="center" wrapText="1"/>
    </xf>
    <xf borderId="0" fillId="14" fontId="4" numFmtId="0" xfId="0" applyAlignment="1" applyFont="1">
      <alignment shrinkToFit="0" vertical="center" wrapText="1"/>
    </xf>
    <xf borderId="0" fillId="14" fontId="40" numFmtId="0" xfId="0" applyAlignment="1" applyFont="1">
      <alignment shrinkToFit="0" vertical="center" wrapText="1"/>
    </xf>
    <xf borderId="0" fillId="14" fontId="12" numFmtId="0" xfId="0" applyAlignment="1" applyFont="1">
      <alignment shrinkToFit="0" vertical="center" wrapText="1"/>
    </xf>
    <xf borderId="0" fillId="14" fontId="12" numFmtId="0" xfId="0" applyAlignment="1" applyFont="1">
      <alignment vertical="center"/>
    </xf>
    <xf borderId="0" fillId="14" fontId="25" numFmtId="0" xfId="0" applyAlignment="1" applyFont="1">
      <alignment vertical="center"/>
    </xf>
    <xf borderId="0" fillId="14" fontId="2" numFmtId="0" xfId="0" applyAlignment="1" applyFont="1">
      <alignment vertical="center"/>
    </xf>
    <xf borderId="0" fillId="17" fontId="12" numFmtId="0" xfId="0" applyAlignment="1" applyFill="1" applyFont="1">
      <alignment shrinkToFit="0" vertical="center" wrapText="1"/>
    </xf>
    <xf borderId="0" fillId="17" fontId="6" numFmtId="0" xfId="0" applyAlignment="1" applyFont="1">
      <alignment shrinkToFit="0" vertical="center" wrapText="1"/>
    </xf>
    <xf borderId="0" fillId="17" fontId="39" numFmtId="0" xfId="0" applyAlignment="1" applyFont="1">
      <alignment shrinkToFit="0" vertical="center" wrapText="1"/>
    </xf>
    <xf borderId="0" fillId="17" fontId="12" numFmtId="0" xfId="0" applyAlignment="1" applyFont="1">
      <alignment vertical="center"/>
    </xf>
    <xf borderId="0" fillId="17" fontId="25" numFmtId="0" xfId="0" applyAlignment="1" applyFont="1">
      <alignment vertical="center"/>
    </xf>
    <xf borderId="0" fillId="0" fontId="41" numFmtId="0" xfId="0" applyAlignment="1" applyFont="1">
      <alignment vertical="center"/>
    </xf>
    <xf borderId="0" fillId="4" fontId="42" numFmtId="0" xfId="0" applyAlignment="1" applyFont="1">
      <alignment shrinkToFit="0" vertical="bottom" wrapText="1"/>
    </xf>
    <xf borderId="0" fillId="4" fontId="43" numFmtId="0" xfId="0" applyAlignment="1" applyFont="1">
      <alignment shrinkToFit="0" vertical="bottom" wrapText="1"/>
    </xf>
    <xf borderId="0" fillId="12" fontId="16" numFmtId="0" xfId="0" applyAlignment="1" applyFont="1">
      <alignment shrinkToFit="0" wrapText="1"/>
    </xf>
    <xf borderId="0" fillId="18" fontId="44" numFmtId="0" xfId="0" applyAlignment="1" applyFill="1" applyFont="1">
      <alignment shrinkToFit="0" wrapText="1"/>
    </xf>
    <xf borderId="0" fillId="12" fontId="16" numFmtId="0" xfId="0" applyFont="1"/>
    <xf borderId="0" fillId="13" fontId="16" numFmtId="0" xfId="0" applyFont="1"/>
    <xf borderId="0" fillId="0" fontId="16" numFmtId="0" xfId="0" applyAlignment="1" applyFont="1">
      <alignment shrinkToFit="0" wrapText="1"/>
    </xf>
    <xf borderId="0" fillId="13" fontId="16" numFmtId="0" xfId="0" applyAlignment="1" applyFont="1">
      <alignment shrinkToFit="0" wrapText="1"/>
    </xf>
    <xf borderId="0" fillId="14" fontId="16" numFmtId="0" xfId="0" applyAlignment="1" applyFont="1">
      <alignment shrinkToFit="0" wrapText="1"/>
    </xf>
    <xf borderId="1" fillId="13" fontId="16" numFmtId="0" xfId="0" applyAlignment="1" applyBorder="1" applyFont="1">
      <alignment shrinkToFit="0" wrapText="1"/>
    </xf>
    <xf borderId="0" fillId="9" fontId="16" numFmtId="0" xfId="0" applyAlignment="1" applyFont="1">
      <alignment shrinkToFit="0" wrapText="1"/>
    </xf>
    <xf borderId="0" fillId="14" fontId="4" numFmtId="0" xfId="0" applyAlignment="1" applyFont="1">
      <alignment shrinkToFit="0" wrapText="1"/>
    </xf>
    <xf borderId="0" fillId="0" fontId="4" numFmtId="0" xfId="0" applyFont="1"/>
    <xf borderId="1" fillId="0" fontId="4" numFmtId="0" xfId="0" applyBorder="1" applyFont="1"/>
    <xf borderId="0" fillId="0" fontId="45" numFmtId="0" xfId="0" applyAlignment="1" applyFont="1">
      <alignment shrinkToFit="0" vertical="bottom" wrapText="0"/>
    </xf>
    <xf borderId="0" fillId="0" fontId="3" numFmtId="165" xfId="0" applyAlignment="1" applyFont="1" applyNumberFormat="1">
      <alignment shrinkToFit="0" wrapText="1"/>
    </xf>
    <xf borderId="1" fillId="0" fontId="4" numFmtId="0" xfId="0" applyAlignment="1" applyBorder="1" applyFont="1">
      <alignment shrinkToFit="0" wrapText="1"/>
    </xf>
    <xf borderId="0" fillId="0" fontId="46" numFmtId="0" xfId="0" applyAlignment="1" applyFont="1">
      <alignment shrinkToFit="0" wrapText="1"/>
    </xf>
    <xf borderId="0" fillId="14" fontId="46" numFmtId="0" xfId="0" applyAlignment="1" applyFont="1">
      <alignment shrinkToFit="0" wrapText="1"/>
    </xf>
    <xf borderId="0" fillId="0" fontId="46" numFmtId="0" xfId="0" applyFont="1"/>
    <xf borderId="1" fillId="0" fontId="46" numFmtId="0" xfId="0" applyBorder="1" applyFont="1"/>
    <xf borderId="0" fillId="0" fontId="47" numFmtId="0" xfId="0" applyAlignment="1" applyFont="1">
      <alignment shrinkToFit="0" vertical="bottom" wrapText="0"/>
    </xf>
    <xf borderId="1" fillId="0" fontId="46" numFmtId="0" xfId="0" applyAlignment="1" applyBorder="1" applyFont="1">
      <alignment shrinkToFit="0" wrapText="1"/>
    </xf>
    <xf borderId="0" fillId="0" fontId="48" numFmtId="0" xfId="0" applyAlignment="1" applyFont="1">
      <alignment shrinkToFit="0" vertical="bottom" wrapText="1"/>
    </xf>
    <xf borderId="0" fillId="0" fontId="3" numFmtId="0" xfId="0" applyAlignment="1" applyFont="1">
      <alignment shrinkToFit="0" wrapText="1"/>
    </xf>
    <xf borderId="0" fillId="0" fontId="32" numFmtId="0" xfId="0" applyAlignment="1" applyFont="1">
      <alignment shrinkToFit="0" vertical="bottom" wrapText="1"/>
    </xf>
    <xf borderId="0" fillId="0" fontId="38" numFmtId="0" xfId="0" applyAlignment="1" applyFont="1">
      <alignment shrinkToFit="0" wrapText="1"/>
    </xf>
    <xf borderId="0" fillId="0" fontId="35" numFmtId="0" xfId="0" applyAlignment="1" applyFont="1">
      <alignment shrinkToFit="0" wrapText="1"/>
    </xf>
    <xf borderId="0" fillId="0" fontId="8" numFmtId="0" xfId="0" applyAlignment="1" applyFont="1">
      <alignment shrinkToFit="0" wrapText="1"/>
    </xf>
    <xf borderId="1" fillId="0" fontId="8" numFmtId="0" xfId="0" applyBorder="1" applyFont="1"/>
    <xf borderId="0" fillId="0" fontId="49" numFmtId="0" xfId="0" applyAlignment="1" applyFont="1">
      <alignment shrinkToFit="0" vertical="bottom" wrapText="0"/>
    </xf>
    <xf borderId="0" fillId="0" fontId="50" numFmtId="0" xfId="0" applyFont="1"/>
    <xf borderId="1" fillId="0" fontId="2" numFmtId="0" xfId="0" applyBorder="1" applyFont="1"/>
    <xf borderId="0" fillId="0" fontId="51" numFmtId="0" xfId="0" applyAlignment="1" applyFont="1">
      <alignment shrinkToFit="0" wrapText="1"/>
    </xf>
    <xf borderId="0" fillId="0" fontId="38" numFmtId="0" xfId="0" applyFont="1"/>
    <xf borderId="1" fillId="0" fontId="38" numFmtId="0" xfId="0" applyBorder="1" applyFont="1"/>
    <xf borderId="0" fillId="0" fontId="52" numFmtId="0" xfId="0" applyAlignment="1" applyFont="1">
      <alignment shrinkToFit="0" vertical="bottom" wrapText="0"/>
    </xf>
    <xf borderId="0" fillId="0" fontId="40" numFmtId="0" xfId="0" applyAlignment="1" applyFont="1">
      <alignment shrinkToFit="0" vertical="bottom" wrapText="1"/>
    </xf>
    <xf borderId="0" fillId="0" fontId="40" numFmtId="0" xfId="0" applyAlignment="1" applyFont="1">
      <alignment vertical="bottom"/>
    </xf>
    <xf borderId="0" fillId="0" fontId="48" numFmtId="0" xfId="0" applyAlignment="1" applyFont="1">
      <alignment vertical="bottom"/>
    </xf>
    <xf borderId="1" fillId="0" fontId="48" numFmtId="0" xfId="0" applyAlignment="1" applyBorder="1" applyFont="1">
      <alignment vertical="bottom"/>
    </xf>
    <xf borderId="0" fillId="0" fontId="53" numFmtId="0" xfId="0" applyAlignment="1" applyFont="1">
      <alignment shrinkToFit="0" vertical="bottom" wrapText="1"/>
    </xf>
    <xf borderId="0" fillId="0" fontId="53" numFmtId="0" xfId="0" applyAlignment="1" applyFont="1">
      <alignment vertical="bottom"/>
    </xf>
    <xf borderId="0" fillId="14" fontId="8" numFmtId="0" xfId="0" applyAlignment="1" applyFont="1">
      <alignment shrinkToFit="0" wrapText="1"/>
    </xf>
    <xf borderId="0" fillId="0" fontId="54" numFmtId="0" xfId="0" applyAlignment="1" applyFont="1">
      <alignment shrinkToFit="0" wrapText="1"/>
    </xf>
    <xf borderId="0" fillId="13" fontId="38" numFmtId="0" xfId="0" applyFont="1"/>
    <xf borderId="0" fillId="13" fontId="4" numFmtId="0" xfId="0" applyAlignment="1" applyFont="1">
      <alignment shrinkToFit="0" wrapText="1"/>
    </xf>
    <xf borderId="0" fillId="13" fontId="38" numFmtId="0" xfId="0" applyAlignment="1" applyFont="1">
      <alignment shrinkToFit="0" wrapText="1"/>
    </xf>
    <xf borderId="1" fillId="13" fontId="38" numFmtId="0" xfId="0" applyBorder="1" applyFont="1"/>
    <xf borderId="1" fillId="0" fontId="3" numFmtId="0" xfId="0" applyBorder="1" applyFont="1"/>
    <xf borderId="0" fillId="0" fontId="6" numFmtId="0" xfId="0" applyFont="1"/>
    <xf borderId="0" fillId="0" fontId="6" numFmtId="0" xfId="0" applyAlignment="1" applyFont="1">
      <alignment shrinkToFit="0" wrapText="1"/>
    </xf>
    <xf borderId="1" fillId="0" fontId="6" numFmtId="0" xfId="0" applyBorder="1" applyFont="1"/>
    <xf borderId="0" fillId="0" fontId="55" numFmtId="0" xfId="0" applyAlignment="1" applyFont="1">
      <alignment shrinkToFit="0" vertical="bottom" wrapText="1"/>
    </xf>
    <xf borderId="0" fillId="14" fontId="4" numFmtId="0" xfId="0" applyFont="1"/>
    <xf borderId="1" fillId="14" fontId="4" numFmtId="0" xfId="0" applyBorder="1" applyFont="1"/>
    <xf borderId="0" fillId="19" fontId="38" numFmtId="0" xfId="0" applyFill="1" applyFont="1"/>
    <xf borderId="0" fillId="19" fontId="4" numFmtId="0" xfId="0" applyAlignment="1" applyFont="1">
      <alignment shrinkToFit="0" wrapText="1"/>
    </xf>
    <xf borderId="0" fillId="19" fontId="38" numFmtId="0" xfId="0" applyAlignment="1" applyFont="1">
      <alignment shrinkToFit="0" wrapText="1"/>
    </xf>
    <xf borderId="0" fillId="19" fontId="48" numFmtId="0" xfId="0" applyAlignment="1" applyFont="1">
      <alignment shrinkToFit="0" vertical="bottom" wrapText="1"/>
    </xf>
    <xf borderId="0" fillId="19" fontId="32" numFmtId="0" xfId="0" applyAlignment="1" applyFont="1">
      <alignment shrinkToFit="0" vertical="bottom" wrapText="1"/>
    </xf>
    <xf borderId="1" fillId="19" fontId="38" numFmtId="0" xfId="0" applyBorder="1" applyFont="1"/>
    <xf borderId="0" fillId="19" fontId="56" numFmtId="0" xfId="0" applyAlignment="1" applyFont="1">
      <alignment shrinkToFit="0" vertical="bottom" wrapText="1"/>
    </xf>
    <xf borderId="0" fillId="20" fontId="32" numFmtId="0" xfId="0" applyAlignment="1" applyFill="1" applyFont="1">
      <alignment shrinkToFit="0" vertical="bottom" wrapText="1"/>
    </xf>
    <xf borderId="0" fillId="19" fontId="3" numFmtId="0" xfId="0" applyFont="1"/>
    <xf borderId="0" fillId="19" fontId="3" numFmtId="0" xfId="0" applyAlignment="1" applyFont="1">
      <alignment shrinkToFit="0" wrapText="1"/>
    </xf>
    <xf borderId="0" fillId="19" fontId="57" numFmtId="0" xfId="0" applyAlignment="1" applyFont="1">
      <alignment shrinkToFit="0" vertical="bottom" wrapText="1"/>
    </xf>
    <xf borderId="1" fillId="19" fontId="3" numFmtId="0" xfId="0" applyBorder="1" applyFont="1"/>
    <xf borderId="0" fillId="19" fontId="58" numFmtId="0" xfId="0" applyAlignment="1" applyFont="1">
      <alignment shrinkToFit="0" vertical="bottom" wrapText="1"/>
    </xf>
    <xf borderId="0" fillId="19" fontId="59" numFmtId="0" xfId="0" applyAlignment="1" applyFont="1">
      <alignment shrinkToFit="0" vertical="bottom" wrapText="1"/>
    </xf>
    <xf borderId="0" fillId="19" fontId="8" numFmtId="0" xfId="0" applyFont="1"/>
    <xf borderId="0" fillId="0" fontId="35" numFmtId="0" xfId="0" applyFont="1"/>
    <xf borderId="0" fillId="20" fontId="38" numFmtId="0" xfId="0" applyFont="1"/>
    <xf borderId="0" fillId="20" fontId="4" numFmtId="0" xfId="0" applyAlignment="1" applyFont="1">
      <alignment shrinkToFit="0" wrapText="1"/>
    </xf>
    <xf borderId="0" fillId="20" fontId="38" numFmtId="0" xfId="0" applyAlignment="1" applyFont="1">
      <alignment shrinkToFit="0" wrapText="1"/>
    </xf>
    <xf borderId="1" fillId="20" fontId="38" numFmtId="0" xfId="0" applyBorder="1" applyFont="1"/>
    <xf borderId="0" fillId="0" fontId="60" numFmtId="0" xfId="0" applyAlignment="1" applyFont="1">
      <alignment shrinkToFit="0" wrapText="1"/>
    </xf>
    <xf borderId="0" fillId="21" fontId="44" numFmtId="0" xfId="0" applyAlignment="1" applyFill="1" applyFont="1">
      <alignment shrinkToFit="0" wrapText="1"/>
    </xf>
    <xf borderId="0" fillId="22" fontId="44" numFmtId="0" xfId="0" applyAlignment="1" applyFill="1" applyFont="1">
      <alignment shrinkToFit="0" wrapText="1"/>
    </xf>
    <xf borderId="0" fillId="23" fontId="44" numFmtId="0" xfId="0" applyAlignment="1" applyFill="1" applyFont="1">
      <alignment shrinkToFit="0" wrapText="1"/>
    </xf>
    <xf borderId="0" fillId="24" fontId="44" numFmtId="0" xfId="0" applyAlignment="1" applyFill="1" applyFont="1">
      <alignment shrinkToFit="0" wrapText="1"/>
    </xf>
    <xf borderId="0" fillId="24" fontId="44" numFmtId="0" xfId="0" applyAlignment="1" applyFont="1">
      <alignment shrinkToFit="0" wrapText="0"/>
    </xf>
    <xf borderId="0" fillId="0" fontId="10" numFmtId="0" xfId="0" applyAlignment="1" applyFont="1">
      <alignment shrinkToFit="0" wrapText="1"/>
    </xf>
    <xf borderId="0" fillId="0" fontId="60" numFmtId="0" xfId="0" applyAlignment="1" applyFont="1">
      <alignment shrinkToFit="0" wrapText="0"/>
    </xf>
    <xf borderId="0" fillId="0" fontId="33" numFmtId="0" xfId="0" applyAlignment="1" applyFont="1">
      <alignment shrinkToFit="0" wrapText="1"/>
    </xf>
    <xf borderId="0" fillId="0" fontId="12" numFmtId="0" xfId="0" applyAlignment="1" applyFont="1">
      <alignment shrinkToFit="0" wrapText="1"/>
    </xf>
    <xf borderId="0" fillId="15" fontId="2" numFmtId="0" xfId="0" applyAlignment="1" applyFont="1">
      <alignment shrinkToFit="0" wrapText="1"/>
    </xf>
    <xf borderId="0" fillId="25" fontId="2" numFmtId="0" xfId="0" applyAlignment="1" applyFill="1" applyFont="1">
      <alignment shrinkToFit="0" wrapText="1"/>
    </xf>
    <xf borderId="0" fillId="26" fontId="2" numFmtId="0" xfId="0" applyAlignment="1" applyFill="1" applyFont="1">
      <alignment shrinkToFit="0" wrapText="1"/>
    </xf>
    <xf borderId="0" fillId="27" fontId="2" numFmtId="0" xfId="0" applyAlignment="1" applyFill="1" applyFont="1">
      <alignment shrinkToFit="0" wrapText="1"/>
    </xf>
    <xf borderId="0" fillId="0" fontId="11" numFmtId="0" xfId="0" applyAlignment="1" applyFont="1">
      <alignment shrinkToFit="0" wrapText="1"/>
    </xf>
    <xf borderId="0" fillId="19" fontId="2" numFmtId="0" xfId="0" applyAlignment="1" applyFont="1">
      <alignment vertical="bottom"/>
    </xf>
    <xf borderId="0" fillId="19" fontId="2" numFmtId="0" xfId="0" applyAlignment="1" applyFont="1">
      <alignment shrinkToFit="0" vertical="bottom" wrapText="1"/>
    </xf>
    <xf borderId="0" fillId="19" fontId="2" numFmtId="0" xfId="0" applyAlignment="1" applyFont="1">
      <alignment horizontal="right" shrinkToFit="0" vertical="bottom" wrapText="1"/>
    </xf>
    <xf borderId="0" fillId="0" fontId="2" numFmtId="0" xfId="0" applyAlignment="1" applyFont="1">
      <alignment vertical="bottom"/>
    </xf>
    <xf borderId="0" fillId="28" fontId="2" numFmtId="0" xfId="0" applyAlignment="1" applyFill="1" applyFont="1">
      <alignment shrinkToFit="0" vertical="bottom" wrapText="1"/>
    </xf>
    <xf borderId="0" fillId="0" fontId="2" numFmtId="0" xfId="0" applyAlignment="1" applyFont="1">
      <alignment horizontal="right" shrinkToFit="0" vertical="bottom" wrapText="1"/>
    </xf>
    <xf borderId="0" fillId="15" fontId="2" numFmtId="0" xfId="0" applyAlignment="1" applyFont="1">
      <alignment vertical="bottom"/>
    </xf>
    <xf borderId="0" fillId="0" fontId="2" numFmtId="0" xfId="0" applyAlignment="1" applyFont="1">
      <alignment shrinkToFit="0" vertical="bottom" wrapText="1"/>
    </xf>
    <xf borderId="0" fillId="29" fontId="2" numFmtId="0" xfId="0" applyAlignment="1" applyFill="1" applyFont="1">
      <alignment shrinkToFit="0" vertical="bottom" wrapText="1"/>
    </xf>
    <xf borderId="0" fillId="27" fontId="2" numFmtId="0" xfId="0" applyAlignment="1" applyFont="1">
      <alignment vertical="bottom"/>
    </xf>
    <xf borderId="0" fillId="15" fontId="2" numFmtId="0" xfId="0" applyFont="1"/>
    <xf borderId="0" fillId="27" fontId="2" numFmtId="0" xfId="0" applyFont="1"/>
    <xf borderId="0" fillId="26" fontId="2" numFmtId="0" xfId="0" applyFont="1"/>
    <xf borderId="0" fillId="30" fontId="38" numFmtId="0" xfId="0" applyAlignment="1" applyFill="1" applyFont="1">
      <alignment shrinkToFit="0" wrapText="1"/>
    </xf>
    <xf borderId="0" fillId="30" fontId="2" numFmtId="0" xfId="0" applyAlignment="1" applyFont="1">
      <alignment shrinkToFit="0" wrapText="1"/>
    </xf>
    <xf borderId="0" fillId="30" fontId="2" numFmtId="0" xfId="0" applyFont="1"/>
    <xf borderId="0" fillId="30" fontId="12" numFmtId="0" xfId="0" applyAlignment="1" applyFont="1">
      <alignment shrinkToFit="0" wrapText="1"/>
    </xf>
    <xf borderId="0" fillId="30" fontId="8" numFmtId="0" xfId="0" applyAlignment="1" applyFont="1">
      <alignment shrinkToFit="0" wrapText="1"/>
    </xf>
    <xf borderId="0" fillId="0" fontId="61" numFmtId="0" xfId="0" applyAlignment="1" applyFont="1">
      <alignment shrinkToFit="0" wrapText="1"/>
    </xf>
    <xf borderId="0" fillId="18" fontId="44" numFmtId="0" xfId="0" applyAlignment="1" applyFont="1">
      <alignment shrinkToFit="0" vertical="bottom" wrapText="1"/>
    </xf>
    <xf borderId="0" fillId="23" fontId="44" numFmtId="0" xfId="0" applyAlignment="1" applyFont="1">
      <alignment shrinkToFit="0" vertical="bottom" wrapText="1"/>
    </xf>
    <xf borderId="0" fillId="24" fontId="44" numFmtId="0" xfId="0" applyAlignment="1" applyFont="1">
      <alignment shrinkToFit="0" vertical="bottom" wrapText="1"/>
    </xf>
    <xf borderId="0" fillId="0" fontId="1" numFmtId="0" xfId="0" applyAlignment="1" applyFont="1">
      <alignment shrinkToFit="0" vertical="bottom" wrapText="1"/>
    </xf>
    <xf borderId="0" fillId="31" fontId="2" numFmtId="0" xfId="0" applyAlignment="1" applyFill="1" applyFont="1">
      <alignment vertical="bottom"/>
    </xf>
    <xf borderId="0" fillId="15" fontId="2" numFmtId="0" xfId="0" applyAlignment="1" applyFont="1">
      <alignment shrinkToFit="0" vertical="bottom" wrapText="1"/>
    </xf>
    <xf borderId="0" fillId="26" fontId="2" numFmtId="0" xfId="0" applyAlignment="1" applyFont="1">
      <alignment vertical="bottom"/>
    </xf>
    <xf borderId="0" fillId="9" fontId="4" numFmtId="0" xfId="0" applyAlignment="1" applyFont="1">
      <alignment horizontal="left" shrinkToFit="0" wrapText="1"/>
    </xf>
    <xf borderId="0" fillId="29" fontId="2" numFmtId="0" xfId="0" applyAlignment="1" applyFont="1">
      <alignment vertical="bottom"/>
    </xf>
    <xf borderId="0" fillId="30" fontId="2" numFmtId="0" xfId="0" applyAlignment="1" applyFont="1">
      <alignment vertical="bottom"/>
    </xf>
    <xf borderId="0" fillId="0" fontId="62" numFmtId="0" xfId="0" applyFont="1"/>
    <xf borderId="0" fillId="25" fontId="44" numFmtId="0" xfId="0" applyAlignment="1" applyFont="1">
      <alignment shrinkToFit="0" wrapText="1"/>
    </xf>
    <xf borderId="0" fillId="25" fontId="1" numFmtId="0" xfId="0" applyAlignment="1" applyFont="1">
      <alignment shrinkToFit="0" wrapText="1"/>
    </xf>
    <xf borderId="0" fillId="11" fontId="44" numFmtId="0" xfId="0" applyAlignment="1" applyFont="1">
      <alignment shrinkToFit="0" wrapText="0"/>
    </xf>
    <xf borderId="0" fillId="11" fontId="44" numFmtId="0" xfId="0" applyAlignment="1" applyFont="1">
      <alignment shrinkToFit="0" wrapText="1"/>
    </xf>
    <xf borderId="0" fillId="14" fontId="43" numFmtId="0" xfId="0" applyAlignment="1" applyFont="1">
      <alignment shrinkToFit="0" vertical="bottom" wrapText="1"/>
    </xf>
    <xf borderId="0" fillId="0" fontId="63" numFmtId="0" xfId="0" applyAlignment="1" applyFont="1">
      <alignment shrinkToFit="0" wrapText="0"/>
    </xf>
    <xf borderId="0" fillId="0" fontId="63" numFmtId="0" xfId="0" applyAlignment="1" applyFont="1">
      <alignment shrinkToFit="0" wrapText="1"/>
    </xf>
    <xf borderId="0" fillId="0" fontId="64" numFmtId="0" xfId="0" applyAlignment="1" applyFont="1">
      <alignment shrinkToFit="0" wrapText="0"/>
    </xf>
    <xf borderId="0" fillId="0" fontId="64" numFmtId="0" xfId="0" applyAlignment="1" applyFont="1">
      <alignment shrinkToFit="0" wrapText="1"/>
    </xf>
    <xf borderId="0" fillId="0" fontId="65" numFmtId="0" xfId="0" applyAlignment="1" applyFont="1">
      <alignment shrinkToFit="0" wrapText="1"/>
    </xf>
    <xf borderId="0" fillId="0" fontId="38" numFmtId="0" xfId="0" applyAlignment="1" applyFont="1">
      <alignment shrinkToFit="0" wrapText="0"/>
    </xf>
    <xf borderId="0" fillId="32" fontId="43" numFmtId="0" xfId="0" applyAlignment="1" applyFill="1" applyFont="1">
      <alignment vertical="bottom"/>
    </xf>
    <xf borderId="0" fillId="32" fontId="43" numFmtId="166" xfId="0" applyAlignment="1" applyFont="1" applyNumberFormat="1">
      <alignment horizontal="right" vertical="bottom"/>
    </xf>
    <xf borderId="0" fillId="32" fontId="48" numFmtId="0" xfId="0" applyAlignment="1" applyFont="1">
      <alignment vertical="bottom"/>
    </xf>
    <xf borderId="0" fillId="32" fontId="43" numFmtId="0" xfId="0" applyAlignment="1" applyFont="1">
      <alignment shrinkToFit="0" vertical="bottom" wrapText="1"/>
    </xf>
    <xf borderId="0" fillId="20" fontId="48" numFmtId="0" xfId="0" applyAlignment="1" applyFont="1">
      <alignment vertical="bottom"/>
    </xf>
    <xf borderId="0" fillId="20" fontId="48" numFmtId="0" xfId="0" applyAlignment="1" applyFont="1">
      <alignment shrinkToFit="0" vertical="bottom" wrapText="1"/>
    </xf>
    <xf borderId="0" fillId="19" fontId="48" numFmtId="0" xfId="0" applyAlignment="1" applyFont="1">
      <alignment vertical="bottom"/>
    </xf>
    <xf borderId="0" fillId="19" fontId="48" numFmtId="0" xfId="0" applyAlignment="1" applyFont="1">
      <alignment horizontal="right" shrinkToFit="0" vertical="bottom" wrapText="1"/>
    </xf>
    <xf borderId="0" fillId="19" fontId="48" numFmtId="0" xfId="0" applyAlignment="1" applyFont="1">
      <alignment shrinkToFit="0" vertical="bottom" wrapText="0"/>
    </xf>
    <xf borderId="0" fillId="19" fontId="40" numFmtId="0" xfId="0" applyAlignment="1" applyFont="1">
      <alignment shrinkToFit="0" vertical="bottom" wrapText="0"/>
    </xf>
    <xf borderId="0" fillId="33" fontId="48" numFmtId="0" xfId="0" applyAlignment="1" applyFill="1" applyFont="1">
      <alignment shrinkToFit="0" vertical="bottom" wrapText="1"/>
    </xf>
    <xf borderId="0" fillId="15" fontId="48" numFmtId="0" xfId="0" applyAlignment="1" applyFont="1">
      <alignment vertical="bottom"/>
    </xf>
    <xf borderId="0" fillId="29" fontId="48" numFmtId="0" xfId="0" applyAlignment="1" applyFont="1">
      <alignment shrinkToFit="0" vertical="bottom" wrapText="1"/>
    </xf>
    <xf borderId="0" fillId="27" fontId="48" numFmtId="0" xfId="0" applyAlignment="1" applyFont="1">
      <alignment vertical="bottom"/>
    </xf>
    <xf borderId="0" fillId="32" fontId="43" numFmtId="0" xfId="0" applyAlignment="1" applyFont="1">
      <alignment shrinkToFit="0" vertical="bottom" wrapText="0"/>
    </xf>
    <xf borderId="0" fillId="28" fontId="48" numFmtId="0" xfId="0" applyAlignment="1" applyFont="1">
      <alignment shrinkToFit="0" vertical="bottom" wrapText="1"/>
    </xf>
    <xf borderId="0" fillId="0" fontId="48" numFmtId="0" xfId="0" applyAlignment="1" applyFont="1">
      <alignment shrinkToFit="0" vertical="bottom" wrapText="0"/>
    </xf>
    <xf borderId="0" fillId="26" fontId="48" numFmtId="0" xfId="0" applyAlignment="1" applyFont="1">
      <alignment vertical="bottom"/>
    </xf>
    <xf borderId="0" fillId="0" fontId="2" numFmtId="166" xfId="0" applyFont="1" applyNumberFormat="1"/>
    <xf borderId="0" fillId="14" fontId="10" numFmtId="0" xfId="0" applyFont="1"/>
    <xf borderId="0" fillId="14" fontId="2" numFmtId="0" xfId="0" applyFont="1"/>
    <xf borderId="0" fillId="0" fontId="8" numFmtId="166" xfId="0" applyAlignment="1" applyFont="1" applyNumberFormat="1">
      <alignment shrinkToFit="0" wrapText="1"/>
    </xf>
    <xf borderId="0" fillId="0" fontId="8" numFmtId="0" xfId="0" applyAlignment="1" applyFont="1">
      <alignment shrinkToFit="0" wrapText="0"/>
    </xf>
    <xf borderId="0" fillId="11" fontId="2" numFmtId="0" xfId="0" applyFont="1"/>
    <xf borderId="0" fillId="11" fontId="2" numFmtId="0" xfId="0" applyAlignment="1" applyFont="1">
      <alignment shrinkToFit="0" wrapText="1"/>
    </xf>
    <xf borderId="0" fillId="11" fontId="38" numFmtId="0" xfId="0" applyAlignment="1" applyFont="1">
      <alignment shrinkToFit="0" wrapText="0"/>
    </xf>
    <xf borderId="0" fillId="11" fontId="38" numFmtId="0" xfId="0" applyFont="1"/>
    <xf borderId="0" fillId="11" fontId="8" numFmtId="0" xfId="0" applyFont="1"/>
    <xf borderId="0" fillId="11" fontId="12" numFmtId="0" xfId="0" applyFont="1"/>
    <xf borderId="0" fillId="0" fontId="18" numFmtId="0" xfId="0" applyFont="1"/>
    <xf borderId="0" fillId="14" fontId="22" numFmtId="0" xfId="0" applyFont="1"/>
    <xf borderId="0" fillId="0" fontId="24" numFmtId="0" xfId="0" applyFont="1"/>
    <xf borderId="0" fillId="0" fontId="19" numFmtId="0" xfId="0" applyFont="1"/>
    <xf borderId="2" fillId="14" fontId="19" numFmtId="0" xfId="0" applyBorder="1" applyFont="1"/>
    <xf borderId="2" fillId="34" fontId="25" numFmtId="0" xfId="0" applyBorder="1" applyFill="1" applyFont="1"/>
    <xf borderId="2" fillId="34" fontId="41" numFmtId="0" xfId="0" applyBorder="1" applyFont="1"/>
    <xf borderId="2" fillId="34" fontId="37" numFmtId="0" xfId="0" applyBorder="1" applyFont="1"/>
    <xf borderId="2" fillId="34" fontId="19" numFmtId="0" xfId="0" applyBorder="1" applyFont="1"/>
    <xf borderId="2" fillId="34" fontId="26" numFmtId="0" xfId="0" applyBorder="1" applyFont="1"/>
    <xf borderId="2" fillId="34" fontId="41" numFmtId="11" xfId="0" applyBorder="1" applyFont="1" applyNumberFormat="1"/>
    <xf borderId="2" fillId="35" fontId="25" numFmtId="0" xfId="0" applyBorder="1" applyFill="1" applyFont="1"/>
    <xf borderId="2" fillId="35" fontId="41" numFmtId="0" xfId="0" applyBorder="1" applyFont="1"/>
    <xf borderId="2" fillId="35" fontId="41" numFmtId="11" xfId="0" applyBorder="1" applyFont="1" applyNumberFormat="1"/>
    <xf borderId="2" fillId="35" fontId="37" numFmtId="0" xfId="0" applyBorder="1" applyFont="1"/>
    <xf borderId="2" fillId="2" fontId="25" numFmtId="0" xfId="0" applyBorder="1" applyFont="1"/>
    <xf borderId="2" fillId="2" fontId="41" numFmtId="0" xfId="0" applyBorder="1" applyFont="1"/>
    <xf borderId="2" fillId="2" fontId="24" numFmtId="0" xfId="0" applyBorder="1" applyFont="1"/>
    <xf borderId="2" fillId="2" fontId="41" numFmtId="11" xfId="0" applyBorder="1" applyFont="1" applyNumberFormat="1"/>
    <xf borderId="2" fillId="2" fontId="30" numFmtId="0" xfId="0" applyBorder="1" applyFont="1"/>
    <xf borderId="2" fillId="2" fontId="37" numFmtId="0" xfId="0" applyBorder="1" applyFont="1"/>
    <xf borderId="0" fillId="0" fontId="66" numFmtId="0" xfId="0" applyAlignment="1" applyFont="1">
      <alignment shrinkToFit="0" vertical="bottom" wrapText="1"/>
    </xf>
    <xf borderId="0" fillId="18" fontId="67" numFmtId="0" xfId="0" applyAlignment="1" applyFont="1">
      <alignment shrinkToFit="0" vertical="bottom" wrapText="1"/>
    </xf>
    <xf borderId="0" fillId="12" fontId="13" numFmtId="0" xfId="0" applyAlignment="1" applyFont="1">
      <alignment shrinkToFit="0" vertical="bottom" wrapText="1"/>
    </xf>
    <xf borderId="0" fillId="13" fontId="13" numFmtId="0" xfId="0" applyAlignment="1" applyFont="1">
      <alignment shrinkToFit="0" vertical="bottom" wrapText="1"/>
    </xf>
    <xf borderId="0" fillId="13" fontId="49" numFmtId="0" xfId="0" applyAlignment="1" applyFont="1">
      <alignment shrinkToFit="0" vertical="bottom" wrapText="1"/>
    </xf>
    <xf borderId="0" fillId="13" fontId="53" numFmtId="0" xfId="0" applyAlignment="1" applyFont="1">
      <alignment shrinkToFit="0" vertical="bottom" wrapText="1"/>
    </xf>
    <xf borderId="3" fillId="0" fontId="2" numFmtId="0" xfId="0" applyAlignment="1" applyBorder="1" applyFont="1">
      <alignment shrinkToFit="0" wrapText="1"/>
    </xf>
    <xf borderId="3" fillId="0" fontId="2" numFmtId="0" xfId="0" applyBorder="1" applyFont="1"/>
    <xf borderId="0" fillId="29" fontId="2" numFmtId="0" xfId="0" applyAlignment="1" applyFont="1">
      <alignment shrinkToFit="0" wrapText="1"/>
    </xf>
    <xf borderId="0" fillId="29" fontId="2" numFmtId="0" xfId="0" applyFont="1"/>
    <xf borderId="4" fillId="20" fontId="68" numFmtId="0" xfId="0" applyAlignment="1" applyBorder="1" applyFont="1">
      <alignment horizontal="center" shrinkToFit="0" vertical="bottom" wrapText="1"/>
    </xf>
    <xf borderId="3" fillId="20" fontId="68" numFmtId="0" xfId="0" applyAlignment="1" applyBorder="1" applyFont="1">
      <alignment horizontal="center" shrinkToFit="0" vertical="bottom" wrapText="1"/>
    </xf>
    <xf borderId="5" fillId="36" fontId="69" numFmtId="0" xfId="0" applyAlignment="1" applyBorder="1" applyFill="1" applyFont="1">
      <alignment horizontal="left" shrinkToFit="0" wrapText="1"/>
    </xf>
    <xf borderId="5" fillId="36" fontId="68" numFmtId="0" xfId="0" applyAlignment="1" applyBorder="1" applyFont="1">
      <alignment horizontal="left" shrinkToFit="0" wrapText="1"/>
    </xf>
    <xf borderId="6" fillId="36" fontId="68" numFmtId="0" xfId="0" applyAlignment="1" applyBorder="1" applyFont="1">
      <alignment horizontal="left" shrinkToFit="0" wrapText="1"/>
    </xf>
    <xf borderId="5" fillId="20" fontId="69" numFmtId="0" xfId="0" applyAlignment="1" applyBorder="1" applyFont="1">
      <alignment horizontal="left" shrinkToFit="0" wrapText="1"/>
    </xf>
    <xf borderId="5" fillId="20" fontId="68" numFmtId="0" xfId="0" applyAlignment="1" applyBorder="1" applyFont="1">
      <alignment horizontal="left" shrinkToFit="0" wrapText="1"/>
    </xf>
    <xf borderId="6" fillId="20" fontId="68" numFmtId="0" xfId="0" applyAlignment="1" applyBorder="1" applyFont="1">
      <alignment horizontal="left" shrinkToFit="0" wrapText="1"/>
    </xf>
    <xf borderId="0" fillId="36" fontId="68" numFmtId="0" xfId="0" applyAlignment="1" applyFont="1">
      <alignment horizontal="left" shrinkToFit="0" wrapText="1"/>
    </xf>
    <xf borderId="0" fillId="13" fontId="43" numFmtId="0" xfId="0" applyAlignment="1" applyFont="1">
      <alignment vertical="bottom"/>
    </xf>
    <xf borderId="0" fillId="13" fontId="43" numFmtId="0" xfId="0" applyAlignment="1" applyFont="1">
      <alignment shrinkToFit="0" vertical="bottom" wrapText="1"/>
    </xf>
    <xf borderId="0" fillId="0" fontId="70" numFmtId="0" xfId="0" applyAlignment="1" applyFont="1">
      <alignment vertical="bottom"/>
    </xf>
    <xf borderId="3" fillId="0" fontId="4" numFmtId="0" xfId="0" applyAlignment="1" applyBorder="1" applyFont="1">
      <alignment shrinkToFit="0" wrapText="1"/>
    </xf>
    <xf borderId="3" fillId="14" fontId="2" numFmtId="0" xfId="0" applyBorder="1" applyFont="1"/>
    <xf borderId="4" fillId="37" fontId="68" numFmtId="0" xfId="0" applyAlignment="1" applyBorder="1" applyFill="1" applyFont="1">
      <alignment horizontal="center" vertical="bottom"/>
    </xf>
    <xf borderId="3" fillId="37" fontId="68" numFmtId="0" xfId="0" applyAlignment="1" applyBorder="1" applyFont="1">
      <alignment horizontal="center" vertical="bottom"/>
    </xf>
    <xf borderId="5" fillId="36" fontId="68" numFmtId="0" xfId="0" applyAlignment="1" applyBorder="1" applyFont="1">
      <alignment horizontal="left"/>
    </xf>
    <xf borderId="6" fillId="36" fontId="68" numFmtId="0" xfId="0" applyAlignment="1" applyBorder="1" applyFont="1">
      <alignment horizontal="left"/>
    </xf>
    <xf borderId="0" fillId="0" fontId="71" numFmtId="0" xfId="0" applyFont="1"/>
    <xf borderId="0" fillId="13" fontId="72" numFmtId="0" xfId="0" applyAlignment="1" applyFont="1">
      <alignment shrinkToFit="0" vertical="bottom" wrapText="1"/>
    </xf>
    <xf borderId="3" fillId="0" fontId="46" numFmtId="0" xfId="0" applyAlignment="1" applyBorder="1" applyFont="1">
      <alignment shrinkToFit="0" wrapText="1"/>
    </xf>
    <xf borderId="3" fillId="0" fontId="35" numFmtId="0" xfId="0" applyBorder="1" applyFont="1"/>
    <xf borderId="0" fillId="0" fontId="2" numFmtId="167" xfId="0" applyFont="1" applyNumberFormat="1"/>
    <xf borderId="3" fillId="0" fontId="2" numFmtId="167" xfId="0" applyBorder="1" applyFont="1" applyNumberFormat="1"/>
    <xf borderId="0" fillId="0" fontId="2" numFmtId="168" xfId="0" applyFont="1" applyNumberFormat="1"/>
    <xf borderId="3" fillId="0" fontId="4" numFmtId="0" xfId="0" applyBorder="1" applyFont="1"/>
    <xf borderId="3" fillId="0" fontId="2" numFmtId="168" xfId="0" applyBorder="1" applyFont="1" applyNumberFormat="1"/>
    <xf borderId="0" fillId="0" fontId="2" numFmtId="9" xfId="0" applyFont="1" applyNumberFormat="1"/>
    <xf borderId="3" fillId="0" fontId="2" numFmtId="9" xfId="0" applyBorder="1" applyFont="1" applyNumberFormat="1"/>
    <xf borderId="0" fillId="9" fontId="2" numFmtId="0" xfId="0" applyAlignment="1" applyFont="1">
      <alignment shrinkToFit="0" wrapText="1"/>
    </xf>
    <xf borderId="0" fillId="0" fontId="4" numFmtId="0" xfId="0" applyAlignment="1" applyFont="1">
      <alignment shrinkToFit="0" wrapText="0"/>
    </xf>
    <xf borderId="0" fillId="25" fontId="2" numFmtId="0" xfId="0" applyFont="1"/>
  </cellXfs>
  <cellStyles count="1">
    <cellStyle xfId="0" name="Normal" builtinId="0"/>
  </cellStyles>
  <dxfs count="12">
    <dxf>
      <font/>
      <fill>
        <patternFill patternType="none"/>
      </fill>
      <border/>
    </dxf>
    <dxf>
      <font/>
      <fill>
        <patternFill patternType="solid">
          <fgColor rgb="FFFCE5CD"/>
          <bgColor rgb="FFFCE5CD"/>
        </patternFill>
      </fill>
      <border/>
    </dxf>
    <dxf>
      <font>
        <b/>
      </font>
      <fill>
        <patternFill patternType="none"/>
      </fill>
      <border/>
    </dxf>
    <dxf>
      <font/>
      <fill>
        <patternFill patternType="solid">
          <fgColor rgb="FFA2C4C9"/>
          <bgColor rgb="FFA2C4C9"/>
        </patternFill>
      </fill>
      <border/>
    </dxf>
    <dxf>
      <font/>
      <fill>
        <patternFill patternType="solid">
          <fgColor rgb="FF6FA8DC"/>
          <bgColor rgb="FF6FA8DC"/>
        </patternFill>
      </fill>
      <border/>
    </dxf>
    <dxf>
      <font>
        <b/>
        <color rgb="FF000000"/>
      </font>
      <fill>
        <patternFill patternType="solid">
          <fgColor rgb="FFCCCCCC"/>
          <bgColor rgb="FFCCCCCC"/>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B7E1CD"/>
          <bgColor rgb="FFB7E1CD"/>
        </patternFill>
      </fill>
      <border/>
    </dxf>
    <dxf>
      <font>
        <b/>
      </font>
      <fill>
        <patternFill patternType="solid">
          <fgColor rgb="FF93C47D"/>
          <bgColor rgb="FF93C47D"/>
        </patternFill>
      </fill>
      <border/>
    </dxf>
    <dxf>
      <font>
        <color rgb="FF000000"/>
      </font>
      <fill>
        <patternFill patternType="solid">
          <fgColor rgb="FF6FA8DC"/>
          <bgColor rgb="FF6FA8DC"/>
        </patternFill>
      </fill>
      <border/>
    </dxf>
    <dxf>
      <font>
        <color rgb="FF000000"/>
      </font>
      <fill>
        <patternFill patternType="solid">
          <fgColor rgb="FFFFE599"/>
          <bgColor rgb="FFFFE5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2.xml"/><Relationship Id="rId3"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4.xml"/><Relationship Id="rId3"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chat.openai.com/share/f5a8805e-4ac2-49d9-be10-8a338661cbba"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22.57"/>
    <col customWidth="1" min="3" max="3" width="53.57"/>
    <col customWidth="1" min="4" max="4" width="49.43"/>
    <col customWidth="1" min="5" max="5" width="73.0"/>
    <col customWidth="1" min="6" max="6" width="14.43"/>
  </cols>
  <sheetData>
    <row r="1" ht="15.75" customHeight="1"/>
    <row r="2" ht="15.75" customHeight="1">
      <c r="A2" s="1" t="s">
        <v>0</v>
      </c>
      <c r="C2" s="2" t="s">
        <v>1</v>
      </c>
    </row>
    <row r="3" ht="15.75" customHeight="1">
      <c r="A3" s="2"/>
      <c r="B3" s="2" t="s">
        <v>2</v>
      </c>
      <c r="C3" s="2" t="s">
        <v>3</v>
      </c>
    </row>
    <row r="4" ht="15.75" customHeight="1">
      <c r="A4" s="2"/>
      <c r="B4" s="2" t="s">
        <v>4</v>
      </c>
      <c r="C4" s="2" t="s">
        <v>5</v>
      </c>
    </row>
    <row r="5" ht="15.75" customHeight="1">
      <c r="A5" s="2"/>
      <c r="B5" s="2" t="s">
        <v>6</v>
      </c>
      <c r="C5" s="2" t="s">
        <v>7</v>
      </c>
    </row>
    <row r="6" ht="15.75" customHeight="1">
      <c r="A6" s="2"/>
      <c r="B6" s="2" t="s">
        <v>8</v>
      </c>
      <c r="C6" s="2" t="s">
        <v>9</v>
      </c>
    </row>
    <row r="7" ht="15.75" customHeight="1">
      <c r="A7" s="2"/>
      <c r="B7" s="3" t="s">
        <v>10</v>
      </c>
      <c r="C7" s="3" t="s">
        <v>11</v>
      </c>
      <c r="D7" s="2" t="s">
        <v>12</v>
      </c>
    </row>
    <row r="8" ht="15.75" customHeight="1">
      <c r="A8" s="2"/>
    </row>
    <row r="9" ht="15.75" customHeight="1"/>
    <row r="10" ht="15.75" customHeight="1">
      <c r="A10" s="1" t="s">
        <v>13</v>
      </c>
    </row>
    <row r="11" ht="15.75" customHeight="1">
      <c r="B11" s="2" t="s">
        <v>14</v>
      </c>
    </row>
    <row r="12" ht="15.75" customHeight="1">
      <c r="B12" s="2" t="s">
        <v>15</v>
      </c>
      <c r="C12" s="2" t="s">
        <v>16</v>
      </c>
    </row>
    <row r="13" ht="15.75" customHeight="1"/>
    <row r="14" ht="15.75" customHeight="1">
      <c r="A14" s="1" t="s">
        <v>17</v>
      </c>
      <c r="B14" s="1" t="s">
        <v>18</v>
      </c>
      <c r="C14" s="1" t="s">
        <v>19</v>
      </c>
      <c r="D14" s="4" t="s">
        <v>20</v>
      </c>
      <c r="E14" s="1" t="s">
        <v>21</v>
      </c>
    </row>
    <row r="15" ht="15.75" customHeight="1">
      <c r="A15" s="5" t="s">
        <v>22</v>
      </c>
      <c r="B15" s="6" t="b">
        <v>1</v>
      </c>
      <c r="C15" s="6" t="b">
        <v>0</v>
      </c>
      <c r="D15" s="7" t="s">
        <v>23</v>
      </c>
      <c r="E15" s="2" t="s">
        <v>24</v>
      </c>
    </row>
    <row r="16" ht="15.75" customHeight="1">
      <c r="A16" s="7" t="s">
        <v>25</v>
      </c>
      <c r="B16" s="6" t="b">
        <v>1</v>
      </c>
      <c r="C16" s="6" t="b">
        <v>0</v>
      </c>
      <c r="D16" s="7" t="s">
        <v>26</v>
      </c>
      <c r="E16" s="2" t="s">
        <v>27</v>
      </c>
    </row>
    <row r="17" ht="15.75" customHeight="1">
      <c r="A17" s="7" t="s">
        <v>28</v>
      </c>
      <c r="B17" s="6" t="b">
        <v>1</v>
      </c>
      <c r="C17" s="6" t="b">
        <v>0</v>
      </c>
      <c r="D17" s="7" t="s">
        <v>23</v>
      </c>
      <c r="E17" s="2" t="s">
        <v>24</v>
      </c>
    </row>
    <row r="18" ht="15.75" customHeight="1">
      <c r="A18" s="7" t="s">
        <v>29</v>
      </c>
      <c r="B18" s="6" t="b">
        <v>1</v>
      </c>
      <c r="C18" s="6" t="b">
        <v>0</v>
      </c>
      <c r="D18" s="7" t="s">
        <v>23</v>
      </c>
      <c r="E18" s="2" t="s">
        <v>24</v>
      </c>
    </row>
    <row r="19" ht="15.75" customHeight="1">
      <c r="A19" s="8" t="s">
        <v>30</v>
      </c>
      <c r="B19" s="9" t="b">
        <v>1</v>
      </c>
      <c r="C19" s="9" t="b">
        <v>1</v>
      </c>
      <c r="D19" s="10" t="s">
        <v>31</v>
      </c>
      <c r="E19" s="2" t="s">
        <v>32</v>
      </c>
    </row>
    <row r="20" ht="15.75" customHeight="1">
      <c r="A20" s="8" t="s">
        <v>33</v>
      </c>
      <c r="B20" s="9" t="b">
        <v>1</v>
      </c>
      <c r="C20" s="9" t="b">
        <v>1</v>
      </c>
      <c r="D20" s="10" t="s">
        <v>31</v>
      </c>
      <c r="E20" s="2" t="s">
        <v>34</v>
      </c>
    </row>
    <row r="21" ht="15.75" customHeight="1">
      <c r="A21" s="5" t="s">
        <v>35</v>
      </c>
      <c r="B21" s="6" t="b">
        <v>1</v>
      </c>
      <c r="C21" s="6" t="b">
        <v>1</v>
      </c>
      <c r="D21" s="4" t="s">
        <v>23</v>
      </c>
      <c r="E21" s="2" t="s">
        <v>24</v>
      </c>
    </row>
    <row r="22" ht="15.75" customHeight="1">
      <c r="A22" s="5" t="s">
        <v>36</v>
      </c>
      <c r="B22" s="6" t="b">
        <v>1</v>
      </c>
      <c r="C22" s="6" t="b">
        <v>1</v>
      </c>
      <c r="D22" s="4" t="s">
        <v>23</v>
      </c>
      <c r="E22" s="2" t="s">
        <v>24</v>
      </c>
    </row>
    <row r="23" ht="15.75" customHeight="1">
      <c r="A23" s="10" t="s">
        <v>8</v>
      </c>
      <c r="B23" s="9" t="b">
        <v>1</v>
      </c>
      <c r="C23" s="9" t="b">
        <v>1</v>
      </c>
      <c r="D23" s="10" t="s">
        <v>31</v>
      </c>
      <c r="E23" s="2" t="s">
        <v>37</v>
      </c>
    </row>
    <row r="24" ht="15.75" customHeight="1">
      <c r="A24" s="11" t="s">
        <v>38</v>
      </c>
      <c r="B24" s="12" t="b">
        <v>1</v>
      </c>
      <c r="C24" s="12" t="b">
        <v>1</v>
      </c>
      <c r="D24" s="11" t="s">
        <v>39</v>
      </c>
      <c r="E24" s="1" t="s">
        <v>40</v>
      </c>
    </row>
    <row r="25" ht="15.75" customHeight="1">
      <c r="A25" s="13" t="s">
        <v>41</v>
      </c>
      <c r="B25" s="9" t="b">
        <v>1</v>
      </c>
      <c r="C25" s="9" t="b">
        <v>1</v>
      </c>
      <c r="D25" s="10" t="s">
        <v>31</v>
      </c>
      <c r="E25" s="2" t="s">
        <v>42</v>
      </c>
    </row>
    <row r="26" ht="15.75" customHeight="1">
      <c r="A26" s="13" t="s">
        <v>43</v>
      </c>
      <c r="B26" s="9" t="b">
        <v>1</v>
      </c>
      <c r="C26" s="9" t="b">
        <v>1</v>
      </c>
      <c r="D26" s="10" t="s">
        <v>31</v>
      </c>
      <c r="E26" s="2" t="s">
        <v>44</v>
      </c>
    </row>
    <row r="27" ht="15.75" customHeight="1">
      <c r="A27" s="10" t="s">
        <v>6</v>
      </c>
      <c r="B27" s="9" t="b">
        <v>1</v>
      </c>
      <c r="C27" s="9" t="b">
        <v>1</v>
      </c>
      <c r="D27" s="14" t="s">
        <v>45</v>
      </c>
      <c r="E27" s="2" t="s">
        <v>46</v>
      </c>
    </row>
    <row r="28" ht="15.75" customHeight="1">
      <c r="A28" s="10" t="s">
        <v>47</v>
      </c>
      <c r="B28" s="9" t="b">
        <v>1</v>
      </c>
      <c r="C28" s="9" t="b">
        <v>1</v>
      </c>
      <c r="D28" s="14" t="s">
        <v>48</v>
      </c>
      <c r="E28" s="2" t="s">
        <v>49</v>
      </c>
    </row>
    <row r="29" ht="15.75" customHeight="1">
      <c r="A29" s="10" t="s">
        <v>50</v>
      </c>
      <c r="B29" s="9" t="b">
        <v>1</v>
      </c>
      <c r="C29" s="9" t="b">
        <v>1</v>
      </c>
      <c r="D29" s="10" t="s">
        <v>48</v>
      </c>
      <c r="E29" s="2" t="s">
        <v>51</v>
      </c>
    </row>
    <row r="30" ht="15.75" customHeight="1">
      <c r="A30" s="15" t="s">
        <v>52</v>
      </c>
      <c r="B30" s="16" t="b">
        <v>1</v>
      </c>
      <c r="C30" s="16" t="b">
        <v>1</v>
      </c>
      <c r="D30" s="17" t="s">
        <v>53</v>
      </c>
      <c r="E30" s="2" t="s">
        <v>54</v>
      </c>
    </row>
    <row r="31" ht="15.75" customHeight="1">
      <c r="A31" s="18" t="s">
        <v>55</v>
      </c>
      <c r="B31" s="16" t="b">
        <v>1</v>
      </c>
      <c r="C31" s="16" t="b">
        <v>1</v>
      </c>
      <c r="D31" s="17" t="s">
        <v>56</v>
      </c>
      <c r="E31" s="2" t="s">
        <v>57</v>
      </c>
    </row>
    <row r="32" ht="15.75" customHeight="1">
      <c r="A32" s="19" t="s">
        <v>58</v>
      </c>
      <c r="B32" s="9" t="b">
        <v>1</v>
      </c>
      <c r="C32" s="9" t="b">
        <v>1</v>
      </c>
      <c r="D32" s="10" t="s">
        <v>31</v>
      </c>
      <c r="E32" s="2" t="s">
        <v>59</v>
      </c>
    </row>
    <row r="33" ht="15.75" customHeight="1">
      <c r="A33" s="7" t="s">
        <v>60</v>
      </c>
      <c r="B33" s="6" t="b">
        <v>0</v>
      </c>
      <c r="C33" s="6" t="b">
        <v>1</v>
      </c>
      <c r="D33" s="7" t="s">
        <v>61</v>
      </c>
      <c r="E33" s="2" t="s">
        <v>62</v>
      </c>
    </row>
    <row r="34" ht="15.75" customHeight="1">
      <c r="A34" s="7" t="s">
        <v>63</v>
      </c>
      <c r="B34" s="6" t="b">
        <v>0</v>
      </c>
      <c r="C34" s="6" t="b">
        <v>1</v>
      </c>
      <c r="D34" s="7" t="s">
        <v>61</v>
      </c>
    </row>
    <row r="35" ht="15.75" customHeight="1">
      <c r="A35" s="11" t="s">
        <v>64</v>
      </c>
      <c r="B35" s="12" t="b">
        <v>0</v>
      </c>
      <c r="C35" s="12" t="b">
        <v>1</v>
      </c>
      <c r="D35" s="11" t="s">
        <v>65</v>
      </c>
      <c r="E35" s="2" t="s">
        <v>66</v>
      </c>
    </row>
    <row r="36" ht="15.75" customHeight="1">
      <c r="A36" s="15" t="s">
        <v>67</v>
      </c>
      <c r="B36" s="16" t="b">
        <v>0</v>
      </c>
      <c r="C36" s="16" t="b">
        <v>1</v>
      </c>
      <c r="D36" s="17" t="s">
        <v>68</v>
      </c>
      <c r="E36" s="2" t="s">
        <v>69</v>
      </c>
    </row>
    <row r="37" ht="15.75" customHeight="1">
      <c r="A37" s="18" t="s">
        <v>70</v>
      </c>
      <c r="B37" s="16" t="b">
        <v>0</v>
      </c>
      <c r="C37" s="16" t="b">
        <v>1</v>
      </c>
      <c r="D37" s="17" t="s">
        <v>71</v>
      </c>
      <c r="E37" s="2" t="s">
        <v>72</v>
      </c>
    </row>
    <row r="38" ht="15.75" customHeight="1">
      <c r="A38" s="20" t="s">
        <v>73</v>
      </c>
      <c r="B38" s="21" t="b">
        <v>0</v>
      </c>
      <c r="C38" s="21" t="b">
        <v>1</v>
      </c>
      <c r="D38" s="22" t="s">
        <v>74</v>
      </c>
      <c r="E38" s="2" t="s">
        <v>75</v>
      </c>
    </row>
    <row r="39" ht="15.75" customHeight="1">
      <c r="A39" s="20" t="s">
        <v>76</v>
      </c>
      <c r="B39" s="21" t="b">
        <v>0</v>
      </c>
      <c r="C39" s="21" t="b">
        <v>1</v>
      </c>
      <c r="D39" s="22" t="s">
        <v>74</v>
      </c>
      <c r="E39" s="2" t="s">
        <v>77</v>
      </c>
    </row>
    <row r="40" ht="15.75" customHeight="1">
      <c r="A40" s="20" t="s">
        <v>78</v>
      </c>
      <c r="B40" s="21" t="b">
        <v>0</v>
      </c>
      <c r="C40" s="21" t="b">
        <v>1</v>
      </c>
      <c r="D40" s="22" t="s">
        <v>74</v>
      </c>
      <c r="E40" s="2" t="s">
        <v>79</v>
      </c>
    </row>
    <row r="41" ht="15.75" customHeight="1">
      <c r="A41" s="5" t="s">
        <v>80</v>
      </c>
      <c r="B41" s="6" t="b">
        <v>0</v>
      </c>
      <c r="C41" s="6" t="b">
        <v>1</v>
      </c>
      <c r="D41" s="7" t="s">
        <v>61</v>
      </c>
      <c r="E41" s="2" t="s">
        <v>81</v>
      </c>
    </row>
    <row r="42" ht="15.75" customHeight="1">
      <c r="A42" s="7" t="s">
        <v>82</v>
      </c>
      <c r="B42" s="6" t="b">
        <v>0</v>
      </c>
      <c r="C42" s="6" t="b">
        <v>1</v>
      </c>
      <c r="D42" s="7" t="s">
        <v>61</v>
      </c>
      <c r="E42" s="2" t="s">
        <v>83</v>
      </c>
    </row>
    <row r="43" ht="15.75" customHeight="1">
      <c r="A43" s="7" t="s">
        <v>84</v>
      </c>
      <c r="B43" s="6" t="b">
        <v>0</v>
      </c>
      <c r="C43" s="6" t="b">
        <v>1</v>
      </c>
      <c r="D43" s="7" t="s">
        <v>61</v>
      </c>
      <c r="E43" s="2" t="s">
        <v>83</v>
      </c>
    </row>
    <row r="44" ht="15.75" customHeight="1">
      <c r="A44" s="7" t="s">
        <v>85</v>
      </c>
      <c r="B44" s="6" t="b">
        <v>0</v>
      </c>
      <c r="C44" s="6" t="b">
        <v>1</v>
      </c>
      <c r="D44" s="7" t="s">
        <v>61</v>
      </c>
      <c r="E44" s="2" t="s">
        <v>83</v>
      </c>
    </row>
    <row r="45" ht="15.75" customHeight="1">
      <c r="A45" s="11" t="s">
        <v>86</v>
      </c>
      <c r="B45" s="12" t="b">
        <v>0</v>
      </c>
      <c r="C45" s="12" t="b">
        <v>0</v>
      </c>
      <c r="D45" s="11"/>
      <c r="E45" s="2" t="s">
        <v>87</v>
      </c>
    </row>
    <row r="46" ht="15.75" customHeight="1">
      <c r="A46" s="1"/>
    </row>
    <row r="47" ht="15.75" customHeight="1">
      <c r="A47" s="1" t="s">
        <v>60</v>
      </c>
    </row>
    <row r="48" ht="15.75" customHeight="1">
      <c r="B48" s="2" t="s">
        <v>88</v>
      </c>
      <c r="C48" s="2" t="s">
        <v>89</v>
      </c>
    </row>
    <row r="49" ht="15.75" customHeight="1">
      <c r="B49" s="2" t="s">
        <v>90</v>
      </c>
      <c r="C49" s="2" t="s">
        <v>91</v>
      </c>
    </row>
    <row r="50" ht="15.75" customHeight="1">
      <c r="B50" s="2" t="s">
        <v>92</v>
      </c>
      <c r="C50" s="2" t="s">
        <v>93</v>
      </c>
    </row>
    <row r="51" ht="15.75" customHeight="1">
      <c r="B51" s="2" t="s">
        <v>94</v>
      </c>
      <c r="C51" s="2" t="s">
        <v>95</v>
      </c>
    </row>
    <row r="52" ht="15.75" customHeight="1">
      <c r="B52" s="2" t="s">
        <v>96</v>
      </c>
      <c r="C52" s="2" t="s">
        <v>97</v>
      </c>
    </row>
    <row r="53" ht="15.75" customHeight="1">
      <c r="B53" s="2" t="s">
        <v>98</v>
      </c>
      <c r="C53" s="2" t="s">
        <v>99</v>
      </c>
    </row>
    <row r="54" ht="15.75" customHeight="1">
      <c r="B54" s="2" t="s">
        <v>100</v>
      </c>
      <c r="C54" s="2" t="s">
        <v>101</v>
      </c>
    </row>
    <row r="55" ht="15.75" customHeight="1">
      <c r="B55" s="2" t="s">
        <v>102</v>
      </c>
      <c r="C55" s="2" t="s">
        <v>103</v>
      </c>
    </row>
    <row r="56" ht="15.75" customHeight="1">
      <c r="B56" s="2" t="s">
        <v>104</v>
      </c>
      <c r="C56" s="2" t="s">
        <v>105</v>
      </c>
    </row>
    <row r="57" ht="15.75" customHeight="1"/>
    <row r="58" ht="15.75" customHeight="1"/>
    <row r="59" ht="15.75" customHeight="1">
      <c r="A59" s="1" t="s">
        <v>106</v>
      </c>
      <c r="B59" s="2" t="s">
        <v>107</v>
      </c>
    </row>
    <row r="60" ht="15.75" customHeight="1">
      <c r="B60" s="1" t="s">
        <v>108</v>
      </c>
      <c r="C60" s="1" t="s">
        <v>109</v>
      </c>
    </row>
    <row r="61" ht="15.75" customHeight="1">
      <c r="A61" s="2" t="s">
        <v>110</v>
      </c>
      <c r="B61" s="7" t="s">
        <v>111</v>
      </c>
      <c r="C61" s="7" t="s">
        <v>111</v>
      </c>
    </row>
    <row r="62" ht="15.75" customHeight="1">
      <c r="A62" s="2" t="s">
        <v>112</v>
      </c>
      <c r="B62" s="7" t="s">
        <v>113</v>
      </c>
      <c r="C62" s="7" t="s">
        <v>114</v>
      </c>
    </row>
    <row r="63" ht="15.75" customHeight="1">
      <c r="A63" s="2" t="s">
        <v>115</v>
      </c>
      <c r="B63" s="7" t="s">
        <v>116</v>
      </c>
      <c r="C63" s="7" t="s">
        <v>117</v>
      </c>
    </row>
    <row r="64" ht="15.75" customHeight="1"/>
    <row r="65" ht="15.75" customHeight="1">
      <c r="A65" s="23" t="s">
        <v>118</v>
      </c>
    </row>
    <row r="66" ht="15.75" customHeight="1">
      <c r="A66" s="7" t="s">
        <v>119</v>
      </c>
    </row>
    <row r="67" ht="15.75" customHeight="1">
      <c r="A67" s="7" t="s">
        <v>120</v>
      </c>
    </row>
    <row r="68" ht="15.75" customHeight="1">
      <c r="A68" s="7" t="s">
        <v>121</v>
      </c>
    </row>
    <row r="69" ht="15.75" customHeight="1">
      <c r="A69" s="7" t="s">
        <v>122</v>
      </c>
    </row>
    <row r="70" ht="15.75" customHeight="1">
      <c r="A70" s="7" t="s">
        <v>123</v>
      </c>
    </row>
    <row r="71" ht="15.75" customHeight="1">
      <c r="A71" s="7" t="s">
        <v>124</v>
      </c>
    </row>
    <row r="72" ht="15.75" customHeight="1">
      <c r="A72" s="7" t="s">
        <v>125</v>
      </c>
    </row>
    <row r="73" ht="15.75" customHeight="1">
      <c r="A73" s="7" t="s">
        <v>126</v>
      </c>
    </row>
    <row r="74" ht="15.75" customHeight="1">
      <c r="A74" s="7" t="s">
        <v>127</v>
      </c>
    </row>
    <row r="75" ht="15.75" customHeight="1">
      <c r="A75" s="7" t="s">
        <v>128</v>
      </c>
    </row>
    <row r="76" ht="15.75" customHeight="1">
      <c r="A76" s="7" t="s">
        <v>129</v>
      </c>
    </row>
    <row r="77" ht="15.75" customHeight="1">
      <c r="A77" s="7" t="s">
        <v>130</v>
      </c>
    </row>
    <row r="78" ht="15.75" customHeight="1">
      <c r="A78" s="7" t="s">
        <v>131</v>
      </c>
    </row>
    <row r="79" ht="15.75" customHeight="1"/>
    <row r="80" ht="15.75" customHeight="1">
      <c r="A80" s="1" t="s">
        <v>132</v>
      </c>
    </row>
    <row r="81" ht="15.75" customHeight="1">
      <c r="B81" s="1" t="s">
        <v>133</v>
      </c>
    </row>
    <row r="82" ht="15.75" customHeight="1">
      <c r="B82" s="2" t="s">
        <v>134</v>
      </c>
    </row>
    <row r="83" ht="15.75" customHeight="1">
      <c r="B83" s="2" t="s">
        <v>135</v>
      </c>
    </row>
    <row r="84" ht="15.75" customHeight="1">
      <c r="B84" s="2" t="s">
        <v>136</v>
      </c>
    </row>
    <row r="85" ht="15.75" customHeight="1">
      <c r="B85" s="2" t="s">
        <v>137</v>
      </c>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outlineLevelRow="1"/>
  <cols>
    <col customWidth="1" min="1" max="1" width="14.71"/>
    <col customWidth="1" min="2" max="2" width="34.0"/>
    <col customWidth="1" min="3" max="3" width="14.14"/>
    <col customWidth="1" min="4" max="4" width="12.86"/>
    <col customWidth="1" min="5" max="5" width="16.0"/>
    <col customWidth="1" min="6" max="8" width="12.29"/>
    <col customWidth="1" min="9" max="9" width="33.86"/>
    <col customWidth="1" min="10" max="10" width="13.29"/>
    <col customWidth="1" min="11" max="11" width="12.86"/>
    <col customWidth="1" min="12" max="12" width="10.57"/>
    <col customWidth="1" min="13" max="13" width="35.14"/>
    <col customWidth="1" min="14" max="14" width="11.14"/>
    <col customWidth="1" min="15" max="15" width="34.0"/>
    <col customWidth="1" min="16" max="16" width="21.14"/>
    <col customWidth="1" min="17" max="17" width="13.57"/>
    <col customWidth="1" min="18" max="18" width="59.29"/>
    <col customWidth="1" min="19" max="19" width="20.71"/>
    <col customWidth="1" min="20" max="20" width="18.29"/>
    <col customWidth="1" min="21" max="22" width="21.71"/>
    <col customWidth="1" min="24" max="24" width="25.86"/>
    <col customWidth="1" min="25" max="25" width="37.43"/>
  </cols>
  <sheetData>
    <row r="1" ht="15.75" customHeight="1">
      <c r="A1" s="233"/>
      <c r="B1" s="4"/>
      <c r="C1" s="234" t="s">
        <v>2170</v>
      </c>
      <c r="D1" s="234"/>
      <c r="E1" s="234"/>
      <c r="F1" s="234"/>
      <c r="G1" s="234"/>
      <c r="H1" s="234"/>
      <c r="I1" s="235" t="s">
        <v>2171</v>
      </c>
      <c r="J1" s="235"/>
      <c r="K1" s="235"/>
      <c r="L1" s="235"/>
      <c r="M1" s="160" t="s">
        <v>643</v>
      </c>
      <c r="N1" s="236" t="s">
        <v>667</v>
      </c>
      <c r="O1" s="237" t="s">
        <v>2172</v>
      </c>
      <c r="P1" s="238"/>
      <c r="Q1" s="237"/>
      <c r="R1" s="5" t="s">
        <v>2173</v>
      </c>
      <c r="S1" s="184" t="s">
        <v>2174</v>
      </c>
      <c r="T1" s="4"/>
      <c r="U1" s="4"/>
      <c r="V1" s="4"/>
      <c r="W1" s="4"/>
      <c r="X1" s="239"/>
      <c r="Y1" s="4"/>
      <c r="Z1" s="4"/>
      <c r="AA1" s="4"/>
      <c r="AB1" s="4"/>
      <c r="AC1" s="4"/>
      <c r="AD1" s="4"/>
      <c r="AE1" s="4"/>
      <c r="AF1" s="4"/>
      <c r="AG1" s="4"/>
      <c r="AH1" s="4"/>
      <c r="AI1" s="4"/>
      <c r="AJ1" s="4"/>
      <c r="AK1" s="4"/>
      <c r="AL1" s="4"/>
    </row>
    <row r="2" ht="15.75" customHeight="1">
      <c r="A2" s="233" t="s">
        <v>22</v>
      </c>
      <c r="B2" s="4" t="s">
        <v>25</v>
      </c>
      <c r="C2" s="4" t="s">
        <v>28</v>
      </c>
      <c r="D2" s="4" t="s">
        <v>29</v>
      </c>
      <c r="E2" s="163" t="s">
        <v>30</v>
      </c>
      <c r="F2" s="163" t="s">
        <v>33</v>
      </c>
      <c r="G2" s="233" t="s">
        <v>35</v>
      </c>
      <c r="H2" s="233" t="s">
        <v>36</v>
      </c>
      <c r="I2" s="4" t="s">
        <v>8</v>
      </c>
      <c r="J2" s="4" t="s">
        <v>38</v>
      </c>
      <c r="K2" s="165" t="s">
        <v>41</v>
      </c>
      <c r="L2" s="165" t="s">
        <v>43</v>
      </c>
      <c r="M2" s="4" t="s">
        <v>6</v>
      </c>
      <c r="N2" s="4" t="s">
        <v>47</v>
      </c>
      <c r="O2" s="4" t="s">
        <v>50</v>
      </c>
      <c r="P2" s="240" t="s">
        <v>52</v>
      </c>
      <c r="Q2" s="233" t="s">
        <v>55</v>
      </c>
      <c r="R2" s="233" t="s">
        <v>58</v>
      </c>
      <c r="S2" s="241" t="str">
        <f>"DM Tracking ("&amp;max($S$3:$S$1449)&amp;")"</f>
        <v>DM Tracking (1109)</v>
      </c>
      <c r="T2" s="4" t="s">
        <v>2175</v>
      </c>
      <c r="U2" s="4" t="s">
        <v>2176</v>
      </c>
      <c r="V2" s="4"/>
      <c r="W2" s="4"/>
      <c r="X2" s="239"/>
      <c r="Y2" s="4"/>
      <c r="Z2" s="4"/>
      <c r="AA2" s="4"/>
      <c r="AB2" s="4"/>
      <c r="AC2" s="4"/>
      <c r="AD2" s="4"/>
      <c r="AE2" s="4"/>
      <c r="AF2" s="4"/>
      <c r="AG2" s="4"/>
      <c r="AH2" s="4"/>
      <c r="AI2" s="4"/>
      <c r="AJ2" s="4"/>
      <c r="AK2" s="4"/>
      <c r="AL2" s="4"/>
    </row>
    <row r="3" ht="15.75" customHeight="1" collapsed="1">
      <c r="A3" s="183" t="s">
        <v>133</v>
      </c>
      <c r="B3" s="7" t="s">
        <v>687</v>
      </c>
      <c r="C3" s="7" t="s">
        <v>2177</v>
      </c>
      <c r="D3" s="7" t="s">
        <v>2178</v>
      </c>
      <c r="E3" s="7"/>
      <c r="F3" s="7"/>
      <c r="G3" s="7"/>
      <c r="H3" s="7"/>
      <c r="I3" s="7"/>
      <c r="J3" s="7"/>
      <c r="K3" s="30"/>
      <c r="L3" s="30"/>
      <c r="M3" s="7"/>
      <c r="N3" s="7"/>
      <c r="O3" s="7"/>
      <c r="P3" s="183"/>
      <c r="Q3" s="183"/>
      <c r="R3" s="7"/>
      <c r="S3" s="7">
        <f t="shared" ref="S3:S15" si="1">if(N3="",0, value(RIGHT(N3,(len(N3)-2))))</f>
        <v>0</v>
      </c>
      <c r="T3" s="7"/>
      <c r="U3" s="242"/>
      <c r="V3" s="7"/>
      <c r="W3" s="7"/>
      <c r="X3" s="185"/>
      <c r="Y3" s="7"/>
      <c r="Z3" s="7"/>
      <c r="AA3" s="7"/>
      <c r="AB3" s="7"/>
      <c r="AC3" s="7"/>
      <c r="AD3" s="7"/>
      <c r="AE3" s="7"/>
      <c r="AF3" s="7"/>
      <c r="AG3" s="7"/>
      <c r="AH3" s="7"/>
      <c r="AI3" s="7"/>
      <c r="AJ3" s="7"/>
      <c r="AK3" s="7"/>
      <c r="AL3" s="7"/>
    </row>
    <row r="4" ht="15.75" hidden="1" customHeight="1" outlineLevel="1">
      <c r="A4" s="183"/>
      <c r="B4" s="7"/>
      <c r="C4" s="7"/>
      <c r="D4" s="7"/>
      <c r="E4" s="7"/>
      <c r="F4" s="7"/>
      <c r="G4" s="7"/>
      <c r="H4" s="7"/>
      <c r="I4" s="7" t="s">
        <v>2179</v>
      </c>
      <c r="J4" s="7" t="s">
        <v>2180</v>
      </c>
      <c r="K4" s="7">
        <v>2.0</v>
      </c>
      <c r="L4" s="7" t="s">
        <v>2181</v>
      </c>
      <c r="M4" s="7"/>
      <c r="N4" s="7"/>
      <c r="O4" s="7"/>
      <c r="P4" s="183"/>
      <c r="Q4" s="183"/>
      <c r="R4" s="7" t="s">
        <v>2182</v>
      </c>
      <c r="S4" s="7">
        <f t="shared" si="1"/>
        <v>0</v>
      </c>
      <c r="T4" s="7"/>
      <c r="U4" s="242"/>
      <c r="V4" s="7"/>
      <c r="W4" s="7"/>
      <c r="X4" s="185"/>
      <c r="Y4" s="7"/>
      <c r="Z4" s="7"/>
      <c r="AA4" s="7"/>
      <c r="AB4" s="7"/>
      <c r="AC4" s="7"/>
      <c r="AD4" s="7"/>
      <c r="AE4" s="7"/>
      <c r="AF4" s="7"/>
      <c r="AG4" s="7"/>
      <c r="AH4" s="7"/>
      <c r="AI4" s="7"/>
      <c r="AJ4" s="7"/>
      <c r="AK4" s="7"/>
      <c r="AL4" s="7"/>
    </row>
    <row r="5" ht="15.75" hidden="1" customHeight="1" outlineLevel="1">
      <c r="A5" s="183"/>
      <c r="B5" s="7"/>
      <c r="C5" s="7"/>
      <c r="D5" s="7"/>
      <c r="E5" s="7"/>
      <c r="F5" s="7"/>
      <c r="G5" s="7"/>
      <c r="H5" s="7"/>
      <c r="I5" s="7"/>
      <c r="J5" s="7"/>
      <c r="K5" s="7"/>
      <c r="L5" s="7"/>
      <c r="M5" s="7" t="s">
        <v>2183</v>
      </c>
      <c r="N5" s="7"/>
      <c r="O5" s="7"/>
      <c r="P5" s="183"/>
      <c r="Q5" s="183"/>
      <c r="R5" s="7"/>
      <c r="S5" s="7">
        <f t="shared" si="1"/>
        <v>0</v>
      </c>
      <c r="T5" s="7"/>
      <c r="U5" s="242"/>
      <c r="V5" s="7"/>
      <c r="W5" s="7"/>
      <c r="X5" s="185"/>
      <c r="Y5" s="7"/>
      <c r="Z5" s="7"/>
      <c r="AA5" s="7"/>
      <c r="AB5" s="7"/>
      <c r="AC5" s="7"/>
      <c r="AD5" s="7"/>
      <c r="AE5" s="7"/>
      <c r="AF5" s="7"/>
      <c r="AG5" s="7"/>
      <c r="AH5" s="7"/>
      <c r="AI5" s="7"/>
      <c r="AJ5" s="7"/>
      <c r="AK5" s="7"/>
      <c r="AL5" s="7"/>
    </row>
    <row r="6" ht="15.75" hidden="1" customHeight="1" outlineLevel="1">
      <c r="A6" s="183"/>
      <c r="B6" s="7"/>
      <c r="C6" s="7"/>
      <c r="D6" s="7"/>
      <c r="E6" s="7"/>
      <c r="F6" s="7"/>
      <c r="G6" s="7"/>
      <c r="H6" s="7"/>
      <c r="I6" s="7"/>
      <c r="J6" s="2"/>
      <c r="K6" s="7"/>
      <c r="L6" s="7"/>
      <c r="M6" s="7"/>
      <c r="N6" s="2" t="s">
        <v>2184</v>
      </c>
      <c r="O6" s="243"/>
      <c r="P6" s="183"/>
      <c r="Q6" s="183"/>
      <c r="R6" s="7" t="s">
        <v>2185</v>
      </c>
      <c r="S6" s="7">
        <f t="shared" si="1"/>
        <v>1001</v>
      </c>
      <c r="T6" s="7" t="s">
        <v>2186</v>
      </c>
      <c r="U6" s="242"/>
      <c r="V6" s="7"/>
      <c r="W6" s="7"/>
      <c r="X6" s="185"/>
      <c r="Y6" s="7"/>
      <c r="Z6" s="7"/>
      <c r="AA6" s="7"/>
      <c r="AB6" s="7"/>
      <c r="AC6" s="7"/>
      <c r="AD6" s="7"/>
      <c r="AE6" s="7"/>
      <c r="AF6" s="7"/>
      <c r="AG6" s="7"/>
      <c r="AH6" s="7"/>
      <c r="AI6" s="7"/>
      <c r="AJ6" s="7"/>
      <c r="AK6" s="7"/>
      <c r="AL6" s="7"/>
    </row>
    <row r="7" ht="15.75" hidden="1" customHeight="1" outlineLevel="1">
      <c r="A7" s="183"/>
      <c r="B7" s="7"/>
      <c r="C7" s="7"/>
      <c r="D7" s="7"/>
      <c r="E7" s="7"/>
      <c r="F7" s="7"/>
      <c r="G7" s="7"/>
      <c r="H7" s="7"/>
      <c r="I7" s="7"/>
      <c r="J7" s="7"/>
      <c r="K7" s="7"/>
      <c r="L7" s="7"/>
      <c r="M7" s="7"/>
      <c r="N7" s="7"/>
      <c r="O7" s="7" t="s">
        <v>2187</v>
      </c>
      <c r="P7" s="183"/>
      <c r="Q7" s="183"/>
      <c r="R7" s="7" t="s">
        <v>2188</v>
      </c>
      <c r="S7" s="7">
        <f t="shared" si="1"/>
        <v>0</v>
      </c>
      <c r="T7" s="7"/>
      <c r="U7" s="242"/>
      <c r="V7" s="7"/>
      <c r="W7" s="7"/>
      <c r="X7" s="185"/>
      <c r="Y7" s="7"/>
      <c r="Z7" s="7"/>
      <c r="AA7" s="7"/>
      <c r="AB7" s="7"/>
      <c r="AC7" s="7"/>
      <c r="AD7" s="7"/>
      <c r="AE7" s="7"/>
      <c r="AF7" s="7"/>
      <c r="AG7" s="7"/>
      <c r="AH7" s="7"/>
      <c r="AI7" s="7"/>
      <c r="AJ7" s="7"/>
      <c r="AK7" s="7"/>
      <c r="AL7" s="7"/>
    </row>
    <row r="8" ht="15.75" hidden="1" customHeight="1" outlineLevel="1">
      <c r="A8" s="183"/>
      <c r="B8" s="7"/>
      <c r="C8" s="7"/>
      <c r="D8" s="7"/>
      <c r="E8" s="7"/>
      <c r="F8" s="7"/>
      <c r="G8" s="7"/>
      <c r="H8" s="7"/>
      <c r="I8" s="7"/>
      <c r="J8" s="7"/>
      <c r="K8" s="7"/>
      <c r="L8" s="7"/>
      <c r="M8" s="7"/>
      <c r="N8" s="244" t="s">
        <v>2189</v>
      </c>
      <c r="O8" s="245"/>
      <c r="P8" s="183"/>
      <c r="Q8" s="183"/>
      <c r="R8" s="7" t="s">
        <v>2190</v>
      </c>
      <c r="S8" s="7">
        <f t="shared" si="1"/>
        <v>1002</v>
      </c>
      <c r="T8" s="7" t="s">
        <v>2191</v>
      </c>
      <c r="U8" s="242"/>
      <c r="V8" s="7"/>
      <c r="W8" s="7"/>
      <c r="X8" s="185"/>
      <c r="Y8" s="7"/>
      <c r="Z8" s="7"/>
      <c r="AA8" s="7"/>
      <c r="AB8" s="7"/>
      <c r="AC8" s="7"/>
      <c r="AD8" s="7"/>
      <c r="AE8" s="7"/>
      <c r="AF8" s="7"/>
      <c r="AG8" s="7"/>
      <c r="AH8" s="7"/>
      <c r="AI8" s="7"/>
      <c r="AJ8" s="7"/>
      <c r="AK8" s="7"/>
      <c r="AL8" s="7"/>
    </row>
    <row r="9" ht="15.75" hidden="1" customHeight="1" outlineLevel="1">
      <c r="A9" s="183"/>
      <c r="B9" s="7"/>
      <c r="C9" s="7"/>
      <c r="D9" s="7"/>
      <c r="E9" s="7"/>
      <c r="F9" s="7"/>
      <c r="G9" s="7"/>
      <c r="H9" s="7"/>
      <c r="I9" s="7"/>
      <c r="J9" s="7"/>
      <c r="K9" s="7"/>
      <c r="L9" s="7"/>
      <c r="M9" s="7"/>
      <c r="N9" s="7"/>
      <c r="O9" s="7" t="s">
        <v>2192</v>
      </c>
      <c r="P9" s="183"/>
      <c r="Q9" s="183"/>
      <c r="R9" s="7" t="s">
        <v>2193</v>
      </c>
      <c r="S9" s="7">
        <f t="shared" si="1"/>
        <v>0</v>
      </c>
      <c r="T9" s="7"/>
      <c r="U9" s="242"/>
      <c r="V9" s="7"/>
      <c r="W9" s="7"/>
      <c r="X9" s="185"/>
      <c r="Y9" s="7"/>
      <c r="Z9" s="7"/>
      <c r="AA9" s="7"/>
      <c r="AB9" s="7"/>
      <c r="AC9" s="7"/>
      <c r="AD9" s="7"/>
      <c r="AE9" s="7"/>
      <c r="AF9" s="7"/>
      <c r="AG9" s="7"/>
      <c r="AH9" s="7"/>
      <c r="AI9" s="7"/>
      <c r="AJ9" s="7"/>
      <c r="AK9" s="7"/>
      <c r="AL9" s="7"/>
    </row>
    <row r="10" ht="15.75" hidden="1" customHeight="1" outlineLevel="1">
      <c r="A10" s="183"/>
      <c r="B10" s="7"/>
      <c r="C10" s="7"/>
      <c r="D10" s="7"/>
      <c r="E10" s="7"/>
      <c r="F10" s="7"/>
      <c r="G10" s="7"/>
      <c r="H10" s="7"/>
      <c r="I10" s="7"/>
      <c r="J10" s="7"/>
      <c r="K10" s="7"/>
      <c r="L10" s="7"/>
      <c r="M10" s="7"/>
      <c r="N10" s="7" t="s">
        <v>2194</v>
      </c>
      <c r="O10" s="245"/>
      <c r="P10" s="183"/>
      <c r="Q10" s="183"/>
      <c r="R10" s="7" t="s">
        <v>2195</v>
      </c>
      <c r="S10" s="7">
        <f t="shared" si="1"/>
        <v>1003</v>
      </c>
      <c r="T10" s="7" t="s">
        <v>2191</v>
      </c>
      <c r="U10" s="242"/>
      <c r="V10" s="7"/>
      <c r="W10" s="7"/>
      <c r="X10" s="185"/>
      <c r="Y10" s="7"/>
      <c r="Z10" s="7"/>
      <c r="AA10" s="7"/>
      <c r="AB10" s="7"/>
      <c r="AC10" s="7"/>
      <c r="AD10" s="7"/>
      <c r="AE10" s="7"/>
      <c r="AF10" s="7"/>
      <c r="AG10" s="7"/>
      <c r="AH10" s="7"/>
      <c r="AI10" s="7"/>
      <c r="AJ10" s="7"/>
      <c r="AK10" s="7"/>
      <c r="AL10" s="7"/>
    </row>
    <row r="11" ht="15.75" hidden="1" customHeight="1" outlineLevel="1">
      <c r="A11" s="183"/>
      <c r="B11" s="7"/>
      <c r="C11" s="7"/>
      <c r="D11" s="7"/>
      <c r="E11" s="7"/>
      <c r="F11" s="7"/>
      <c r="G11" s="7"/>
      <c r="H11" s="7"/>
      <c r="I11" s="7"/>
      <c r="J11" s="7"/>
      <c r="K11" s="7"/>
      <c r="L11" s="7"/>
      <c r="M11" s="7"/>
      <c r="N11" s="7"/>
      <c r="O11" s="7" t="s">
        <v>2196</v>
      </c>
      <c r="P11" s="183"/>
      <c r="Q11" s="183"/>
      <c r="R11" s="7" t="s">
        <v>2197</v>
      </c>
      <c r="S11" s="7">
        <f t="shared" si="1"/>
        <v>0</v>
      </c>
      <c r="T11" s="7"/>
      <c r="U11" s="242"/>
      <c r="V11" s="7"/>
      <c r="W11" s="7"/>
      <c r="X11" s="185"/>
      <c r="Y11" s="7"/>
      <c r="Z11" s="7"/>
      <c r="AA11" s="7"/>
      <c r="AB11" s="7"/>
      <c r="AC11" s="7"/>
      <c r="AD11" s="7"/>
      <c r="AE11" s="7"/>
      <c r="AF11" s="7"/>
      <c r="AG11" s="7"/>
      <c r="AH11" s="7"/>
      <c r="AI11" s="7"/>
      <c r="AJ11" s="7"/>
      <c r="AK11" s="7"/>
      <c r="AL11" s="7"/>
    </row>
    <row r="12" ht="15.75" hidden="1" customHeight="1" outlineLevel="1">
      <c r="A12" s="183"/>
      <c r="B12" s="7"/>
      <c r="C12" s="7"/>
      <c r="D12" s="7"/>
      <c r="E12" s="7"/>
      <c r="F12" s="7"/>
      <c r="G12" s="7"/>
      <c r="H12" s="7"/>
      <c r="I12" s="7"/>
      <c r="J12" s="7"/>
      <c r="K12" s="7"/>
      <c r="L12" s="7"/>
      <c r="M12" s="7"/>
      <c r="N12" s="7" t="s">
        <v>2198</v>
      </c>
      <c r="O12" s="245"/>
      <c r="P12" s="183"/>
      <c r="Q12" s="183"/>
      <c r="R12" s="7"/>
      <c r="S12" s="7">
        <f t="shared" si="1"/>
        <v>1004</v>
      </c>
      <c r="T12" s="7" t="s">
        <v>2199</v>
      </c>
      <c r="U12" s="242"/>
      <c r="V12" s="7"/>
      <c r="W12" s="7"/>
      <c r="X12" s="185"/>
      <c r="Y12" s="7"/>
      <c r="Z12" s="7"/>
      <c r="AA12" s="7"/>
      <c r="AB12" s="7"/>
      <c r="AC12" s="7"/>
      <c r="AD12" s="7"/>
      <c r="AE12" s="7"/>
      <c r="AF12" s="7"/>
      <c r="AG12" s="7"/>
      <c r="AH12" s="7"/>
      <c r="AI12" s="7"/>
      <c r="AJ12" s="7"/>
      <c r="AK12" s="7"/>
      <c r="AL12" s="7"/>
    </row>
    <row r="13" ht="15.75" hidden="1" customHeight="1" outlineLevel="1">
      <c r="A13" s="183"/>
      <c r="B13" s="7"/>
      <c r="C13" s="7"/>
      <c r="D13" s="7"/>
      <c r="E13" s="7"/>
      <c r="F13" s="7"/>
      <c r="G13" s="7"/>
      <c r="H13" s="7"/>
      <c r="I13" s="7"/>
      <c r="J13" s="7"/>
      <c r="K13" s="7"/>
      <c r="L13" s="7"/>
      <c r="M13" s="7"/>
      <c r="N13" s="7"/>
      <c r="O13" s="7" t="s">
        <v>2200</v>
      </c>
      <c r="P13" s="183"/>
      <c r="Q13" s="183"/>
      <c r="R13" s="7" t="s">
        <v>2201</v>
      </c>
      <c r="S13" s="7">
        <f t="shared" si="1"/>
        <v>0</v>
      </c>
      <c r="T13" s="7"/>
      <c r="U13" s="242"/>
      <c r="V13" s="7"/>
      <c r="W13" s="7"/>
      <c r="X13" s="185"/>
      <c r="Y13" s="7"/>
      <c r="Z13" s="7"/>
      <c r="AA13" s="7"/>
      <c r="AB13" s="7"/>
      <c r="AC13" s="7"/>
      <c r="AD13" s="7"/>
      <c r="AE13" s="7"/>
      <c r="AF13" s="7"/>
      <c r="AG13" s="7"/>
      <c r="AH13" s="7"/>
      <c r="AI13" s="7"/>
      <c r="AJ13" s="7"/>
      <c r="AK13" s="7"/>
      <c r="AL13" s="7"/>
    </row>
    <row r="14" ht="15.75" hidden="1" customHeight="1" outlineLevel="1">
      <c r="A14" s="183"/>
      <c r="B14" s="7"/>
      <c r="C14" s="7"/>
      <c r="D14" s="7"/>
      <c r="E14" s="7"/>
      <c r="F14" s="7"/>
      <c r="G14" s="7"/>
      <c r="H14" s="7"/>
      <c r="I14" s="7"/>
      <c r="J14" s="7"/>
      <c r="K14" s="7"/>
      <c r="L14" s="7"/>
      <c r="M14" s="7"/>
      <c r="N14" s="7"/>
      <c r="O14" s="7" t="s">
        <v>2202</v>
      </c>
      <c r="P14" s="183"/>
      <c r="Q14" s="183"/>
      <c r="R14" s="7" t="s">
        <v>2203</v>
      </c>
      <c r="S14" s="7">
        <f t="shared" si="1"/>
        <v>0</v>
      </c>
      <c r="T14" s="7"/>
      <c r="U14" s="242"/>
      <c r="V14" s="7"/>
      <c r="W14" s="7"/>
      <c r="X14" s="185"/>
      <c r="Y14" s="7"/>
      <c r="Z14" s="7"/>
      <c r="AA14" s="7"/>
      <c r="AB14" s="7"/>
      <c r="AC14" s="7"/>
      <c r="AD14" s="7"/>
      <c r="AE14" s="7"/>
      <c r="AF14" s="7"/>
      <c r="AG14" s="7"/>
      <c r="AH14" s="7"/>
      <c r="AI14" s="7"/>
      <c r="AJ14" s="7"/>
      <c r="AK14" s="7"/>
      <c r="AL14" s="7"/>
    </row>
    <row r="15" ht="15.75" hidden="1" customHeight="1" outlineLevel="1">
      <c r="A15" s="183"/>
      <c r="B15" s="7"/>
      <c r="C15" s="7"/>
      <c r="D15" s="7"/>
      <c r="E15" s="7"/>
      <c r="F15" s="7"/>
      <c r="G15" s="7"/>
      <c r="H15" s="7"/>
      <c r="I15" s="7"/>
      <c r="J15" s="7"/>
      <c r="K15" s="7"/>
      <c r="L15" s="7"/>
      <c r="M15" s="7"/>
      <c r="N15" s="7" t="s">
        <v>2204</v>
      </c>
      <c r="O15" s="243"/>
      <c r="P15" s="183"/>
      <c r="Q15" s="183"/>
      <c r="R15" s="7"/>
      <c r="S15" s="7">
        <f t="shared" si="1"/>
        <v>1106</v>
      </c>
      <c r="T15" s="7" t="s">
        <v>2186</v>
      </c>
      <c r="U15" s="242"/>
      <c r="V15" s="7"/>
      <c r="W15" s="7"/>
      <c r="X15" s="185"/>
      <c r="Y15" s="7"/>
      <c r="Z15" s="7"/>
      <c r="AA15" s="7"/>
      <c r="AB15" s="7"/>
      <c r="AC15" s="7"/>
      <c r="AD15" s="7"/>
      <c r="AE15" s="7"/>
      <c r="AF15" s="7"/>
      <c r="AG15" s="7"/>
      <c r="AH15" s="7"/>
      <c r="AI15" s="7"/>
      <c r="AJ15" s="7"/>
      <c r="AK15" s="7"/>
      <c r="AL15" s="7"/>
    </row>
    <row r="16" ht="15.75" hidden="1" customHeight="1" outlineLevel="1">
      <c r="A16" s="183"/>
      <c r="B16" s="7"/>
      <c r="C16" s="7"/>
      <c r="D16" s="7"/>
      <c r="E16" s="7"/>
      <c r="F16" s="7"/>
      <c r="G16" s="7"/>
      <c r="H16" s="7"/>
      <c r="I16" s="7"/>
      <c r="J16" s="7"/>
      <c r="K16" s="7"/>
      <c r="L16" s="7"/>
      <c r="M16" s="7"/>
      <c r="N16" s="7"/>
      <c r="O16" s="7" t="s">
        <v>2205</v>
      </c>
      <c r="P16" s="183"/>
      <c r="Q16" s="183"/>
      <c r="R16" s="7"/>
      <c r="S16" s="7"/>
      <c r="T16" s="7"/>
      <c r="U16" s="242"/>
      <c r="V16" s="7"/>
      <c r="W16" s="7"/>
      <c r="X16" s="185"/>
      <c r="Y16" s="7"/>
      <c r="Z16" s="7"/>
      <c r="AA16" s="7"/>
      <c r="AB16" s="7"/>
      <c r="AC16" s="7"/>
      <c r="AD16" s="7"/>
      <c r="AE16" s="7"/>
      <c r="AF16" s="7"/>
      <c r="AG16" s="7"/>
      <c r="AH16" s="7"/>
      <c r="AI16" s="7"/>
      <c r="AJ16" s="7"/>
      <c r="AK16" s="7"/>
      <c r="AL16" s="7"/>
    </row>
    <row r="17" ht="15.75" customHeight="1" collapsed="1">
      <c r="A17" s="183" t="s">
        <v>133</v>
      </c>
      <c r="B17" s="7" t="s">
        <v>2206</v>
      </c>
      <c r="C17" s="7" t="s">
        <v>2177</v>
      </c>
      <c r="D17" s="7" t="s">
        <v>2178</v>
      </c>
      <c r="E17" s="7"/>
      <c r="F17" s="7"/>
      <c r="G17" s="7"/>
      <c r="H17" s="7"/>
      <c r="I17" s="7"/>
      <c r="J17" s="7"/>
      <c r="K17" s="30"/>
      <c r="L17" s="30"/>
      <c r="M17" s="7"/>
      <c r="N17" s="7"/>
      <c r="O17" s="7"/>
      <c r="P17" s="183"/>
      <c r="Q17" s="183"/>
      <c r="R17" s="7"/>
      <c r="S17" s="7">
        <f t="shared" ref="S17:S500" si="2">if(N17="",0, value(RIGHT(N17,(len(N17)-2))))</f>
        <v>0</v>
      </c>
      <c r="T17" s="7"/>
      <c r="U17" s="242"/>
      <c r="V17" s="7"/>
      <c r="W17" s="7"/>
      <c r="X17" s="185"/>
      <c r="Y17" s="7"/>
      <c r="Z17" s="7"/>
      <c r="AA17" s="7"/>
      <c r="AB17" s="7"/>
      <c r="AC17" s="7"/>
      <c r="AD17" s="7"/>
      <c r="AE17" s="7"/>
      <c r="AF17" s="7"/>
      <c r="AG17" s="7"/>
      <c r="AH17" s="7"/>
      <c r="AI17" s="7"/>
      <c r="AJ17" s="7"/>
      <c r="AK17" s="7"/>
      <c r="AL17" s="7"/>
    </row>
    <row r="18" ht="15.75" hidden="1" customHeight="1" outlineLevel="1">
      <c r="A18" s="183"/>
      <c r="B18" s="7"/>
      <c r="C18" s="7"/>
      <c r="D18" s="7"/>
      <c r="E18" s="7"/>
      <c r="F18" s="7"/>
      <c r="G18" s="7"/>
      <c r="H18" s="7"/>
      <c r="I18" s="7" t="s">
        <v>2207</v>
      </c>
      <c r="J18" s="7"/>
      <c r="K18" s="7">
        <v>2.0</v>
      </c>
      <c r="L18" s="7" t="s">
        <v>2181</v>
      </c>
      <c r="M18" s="7"/>
      <c r="N18" s="2"/>
      <c r="O18" s="7"/>
      <c r="P18" s="183"/>
      <c r="Q18" s="183"/>
      <c r="R18" s="7" t="s">
        <v>2208</v>
      </c>
      <c r="S18" s="7">
        <f t="shared" si="2"/>
        <v>0</v>
      </c>
      <c r="T18" s="7"/>
      <c r="U18" s="242"/>
      <c r="V18" s="7"/>
      <c r="W18" s="7"/>
      <c r="X18" s="185"/>
      <c r="Y18" s="7"/>
      <c r="Z18" s="7"/>
      <c r="AA18" s="7"/>
      <c r="AB18" s="7"/>
      <c r="AC18" s="7"/>
      <c r="AD18" s="7"/>
      <c r="AE18" s="7"/>
      <c r="AF18" s="7"/>
      <c r="AG18" s="7"/>
      <c r="AH18" s="7"/>
      <c r="AI18" s="7"/>
      <c r="AJ18" s="7"/>
      <c r="AK18" s="7"/>
      <c r="AL18" s="7"/>
    </row>
    <row r="19" ht="15.75" hidden="1" customHeight="1" outlineLevel="1">
      <c r="A19" s="183"/>
      <c r="B19" s="7"/>
      <c r="C19" s="7"/>
      <c r="D19" s="7"/>
      <c r="E19" s="7"/>
      <c r="F19" s="7"/>
      <c r="G19" s="7"/>
      <c r="H19" s="7"/>
      <c r="I19" s="7"/>
      <c r="J19" s="2"/>
      <c r="K19" s="7"/>
      <c r="L19" s="7"/>
      <c r="M19" s="7" t="s">
        <v>2209</v>
      </c>
      <c r="O19" s="7"/>
      <c r="P19" s="183"/>
      <c r="Q19" s="183"/>
      <c r="R19" s="7"/>
      <c r="S19" s="7">
        <f t="shared" si="2"/>
        <v>0</v>
      </c>
      <c r="T19" s="7"/>
      <c r="U19" s="242"/>
      <c r="V19" s="7"/>
      <c r="W19" s="7"/>
      <c r="X19" s="185"/>
      <c r="Y19" s="7"/>
      <c r="Z19" s="7"/>
      <c r="AA19" s="7"/>
      <c r="AB19" s="7"/>
      <c r="AC19" s="7"/>
      <c r="AD19" s="7"/>
      <c r="AE19" s="7"/>
      <c r="AF19" s="7"/>
      <c r="AG19" s="7"/>
      <c r="AH19" s="7"/>
      <c r="AI19" s="7"/>
      <c r="AJ19" s="7"/>
      <c r="AK19" s="7"/>
      <c r="AL19" s="7"/>
    </row>
    <row r="20" ht="15.75" hidden="1" customHeight="1" outlineLevel="1">
      <c r="A20" s="183"/>
      <c r="B20" s="7"/>
      <c r="C20" s="7"/>
      <c r="D20" s="7"/>
      <c r="E20" s="7"/>
      <c r="F20" s="7"/>
      <c r="G20" s="7"/>
      <c r="H20" s="7"/>
      <c r="I20" s="7"/>
      <c r="J20" s="2"/>
      <c r="K20" s="7"/>
      <c r="L20" s="7"/>
      <c r="M20" s="7"/>
      <c r="N20" s="2" t="s">
        <v>2210</v>
      </c>
      <c r="O20" s="243"/>
      <c r="P20" s="183"/>
      <c r="Q20" s="183"/>
      <c r="R20" s="7"/>
      <c r="S20" s="7">
        <f t="shared" si="2"/>
        <v>1005</v>
      </c>
      <c r="T20" s="7" t="s">
        <v>2186</v>
      </c>
      <c r="U20" s="242"/>
      <c r="V20" s="7"/>
      <c r="W20" s="7"/>
      <c r="X20" s="185"/>
      <c r="Y20" s="7"/>
      <c r="Z20" s="7"/>
      <c r="AA20" s="7"/>
      <c r="AB20" s="7"/>
      <c r="AC20" s="7"/>
      <c r="AD20" s="7"/>
      <c r="AE20" s="7"/>
      <c r="AF20" s="7"/>
      <c r="AG20" s="7"/>
      <c r="AH20" s="7"/>
      <c r="AI20" s="7"/>
      <c r="AJ20" s="7"/>
      <c r="AK20" s="7"/>
      <c r="AL20" s="7"/>
    </row>
    <row r="21" ht="15.75" hidden="1" customHeight="1" outlineLevel="1">
      <c r="A21" s="183"/>
      <c r="B21" s="7"/>
      <c r="C21" s="7"/>
      <c r="D21" s="7"/>
      <c r="E21" s="7"/>
      <c r="F21" s="7"/>
      <c r="G21" s="7"/>
      <c r="H21" s="7"/>
      <c r="I21" s="7"/>
      <c r="J21" s="2"/>
      <c r="K21" s="7"/>
      <c r="L21" s="7"/>
      <c r="M21" s="7"/>
      <c r="N21" s="7"/>
      <c r="O21" s="7" t="s">
        <v>2187</v>
      </c>
      <c r="P21" s="183"/>
      <c r="Q21" s="183"/>
      <c r="R21" s="7" t="s">
        <v>2188</v>
      </c>
      <c r="S21" s="7">
        <f t="shared" si="2"/>
        <v>0</v>
      </c>
      <c r="T21" s="7"/>
      <c r="U21" s="242"/>
      <c r="V21" s="7"/>
      <c r="W21" s="7"/>
      <c r="X21" s="185"/>
      <c r="Y21" s="7"/>
      <c r="Z21" s="7"/>
      <c r="AA21" s="7"/>
      <c r="AB21" s="7"/>
      <c r="AC21" s="7"/>
      <c r="AD21" s="7"/>
      <c r="AE21" s="7"/>
      <c r="AF21" s="7"/>
      <c r="AG21" s="7"/>
      <c r="AH21" s="7"/>
      <c r="AI21" s="7"/>
      <c r="AJ21" s="7"/>
      <c r="AK21" s="7"/>
      <c r="AL21" s="7"/>
    </row>
    <row r="22" ht="15.75" hidden="1" customHeight="1" outlineLevel="1">
      <c r="A22" s="183"/>
      <c r="B22" s="7"/>
      <c r="C22" s="7"/>
      <c r="D22" s="7"/>
      <c r="E22" s="7"/>
      <c r="F22" s="7"/>
      <c r="G22" s="7"/>
      <c r="H22" s="7"/>
      <c r="I22" s="7"/>
      <c r="J22" s="2"/>
      <c r="K22" s="7"/>
      <c r="L22" s="7"/>
      <c r="M22" s="7"/>
      <c r="N22" s="7" t="s">
        <v>2211</v>
      </c>
      <c r="O22" s="245"/>
      <c r="P22" s="183"/>
      <c r="Q22" s="183"/>
      <c r="R22" s="7"/>
      <c r="S22" s="7">
        <f t="shared" si="2"/>
        <v>1006</v>
      </c>
      <c r="T22" s="7" t="s">
        <v>2191</v>
      </c>
      <c r="U22" s="242"/>
      <c r="V22" s="7"/>
      <c r="W22" s="7"/>
      <c r="X22" s="185"/>
      <c r="Y22" s="7"/>
      <c r="Z22" s="7"/>
      <c r="AA22" s="7"/>
      <c r="AB22" s="7"/>
      <c r="AC22" s="7"/>
      <c r="AD22" s="7"/>
      <c r="AE22" s="7"/>
      <c r="AF22" s="7"/>
      <c r="AG22" s="7"/>
      <c r="AH22" s="7"/>
      <c r="AI22" s="7"/>
      <c r="AJ22" s="7"/>
      <c r="AK22" s="7"/>
      <c r="AL22" s="7"/>
    </row>
    <row r="23" ht="15.75" hidden="1" customHeight="1" outlineLevel="1">
      <c r="A23" s="183"/>
      <c r="B23" s="7"/>
      <c r="C23" s="7"/>
      <c r="D23" s="7"/>
      <c r="E23" s="7"/>
      <c r="F23" s="7"/>
      <c r="G23" s="7"/>
      <c r="H23" s="7"/>
      <c r="I23" s="7"/>
      <c r="J23" s="2"/>
      <c r="K23" s="7"/>
      <c r="L23" s="7"/>
      <c r="M23" s="7"/>
      <c r="N23" s="7"/>
      <c r="O23" s="7" t="s">
        <v>2192</v>
      </c>
      <c r="P23" s="183"/>
      <c r="Q23" s="183"/>
      <c r="R23" s="7" t="s">
        <v>2193</v>
      </c>
      <c r="S23" s="7">
        <f t="shared" si="2"/>
        <v>0</v>
      </c>
      <c r="T23" s="7"/>
      <c r="U23" s="242"/>
      <c r="V23" s="7"/>
      <c r="W23" s="7"/>
      <c r="X23" s="185"/>
      <c r="Y23" s="7"/>
      <c r="Z23" s="7"/>
      <c r="AA23" s="7"/>
      <c r="AB23" s="7"/>
      <c r="AC23" s="7"/>
      <c r="AD23" s="7"/>
      <c r="AE23" s="7"/>
      <c r="AF23" s="7"/>
      <c r="AG23" s="7"/>
      <c r="AH23" s="7"/>
      <c r="AI23" s="7"/>
      <c r="AJ23" s="7"/>
      <c r="AK23" s="7"/>
      <c r="AL23" s="7"/>
    </row>
    <row r="24" ht="15.75" hidden="1" customHeight="1" outlineLevel="1">
      <c r="A24" s="183"/>
      <c r="B24" s="7"/>
      <c r="C24" s="7"/>
      <c r="D24" s="7"/>
      <c r="E24" s="7"/>
      <c r="F24" s="7"/>
      <c r="G24" s="7"/>
      <c r="H24" s="7"/>
      <c r="I24" s="7"/>
      <c r="J24" s="2"/>
      <c r="K24" s="7"/>
      <c r="L24" s="7"/>
      <c r="M24" s="7"/>
      <c r="N24" s="7" t="s">
        <v>2212</v>
      </c>
      <c r="O24" s="245"/>
      <c r="P24" s="183"/>
      <c r="Q24" s="183"/>
      <c r="R24" s="7"/>
      <c r="S24" s="7">
        <f t="shared" si="2"/>
        <v>1007</v>
      </c>
      <c r="T24" s="7" t="s">
        <v>2191</v>
      </c>
      <c r="U24" s="242"/>
      <c r="V24" s="7"/>
      <c r="W24" s="7"/>
      <c r="X24" s="185"/>
      <c r="Y24" s="7"/>
      <c r="Z24" s="7"/>
      <c r="AA24" s="7"/>
      <c r="AB24" s="7"/>
      <c r="AC24" s="7"/>
      <c r="AD24" s="7"/>
      <c r="AE24" s="7"/>
      <c r="AF24" s="7"/>
      <c r="AG24" s="7"/>
      <c r="AH24" s="7"/>
      <c r="AI24" s="7"/>
      <c r="AJ24" s="7"/>
      <c r="AK24" s="7"/>
      <c r="AL24" s="7"/>
    </row>
    <row r="25" ht="15.75" hidden="1" customHeight="1" outlineLevel="1">
      <c r="A25" s="183"/>
      <c r="B25" s="7"/>
      <c r="C25" s="7"/>
      <c r="D25" s="7"/>
      <c r="E25" s="7"/>
      <c r="F25" s="7"/>
      <c r="G25" s="7"/>
      <c r="H25" s="7"/>
      <c r="I25" s="7"/>
      <c r="J25" s="7"/>
      <c r="K25" s="7"/>
      <c r="L25" s="7"/>
      <c r="M25" s="7"/>
      <c r="N25" s="7"/>
      <c r="O25" s="7" t="s">
        <v>2196</v>
      </c>
      <c r="P25" s="183"/>
      <c r="Q25" s="183"/>
      <c r="R25" s="7" t="s">
        <v>2197</v>
      </c>
      <c r="S25" s="7">
        <f t="shared" si="2"/>
        <v>0</v>
      </c>
      <c r="T25" s="7"/>
      <c r="U25" s="242"/>
      <c r="V25" s="7"/>
      <c r="W25" s="7"/>
      <c r="X25" s="185"/>
      <c r="Y25" s="7"/>
      <c r="Z25" s="7"/>
      <c r="AA25" s="7"/>
      <c r="AB25" s="7"/>
      <c r="AC25" s="7"/>
      <c r="AD25" s="7"/>
      <c r="AE25" s="7"/>
      <c r="AF25" s="7"/>
      <c r="AG25" s="7"/>
      <c r="AH25" s="7"/>
      <c r="AI25" s="7"/>
      <c r="AJ25" s="7"/>
      <c r="AK25" s="7"/>
      <c r="AL25" s="7"/>
    </row>
    <row r="26" ht="15.75" hidden="1" customHeight="1" outlineLevel="1">
      <c r="A26" s="183"/>
      <c r="B26" s="7"/>
      <c r="C26" s="7"/>
      <c r="D26" s="7"/>
      <c r="E26" s="7"/>
      <c r="F26" s="7"/>
      <c r="G26" s="7"/>
      <c r="H26" s="7"/>
      <c r="I26" s="7"/>
      <c r="J26" s="7"/>
      <c r="K26" s="7"/>
      <c r="L26" s="7"/>
      <c r="M26" s="7"/>
      <c r="N26" s="7" t="s">
        <v>2213</v>
      </c>
      <c r="O26" s="245"/>
      <c r="P26" s="183"/>
      <c r="Q26" s="183"/>
      <c r="R26" s="7"/>
      <c r="S26" s="7">
        <f t="shared" si="2"/>
        <v>1008</v>
      </c>
      <c r="T26" s="7" t="s">
        <v>2191</v>
      </c>
      <c r="U26" s="242"/>
      <c r="V26" s="7"/>
      <c r="W26" s="7"/>
      <c r="X26" s="185"/>
      <c r="Y26" s="7"/>
      <c r="Z26" s="7"/>
      <c r="AA26" s="7"/>
      <c r="AB26" s="7"/>
      <c r="AC26" s="7"/>
      <c r="AD26" s="7"/>
      <c r="AE26" s="7"/>
      <c r="AF26" s="7"/>
      <c r="AG26" s="7"/>
      <c r="AH26" s="7"/>
      <c r="AI26" s="7"/>
      <c r="AJ26" s="7"/>
      <c r="AK26" s="7"/>
      <c r="AL26" s="7"/>
    </row>
    <row r="27" ht="15.75" hidden="1" customHeight="1" outlineLevel="1">
      <c r="A27" s="183"/>
      <c r="B27" s="7"/>
      <c r="C27" s="7"/>
      <c r="D27" s="7"/>
      <c r="E27" s="7"/>
      <c r="F27" s="7"/>
      <c r="G27" s="7"/>
      <c r="H27" s="7"/>
      <c r="I27" s="7"/>
      <c r="J27" s="7"/>
      <c r="K27" s="7"/>
      <c r="L27" s="7"/>
      <c r="M27" s="7"/>
      <c r="N27" s="7"/>
      <c r="O27" s="7" t="s">
        <v>2200</v>
      </c>
      <c r="P27" s="183"/>
      <c r="Q27" s="183"/>
      <c r="R27" s="7" t="s">
        <v>2214</v>
      </c>
      <c r="S27" s="7">
        <f t="shared" si="2"/>
        <v>0</v>
      </c>
      <c r="T27" s="7"/>
      <c r="U27" s="242"/>
      <c r="V27" s="7"/>
      <c r="W27" s="7"/>
      <c r="X27" s="185"/>
      <c r="Y27" s="7"/>
      <c r="Z27" s="7"/>
      <c r="AA27" s="7"/>
      <c r="AB27" s="7"/>
      <c r="AC27" s="7"/>
      <c r="AD27" s="7"/>
      <c r="AE27" s="7"/>
      <c r="AF27" s="7"/>
      <c r="AG27" s="7"/>
      <c r="AH27" s="7"/>
      <c r="AI27" s="7"/>
      <c r="AJ27" s="7"/>
      <c r="AK27" s="7"/>
      <c r="AL27" s="7"/>
    </row>
    <row r="28" ht="15.75" hidden="1" customHeight="1" outlineLevel="1">
      <c r="A28" s="183"/>
      <c r="B28" s="7"/>
      <c r="C28" s="7"/>
      <c r="D28" s="7"/>
      <c r="E28" s="7"/>
      <c r="F28" s="7"/>
      <c r="G28" s="7"/>
      <c r="H28" s="7"/>
      <c r="I28" s="7"/>
      <c r="J28" s="7"/>
      <c r="K28" s="7"/>
      <c r="L28" s="7"/>
      <c r="M28" s="7"/>
      <c r="N28" s="7" t="s">
        <v>2215</v>
      </c>
      <c r="O28" s="243"/>
      <c r="P28" s="183"/>
      <c r="Q28" s="183"/>
      <c r="R28" s="7"/>
      <c r="S28" s="7">
        <f t="shared" si="2"/>
        <v>1107</v>
      </c>
      <c r="T28" s="7" t="s">
        <v>2186</v>
      </c>
      <c r="U28" s="242"/>
      <c r="V28" s="7"/>
      <c r="W28" s="7"/>
      <c r="X28" s="185"/>
      <c r="Y28" s="7"/>
      <c r="Z28" s="7"/>
      <c r="AA28" s="7"/>
      <c r="AB28" s="7"/>
      <c r="AC28" s="7"/>
      <c r="AD28" s="7"/>
      <c r="AE28" s="7"/>
      <c r="AF28" s="7"/>
      <c r="AG28" s="7"/>
      <c r="AH28" s="7"/>
      <c r="AI28" s="7"/>
      <c r="AJ28" s="7"/>
      <c r="AK28" s="7"/>
      <c r="AL28" s="7"/>
    </row>
    <row r="29" ht="15.75" hidden="1" customHeight="1" outlineLevel="1">
      <c r="A29" s="183"/>
      <c r="B29" s="7"/>
      <c r="C29" s="7"/>
      <c r="D29" s="7"/>
      <c r="E29" s="7"/>
      <c r="F29" s="7"/>
      <c r="G29" s="7"/>
      <c r="H29" s="7"/>
      <c r="I29" s="7"/>
      <c r="J29" s="7"/>
      <c r="K29" s="7"/>
      <c r="L29" s="7"/>
      <c r="M29" s="7"/>
      <c r="N29" s="7"/>
      <c r="O29" s="7" t="s">
        <v>2205</v>
      </c>
      <c r="P29" s="183"/>
      <c r="Q29" s="183"/>
      <c r="R29" s="7"/>
      <c r="S29" s="7">
        <f t="shared" si="2"/>
        <v>0</v>
      </c>
      <c r="T29" s="7"/>
      <c r="U29" s="242"/>
      <c r="V29" s="7"/>
      <c r="W29" s="7"/>
      <c r="X29" s="185"/>
      <c r="Y29" s="7"/>
      <c r="Z29" s="7"/>
      <c r="AA29" s="7"/>
      <c r="AB29" s="7"/>
      <c r="AC29" s="7"/>
      <c r="AD29" s="7"/>
      <c r="AE29" s="7"/>
      <c r="AF29" s="7"/>
      <c r="AG29" s="7"/>
      <c r="AH29" s="7"/>
      <c r="AI29" s="7"/>
      <c r="AJ29" s="7"/>
      <c r="AK29" s="7"/>
      <c r="AL29" s="7"/>
    </row>
    <row r="30" ht="15.75" customHeight="1" collapsed="1">
      <c r="A30" s="183" t="s">
        <v>133</v>
      </c>
      <c r="B30" s="7" t="s">
        <v>2216</v>
      </c>
      <c r="C30" s="7" t="s">
        <v>2177</v>
      </c>
      <c r="D30" s="7" t="s">
        <v>2178</v>
      </c>
      <c r="E30" s="7"/>
      <c r="F30" s="7"/>
      <c r="G30" s="7"/>
      <c r="H30" s="7"/>
      <c r="I30" s="7"/>
      <c r="J30" s="2"/>
      <c r="K30" s="7"/>
      <c r="L30" s="7"/>
      <c r="M30" s="7"/>
      <c r="N30" s="2"/>
      <c r="O30" s="7"/>
      <c r="P30" s="183"/>
      <c r="Q30" s="183"/>
      <c r="R30" s="7"/>
      <c r="S30" s="7">
        <f t="shared" si="2"/>
        <v>0</v>
      </c>
      <c r="T30" s="7"/>
      <c r="U30" s="242"/>
      <c r="V30" s="7"/>
      <c r="W30" s="7"/>
      <c r="X30" s="185"/>
      <c r="Y30" s="7"/>
      <c r="Z30" s="7"/>
      <c r="AA30" s="7"/>
      <c r="AB30" s="7"/>
      <c r="AC30" s="7"/>
      <c r="AD30" s="7"/>
      <c r="AE30" s="7"/>
      <c r="AF30" s="7"/>
      <c r="AG30" s="7"/>
      <c r="AH30" s="7"/>
      <c r="AI30" s="7"/>
      <c r="AJ30" s="7"/>
      <c r="AK30" s="7"/>
      <c r="AL30" s="7"/>
    </row>
    <row r="31" ht="15.75" hidden="1" customHeight="1" outlineLevel="1">
      <c r="A31" s="183"/>
      <c r="B31" s="7"/>
      <c r="C31" s="7"/>
      <c r="D31" s="7"/>
      <c r="E31" s="7"/>
      <c r="F31" s="7"/>
      <c r="G31" s="7"/>
      <c r="H31" s="7"/>
      <c r="I31" s="7" t="s">
        <v>2217</v>
      </c>
      <c r="J31" s="7" t="s">
        <v>2180</v>
      </c>
      <c r="K31" s="7">
        <v>2.0</v>
      </c>
      <c r="L31" s="7" t="s">
        <v>2181</v>
      </c>
      <c r="M31" s="7"/>
      <c r="N31" s="7"/>
      <c r="O31" s="7"/>
      <c r="P31" s="183"/>
      <c r="Q31" s="183"/>
      <c r="R31" s="7" t="s">
        <v>2218</v>
      </c>
      <c r="S31" s="7">
        <f t="shared" si="2"/>
        <v>0</v>
      </c>
      <c r="T31" s="7"/>
      <c r="U31" s="242"/>
      <c r="V31" s="7"/>
      <c r="W31" s="7"/>
      <c r="X31" s="185"/>
      <c r="Y31" s="7"/>
      <c r="Z31" s="7"/>
      <c r="AA31" s="7"/>
      <c r="AB31" s="7"/>
      <c r="AC31" s="7"/>
      <c r="AD31" s="7"/>
      <c r="AE31" s="7"/>
      <c r="AF31" s="7"/>
      <c r="AG31" s="7"/>
      <c r="AH31" s="7"/>
      <c r="AI31" s="7"/>
      <c r="AJ31" s="7"/>
      <c r="AK31" s="7"/>
      <c r="AL31" s="7"/>
    </row>
    <row r="32" ht="15.75" hidden="1" customHeight="1" outlineLevel="1">
      <c r="A32" s="183"/>
      <c r="B32" s="7"/>
      <c r="C32" s="7"/>
      <c r="D32" s="7"/>
      <c r="E32" s="7"/>
      <c r="F32" s="7"/>
      <c r="G32" s="7"/>
      <c r="H32" s="7"/>
      <c r="I32" s="7"/>
      <c r="J32" s="7"/>
      <c r="K32" s="7"/>
      <c r="L32" s="7"/>
      <c r="M32" s="7" t="s">
        <v>2219</v>
      </c>
      <c r="N32" s="7"/>
      <c r="O32" s="7"/>
      <c r="P32" s="183"/>
      <c r="Q32" s="183"/>
      <c r="R32" s="7"/>
      <c r="S32" s="7">
        <f t="shared" si="2"/>
        <v>0</v>
      </c>
      <c r="T32" s="7"/>
      <c r="U32" s="242"/>
      <c r="V32" s="7"/>
      <c r="W32" s="7"/>
      <c r="X32" s="185"/>
      <c r="Y32" s="7"/>
      <c r="Z32" s="7"/>
      <c r="AA32" s="7"/>
      <c r="AB32" s="7"/>
      <c r="AC32" s="7"/>
      <c r="AD32" s="7"/>
      <c r="AE32" s="7"/>
      <c r="AF32" s="7"/>
      <c r="AG32" s="7"/>
      <c r="AH32" s="7"/>
      <c r="AI32" s="7"/>
      <c r="AJ32" s="7"/>
      <c r="AK32" s="7"/>
      <c r="AL32" s="7"/>
    </row>
    <row r="33" ht="15.75" hidden="1" customHeight="1" outlineLevel="1">
      <c r="A33" s="183"/>
      <c r="B33" s="7"/>
      <c r="C33" s="7"/>
      <c r="D33" s="7"/>
      <c r="E33" s="7"/>
      <c r="F33" s="7"/>
      <c r="G33" s="7"/>
      <c r="H33" s="7"/>
      <c r="I33" s="7"/>
      <c r="J33" s="2"/>
      <c r="K33" s="7"/>
      <c r="L33" s="7"/>
      <c r="M33" s="7"/>
      <c r="N33" s="2" t="s">
        <v>2220</v>
      </c>
      <c r="O33" s="243"/>
      <c r="P33" s="183"/>
      <c r="Q33" s="183"/>
      <c r="R33" s="7"/>
      <c r="S33" s="7">
        <f t="shared" si="2"/>
        <v>1009</v>
      </c>
      <c r="T33" s="7" t="s">
        <v>2186</v>
      </c>
      <c r="U33" s="242"/>
      <c r="V33" s="7"/>
      <c r="W33" s="7"/>
      <c r="X33" s="185"/>
      <c r="Y33" s="7"/>
      <c r="Z33" s="7"/>
      <c r="AA33" s="7"/>
      <c r="AB33" s="7"/>
      <c r="AC33" s="7"/>
      <c r="AD33" s="7"/>
      <c r="AE33" s="7"/>
      <c r="AF33" s="7"/>
      <c r="AG33" s="7"/>
      <c r="AH33" s="7"/>
      <c r="AI33" s="7"/>
      <c r="AJ33" s="7"/>
      <c r="AK33" s="7"/>
      <c r="AL33" s="7"/>
    </row>
    <row r="34" ht="15.75" hidden="1" customHeight="1" outlineLevel="1">
      <c r="A34" s="183"/>
      <c r="B34" s="7"/>
      <c r="C34" s="7"/>
      <c r="D34" s="7"/>
      <c r="E34" s="7"/>
      <c r="F34" s="7"/>
      <c r="G34" s="7"/>
      <c r="H34" s="7"/>
      <c r="I34" s="7"/>
      <c r="K34" s="7"/>
      <c r="L34" s="7"/>
      <c r="M34" s="7"/>
      <c r="N34" s="7"/>
      <c r="O34" s="7" t="s">
        <v>2187</v>
      </c>
      <c r="P34" s="183"/>
      <c r="Q34" s="183"/>
      <c r="R34" s="7" t="s">
        <v>2188</v>
      </c>
      <c r="S34" s="7">
        <f t="shared" si="2"/>
        <v>0</v>
      </c>
      <c r="T34" s="7"/>
      <c r="U34" s="242"/>
      <c r="V34" s="7"/>
      <c r="W34" s="7"/>
      <c r="X34" s="185"/>
      <c r="Y34" s="7"/>
      <c r="Z34" s="7"/>
      <c r="AA34" s="7"/>
      <c r="AB34" s="7"/>
      <c r="AC34" s="7"/>
      <c r="AD34" s="7"/>
      <c r="AE34" s="7"/>
      <c r="AF34" s="7"/>
      <c r="AG34" s="7"/>
      <c r="AH34" s="7"/>
      <c r="AI34" s="7"/>
      <c r="AJ34" s="7"/>
      <c r="AK34" s="7"/>
      <c r="AL34" s="7"/>
    </row>
    <row r="35" ht="15.75" hidden="1" customHeight="1" outlineLevel="1">
      <c r="A35" s="183"/>
      <c r="B35" s="7"/>
      <c r="C35" s="7"/>
      <c r="D35" s="7"/>
      <c r="E35" s="7"/>
      <c r="F35" s="7"/>
      <c r="G35" s="7"/>
      <c r="H35" s="7"/>
      <c r="I35" s="7"/>
      <c r="K35" s="7"/>
      <c r="L35" s="7"/>
      <c r="M35" s="7"/>
      <c r="N35" s="7" t="s">
        <v>2221</v>
      </c>
      <c r="O35" s="245"/>
      <c r="P35" s="183"/>
      <c r="Q35" s="183"/>
      <c r="R35" s="7"/>
      <c r="S35" s="7">
        <f t="shared" si="2"/>
        <v>1010</v>
      </c>
      <c r="T35" s="7" t="s">
        <v>2191</v>
      </c>
      <c r="U35" s="242"/>
      <c r="V35" s="7"/>
      <c r="W35" s="7"/>
      <c r="X35" s="185"/>
      <c r="Y35" s="7"/>
      <c r="Z35" s="7"/>
      <c r="AA35" s="7"/>
      <c r="AB35" s="7"/>
      <c r="AC35" s="7"/>
      <c r="AD35" s="7"/>
      <c r="AE35" s="7"/>
      <c r="AF35" s="7"/>
      <c r="AG35" s="7"/>
      <c r="AH35" s="7"/>
      <c r="AI35" s="7"/>
      <c r="AJ35" s="7"/>
      <c r="AK35" s="7"/>
      <c r="AL35" s="7"/>
    </row>
    <row r="36" ht="15.75" hidden="1" customHeight="1" outlineLevel="1">
      <c r="A36" s="183"/>
      <c r="B36" s="7"/>
      <c r="C36" s="7"/>
      <c r="D36" s="7"/>
      <c r="E36" s="7"/>
      <c r="F36" s="7"/>
      <c r="G36" s="7"/>
      <c r="H36" s="7"/>
      <c r="I36" s="7"/>
      <c r="K36" s="7"/>
      <c r="L36" s="7"/>
      <c r="M36" s="7"/>
      <c r="N36" s="7"/>
      <c r="O36" s="7" t="s">
        <v>2192</v>
      </c>
      <c r="P36" s="183"/>
      <c r="Q36" s="183"/>
      <c r="R36" s="7" t="s">
        <v>2193</v>
      </c>
      <c r="S36" s="7">
        <f t="shared" si="2"/>
        <v>0</v>
      </c>
      <c r="T36" s="7"/>
      <c r="U36" s="242"/>
      <c r="V36" s="7"/>
      <c r="W36" s="7"/>
      <c r="X36" s="185"/>
      <c r="Y36" s="7"/>
      <c r="Z36" s="7"/>
      <c r="AA36" s="7"/>
      <c r="AB36" s="7"/>
      <c r="AC36" s="7"/>
      <c r="AD36" s="7"/>
      <c r="AE36" s="7"/>
      <c r="AF36" s="7"/>
      <c r="AG36" s="7"/>
      <c r="AH36" s="7"/>
      <c r="AI36" s="7"/>
      <c r="AJ36" s="7"/>
      <c r="AK36" s="7"/>
      <c r="AL36" s="7"/>
    </row>
    <row r="37" ht="15.75" hidden="1" customHeight="1" outlineLevel="1">
      <c r="A37" s="183"/>
      <c r="B37" s="7"/>
      <c r="C37" s="7"/>
      <c r="D37" s="7"/>
      <c r="E37" s="7"/>
      <c r="F37" s="7"/>
      <c r="G37" s="7"/>
      <c r="H37" s="7"/>
      <c r="I37" s="7"/>
      <c r="K37" s="7"/>
      <c r="L37" s="7"/>
      <c r="M37" s="7"/>
      <c r="N37" s="7" t="s">
        <v>2222</v>
      </c>
      <c r="O37" s="245"/>
      <c r="P37" s="183"/>
      <c r="Q37" s="183"/>
      <c r="R37" s="7"/>
      <c r="S37" s="7">
        <f t="shared" si="2"/>
        <v>1011</v>
      </c>
      <c r="T37" s="7" t="s">
        <v>2191</v>
      </c>
      <c r="U37" s="242"/>
      <c r="V37" s="7"/>
      <c r="W37" s="7"/>
      <c r="X37" s="185"/>
      <c r="Y37" s="7"/>
      <c r="Z37" s="7"/>
      <c r="AA37" s="7"/>
      <c r="AB37" s="7"/>
      <c r="AC37" s="7"/>
      <c r="AD37" s="7"/>
      <c r="AE37" s="7"/>
      <c r="AF37" s="7"/>
      <c r="AG37" s="7"/>
      <c r="AH37" s="7"/>
      <c r="AI37" s="7"/>
      <c r="AJ37" s="7"/>
      <c r="AK37" s="7"/>
      <c r="AL37" s="7"/>
    </row>
    <row r="38" ht="15.75" hidden="1" customHeight="1" outlineLevel="1">
      <c r="A38" s="183"/>
      <c r="B38" s="7"/>
      <c r="C38" s="7"/>
      <c r="D38" s="7"/>
      <c r="E38" s="7"/>
      <c r="F38" s="7"/>
      <c r="G38" s="7"/>
      <c r="H38" s="7"/>
      <c r="I38" s="7"/>
      <c r="K38" s="7"/>
      <c r="L38" s="7"/>
      <c r="M38" s="7"/>
      <c r="N38" s="7"/>
      <c r="O38" s="7" t="s">
        <v>2196</v>
      </c>
      <c r="P38" s="183"/>
      <c r="Q38" s="183"/>
      <c r="R38" s="7" t="s">
        <v>2197</v>
      </c>
      <c r="S38" s="7">
        <f t="shared" si="2"/>
        <v>0</v>
      </c>
      <c r="T38" s="7"/>
      <c r="U38" s="242"/>
      <c r="V38" s="7"/>
      <c r="W38" s="7"/>
      <c r="X38" s="185"/>
      <c r="Y38" s="7"/>
      <c r="Z38" s="7"/>
      <c r="AA38" s="7"/>
      <c r="AB38" s="7"/>
      <c r="AC38" s="7"/>
      <c r="AD38" s="7"/>
      <c r="AE38" s="7"/>
      <c r="AF38" s="7"/>
      <c r="AG38" s="7"/>
      <c r="AH38" s="7"/>
      <c r="AI38" s="7"/>
      <c r="AJ38" s="7"/>
      <c r="AK38" s="7"/>
      <c r="AL38" s="7"/>
    </row>
    <row r="39" ht="15.75" hidden="1" customHeight="1" outlineLevel="1">
      <c r="A39" s="183"/>
      <c r="B39" s="7"/>
      <c r="C39" s="7"/>
      <c r="D39" s="7"/>
      <c r="E39" s="7"/>
      <c r="F39" s="7"/>
      <c r="G39" s="7"/>
      <c r="H39" s="7"/>
      <c r="I39" s="7"/>
      <c r="K39" s="7"/>
      <c r="L39" s="7"/>
      <c r="M39" s="7"/>
      <c r="N39" s="7" t="s">
        <v>2223</v>
      </c>
      <c r="O39" s="245"/>
      <c r="P39" s="183"/>
      <c r="Q39" s="183"/>
      <c r="R39" s="7"/>
      <c r="S39" s="7">
        <f t="shared" si="2"/>
        <v>1012</v>
      </c>
      <c r="T39" s="7" t="s">
        <v>2191</v>
      </c>
      <c r="U39" s="242"/>
      <c r="V39" s="7"/>
      <c r="W39" s="7"/>
      <c r="X39" s="185"/>
      <c r="Y39" s="7"/>
      <c r="Z39" s="7"/>
      <c r="AA39" s="7"/>
      <c r="AB39" s="7"/>
      <c r="AC39" s="7"/>
      <c r="AD39" s="7"/>
      <c r="AE39" s="7"/>
      <c r="AF39" s="7"/>
      <c r="AG39" s="7"/>
      <c r="AH39" s="7"/>
      <c r="AI39" s="7"/>
      <c r="AJ39" s="7"/>
      <c r="AK39" s="7"/>
      <c r="AL39" s="7"/>
    </row>
    <row r="40" ht="15.75" hidden="1" customHeight="1" outlineLevel="1">
      <c r="A40" s="183"/>
      <c r="B40" s="7"/>
      <c r="C40" s="7"/>
      <c r="D40" s="7"/>
      <c r="E40" s="7"/>
      <c r="F40" s="7"/>
      <c r="G40" s="7"/>
      <c r="H40" s="7"/>
      <c r="I40" s="7"/>
      <c r="K40" s="7"/>
      <c r="L40" s="7"/>
      <c r="M40" s="7"/>
      <c r="N40" s="7"/>
      <c r="O40" s="7" t="s">
        <v>2200</v>
      </c>
      <c r="P40" s="183"/>
      <c r="Q40" s="183"/>
      <c r="R40" s="7" t="s">
        <v>2214</v>
      </c>
      <c r="S40" s="7">
        <f t="shared" si="2"/>
        <v>0</v>
      </c>
      <c r="T40" s="7"/>
      <c r="U40" s="242"/>
      <c r="V40" s="7"/>
      <c r="W40" s="7"/>
      <c r="X40" s="185"/>
      <c r="Y40" s="7"/>
      <c r="Z40" s="7"/>
      <c r="AA40" s="7"/>
      <c r="AB40" s="7"/>
      <c r="AC40" s="7"/>
      <c r="AD40" s="7"/>
      <c r="AE40" s="7"/>
      <c r="AF40" s="7"/>
      <c r="AG40" s="7"/>
      <c r="AH40" s="7"/>
      <c r="AI40" s="7"/>
      <c r="AJ40" s="7"/>
      <c r="AK40" s="7"/>
      <c r="AL40" s="7"/>
    </row>
    <row r="41" ht="15.75" hidden="1" customHeight="1" outlineLevel="1">
      <c r="A41" s="183"/>
      <c r="B41" s="7"/>
      <c r="C41" s="7"/>
      <c r="D41" s="7"/>
      <c r="E41" s="7"/>
      <c r="F41" s="7"/>
      <c r="G41" s="7"/>
      <c r="H41" s="7"/>
      <c r="I41" s="7"/>
      <c r="K41" s="7"/>
      <c r="L41" s="7"/>
      <c r="M41" s="7"/>
      <c r="N41" s="7" t="s">
        <v>2224</v>
      </c>
      <c r="O41" s="243"/>
      <c r="P41" s="183"/>
      <c r="Q41" s="183"/>
      <c r="R41" s="7"/>
      <c r="S41" s="7">
        <f t="shared" si="2"/>
        <v>1108</v>
      </c>
      <c r="T41" s="7" t="s">
        <v>2186</v>
      </c>
      <c r="U41" s="242"/>
      <c r="V41" s="7"/>
      <c r="W41" s="7"/>
      <c r="X41" s="185"/>
      <c r="Y41" s="7"/>
      <c r="Z41" s="7"/>
      <c r="AA41" s="7"/>
      <c r="AB41" s="7"/>
      <c r="AC41" s="7"/>
      <c r="AD41" s="7"/>
      <c r="AE41" s="7"/>
      <c r="AF41" s="7"/>
      <c r="AG41" s="7"/>
      <c r="AH41" s="7"/>
      <c r="AI41" s="7"/>
      <c r="AJ41" s="7"/>
      <c r="AK41" s="7"/>
      <c r="AL41" s="7"/>
    </row>
    <row r="42" ht="15.75" hidden="1" customHeight="1" outlineLevel="1">
      <c r="A42" s="183"/>
      <c r="B42" s="7"/>
      <c r="C42" s="7"/>
      <c r="D42" s="7"/>
      <c r="E42" s="7"/>
      <c r="F42" s="7"/>
      <c r="G42" s="7"/>
      <c r="H42" s="7"/>
      <c r="I42" s="7"/>
      <c r="K42" s="7"/>
      <c r="L42" s="7"/>
      <c r="M42" s="7"/>
      <c r="N42" s="7"/>
      <c r="O42" s="7" t="s">
        <v>2205</v>
      </c>
      <c r="P42" s="183"/>
      <c r="Q42" s="183"/>
      <c r="R42" s="7"/>
      <c r="S42" s="7">
        <f t="shared" si="2"/>
        <v>0</v>
      </c>
      <c r="T42" s="7"/>
      <c r="U42" s="242"/>
      <c r="V42" s="7"/>
      <c r="W42" s="7"/>
      <c r="X42" s="185"/>
      <c r="Y42" s="7"/>
      <c r="Z42" s="7"/>
      <c r="AA42" s="7"/>
      <c r="AB42" s="7"/>
      <c r="AC42" s="7"/>
      <c r="AD42" s="7"/>
      <c r="AE42" s="7"/>
      <c r="AF42" s="7"/>
      <c r="AG42" s="7"/>
      <c r="AH42" s="7"/>
      <c r="AI42" s="7"/>
      <c r="AJ42" s="7"/>
      <c r="AK42" s="7"/>
      <c r="AL42" s="7"/>
    </row>
    <row r="43" ht="15.75" customHeight="1" collapsed="1">
      <c r="A43" s="183" t="s">
        <v>133</v>
      </c>
      <c r="B43" s="7" t="s">
        <v>688</v>
      </c>
      <c r="C43" s="7" t="s">
        <v>2177</v>
      </c>
      <c r="D43" s="7" t="s">
        <v>2178</v>
      </c>
      <c r="E43" s="7"/>
      <c r="F43" s="7"/>
      <c r="G43" s="7"/>
      <c r="H43" s="7"/>
      <c r="I43" s="7"/>
      <c r="J43" s="2"/>
      <c r="K43" s="7"/>
      <c r="L43" s="7"/>
      <c r="M43" s="7"/>
      <c r="N43" s="2"/>
      <c r="O43" s="7"/>
      <c r="P43" s="183"/>
      <c r="Q43" s="183"/>
      <c r="R43" s="7"/>
      <c r="S43" s="7">
        <f t="shared" si="2"/>
        <v>0</v>
      </c>
      <c r="T43" s="7"/>
      <c r="U43" s="242"/>
      <c r="V43" s="7"/>
      <c r="W43" s="7"/>
      <c r="X43" s="185"/>
      <c r="Y43" s="7"/>
      <c r="Z43" s="7"/>
      <c r="AA43" s="7"/>
      <c r="AB43" s="7"/>
      <c r="AC43" s="7"/>
      <c r="AD43" s="7"/>
      <c r="AE43" s="7"/>
      <c r="AF43" s="7"/>
      <c r="AG43" s="7"/>
      <c r="AH43" s="7"/>
      <c r="AI43" s="7"/>
      <c r="AJ43" s="7"/>
      <c r="AK43" s="7"/>
      <c r="AL43" s="7"/>
    </row>
    <row r="44" ht="15.75" hidden="1" customHeight="1" outlineLevel="1">
      <c r="A44" s="183"/>
      <c r="B44" s="7"/>
      <c r="C44" s="7"/>
      <c r="D44" s="7"/>
      <c r="E44" s="7"/>
      <c r="F44" s="7"/>
      <c r="G44" s="7"/>
      <c r="H44" s="7"/>
      <c r="I44" s="7" t="s">
        <v>2225</v>
      </c>
      <c r="J44" s="2" t="s">
        <v>2226</v>
      </c>
      <c r="K44" s="7">
        <v>3.0</v>
      </c>
      <c r="L44" s="7" t="s">
        <v>2227</v>
      </c>
      <c r="M44" s="7"/>
      <c r="N44" s="2"/>
      <c r="O44" s="7"/>
      <c r="P44" s="183"/>
      <c r="Q44" s="183"/>
      <c r="R44" s="7" t="s">
        <v>2228</v>
      </c>
      <c r="S44" s="7">
        <f t="shared" si="2"/>
        <v>0</v>
      </c>
      <c r="T44" s="7"/>
      <c r="U44" s="242"/>
      <c r="V44" s="7"/>
      <c r="W44" s="7"/>
      <c r="X44" s="185"/>
      <c r="Y44" s="7"/>
      <c r="Z44" s="7"/>
      <c r="AA44" s="7"/>
      <c r="AB44" s="7"/>
      <c r="AC44" s="7"/>
      <c r="AD44" s="7"/>
      <c r="AE44" s="7"/>
      <c r="AF44" s="7"/>
      <c r="AG44" s="7"/>
      <c r="AH44" s="7"/>
      <c r="AI44" s="7"/>
      <c r="AJ44" s="7"/>
      <c r="AK44" s="7"/>
      <c r="AL44" s="7"/>
    </row>
    <row r="45" ht="15.75" hidden="1" customHeight="1" outlineLevel="1">
      <c r="A45" s="183"/>
      <c r="B45" s="7"/>
      <c r="C45" s="7"/>
      <c r="D45" s="7"/>
      <c r="E45" s="7"/>
      <c r="F45" s="7"/>
      <c r="G45" s="7"/>
      <c r="H45" s="7"/>
      <c r="I45" s="7"/>
      <c r="K45" s="7"/>
      <c r="L45" s="7"/>
      <c r="M45" s="7" t="s">
        <v>2229</v>
      </c>
      <c r="O45" s="7"/>
      <c r="P45" s="183"/>
      <c r="Q45" s="183"/>
      <c r="R45" s="7"/>
      <c r="S45" s="7">
        <f t="shared" si="2"/>
        <v>0</v>
      </c>
      <c r="T45" s="7"/>
      <c r="U45" s="242"/>
      <c r="V45" s="7"/>
      <c r="W45" s="7"/>
      <c r="X45" s="185"/>
      <c r="Y45" s="7"/>
      <c r="Z45" s="7"/>
      <c r="AA45" s="7"/>
      <c r="AB45" s="7"/>
      <c r="AC45" s="7"/>
      <c r="AD45" s="7"/>
      <c r="AE45" s="7"/>
      <c r="AF45" s="7"/>
      <c r="AG45" s="7"/>
      <c r="AH45" s="7"/>
      <c r="AI45" s="7"/>
      <c r="AJ45" s="7"/>
      <c r="AK45" s="7"/>
      <c r="AL45" s="7"/>
    </row>
    <row r="46" ht="15.75" hidden="1" customHeight="1" outlineLevel="1">
      <c r="A46" s="183"/>
      <c r="B46" s="7"/>
      <c r="C46" s="7"/>
      <c r="D46" s="7"/>
      <c r="E46" s="7"/>
      <c r="F46" s="7"/>
      <c r="G46" s="7"/>
      <c r="H46" s="7"/>
      <c r="I46" s="7"/>
      <c r="J46" s="2"/>
      <c r="K46" s="7"/>
      <c r="L46" s="7"/>
      <c r="M46" s="7"/>
      <c r="N46" s="2" t="s">
        <v>2230</v>
      </c>
      <c r="O46" s="243"/>
      <c r="P46" s="183"/>
      <c r="Q46" s="183"/>
      <c r="R46" s="7"/>
      <c r="S46" s="7">
        <f t="shared" si="2"/>
        <v>1013</v>
      </c>
      <c r="T46" s="7" t="s">
        <v>2186</v>
      </c>
      <c r="U46" s="242"/>
      <c r="V46" s="7"/>
      <c r="W46" s="7"/>
      <c r="X46" s="185"/>
      <c r="Y46" s="7"/>
      <c r="Z46" s="7"/>
      <c r="AA46" s="7"/>
      <c r="AB46" s="7"/>
      <c r="AC46" s="7"/>
      <c r="AD46" s="7"/>
      <c r="AE46" s="7"/>
      <c r="AF46" s="7"/>
      <c r="AG46" s="7"/>
      <c r="AH46" s="7"/>
      <c r="AI46" s="7"/>
      <c r="AJ46" s="7"/>
      <c r="AK46" s="7"/>
      <c r="AL46" s="7"/>
    </row>
    <row r="47" ht="15.75" hidden="1" customHeight="1" outlineLevel="1">
      <c r="A47" s="183"/>
      <c r="B47" s="7"/>
      <c r="C47" s="7"/>
      <c r="D47" s="7"/>
      <c r="E47" s="7"/>
      <c r="F47" s="7"/>
      <c r="G47" s="7"/>
      <c r="H47" s="7"/>
      <c r="I47" s="7"/>
      <c r="J47" s="2"/>
      <c r="K47" s="7"/>
      <c r="L47" s="7"/>
      <c r="M47" s="7"/>
      <c r="N47" s="7"/>
      <c r="O47" s="7" t="s">
        <v>2187</v>
      </c>
      <c r="P47" s="183"/>
      <c r="Q47" s="183"/>
      <c r="R47" s="7" t="s">
        <v>2188</v>
      </c>
      <c r="S47" s="7">
        <f t="shared" si="2"/>
        <v>0</v>
      </c>
      <c r="T47" s="7"/>
      <c r="U47" s="242"/>
      <c r="V47" s="7"/>
      <c r="W47" s="7"/>
      <c r="X47" s="185"/>
      <c r="Y47" s="7"/>
      <c r="Z47" s="7"/>
      <c r="AA47" s="7"/>
      <c r="AB47" s="7"/>
      <c r="AC47" s="7"/>
      <c r="AD47" s="7"/>
      <c r="AE47" s="7"/>
      <c r="AF47" s="7"/>
      <c r="AG47" s="7"/>
      <c r="AH47" s="7"/>
      <c r="AI47" s="7"/>
      <c r="AJ47" s="7"/>
      <c r="AK47" s="7"/>
      <c r="AL47" s="7"/>
    </row>
    <row r="48" ht="15.75" hidden="1" customHeight="1" outlineLevel="1">
      <c r="A48" s="183"/>
      <c r="B48" s="7"/>
      <c r="C48" s="7"/>
      <c r="D48" s="7"/>
      <c r="E48" s="7"/>
      <c r="F48" s="7"/>
      <c r="G48" s="7"/>
      <c r="H48" s="7"/>
      <c r="I48" s="7"/>
      <c r="J48" s="2"/>
      <c r="K48" s="7"/>
      <c r="L48" s="7"/>
      <c r="M48" s="7"/>
      <c r="N48" s="7" t="s">
        <v>2231</v>
      </c>
      <c r="O48" s="245"/>
      <c r="P48" s="183"/>
      <c r="Q48" s="183"/>
      <c r="R48" s="7"/>
      <c r="S48" s="7">
        <f t="shared" si="2"/>
        <v>1014</v>
      </c>
      <c r="T48" s="7" t="s">
        <v>2191</v>
      </c>
      <c r="U48" s="242"/>
      <c r="V48" s="7"/>
      <c r="W48" s="7"/>
      <c r="X48" s="185"/>
      <c r="Y48" s="7"/>
      <c r="Z48" s="7"/>
      <c r="AA48" s="7"/>
      <c r="AB48" s="7"/>
      <c r="AC48" s="7"/>
      <c r="AD48" s="7"/>
      <c r="AE48" s="7"/>
      <c r="AF48" s="7"/>
      <c r="AG48" s="7"/>
      <c r="AH48" s="7"/>
      <c r="AI48" s="7"/>
      <c r="AJ48" s="7"/>
      <c r="AK48" s="7"/>
      <c r="AL48" s="7"/>
    </row>
    <row r="49" ht="15.75" hidden="1" customHeight="1" outlineLevel="1">
      <c r="A49" s="183"/>
      <c r="B49" s="7"/>
      <c r="C49" s="7"/>
      <c r="D49" s="7"/>
      <c r="E49" s="7"/>
      <c r="F49" s="7"/>
      <c r="G49" s="7"/>
      <c r="H49" s="7"/>
      <c r="I49" s="7"/>
      <c r="J49" s="2"/>
      <c r="K49" s="7"/>
      <c r="L49" s="7"/>
      <c r="M49" s="7"/>
      <c r="N49" s="7"/>
      <c r="O49" s="7" t="s">
        <v>2192</v>
      </c>
      <c r="P49" s="183"/>
      <c r="Q49" s="183"/>
      <c r="R49" s="7" t="s">
        <v>2193</v>
      </c>
      <c r="S49" s="7">
        <f t="shared" si="2"/>
        <v>0</v>
      </c>
      <c r="T49" s="7"/>
      <c r="U49" s="242"/>
      <c r="V49" s="7"/>
      <c r="W49" s="7"/>
      <c r="X49" s="185"/>
      <c r="Y49" s="7"/>
      <c r="Z49" s="7"/>
      <c r="AA49" s="7"/>
      <c r="AB49" s="7"/>
      <c r="AC49" s="7"/>
      <c r="AD49" s="7"/>
      <c r="AE49" s="7"/>
      <c r="AF49" s="7"/>
      <c r="AG49" s="7"/>
      <c r="AH49" s="7"/>
      <c r="AI49" s="7"/>
      <c r="AJ49" s="7"/>
      <c r="AK49" s="7"/>
      <c r="AL49" s="7"/>
    </row>
    <row r="50" ht="15.75" hidden="1" customHeight="1" outlineLevel="1">
      <c r="A50" s="183"/>
      <c r="B50" s="7"/>
      <c r="C50" s="7"/>
      <c r="D50" s="7"/>
      <c r="E50" s="7"/>
      <c r="F50" s="7"/>
      <c r="G50" s="7"/>
      <c r="H50" s="7"/>
      <c r="I50" s="7"/>
      <c r="J50" s="2"/>
      <c r="K50" s="7"/>
      <c r="L50" s="7"/>
      <c r="M50" s="7"/>
      <c r="N50" s="7" t="s">
        <v>2232</v>
      </c>
      <c r="O50" s="245"/>
      <c r="P50" s="183"/>
      <c r="Q50" s="183"/>
      <c r="R50" s="7"/>
      <c r="S50" s="7">
        <f t="shared" si="2"/>
        <v>1015</v>
      </c>
      <c r="T50" s="7" t="s">
        <v>2191</v>
      </c>
      <c r="U50" s="242"/>
      <c r="V50" s="7"/>
      <c r="W50" s="7"/>
      <c r="X50" s="185"/>
      <c r="Y50" s="7"/>
      <c r="Z50" s="7"/>
      <c r="AA50" s="7"/>
      <c r="AB50" s="7"/>
      <c r="AC50" s="7"/>
      <c r="AD50" s="7"/>
      <c r="AE50" s="7"/>
      <c r="AF50" s="7"/>
      <c r="AG50" s="7"/>
      <c r="AH50" s="7"/>
      <c r="AI50" s="7"/>
      <c r="AJ50" s="7"/>
      <c r="AK50" s="7"/>
      <c r="AL50" s="7"/>
    </row>
    <row r="51" ht="15.75" hidden="1" customHeight="1" outlineLevel="1">
      <c r="A51" s="183"/>
      <c r="B51" s="7"/>
      <c r="C51" s="7"/>
      <c r="D51" s="7"/>
      <c r="E51" s="7"/>
      <c r="F51" s="7"/>
      <c r="G51" s="7"/>
      <c r="H51" s="7"/>
      <c r="I51" s="7"/>
      <c r="J51" s="2"/>
      <c r="K51" s="7"/>
      <c r="L51" s="7"/>
      <c r="M51" s="7"/>
      <c r="N51" s="7"/>
      <c r="O51" s="7" t="s">
        <v>2196</v>
      </c>
      <c r="P51" s="183"/>
      <c r="Q51" s="183"/>
      <c r="R51" s="7" t="s">
        <v>2197</v>
      </c>
      <c r="S51" s="7">
        <f t="shared" si="2"/>
        <v>0</v>
      </c>
      <c r="T51" s="7"/>
      <c r="U51" s="242"/>
      <c r="V51" s="7"/>
      <c r="W51" s="7"/>
      <c r="X51" s="185"/>
      <c r="Y51" s="7"/>
      <c r="Z51" s="7"/>
      <c r="AA51" s="7"/>
      <c r="AB51" s="7"/>
      <c r="AC51" s="7"/>
      <c r="AD51" s="7"/>
      <c r="AE51" s="7"/>
      <c r="AF51" s="7"/>
      <c r="AG51" s="7"/>
      <c r="AH51" s="7"/>
      <c r="AI51" s="7"/>
      <c r="AJ51" s="7"/>
      <c r="AK51" s="7"/>
      <c r="AL51" s="7"/>
    </row>
    <row r="52" ht="15.75" hidden="1" customHeight="1" outlineLevel="1">
      <c r="A52" s="183"/>
      <c r="B52" s="7"/>
      <c r="C52" s="7"/>
      <c r="D52" s="7"/>
      <c r="E52" s="7"/>
      <c r="F52" s="7"/>
      <c r="G52" s="7"/>
      <c r="H52" s="7"/>
      <c r="I52" s="7"/>
      <c r="J52" s="2"/>
      <c r="K52" s="7"/>
      <c r="L52" s="7"/>
      <c r="M52" s="7"/>
      <c r="N52" s="7" t="s">
        <v>2233</v>
      </c>
      <c r="O52" s="245"/>
      <c r="P52" s="183"/>
      <c r="Q52" s="183"/>
      <c r="R52" s="7"/>
      <c r="S52" s="7">
        <f t="shared" si="2"/>
        <v>1016</v>
      </c>
      <c r="T52" s="7" t="s">
        <v>2191</v>
      </c>
      <c r="U52" s="242"/>
      <c r="V52" s="7"/>
      <c r="W52" s="7"/>
      <c r="X52" s="185"/>
      <c r="Y52" s="7"/>
      <c r="Z52" s="7"/>
      <c r="AA52" s="7"/>
      <c r="AB52" s="7"/>
      <c r="AC52" s="7"/>
      <c r="AD52" s="7"/>
      <c r="AE52" s="7"/>
      <c r="AF52" s="7"/>
      <c r="AG52" s="7"/>
      <c r="AH52" s="7"/>
      <c r="AI52" s="7"/>
      <c r="AJ52" s="7"/>
      <c r="AK52" s="7"/>
      <c r="AL52" s="7"/>
    </row>
    <row r="53" ht="15.75" hidden="1" customHeight="1" outlineLevel="1">
      <c r="A53" s="183"/>
      <c r="B53" s="7"/>
      <c r="C53" s="7"/>
      <c r="D53" s="7"/>
      <c r="E53" s="7"/>
      <c r="F53" s="7"/>
      <c r="G53" s="7"/>
      <c r="H53" s="7"/>
      <c r="I53" s="7"/>
      <c r="J53" s="2"/>
      <c r="K53" s="7"/>
      <c r="L53" s="7"/>
      <c r="M53" s="7"/>
      <c r="N53" s="7"/>
      <c r="O53" s="7" t="s">
        <v>2200</v>
      </c>
      <c r="P53" s="183"/>
      <c r="Q53" s="183"/>
      <c r="R53" s="7" t="s">
        <v>2214</v>
      </c>
      <c r="S53" s="7">
        <f t="shared" si="2"/>
        <v>0</v>
      </c>
      <c r="T53" s="7"/>
      <c r="U53" s="242"/>
      <c r="V53" s="7"/>
      <c r="W53" s="7"/>
      <c r="X53" s="185"/>
      <c r="Y53" s="7"/>
      <c r="Z53" s="7"/>
      <c r="AA53" s="7"/>
      <c r="AB53" s="7"/>
      <c r="AC53" s="7"/>
      <c r="AD53" s="7"/>
      <c r="AE53" s="7"/>
      <c r="AF53" s="7"/>
      <c r="AG53" s="7"/>
      <c r="AH53" s="7"/>
      <c r="AI53" s="7"/>
      <c r="AJ53" s="7"/>
      <c r="AK53" s="7"/>
      <c r="AL53" s="7"/>
    </row>
    <row r="54" ht="15.75" hidden="1" customHeight="1" outlineLevel="1">
      <c r="A54" s="183"/>
      <c r="B54" s="7"/>
      <c r="C54" s="7"/>
      <c r="D54" s="7"/>
      <c r="E54" s="7"/>
      <c r="F54" s="7"/>
      <c r="G54" s="7"/>
      <c r="H54" s="7"/>
      <c r="I54" s="7"/>
      <c r="J54" s="2"/>
      <c r="K54" s="7"/>
      <c r="L54" s="7"/>
      <c r="M54" s="7"/>
      <c r="N54" s="7" t="s">
        <v>2234</v>
      </c>
      <c r="O54" s="243"/>
      <c r="P54" s="183"/>
      <c r="Q54" s="183"/>
      <c r="R54" s="7"/>
      <c r="S54" s="7">
        <f t="shared" si="2"/>
        <v>1109</v>
      </c>
      <c r="T54" s="7" t="s">
        <v>2186</v>
      </c>
      <c r="U54" s="242"/>
      <c r="V54" s="7"/>
      <c r="W54" s="7"/>
      <c r="X54" s="185"/>
      <c r="Y54" s="7"/>
      <c r="Z54" s="7"/>
      <c r="AA54" s="7"/>
      <c r="AB54" s="7"/>
      <c r="AC54" s="7"/>
      <c r="AD54" s="7"/>
      <c r="AE54" s="7"/>
      <c r="AF54" s="7"/>
      <c r="AG54" s="7"/>
      <c r="AH54" s="7"/>
      <c r="AI54" s="7"/>
      <c r="AJ54" s="7"/>
      <c r="AK54" s="7"/>
      <c r="AL54" s="7"/>
    </row>
    <row r="55" ht="15.75" hidden="1" customHeight="1" outlineLevel="1">
      <c r="A55" s="183"/>
      <c r="B55" s="7"/>
      <c r="C55" s="7"/>
      <c r="D55" s="7"/>
      <c r="E55" s="7"/>
      <c r="F55" s="7"/>
      <c r="G55" s="7"/>
      <c r="H55" s="7"/>
      <c r="I55" s="7"/>
      <c r="J55" s="2"/>
      <c r="K55" s="7"/>
      <c r="L55" s="7"/>
      <c r="M55" s="7"/>
      <c r="N55" s="7"/>
      <c r="O55" s="7" t="s">
        <v>2205</v>
      </c>
      <c r="P55" s="183"/>
      <c r="Q55" s="183"/>
      <c r="R55" s="7"/>
      <c r="S55" s="7">
        <f t="shared" si="2"/>
        <v>0</v>
      </c>
      <c r="T55" s="7"/>
      <c r="U55" s="242"/>
      <c r="V55" s="7"/>
      <c r="W55" s="7"/>
      <c r="X55" s="185"/>
      <c r="Y55" s="7"/>
      <c r="Z55" s="7"/>
      <c r="AA55" s="7"/>
      <c r="AB55" s="7"/>
      <c r="AC55" s="7"/>
      <c r="AD55" s="7"/>
      <c r="AE55" s="7"/>
      <c r="AF55" s="7"/>
      <c r="AG55" s="7"/>
      <c r="AH55" s="7"/>
      <c r="AI55" s="7"/>
      <c r="AJ55" s="7"/>
      <c r="AK55" s="7"/>
      <c r="AL55" s="7"/>
    </row>
    <row r="56" ht="15.75" customHeight="1" collapsed="1">
      <c r="A56" s="183" t="s">
        <v>145</v>
      </c>
      <c r="B56" s="7" t="s">
        <v>2235</v>
      </c>
      <c r="C56" s="7" t="s">
        <v>2177</v>
      </c>
      <c r="D56" s="7" t="s">
        <v>2178</v>
      </c>
      <c r="E56" s="7"/>
      <c r="F56" s="7"/>
      <c r="G56" s="7"/>
      <c r="H56" s="7"/>
      <c r="I56" s="7"/>
      <c r="J56" s="2"/>
      <c r="K56" s="7"/>
      <c r="L56" s="7"/>
      <c r="M56" s="7"/>
      <c r="N56" s="2"/>
      <c r="O56" s="7"/>
      <c r="P56" s="183"/>
      <c r="Q56" s="183"/>
      <c r="R56" s="7"/>
      <c r="S56" s="7">
        <f t="shared" si="2"/>
        <v>0</v>
      </c>
      <c r="T56" s="7"/>
      <c r="U56" s="242"/>
      <c r="V56" s="7"/>
      <c r="W56" s="7"/>
      <c r="X56" s="185"/>
      <c r="Y56" s="7"/>
      <c r="Z56" s="7"/>
      <c r="AA56" s="7"/>
      <c r="AB56" s="7"/>
      <c r="AC56" s="7"/>
      <c r="AD56" s="7"/>
      <c r="AE56" s="7"/>
      <c r="AF56" s="7"/>
      <c r="AG56" s="7"/>
      <c r="AH56" s="7"/>
      <c r="AI56" s="7"/>
      <c r="AJ56" s="7"/>
      <c r="AK56" s="7"/>
      <c r="AL56" s="7"/>
    </row>
    <row r="57" ht="15.75" hidden="1" customHeight="1" outlineLevel="1">
      <c r="A57" s="183"/>
      <c r="B57" s="7"/>
      <c r="C57" s="7"/>
      <c r="D57" s="7"/>
      <c r="E57" s="7"/>
      <c r="F57" s="7"/>
      <c r="G57" s="7"/>
      <c r="H57" s="7"/>
      <c r="I57" s="7" t="s">
        <v>2236</v>
      </c>
      <c r="J57" s="7"/>
      <c r="K57" s="7">
        <v>1.0</v>
      </c>
      <c r="L57" s="7" t="s">
        <v>2181</v>
      </c>
      <c r="M57" s="7"/>
      <c r="N57" s="7"/>
      <c r="O57" s="7"/>
      <c r="P57" s="183"/>
      <c r="Q57" s="183"/>
      <c r="R57" s="7" t="s">
        <v>2237</v>
      </c>
      <c r="S57" s="7">
        <f t="shared" si="2"/>
        <v>0</v>
      </c>
      <c r="T57" s="7"/>
      <c r="U57" s="242"/>
      <c r="V57" s="7"/>
      <c r="W57" s="7"/>
      <c r="X57" s="185"/>
      <c r="Y57" s="7"/>
      <c r="Z57" s="7"/>
      <c r="AA57" s="7"/>
      <c r="AB57" s="7"/>
      <c r="AC57" s="7"/>
      <c r="AD57" s="7"/>
      <c r="AE57" s="7"/>
      <c r="AF57" s="7"/>
      <c r="AG57" s="7"/>
      <c r="AH57" s="7"/>
      <c r="AI57" s="7"/>
      <c r="AJ57" s="7"/>
      <c r="AK57" s="7"/>
      <c r="AL57" s="7"/>
    </row>
    <row r="58" ht="15.75" hidden="1" customHeight="1" outlineLevel="1">
      <c r="A58" s="183"/>
      <c r="B58" s="7"/>
      <c r="C58" s="7"/>
      <c r="D58" s="7"/>
      <c r="E58" s="7"/>
      <c r="F58" s="7"/>
      <c r="G58" s="7"/>
      <c r="H58" s="7"/>
      <c r="I58" s="7"/>
      <c r="J58" s="7"/>
      <c r="K58" s="7"/>
      <c r="L58" s="7"/>
      <c r="M58" s="7" t="s">
        <v>2238</v>
      </c>
      <c r="N58" s="7"/>
      <c r="O58" s="7"/>
      <c r="P58" s="183"/>
      <c r="Q58" s="183"/>
      <c r="R58" s="7"/>
      <c r="S58" s="7">
        <f t="shared" si="2"/>
        <v>0</v>
      </c>
      <c r="T58" s="7"/>
      <c r="U58" s="242"/>
      <c r="V58" s="7"/>
      <c r="W58" s="7"/>
      <c r="X58" s="185"/>
      <c r="Y58" s="7"/>
      <c r="Z58" s="7"/>
      <c r="AA58" s="7"/>
      <c r="AB58" s="7"/>
      <c r="AC58" s="7"/>
      <c r="AD58" s="7"/>
      <c r="AE58" s="7"/>
      <c r="AF58" s="7"/>
      <c r="AG58" s="7"/>
      <c r="AH58" s="7"/>
      <c r="AI58" s="7"/>
      <c r="AJ58" s="7"/>
      <c r="AK58" s="7"/>
      <c r="AL58" s="7"/>
    </row>
    <row r="59" ht="15.75" hidden="1" customHeight="1" outlineLevel="1">
      <c r="A59" s="183"/>
      <c r="B59" s="7"/>
      <c r="C59" s="7"/>
      <c r="D59" s="7"/>
      <c r="E59" s="7"/>
      <c r="F59" s="7"/>
      <c r="G59" s="7"/>
      <c r="H59" s="7"/>
      <c r="I59" s="7"/>
      <c r="J59" s="7"/>
      <c r="K59" s="7"/>
      <c r="L59" s="7"/>
      <c r="M59" s="7"/>
      <c r="N59" s="7" t="s">
        <v>2239</v>
      </c>
      <c r="O59" s="243"/>
      <c r="P59" s="183"/>
      <c r="Q59" s="183"/>
      <c r="R59" s="7"/>
      <c r="S59" s="7">
        <f t="shared" si="2"/>
        <v>1019</v>
      </c>
      <c r="T59" s="7" t="s">
        <v>2186</v>
      </c>
      <c r="U59" s="242"/>
      <c r="V59" s="7"/>
      <c r="W59" s="7"/>
      <c r="X59" s="185"/>
      <c r="Y59" s="7"/>
      <c r="Z59" s="7"/>
      <c r="AA59" s="7"/>
      <c r="AB59" s="7"/>
      <c r="AC59" s="7"/>
      <c r="AD59" s="7"/>
      <c r="AE59" s="7"/>
      <c r="AF59" s="7"/>
      <c r="AG59" s="7"/>
      <c r="AH59" s="7"/>
      <c r="AI59" s="7"/>
      <c r="AJ59" s="7"/>
      <c r="AK59" s="7"/>
      <c r="AL59" s="7"/>
    </row>
    <row r="60" ht="15.75" hidden="1" customHeight="1" outlineLevel="1">
      <c r="A60" s="183"/>
      <c r="B60" s="7"/>
      <c r="C60" s="7"/>
      <c r="D60" s="7"/>
      <c r="E60" s="7"/>
      <c r="F60" s="7"/>
      <c r="G60" s="7"/>
      <c r="H60" s="7"/>
      <c r="I60" s="7"/>
      <c r="J60" s="7"/>
      <c r="K60" s="7"/>
      <c r="L60" s="7"/>
      <c r="M60" s="7"/>
      <c r="N60" s="7"/>
      <c r="O60" s="7" t="s">
        <v>2240</v>
      </c>
      <c r="P60" s="183"/>
      <c r="Q60" s="183"/>
      <c r="R60" s="7"/>
      <c r="S60" s="7">
        <f t="shared" si="2"/>
        <v>0</v>
      </c>
      <c r="T60" s="7"/>
      <c r="U60" s="242"/>
      <c r="V60" s="7"/>
      <c r="W60" s="7"/>
      <c r="X60" s="185"/>
      <c r="Y60" s="7"/>
      <c r="Z60" s="7"/>
      <c r="AA60" s="7"/>
      <c r="AB60" s="7"/>
      <c r="AC60" s="7"/>
      <c r="AD60" s="7"/>
      <c r="AE60" s="7"/>
      <c r="AF60" s="7"/>
      <c r="AG60" s="7"/>
      <c r="AH60" s="7"/>
      <c r="AI60" s="7"/>
      <c r="AJ60" s="7"/>
      <c r="AK60" s="7"/>
      <c r="AL60" s="7"/>
    </row>
    <row r="61" ht="15.75" hidden="1" customHeight="1" outlineLevel="1">
      <c r="A61" s="183"/>
      <c r="B61" s="7"/>
      <c r="C61" s="7"/>
      <c r="D61" s="7"/>
      <c r="E61" s="7"/>
      <c r="F61" s="7"/>
      <c r="G61" s="7"/>
      <c r="H61" s="7"/>
      <c r="I61" s="7"/>
      <c r="K61" s="7"/>
      <c r="L61" s="7"/>
      <c r="M61" s="7"/>
      <c r="N61" s="2" t="s">
        <v>2241</v>
      </c>
      <c r="O61" s="245"/>
      <c r="P61" s="183"/>
      <c r="Q61" s="183"/>
      <c r="R61" s="7"/>
      <c r="S61" s="7">
        <f t="shared" si="2"/>
        <v>1020</v>
      </c>
      <c r="T61" s="7" t="s">
        <v>2191</v>
      </c>
      <c r="U61" s="242"/>
      <c r="V61" s="7"/>
      <c r="W61" s="7"/>
      <c r="X61" s="185"/>
      <c r="Y61" s="7"/>
      <c r="Z61" s="7"/>
      <c r="AA61" s="7"/>
      <c r="AB61" s="7"/>
      <c r="AC61" s="7"/>
      <c r="AD61" s="7"/>
      <c r="AE61" s="7"/>
      <c r="AF61" s="7"/>
      <c r="AG61" s="7"/>
      <c r="AH61" s="7"/>
      <c r="AI61" s="7"/>
      <c r="AJ61" s="7"/>
      <c r="AK61" s="7"/>
      <c r="AL61" s="7"/>
    </row>
    <row r="62" ht="15.75" hidden="1" customHeight="1" outlineLevel="1">
      <c r="A62" s="183"/>
      <c r="B62" s="7"/>
      <c r="C62" s="7"/>
      <c r="D62" s="7"/>
      <c r="E62" s="7"/>
      <c r="F62" s="7"/>
      <c r="G62" s="7"/>
      <c r="H62" s="7"/>
      <c r="I62" s="7"/>
      <c r="K62" s="7"/>
      <c r="L62" s="7"/>
      <c r="M62" s="7"/>
      <c r="O62" s="7" t="s">
        <v>2242</v>
      </c>
      <c r="P62" s="183"/>
      <c r="Q62" s="183"/>
      <c r="R62" s="7"/>
      <c r="S62" s="7">
        <f t="shared" si="2"/>
        <v>0</v>
      </c>
      <c r="T62" s="7"/>
      <c r="U62" s="242"/>
      <c r="V62" s="7"/>
      <c r="W62" s="7"/>
      <c r="X62" s="185"/>
      <c r="Y62" s="7"/>
      <c r="Z62" s="7"/>
      <c r="AA62" s="7"/>
      <c r="AB62" s="7"/>
      <c r="AC62" s="7"/>
      <c r="AD62" s="7"/>
      <c r="AE62" s="7"/>
      <c r="AF62" s="7"/>
      <c r="AG62" s="7"/>
      <c r="AH62" s="7"/>
      <c r="AI62" s="7"/>
      <c r="AJ62" s="7"/>
      <c r="AK62" s="7"/>
      <c r="AL62" s="7"/>
    </row>
    <row r="63" ht="15.75" customHeight="1" collapsed="1">
      <c r="A63" s="183" t="s">
        <v>145</v>
      </c>
      <c r="B63" s="7" t="s">
        <v>2243</v>
      </c>
      <c r="C63" s="7" t="s">
        <v>2177</v>
      </c>
      <c r="D63" s="7" t="s">
        <v>2178</v>
      </c>
      <c r="E63" s="7"/>
      <c r="F63" s="7"/>
      <c r="G63" s="7"/>
      <c r="H63" s="7"/>
      <c r="I63" s="7"/>
      <c r="J63" s="2"/>
      <c r="K63" s="7"/>
      <c r="L63" s="7"/>
      <c r="M63" s="7"/>
      <c r="N63" s="2"/>
      <c r="O63" s="7"/>
      <c r="P63" s="183"/>
      <c r="Q63" s="183"/>
      <c r="R63" s="7"/>
      <c r="S63" s="7">
        <f t="shared" si="2"/>
        <v>0</v>
      </c>
      <c r="T63" s="7"/>
      <c r="U63" s="242"/>
      <c r="V63" s="7"/>
      <c r="W63" s="7"/>
      <c r="X63" s="185"/>
      <c r="Y63" s="7"/>
      <c r="Z63" s="7"/>
      <c r="AA63" s="7"/>
      <c r="AB63" s="7"/>
      <c r="AC63" s="7"/>
      <c r="AD63" s="7"/>
      <c r="AE63" s="7"/>
      <c r="AF63" s="7"/>
      <c r="AG63" s="7"/>
      <c r="AH63" s="7"/>
      <c r="AI63" s="7"/>
      <c r="AJ63" s="7"/>
      <c r="AK63" s="7"/>
      <c r="AL63" s="7"/>
    </row>
    <row r="64" ht="15.75" hidden="1" customHeight="1" outlineLevel="1">
      <c r="A64" s="183"/>
      <c r="B64" s="7"/>
      <c r="C64" s="7"/>
      <c r="D64" s="7"/>
      <c r="E64" s="7"/>
      <c r="F64" s="7"/>
      <c r="G64" s="7"/>
      <c r="H64" s="7"/>
      <c r="I64" s="7" t="s">
        <v>2244</v>
      </c>
      <c r="J64" s="2"/>
      <c r="K64" s="7">
        <v>2.0</v>
      </c>
      <c r="L64" s="7" t="s">
        <v>2181</v>
      </c>
      <c r="M64" s="7"/>
      <c r="N64" s="2"/>
      <c r="O64" s="7"/>
      <c r="P64" s="183"/>
      <c r="Q64" s="183"/>
      <c r="R64" s="7" t="s">
        <v>2245</v>
      </c>
      <c r="S64" s="7">
        <f t="shared" si="2"/>
        <v>0</v>
      </c>
      <c r="T64" s="7"/>
      <c r="U64" s="242"/>
      <c r="V64" s="7"/>
      <c r="W64" s="7"/>
      <c r="X64" s="185"/>
      <c r="Y64" s="7"/>
      <c r="Z64" s="7"/>
      <c r="AA64" s="7"/>
      <c r="AB64" s="7"/>
      <c r="AC64" s="7"/>
      <c r="AD64" s="7"/>
      <c r="AE64" s="7"/>
      <c r="AF64" s="7"/>
      <c r="AG64" s="7"/>
      <c r="AH64" s="7"/>
      <c r="AI64" s="7"/>
      <c r="AJ64" s="7"/>
      <c r="AK64" s="7"/>
      <c r="AL64" s="7"/>
    </row>
    <row r="65" ht="15.75" hidden="1" customHeight="1" outlineLevel="1">
      <c r="A65" s="183"/>
      <c r="B65" s="7"/>
      <c r="C65" s="7"/>
      <c r="D65" s="7"/>
      <c r="E65" s="7"/>
      <c r="F65" s="7"/>
      <c r="G65" s="7"/>
      <c r="H65" s="7"/>
      <c r="I65" s="7"/>
      <c r="K65" s="7"/>
      <c r="L65" s="7"/>
      <c r="M65" s="7" t="s">
        <v>2246</v>
      </c>
      <c r="N65" s="7"/>
      <c r="O65" s="7"/>
      <c r="P65" s="183"/>
      <c r="Q65" s="183"/>
      <c r="R65" s="7"/>
      <c r="S65" s="7">
        <f t="shared" si="2"/>
        <v>0</v>
      </c>
      <c r="T65" s="7"/>
      <c r="U65" s="242"/>
      <c r="V65" s="7"/>
      <c r="W65" s="7"/>
      <c r="X65" s="185"/>
      <c r="Y65" s="7"/>
      <c r="Z65" s="7"/>
      <c r="AA65" s="7"/>
      <c r="AB65" s="7"/>
      <c r="AC65" s="7"/>
      <c r="AD65" s="7"/>
      <c r="AE65" s="7"/>
      <c r="AF65" s="7"/>
      <c r="AG65" s="7"/>
      <c r="AH65" s="7"/>
      <c r="AI65" s="7"/>
      <c r="AJ65" s="7"/>
      <c r="AK65" s="7"/>
      <c r="AL65" s="7"/>
    </row>
    <row r="66" ht="15.75" hidden="1" customHeight="1" outlineLevel="1">
      <c r="A66" s="183"/>
      <c r="B66" s="7"/>
      <c r="C66" s="7"/>
      <c r="D66" s="7"/>
      <c r="E66" s="7"/>
      <c r="F66" s="7"/>
      <c r="G66" s="7"/>
      <c r="H66" s="7"/>
      <c r="I66" s="7"/>
      <c r="K66" s="7"/>
      <c r="L66" s="7"/>
      <c r="M66" s="7"/>
      <c r="N66" s="7" t="s">
        <v>2247</v>
      </c>
      <c r="O66" s="243"/>
      <c r="P66" s="183"/>
      <c r="Q66" s="183"/>
      <c r="R66" s="7"/>
      <c r="S66" s="7">
        <f t="shared" si="2"/>
        <v>1021</v>
      </c>
      <c r="T66" s="7" t="s">
        <v>2186</v>
      </c>
      <c r="U66" s="242"/>
      <c r="V66" s="7"/>
      <c r="W66" s="7"/>
      <c r="X66" s="185"/>
      <c r="Y66" s="7"/>
      <c r="Z66" s="7"/>
      <c r="AA66" s="7"/>
      <c r="AB66" s="7"/>
      <c r="AC66" s="7"/>
      <c r="AD66" s="7"/>
      <c r="AE66" s="7"/>
      <c r="AF66" s="7"/>
      <c r="AG66" s="7"/>
      <c r="AH66" s="7"/>
      <c r="AI66" s="7"/>
      <c r="AJ66" s="7"/>
      <c r="AK66" s="7"/>
      <c r="AL66" s="7"/>
    </row>
    <row r="67" ht="15.75" hidden="1" customHeight="1" outlineLevel="1">
      <c r="A67" s="183"/>
      <c r="B67" s="7"/>
      <c r="C67" s="7"/>
      <c r="D67" s="7"/>
      <c r="E67" s="7"/>
      <c r="F67" s="7"/>
      <c r="G67" s="7"/>
      <c r="H67" s="7"/>
      <c r="I67" s="7"/>
      <c r="K67" s="7"/>
      <c r="L67" s="7"/>
      <c r="M67" s="7"/>
      <c r="N67" s="7"/>
      <c r="O67" s="7" t="s">
        <v>2248</v>
      </c>
      <c r="P67" s="183"/>
      <c r="Q67" s="183"/>
      <c r="R67" s="7"/>
      <c r="S67" s="7">
        <f t="shared" si="2"/>
        <v>0</v>
      </c>
      <c r="T67" s="7"/>
      <c r="U67" s="242"/>
      <c r="V67" s="7"/>
      <c r="W67" s="7"/>
      <c r="X67" s="185"/>
      <c r="Y67" s="7"/>
      <c r="Z67" s="7"/>
      <c r="AA67" s="7"/>
      <c r="AB67" s="7"/>
      <c r="AC67" s="7"/>
      <c r="AD67" s="7"/>
      <c r="AE67" s="7"/>
      <c r="AF67" s="7"/>
      <c r="AG67" s="7"/>
      <c r="AH67" s="7"/>
      <c r="AI67" s="7"/>
      <c r="AJ67" s="7"/>
      <c r="AK67" s="7"/>
      <c r="AL67" s="7"/>
    </row>
    <row r="68" ht="15.75" hidden="1" customHeight="1" outlineLevel="1">
      <c r="A68" s="183"/>
      <c r="B68" s="7"/>
      <c r="C68" s="7"/>
      <c r="D68" s="7"/>
      <c r="E68" s="7"/>
      <c r="F68" s="7"/>
      <c r="G68" s="7"/>
      <c r="H68" s="7"/>
      <c r="I68" s="7"/>
      <c r="K68" s="7"/>
      <c r="L68" s="7"/>
      <c r="M68" s="7"/>
      <c r="N68" s="2" t="s">
        <v>2249</v>
      </c>
      <c r="O68" s="243"/>
      <c r="P68" s="183"/>
      <c r="Q68" s="183"/>
      <c r="R68" s="7"/>
      <c r="S68" s="7">
        <f t="shared" si="2"/>
        <v>1022</v>
      </c>
      <c r="T68" s="7" t="s">
        <v>2186</v>
      </c>
      <c r="U68" s="242"/>
      <c r="V68" s="7"/>
      <c r="W68" s="7"/>
      <c r="X68" s="185"/>
      <c r="Y68" s="7"/>
      <c r="Z68" s="7"/>
      <c r="AA68" s="7"/>
      <c r="AB68" s="7"/>
      <c r="AC68" s="7"/>
      <c r="AD68" s="7"/>
      <c r="AE68" s="7"/>
      <c r="AF68" s="7"/>
      <c r="AG68" s="7"/>
      <c r="AH68" s="7"/>
      <c r="AI68" s="7"/>
      <c r="AJ68" s="7"/>
      <c r="AK68" s="7"/>
      <c r="AL68" s="7"/>
    </row>
    <row r="69" ht="15.75" hidden="1" customHeight="1" outlineLevel="1">
      <c r="A69" s="183"/>
      <c r="B69" s="7"/>
      <c r="C69" s="7"/>
      <c r="D69" s="7"/>
      <c r="E69" s="7"/>
      <c r="F69" s="7"/>
      <c r="G69" s="7"/>
      <c r="H69" s="7"/>
      <c r="I69" s="7"/>
      <c r="K69" s="7"/>
      <c r="L69" s="7"/>
      <c r="M69" s="7"/>
      <c r="O69" s="7" t="s">
        <v>2250</v>
      </c>
      <c r="P69" s="183"/>
      <c r="Q69" s="183"/>
      <c r="R69" s="7"/>
      <c r="S69" s="7">
        <f t="shared" si="2"/>
        <v>0</v>
      </c>
      <c r="T69" s="7"/>
      <c r="U69" s="242"/>
      <c r="V69" s="7"/>
      <c r="W69" s="7"/>
      <c r="X69" s="185"/>
      <c r="Y69" s="7"/>
      <c r="Z69" s="7"/>
      <c r="AA69" s="7"/>
      <c r="AB69" s="7"/>
      <c r="AC69" s="7"/>
      <c r="AD69" s="7"/>
      <c r="AE69" s="7"/>
      <c r="AF69" s="7"/>
      <c r="AG69" s="7"/>
      <c r="AH69" s="7"/>
      <c r="AI69" s="7"/>
      <c r="AJ69" s="7"/>
      <c r="AK69" s="7"/>
      <c r="AL69" s="7"/>
    </row>
    <row r="70" ht="15.75" hidden="1" customHeight="1" outlineLevel="1">
      <c r="A70" s="183"/>
      <c r="B70" s="7"/>
      <c r="C70" s="7"/>
      <c r="D70" s="7"/>
      <c r="E70" s="7"/>
      <c r="F70" s="7"/>
      <c r="G70" s="7"/>
      <c r="H70" s="7"/>
      <c r="I70" s="7"/>
      <c r="K70" s="7"/>
      <c r="L70" s="7"/>
      <c r="M70" s="7"/>
      <c r="N70" s="2" t="s">
        <v>2251</v>
      </c>
      <c r="O70" s="245"/>
      <c r="P70" s="183"/>
      <c r="Q70" s="183"/>
      <c r="R70" s="7"/>
      <c r="S70" s="7">
        <f t="shared" si="2"/>
        <v>1023</v>
      </c>
      <c r="T70" s="7" t="s">
        <v>2191</v>
      </c>
      <c r="U70" s="242"/>
      <c r="V70" s="7"/>
      <c r="W70" s="7"/>
      <c r="X70" s="185"/>
      <c r="Y70" s="7"/>
      <c r="Z70" s="7"/>
      <c r="AA70" s="7"/>
      <c r="AB70" s="7"/>
      <c r="AC70" s="7"/>
      <c r="AD70" s="7"/>
      <c r="AE70" s="7"/>
      <c r="AF70" s="7"/>
      <c r="AG70" s="7"/>
      <c r="AH70" s="7"/>
      <c r="AI70" s="7"/>
      <c r="AJ70" s="7"/>
      <c r="AK70" s="7"/>
      <c r="AL70" s="7"/>
    </row>
    <row r="71" ht="15.75" hidden="1" customHeight="1" outlineLevel="1">
      <c r="A71" s="183"/>
      <c r="B71" s="7"/>
      <c r="C71" s="7"/>
      <c r="D71" s="7"/>
      <c r="E71" s="7"/>
      <c r="F71" s="7"/>
      <c r="G71" s="7"/>
      <c r="H71" s="7"/>
      <c r="I71" s="7"/>
      <c r="K71" s="7"/>
      <c r="L71" s="7"/>
      <c r="M71" s="7"/>
      <c r="O71" s="7" t="s">
        <v>2252</v>
      </c>
      <c r="P71" s="183"/>
      <c r="Q71" s="183"/>
      <c r="R71" s="7"/>
      <c r="S71" s="7">
        <f t="shared" si="2"/>
        <v>0</v>
      </c>
      <c r="T71" s="7"/>
      <c r="U71" s="242"/>
      <c r="V71" s="7"/>
      <c r="W71" s="7"/>
      <c r="X71" s="185"/>
      <c r="Y71" s="7"/>
      <c r="Z71" s="7"/>
      <c r="AA71" s="7"/>
      <c r="AB71" s="7"/>
      <c r="AC71" s="7"/>
      <c r="AD71" s="7"/>
      <c r="AE71" s="7"/>
      <c r="AF71" s="7"/>
      <c r="AG71" s="7"/>
      <c r="AH71" s="7"/>
      <c r="AI71" s="7"/>
      <c r="AJ71" s="7"/>
      <c r="AK71" s="7"/>
      <c r="AL71" s="7"/>
    </row>
    <row r="72" ht="15.75" hidden="1" customHeight="1" outlineLevel="1">
      <c r="A72" s="183"/>
      <c r="B72" s="7"/>
      <c r="C72" s="7"/>
      <c r="D72" s="7"/>
      <c r="E72" s="7"/>
      <c r="F72" s="7"/>
      <c r="G72" s="7"/>
      <c r="H72" s="7"/>
      <c r="I72" s="7" t="s">
        <v>2253</v>
      </c>
      <c r="J72" s="2"/>
      <c r="K72" s="7">
        <v>3.0</v>
      </c>
      <c r="L72" s="7" t="s">
        <v>2227</v>
      </c>
      <c r="M72" s="7"/>
      <c r="N72" s="2"/>
      <c r="O72" s="7"/>
      <c r="P72" s="183"/>
      <c r="Q72" s="183"/>
      <c r="R72" s="7"/>
      <c r="S72" s="7">
        <f t="shared" si="2"/>
        <v>0</v>
      </c>
      <c r="T72" s="7"/>
      <c r="U72" s="242"/>
      <c r="V72" s="7"/>
      <c r="W72" s="7"/>
      <c r="X72" s="185"/>
      <c r="Y72" s="7"/>
      <c r="Z72" s="7"/>
      <c r="AA72" s="7"/>
      <c r="AB72" s="7"/>
      <c r="AC72" s="7"/>
      <c r="AD72" s="7"/>
      <c r="AE72" s="7"/>
      <c r="AF72" s="7"/>
      <c r="AG72" s="7"/>
      <c r="AH72" s="7"/>
      <c r="AI72" s="7"/>
      <c r="AJ72" s="7"/>
      <c r="AK72" s="7"/>
      <c r="AL72" s="7"/>
    </row>
    <row r="73" ht="15.75" hidden="1" customHeight="1" outlineLevel="1">
      <c r="A73" s="183"/>
      <c r="B73" s="7"/>
      <c r="C73" s="7"/>
      <c r="D73" s="7"/>
      <c r="E73" s="7"/>
      <c r="F73" s="7"/>
      <c r="G73" s="7"/>
      <c r="H73" s="7"/>
      <c r="I73" s="7"/>
      <c r="K73" s="7"/>
      <c r="L73" s="7"/>
      <c r="M73" s="7" t="s">
        <v>2254</v>
      </c>
      <c r="O73" s="7"/>
      <c r="P73" s="183"/>
      <c r="Q73" s="183"/>
      <c r="R73" s="7" t="s">
        <v>2255</v>
      </c>
      <c r="S73" s="7">
        <f t="shared" si="2"/>
        <v>0</v>
      </c>
      <c r="T73" s="7"/>
      <c r="U73" s="242"/>
      <c r="V73" s="7"/>
      <c r="W73" s="7"/>
      <c r="X73" s="185"/>
      <c r="Y73" s="7"/>
      <c r="Z73" s="7"/>
      <c r="AA73" s="7"/>
      <c r="AB73" s="7"/>
      <c r="AC73" s="7"/>
      <c r="AD73" s="7"/>
      <c r="AE73" s="7"/>
      <c r="AF73" s="7"/>
      <c r="AG73" s="7"/>
      <c r="AH73" s="7"/>
      <c r="AI73" s="7"/>
      <c r="AJ73" s="7"/>
      <c r="AK73" s="7"/>
      <c r="AL73" s="7"/>
    </row>
    <row r="74" ht="15.75" hidden="1" customHeight="1" outlineLevel="1">
      <c r="A74" s="183"/>
      <c r="B74" s="7"/>
      <c r="C74" s="7"/>
      <c r="D74" s="7"/>
      <c r="E74" s="7"/>
      <c r="F74" s="7"/>
      <c r="G74" s="7"/>
      <c r="H74" s="7"/>
      <c r="I74" s="7"/>
      <c r="K74" s="7"/>
      <c r="L74" s="7"/>
      <c r="M74" s="7"/>
      <c r="N74" s="7" t="s">
        <v>2256</v>
      </c>
      <c r="O74" s="243"/>
      <c r="P74" s="183"/>
      <c r="Q74" s="183"/>
      <c r="R74" s="7"/>
      <c r="S74" s="7">
        <f t="shared" si="2"/>
        <v>1024</v>
      </c>
      <c r="T74" s="7" t="s">
        <v>2186</v>
      </c>
      <c r="U74" s="242"/>
      <c r="V74" s="7"/>
      <c r="W74" s="7"/>
      <c r="X74" s="185"/>
      <c r="Y74" s="7"/>
      <c r="Z74" s="7"/>
      <c r="AA74" s="7"/>
      <c r="AB74" s="7"/>
      <c r="AC74" s="7"/>
      <c r="AD74" s="7"/>
      <c r="AE74" s="7"/>
      <c r="AF74" s="7"/>
      <c r="AG74" s="7"/>
      <c r="AH74" s="7"/>
      <c r="AI74" s="7"/>
      <c r="AJ74" s="7"/>
      <c r="AK74" s="7"/>
      <c r="AL74" s="7"/>
    </row>
    <row r="75" ht="15.75" hidden="1" customHeight="1" outlineLevel="1">
      <c r="A75" s="183"/>
      <c r="B75" s="7"/>
      <c r="C75" s="7"/>
      <c r="D75" s="7"/>
      <c r="E75" s="7"/>
      <c r="F75" s="7"/>
      <c r="G75" s="7"/>
      <c r="H75" s="7"/>
      <c r="I75" s="7"/>
      <c r="K75" s="7"/>
      <c r="L75" s="7"/>
      <c r="M75" s="7"/>
      <c r="N75" s="7"/>
      <c r="O75" s="7" t="s">
        <v>2248</v>
      </c>
      <c r="P75" s="183"/>
      <c r="Q75" s="183"/>
      <c r="R75" s="7"/>
      <c r="S75" s="7">
        <f t="shared" si="2"/>
        <v>0</v>
      </c>
      <c r="T75" s="7"/>
      <c r="U75" s="242"/>
      <c r="V75" s="7"/>
      <c r="W75" s="7"/>
      <c r="X75" s="185"/>
      <c r="Y75" s="7"/>
      <c r="Z75" s="7"/>
      <c r="AA75" s="7"/>
      <c r="AB75" s="7"/>
      <c r="AC75" s="7"/>
      <c r="AD75" s="7"/>
      <c r="AE75" s="7"/>
      <c r="AF75" s="7"/>
      <c r="AG75" s="7"/>
      <c r="AH75" s="7"/>
      <c r="AI75" s="7"/>
      <c r="AJ75" s="7"/>
      <c r="AK75" s="7"/>
      <c r="AL75" s="7"/>
    </row>
    <row r="76" ht="15.75" hidden="1" customHeight="1" outlineLevel="1">
      <c r="A76" s="183"/>
      <c r="B76" s="7"/>
      <c r="C76" s="7"/>
      <c r="D76" s="7"/>
      <c r="E76" s="7"/>
      <c r="F76" s="7"/>
      <c r="G76" s="7"/>
      <c r="H76" s="7"/>
      <c r="I76" s="7"/>
      <c r="K76" s="7"/>
      <c r="L76" s="7"/>
      <c r="M76" s="7"/>
      <c r="N76" s="2" t="s">
        <v>2257</v>
      </c>
      <c r="O76" s="243"/>
      <c r="P76" s="183"/>
      <c r="Q76" s="183"/>
      <c r="R76" s="7"/>
      <c r="S76" s="7">
        <f t="shared" si="2"/>
        <v>1025</v>
      </c>
      <c r="T76" s="7" t="s">
        <v>2186</v>
      </c>
      <c r="U76" s="242"/>
      <c r="V76" s="7"/>
      <c r="W76" s="7"/>
      <c r="X76" s="185"/>
      <c r="Y76" s="7"/>
      <c r="Z76" s="7"/>
      <c r="AA76" s="7"/>
      <c r="AB76" s="7"/>
      <c r="AC76" s="7"/>
      <c r="AD76" s="7"/>
      <c r="AE76" s="7"/>
      <c r="AF76" s="7"/>
      <c r="AG76" s="7"/>
      <c r="AH76" s="7"/>
      <c r="AI76" s="7"/>
      <c r="AJ76" s="7"/>
      <c r="AK76" s="7"/>
      <c r="AL76" s="7"/>
    </row>
    <row r="77" ht="15.75" hidden="1" customHeight="1" outlineLevel="1">
      <c r="A77" s="183"/>
      <c r="B77" s="7"/>
      <c r="C77" s="7"/>
      <c r="D77" s="7"/>
      <c r="E77" s="7"/>
      <c r="F77" s="7"/>
      <c r="G77" s="7"/>
      <c r="H77" s="7"/>
      <c r="I77" s="7"/>
      <c r="K77" s="7"/>
      <c r="L77" s="7"/>
      <c r="M77" s="7"/>
      <c r="O77" s="7" t="s">
        <v>2250</v>
      </c>
      <c r="P77" s="183"/>
      <c r="Q77" s="183"/>
      <c r="R77" s="7"/>
      <c r="S77" s="7">
        <f t="shared" si="2"/>
        <v>0</v>
      </c>
      <c r="T77" s="7"/>
      <c r="U77" s="242"/>
      <c r="V77" s="7"/>
      <c r="W77" s="7"/>
      <c r="X77" s="185"/>
      <c r="Y77" s="7"/>
      <c r="Z77" s="7"/>
      <c r="AA77" s="7"/>
      <c r="AB77" s="7"/>
      <c r="AC77" s="7"/>
      <c r="AD77" s="7"/>
      <c r="AE77" s="7"/>
      <c r="AF77" s="7"/>
      <c r="AG77" s="7"/>
      <c r="AH77" s="7"/>
      <c r="AI77" s="7"/>
      <c r="AJ77" s="7"/>
      <c r="AK77" s="7"/>
      <c r="AL77" s="7"/>
    </row>
    <row r="78" ht="15.75" hidden="1" customHeight="1" outlineLevel="1">
      <c r="A78" s="183"/>
      <c r="B78" s="7"/>
      <c r="C78" s="7"/>
      <c r="D78" s="7"/>
      <c r="E78" s="7"/>
      <c r="F78" s="7"/>
      <c r="G78" s="7"/>
      <c r="H78" s="7"/>
      <c r="I78" s="7"/>
      <c r="K78" s="7"/>
      <c r="L78" s="7"/>
      <c r="M78" s="7"/>
      <c r="N78" s="2" t="s">
        <v>2258</v>
      </c>
      <c r="O78" s="245"/>
      <c r="P78" s="183"/>
      <c r="Q78" s="183"/>
      <c r="R78" s="7"/>
      <c r="S78" s="7">
        <f t="shared" si="2"/>
        <v>1026</v>
      </c>
      <c r="T78" s="7" t="s">
        <v>2191</v>
      </c>
      <c r="U78" s="242"/>
      <c r="V78" s="7"/>
      <c r="W78" s="7"/>
      <c r="X78" s="185"/>
      <c r="Y78" s="7"/>
      <c r="Z78" s="7"/>
      <c r="AA78" s="7"/>
      <c r="AB78" s="7"/>
      <c r="AC78" s="7"/>
      <c r="AD78" s="7"/>
      <c r="AE78" s="7"/>
      <c r="AF78" s="7"/>
      <c r="AG78" s="7"/>
      <c r="AH78" s="7"/>
      <c r="AI78" s="7"/>
      <c r="AJ78" s="7"/>
      <c r="AK78" s="7"/>
      <c r="AL78" s="7"/>
    </row>
    <row r="79" ht="15.75" hidden="1" customHeight="1" outlineLevel="1">
      <c r="A79" s="183"/>
      <c r="B79" s="7"/>
      <c r="C79" s="7"/>
      <c r="D79" s="7"/>
      <c r="E79" s="7"/>
      <c r="F79" s="7"/>
      <c r="G79" s="7"/>
      <c r="H79" s="7"/>
      <c r="I79" s="7"/>
      <c r="K79" s="7"/>
      <c r="L79" s="7"/>
      <c r="M79" s="7"/>
      <c r="O79" s="7" t="s">
        <v>2252</v>
      </c>
      <c r="P79" s="183"/>
      <c r="Q79" s="183"/>
      <c r="R79" s="7"/>
      <c r="S79" s="7">
        <f t="shared" si="2"/>
        <v>0</v>
      </c>
      <c r="T79" s="7"/>
      <c r="U79" s="242"/>
      <c r="V79" s="7"/>
      <c r="W79" s="7"/>
      <c r="X79" s="185"/>
      <c r="Y79" s="7"/>
      <c r="Z79" s="7"/>
      <c r="AA79" s="7"/>
      <c r="AB79" s="7"/>
      <c r="AC79" s="7"/>
      <c r="AD79" s="7"/>
      <c r="AE79" s="7"/>
      <c r="AF79" s="7"/>
      <c r="AG79" s="7"/>
      <c r="AH79" s="7"/>
      <c r="AI79" s="7"/>
      <c r="AJ79" s="7"/>
      <c r="AK79" s="7"/>
      <c r="AL79" s="7"/>
    </row>
    <row r="80" ht="15.75" customHeight="1" collapsed="1">
      <c r="A80" s="183" t="s">
        <v>1807</v>
      </c>
      <c r="B80" s="7" t="s">
        <v>695</v>
      </c>
      <c r="C80" s="7" t="s">
        <v>2177</v>
      </c>
      <c r="D80" s="7" t="s">
        <v>2178</v>
      </c>
      <c r="E80" s="7"/>
      <c r="F80" s="7"/>
      <c r="G80" s="7"/>
      <c r="H80" s="7"/>
      <c r="I80" s="7"/>
      <c r="J80" s="2"/>
      <c r="K80" s="7"/>
      <c r="L80" s="7"/>
      <c r="M80" s="7"/>
      <c r="N80" s="2"/>
      <c r="O80" s="7"/>
      <c r="P80" s="183"/>
      <c r="Q80" s="183"/>
      <c r="R80" s="7"/>
      <c r="S80" s="7">
        <f t="shared" si="2"/>
        <v>0</v>
      </c>
      <c r="T80" s="7"/>
      <c r="U80" s="242"/>
      <c r="V80" s="7"/>
      <c r="W80" s="7"/>
      <c r="X80" s="185"/>
      <c r="Y80" s="7"/>
      <c r="Z80" s="7"/>
      <c r="AA80" s="7"/>
      <c r="AB80" s="7"/>
      <c r="AC80" s="7"/>
      <c r="AD80" s="7"/>
      <c r="AE80" s="7"/>
      <c r="AF80" s="7"/>
      <c r="AG80" s="7"/>
      <c r="AH80" s="7"/>
      <c r="AI80" s="7"/>
      <c r="AJ80" s="7"/>
      <c r="AK80" s="7"/>
      <c r="AL80" s="7"/>
    </row>
    <row r="81" ht="15.75" hidden="1" customHeight="1" outlineLevel="1">
      <c r="A81" s="183"/>
      <c r="B81" s="7"/>
      <c r="C81" s="7"/>
      <c r="D81" s="7"/>
      <c r="E81" s="7"/>
      <c r="F81" s="7"/>
      <c r="G81" s="7"/>
      <c r="H81" s="7"/>
      <c r="I81" s="7" t="s">
        <v>2259</v>
      </c>
      <c r="J81" s="7"/>
      <c r="K81" s="7">
        <v>1.0</v>
      </c>
      <c r="L81" s="7" t="s">
        <v>2227</v>
      </c>
      <c r="M81" s="7"/>
      <c r="N81" s="7"/>
      <c r="O81" s="7"/>
      <c r="P81" s="183"/>
      <c r="Q81" s="183"/>
      <c r="R81" s="7" t="s">
        <v>2260</v>
      </c>
      <c r="S81" s="7">
        <f t="shared" si="2"/>
        <v>0</v>
      </c>
      <c r="T81" s="7"/>
      <c r="U81" s="242"/>
      <c r="V81" s="7"/>
      <c r="W81" s="7"/>
      <c r="X81" s="185"/>
      <c r="Y81" s="7"/>
      <c r="Z81" s="7"/>
      <c r="AA81" s="7"/>
      <c r="AB81" s="7"/>
      <c r="AC81" s="7"/>
      <c r="AD81" s="7"/>
      <c r="AE81" s="7"/>
      <c r="AF81" s="7"/>
      <c r="AG81" s="7"/>
      <c r="AH81" s="7"/>
      <c r="AI81" s="7"/>
      <c r="AJ81" s="7"/>
      <c r="AK81" s="7"/>
      <c r="AL81" s="7"/>
    </row>
    <row r="82" ht="15.75" hidden="1" customHeight="1" outlineLevel="1">
      <c r="A82" s="183"/>
      <c r="B82" s="7"/>
      <c r="C82" s="7"/>
      <c r="D82" s="7"/>
      <c r="E82" s="7"/>
      <c r="F82" s="7"/>
      <c r="G82" s="7"/>
      <c r="H82" s="7"/>
      <c r="I82" s="7"/>
      <c r="J82" s="7"/>
      <c r="K82" s="7"/>
      <c r="L82" s="7"/>
      <c r="M82" s="7" t="s">
        <v>2261</v>
      </c>
      <c r="N82" s="7"/>
      <c r="O82" s="7"/>
      <c r="P82" s="183"/>
      <c r="Q82" s="183"/>
      <c r="R82" s="7"/>
      <c r="S82" s="7">
        <f t="shared" si="2"/>
        <v>0</v>
      </c>
      <c r="T82" s="7"/>
      <c r="U82" s="242"/>
      <c r="V82" s="7"/>
      <c r="W82" s="7"/>
      <c r="X82" s="185"/>
      <c r="Y82" s="7"/>
      <c r="Z82" s="7"/>
      <c r="AA82" s="7"/>
      <c r="AB82" s="7"/>
      <c r="AC82" s="7"/>
      <c r="AD82" s="7"/>
      <c r="AE82" s="7"/>
      <c r="AF82" s="7"/>
      <c r="AG82" s="7"/>
      <c r="AH82" s="7"/>
      <c r="AI82" s="7"/>
      <c r="AJ82" s="7"/>
      <c r="AK82" s="7"/>
      <c r="AL82" s="7"/>
    </row>
    <row r="83" ht="15.75" hidden="1" customHeight="1" outlineLevel="1">
      <c r="A83" s="183"/>
      <c r="B83" s="7"/>
      <c r="C83" s="7"/>
      <c r="D83" s="7"/>
      <c r="E83" s="7"/>
      <c r="F83" s="7"/>
      <c r="G83" s="7"/>
      <c r="H83" s="7"/>
      <c r="I83" s="7"/>
      <c r="K83" s="7"/>
      <c r="L83" s="7"/>
      <c r="M83" s="7"/>
      <c r="N83" s="2" t="s">
        <v>2262</v>
      </c>
      <c r="O83" s="243"/>
      <c r="P83" s="183"/>
      <c r="Q83" s="183"/>
      <c r="R83" s="7"/>
      <c r="S83" s="7">
        <f t="shared" si="2"/>
        <v>1032</v>
      </c>
      <c r="T83" s="7" t="s">
        <v>2186</v>
      </c>
      <c r="U83" s="242"/>
      <c r="V83" s="7"/>
      <c r="W83" s="7"/>
      <c r="X83" s="185"/>
      <c r="Y83" s="7"/>
      <c r="Z83" s="7"/>
      <c r="AA83" s="7"/>
      <c r="AB83" s="7"/>
      <c r="AC83" s="7"/>
      <c r="AD83" s="7"/>
      <c r="AE83" s="7"/>
      <c r="AF83" s="7"/>
      <c r="AG83" s="7"/>
      <c r="AH83" s="7"/>
      <c r="AI83" s="7"/>
      <c r="AJ83" s="7"/>
      <c r="AK83" s="7"/>
      <c r="AL83" s="7"/>
    </row>
    <row r="84" ht="15.75" hidden="1" customHeight="1" outlineLevel="1">
      <c r="A84" s="183"/>
      <c r="B84" s="7"/>
      <c r="C84" s="7"/>
      <c r="D84" s="7"/>
      <c r="E84" s="7"/>
      <c r="F84" s="7"/>
      <c r="G84" s="7"/>
      <c r="H84" s="7"/>
      <c r="I84" s="7"/>
      <c r="K84" s="7"/>
      <c r="L84" s="7"/>
      <c r="M84" s="7"/>
      <c r="O84" s="7" t="s">
        <v>2263</v>
      </c>
      <c r="P84" s="183"/>
      <c r="Q84" s="183"/>
      <c r="R84" s="7"/>
      <c r="S84" s="7">
        <f t="shared" si="2"/>
        <v>0</v>
      </c>
      <c r="T84" s="7"/>
      <c r="U84" s="242"/>
      <c r="V84" s="7"/>
      <c r="W84" s="7"/>
      <c r="X84" s="185"/>
      <c r="Y84" s="7"/>
      <c r="Z84" s="7"/>
      <c r="AA84" s="7"/>
      <c r="AB84" s="7"/>
      <c r="AC84" s="7"/>
      <c r="AD84" s="7"/>
      <c r="AE84" s="7"/>
      <c r="AF84" s="7"/>
      <c r="AG84" s="7"/>
      <c r="AH84" s="7"/>
      <c r="AI84" s="7"/>
      <c r="AJ84" s="7"/>
      <c r="AK84" s="7"/>
      <c r="AL84" s="7"/>
    </row>
    <row r="85" ht="15.75" hidden="1" customHeight="1" outlineLevel="1">
      <c r="A85" s="183"/>
      <c r="B85" s="7"/>
      <c r="C85" s="7"/>
      <c r="D85" s="7"/>
      <c r="E85" s="7"/>
      <c r="F85" s="7"/>
      <c r="G85" s="7"/>
      <c r="H85" s="7"/>
      <c r="I85" s="7"/>
      <c r="K85" s="7"/>
      <c r="L85" s="7"/>
      <c r="M85" s="7"/>
      <c r="N85" s="2" t="s">
        <v>2264</v>
      </c>
      <c r="O85" s="245"/>
      <c r="P85" s="183"/>
      <c r="Q85" s="183"/>
      <c r="R85" s="7"/>
      <c r="S85" s="7">
        <f t="shared" si="2"/>
        <v>1033</v>
      </c>
      <c r="T85" s="7" t="s">
        <v>2191</v>
      </c>
      <c r="U85" s="242"/>
      <c r="V85" s="7"/>
      <c r="W85" s="7"/>
      <c r="X85" s="185"/>
      <c r="Y85" s="7"/>
      <c r="Z85" s="7"/>
      <c r="AA85" s="7"/>
      <c r="AB85" s="7"/>
      <c r="AC85" s="7"/>
      <c r="AD85" s="7"/>
      <c r="AE85" s="7"/>
      <c r="AF85" s="7"/>
      <c r="AG85" s="7"/>
      <c r="AH85" s="7"/>
      <c r="AI85" s="7"/>
      <c r="AJ85" s="7"/>
      <c r="AK85" s="7"/>
      <c r="AL85" s="7"/>
    </row>
    <row r="86" ht="15.75" hidden="1" customHeight="1" outlineLevel="1">
      <c r="A86" s="183"/>
      <c r="B86" s="7"/>
      <c r="C86" s="7"/>
      <c r="D86" s="7"/>
      <c r="E86" s="7"/>
      <c r="F86" s="7"/>
      <c r="G86" s="7"/>
      <c r="H86" s="7"/>
      <c r="I86" s="7"/>
      <c r="K86" s="7"/>
      <c r="L86" s="7"/>
      <c r="M86" s="7"/>
      <c r="O86" s="7" t="s">
        <v>2265</v>
      </c>
      <c r="P86" s="183"/>
      <c r="Q86" s="183"/>
      <c r="R86" s="7"/>
      <c r="S86" s="7">
        <f t="shared" si="2"/>
        <v>0</v>
      </c>
      <c r="T86" s="7"/>
      <c r="U86" s="242"/>
      <c r="V86" s="7"/>
      <c r="W86" s="7"/>
      <c r="X86" s="185"/>
      <c r="Y86" s="7"/>
      <c r="Z86" s="7"/>
      <c r="AA86" s="7"/>
      <c r="AB86" s="7"/>
      <c r="AC86" s="7"/>
      <c r="AD86" s="7"/>
      <c r="AE86" s="7"/>
      <c r="AF86" s="7"/>
      <c r="AG86" s="7"/>
      <c r="AH86" s="7"/>
      <c r="AI86" s="7"/>
      <c r="AJ86" s="7"/>
      <c r="AK86" s="7"/>
      <c r="AL86" s="7"/>
    </row>
    <row r="87" ht="15.75" customHeight="1" collapsed="1">
      <c r="A87" s="183" t="s">
        <v>1807</v>
      </c>
      <c r="B87" s="7" t="s">
        <v>696</v>
      </c>
      <c r="C87" s="7" t="s">
        <v>2177</v>
      </c>
      <c r="D87" s="7" t="s">
        <v>2178</v>
      </c>
      <c r="E87" s="7"/>
      <c r="F87" s="7"/>
      <c r="G87" s="7"/>
      <c r="H87" s="7"/>
      <c r="I87" s="7"/>
      <c r="J87" s="2"/>
      <c r="K87" s="7"/>
      <c r="L87" s="7"/>
      <c r="M87" s="7"/>
      <c r="N87" s="2"/>
      <c r="O87" s="7"/>
      <c r="P87" s="183"/>
      <c r="Q87" s="183"/>
      <c r="R87" s="7"/>
      <c r="S87" s="7">
        <f t="shared" si="2"/>
        <v>0</v>
      </c>
      <c r="T87" s="7"/>
      <c r="U87" s="242"/>
      <c r="V87" s="7"/>
      <c r="W87" s="7"/>
      <c r="X87" s="185"/>
      <c r="Y87" s="7"/>
      <c r="Z87" s="7"/>
      <c r="AA87" s="7"/>
      <c r="AB87" s="7"/>
      <c r="AC87" s="7"/>
      <c r="AD87" s="7"/>
      <c r="AE87" s="7"/>
      <c r="AF87" s="7"/>
      <c r="AG87" s="7"/>
      <c r="AH87" s="7"/>
      <c r="AI87" s="7"/>
      <c r="AJ87" s="7"/>
      <c r="AK87" s="7"/>
      <c r="AL87" s="7"/>
    </row>
    <row r="88" ht="15.75" hidden="1" customHeight="1" outlineLevel="1">
      <c r="A88" s="183"/>
      <c r="B88" s="7"/>
      <c r="C88" s="7"/>
      <c r="D88" s="7"/>
      <c r="E88" s="7"/>
      <c r="F88" s="7"/>
      <c r="G88" s="7"/>
      <c r="H88" s="7"/>
      <c r="I88" s="7" t="s">
        <v>2259</v>
      </c>
      <c r="J88" s="2"/>
      <c r="K88" s="7">
        <v>3.0</v>
      </c>
      <c r="L88" s="7" t="s">
        <v>2227</v>
      </c>
      <c r="M88" s="7"/>
      <c r="N88" s="2"/>
      <c r="O88" s="7"/>
      <c r="P88" s="183"/>
      <c r="Q88" s="183"/>
      <c r="R88" s="7" t="s">
        <v>2266</v>
      </c>
      <c r="S88" s="7">
        <f t="shared" si="2"/>
        <v>0</v>
      </c>
      <c r="T88" s="7"/>
      <c r="U88" s="242"/>
      <c r="V88" s="7"/>
      <c r="W88" s="7"/>
      <c r="X88" s="185"/>
      <c r="Y88" s="7"/>
      <c r="Z88" s="7"/>
      <c r="AA88" s="7"/>
      <c r="AB88" s="7"/>
      <c r="AC88" s="7"/>
      <c r="AD88" s="7"/>
      <c r="AE88" s="7"/>
      <c r="AF88" s="7"/>
      <c r="AG88" s="7"/>
      <c r="AH88" s="7"/>
      <c r="AI88" s="7"/>
      <c r="AJ88" s="7"/>
      <c r="AK88" s="7"/>
      <c r="AL88" s="7"/>
    </row>
    <row r="89" ht="15.75" hidden="1" customHeight="1" outlineLevel="1">
      <c r="A89" s="183"/>
      <c r="B89" s="7"/>
      <c r="C89" s="7"/>
      <c r="D89" s="7"/>
      <c r="E89" s="7"/>
      <c r="F89" s="7"/>
      <c r="G89" s="7"/>
      <c r="H89" s="7"/>
      <c r="I89" s="7"/>
      <c r="K89" s="7"/>
      <c r="L89" s="7"/>
      <c r="M89" s="7" t="s">
        <v>2261</v>
      </c>
      <c r="O89" s="7"/>
      <c r="P89" s="183"/>
      <c r="Q89" s="183"/>
      <c r="R89" s="7"/>
      <c r="S89" s="7">
        <f t="shared" si="2"/>
        <v>0</v>
      </c>
      <c r="T89" s="7"/>
      <c r="U89" s="242"/>
      <c r="V89" s="7"/>
      <c r="W89" s="7"/>
      <c r="X89" s="185"/>
      <c r="Y89" s="7"/>
      <c r="Z89" s="7"/>
      <c r="AA89" s="7"/>
      <c r="AB89" s="7"/>
      <c r="AC89" s="7"/>
      <c r="AD89" s="7"/>
      <c r="AE89" s="7"/>
      <c r="AF89" s="7"/>
      <c r="AG89" s="7"/>
      <c r="AH89" s="7"/>
      <c r="AI89" s="7"/>
      <c r="AJ89" s="7"/>
      <c r="AK89" s="7"/>
      <c r="AL89" s="7"/>
    </row>
    <row r="90" ht="15.75" hidden="1" customHeight="1" outlineLevel="1">
      <c r="A90" s="183"/>
      <c r="B90" s="7"/>
      <c r="C90" s="7"/>
      <c r="D90" s="7"/>
      <c r="E90" s="7"/>
      <c r="F90" s="7"/>
      <c r="G90" s="7"/>
      <c r="H90" s="7"/>
      <c r="I90" s="7"/>
      <c r="K90" s="7"/>
      <c r="L90" s="7"/>
      <c r="M90" s="7"/>
      <c r="N90" s="2" t="s">
        <v>2264</v>
      </c>
      <c r="O90" s="245"/>
      <c r="P90" s="183"/>
      <c r="Q90" s="183"/>
      <c r="R90" s="7"/>
      <c r="S90" s="7">
        <f t="shared" si="2"/>
        <v>1033</v>
      </c>
      <c r="T90" s="7" t="s">
        <v>2191</v>
      </c>
      <c r="U90" s="242"/>
      <c r="V90" s="7"/>
      <c r="W90" s="7"/>
      <c r="X90" s="185"/>
      <c r="Y90" s="7"/>
      <c r="Z90" s="7"/>
      <c r="AA90" s="7"/>
      <c r="AB90" s="7"/>
      <c r="AC90" s="7"/>
      <c r="AD90" s="7"/>
      <c r="AE90" s="7"/>
      <c r="AF90" s="7"/>
      <c r="AG90" s="7"/>
      <c r="AH90" s="7"/>
      <c r="AI90" s="7"/>
      <c r="AJ90" s="7"/>
      <c r="AK90" s="7"/>
      <c r="AL90" s="7"/>
    </row>
    <row r="91" ht="15.75" hidden="1" customHeight="1" outlineLevel="1">
      <c r="A91" s="183"/>
      <c r="B91" s="7"/>
      <c r="C91" s="7"/>
      <c r="D91" s="7"/>
      <c r="E91" s="7"/>
      <c r="F91" s="7"/>
      <c r="G91" s="7"/>
      <c r="H91" s="7"/>
      <c r="I91" s="7"/>
      <c r="K91" s="7"/>
      <c r="L91" s="7"/>
      <c r="M91" s="7"/>
      <c r="O91" s="7" t="s">
        <v>2265</v>
      </c>
      <c r="P91" s="183"/>
      <c r="Q91" s="183"/>
      <c r="R91" s="7"/>
      <c r="S91" s="7">
        <f t="shared" si="2"/>
        <v>0</v>
      </c>
      <c r="T91" s="7"/>
      <c r="U91" s="242"/>
      <c r="V91" s="7"/>
      <c r="W91" s="7"/>
      <c r="X91" s="185"/>
      <c r="Y91" s="7"/>
      <c r="Z91" s="7"/>
      <c r="AA91" s="7"/>
      <c r="AB91" s="7"/>
      <c r="AC91" s="7"/>
      <c r="AD91" s="7"/>
      <c r="AE91" s="7"/>
      <c r="AF91" s="7"/>
      <c r="AG91" s="7"/>
      <c r="AH91" s="7"/>
      <c r="AI91" s="7"/>
      <c r="AJ91" s="7"/>
      <c r="AK91" s="7"/>
      <c r="AL91" s="7"/>
    </row>
    <row r="92" ht="15.75" hidden="1" customHeight="1" outlineLevel="1">
      <c r="A92" s="183"/>
      <c r="B92" s="7"/>
      <c r="C92" s="7"/>
      <c r="D92" s="7"/>
      <c r="E92" s="7"/>
      <c r="F92" s="7"/>
      <c r="G92" s="7"/>
      <c r="H92" s="7"/>
      <c r="I92" s="7"/>
      <c r="K92" s="7"/>
      <c r="L92" s="7"/>
      <c r="M92" s="7"/>
      <c r="N92" s="2" t="s">
        <v>2267</v>
      </c>
      <c r="O92" s="243"/>
      <c r="P92" s="183"/>
      <c r="Q92" s="183"/>
      <c r="R92" s="7"/>
      <c r="S92" s="7">
        <f t="shared" si="2"/>
        <v>1034</v>
      </c>
      <c r="T92" s="7" t="s">
        <v>2186</v>
      </c>
      <c r="U92" s="242"/>
      <c r="V92" s="7"/>
      <c r="W92" s="7"/>
      <c r="X92" s="185"/>
      <c r="Y92" s="7"/>
      <c r="Z92" s="7"/>
      <c r="AA92" s="7"/>
      <c r="AB92" s="7"/>
      <c r="AC92" s="7"/>
      <c r="AD92" s="7"/>
      <c r="AE92" s="7"/>
      <c r="AF92" s="7"/>
      <c r="AG92" s="7"/>
      <c r="AH92" s="7"/>
      <c r="AI92" s="7"/>
      <c r="AJ92" s="7"/>
      <c r="AK92" s="7"/>
      <c r="AL92" s="7"/>
    </row>
    <row r="93" ht="15.75" hidden="1" customHeight="1" outlineLevel="1">
      <c r="A93" s="183"/>
      <c r="B93" s="7"/>
      <c r="C93" s="7"/>
      <c r="D93" s="7"/>
      <c r="E93" s="7"/>
      <c r="F93" s="7"/>
      <c r="G93" s="7"/>
      <c r="H93" s="7"/>
      <c r="I93" s="7"/>
      <c r="K93" s="7"/>
      <c r="L93" s="7"/>
      <c r="M93" s="7"/>
      <c r="O93" s="7" t="s">
        <v>2268</v>
      </c>
      <c r="P93" s="183"/>
      <c r="Q93" s="183"/>
      <c r="R93" s="7"/>
      <c r="S93" s="7">
        <f t="shared" si="2"/>
        <v>0</v>
      </c>
      <c r="T93" s="7"/>
      <c r="U93" s="242"/>
      <c r="V93" s="7"/>
      <c r="W93" s="7"/>
      <c r="X93" s="185"/>
      <c r="Y93" s="7"/>
      <c r="Z93" s="7"/>
      <c r="AA93" s="7"/>
      <c r="AB93" s="7"/>
      <c r="AC93" s="7"/>
      <c r="AD93" s="7"/>
      <c r="AE93" s="7"/>
      <c r="AF93" s="7"/>
      <c r="AG93" s="7"/>
      <c r="AH93" s="7"/>
      <c r="AI93" s="7"/>
      <c r="AJ93" s="7"/>
      <c r="AK93" s="7"/>
      <c r="AL93" s="7"/>
    </row>
    <row r="94" ht="15.75" customHeight="1" collapsed="1">
      <c r="A94" s="183" t="s">
        <v>1807</v>
      </c>
      <c r="B94" s="7" t="s">
        <v>2269</v>
      </c>
      <c r="C94" s="7" t="s">
        <v>2177</v>
      </c>
      <c r="D94" s="7" t="s">
        <v>2178</v>
      </c>
      <c r="E94" s="7"/>
      <c r="F94" s="7"/>
      <c r="G94" s="7"/>
      <c r="H94" s="7"/>
      <c r="I94" s="7"/>
      <c r="J94" s="2"/>
      <c r="K94" s="7"/>
      <c r="L94" s="7"/>
      <c r="M94" s="7"/>
      <c r="N94" s="2"/>
      <c r="O94" s="7"/>
      <c r="P94" s="183"/>
      <c r="Q94" s="183"/>
      <c r="R94" s="7"/>
      <c r="S94" s="7">
        <f t="shared" si="2"/>
        <v>0</v>
      </c>
      <c r="T94" s="7"/>
      <c r="U94" s="242"/>
      <c r="V94" s="7"/>
      <c r="W94" s="7"/>
      <c r="X94" s="185"/>
      <c r="Y94" s="7"/>
      <c r="Z94" s="7"/>
      <c r="AA94" s="7"/>
      <c r="AB94" s="7"/>
      <c r="AC94" s="7"/>
      <c r="AD94" s="7"/>
      <c r="AE94" s="7"/>
      <c r="AF94" s="7"/>
      <c r="AG94" s="7"/>
      <c r="AH94" s="7"/>
      <c r="AI94" s="7"/>
      <c r="AJ94" s="7"/>
      <c r="AK94" s="7"/>
      <c r="AL94" s="7"/>
    </row>
    <row r="95" ht="15.75" hidden="1" customHeight="1" outlineLevel="1">
      <c r="A95" s="183"/>
      <c r="B95" s="7"/>
      <c r="C95" s="7"/>
      <c r="D95" s="7"/>
      <c r="E95" s="7"/>
      <c r="F95" s="7"/>
      <c r="G95" s="7"/>
      <c r="H95" s="7"/>
      <c r="I95" s="7" t="s">
        <v>2270</v>
      </c>
      <c r="J95" s="2"/>
      <c r="K95" s="7">
        <v>1.0</v>
      </c>
      <c r="L95" s="7" t="s">
        <v>2227</v>
      </c>
      <c r="M95" s="7"/>
      <c r="N95" s="2"/>
      <c r="O95" s="7"/>
      <c r="P95" s="183"/>
      <c r="Q95" s="183"/>
      <c r="R95" s="7" t="s">
        <v>2271</v>
      </c>
      <c r="S95" s="7">
        <f t="shared" si="2"/>
        <v>0</v>
      </c>
      <c r="T95" s="7"/>
      <c r="U95" s="242"/>
      <c r="V95" s="7"/>
      <c r="W95" s="7"/>
      <c r="X95" s="185"/>
      <c r="Y95" s="7"/>
      <c r="Z95" s="7"/>
      <c r="AA95" s="7"/>
      <c r="AB95" s="7"/>
      <c r="AC95" s="7"/>
      <c r="AD95" s="7"/>
      <c r="AE95" s="7"/>
      <c r="AF95" s="7"/>
      <c r="AG95" s="7"/>
      <c r="AH95" s="7"/>
      <c r="AI95" s="7"/>
      <c r="AJ95" s="7"/>
      <c r="AK95" s="7"/>
      <c r="AL95" s="7"/>
    </row>
    <row r="96" ht="15.75" hidden="1" customHeight="1" outlineLevel="1">
      <c r="A96" s="183"/>
      <c r="B96" s="7"/>
      <c r="C96" s="7"/>
      <c r="D96" s="7"/>
      <c r="E96" s="7"/>
      <c r="F96" s="7"/>
      <c r="G96" s="7"/>
      <c r="H96" s="7"/>
      <c r="I96" s="7"/>
      <c r="K96" s="7"/>
      <c r="L96" s="7"/>
      <c r="M96" s="7" t="s">
        <v>2272</v>
      </c>
      <c r="O96" s="7"/>
      <c r="P96" s="183"/>
      <c r="Q96" s="183"/>
      <c r="R96" s="7"/>
      <c r="S96" s="7">
        <f t="shared" si="2"/>
        <v>0</v>
      </c>
      <c r="T96" s="7"/>
      <c r="U96" s="242"/>
      <c r="V96" s="7"/>
      <c r="W96" s="7"/>
      <c r="X96" s="185"/>
      <c r="Y96" s="7"/>
      <c r="Z96" s="7"/>
      <c r="AA96" s="7"/>
      <c r="AB96" s="7"/>
      <c r="AC96" s="7"/>
      <c r="AD96" s="7"/>
      <c r="AE96" s="7"/>
      <c r="AF96" s="7"/>
      <c r="AG96" s="7"/>
      <c r="AH96" s="7"/>
      <c r="AI96" s="7"/>
      <c r="AJ96" s="7"/>
      <c r="AK96" s="7"/>
      <c r="AL96" s="7"/>
    </row>
    <row r="97" ht="15.75" hidden="1" customHeight="1" outlineLevel="1">
      <c r="A97" s="183"/>
      <c r="B97" s="7"/>
      <c r="C97" s="7"/>
      <c r="D97" s="7"/>
      <c r="E97" s="7"/>
      <c r="F97" s="7"/>
      <c r="G97" s="7"/>
      <c r="H97" s="7"/>
      <c r="I97" s="7"/>
      <c r="K97" s="7"/>
      <c r="L97" s="7"/>
      <c r="M97" s="7"/>
      <c r="N97" s="2" t="s">
        <v>2273</v>
      </c>
      <c r="O97" s="243"/>
      <c r="P97" s="183"/>
      <c r="Q97" s="183"/>
      <c r="R97" s="7"/>
      <c r="S97" s="7">
        <f t="shared" si="2"/>
        <v>1035</v>
      </c>
      <c r="T97" s="7" t="s">
        <v>2186</v>
      </c>
      <c r="U97" s="242"/>
      <c r="V97" s="7"/>
      <c r="W97" s="7"/>
      <c r="X97" s="185"/>
      <c r="Y97" s="7"/>
      <c r="Z97" s="7"/>
      <c r="AA97" s="7"/>
      <c r="AB97" s="7"/>
      <c r="AC97" s="7"/>
      <c r="AD97" s="7"/>
      <c r="AE97" s="7"/>
      <c r="AF97" s="7"/>
      <c r="AG97" s="7"/>
      <c r="AH97" s="7"/>
      <c r="AI97" s="7"/>
      <c r="AJ97" s="7"/>
      <c r="AK97" s="7"/>
      <c r="AL97" s="7"/>
    </row>
    <row r="98" ht="15.75" hidden="1" customHeight="1" outlineLevel="1">
      <c r="A98" s="183"/>
      <c r="B98" s="7"/>
      <c r="C98" s="7"/>
      <c r="D98" s="7"/>
      <c r="E98" s="7"/>
      <c r="F98" s="7"/>
      <c r="G98" s="7"/>
      <c r="H98" s="7"/>
      <c r="I98" s="7"/>
      <c r="K98" s="7"/>
      <c r="L98" s="7"/>
      <c r="M98" s="7"/>
      <c r="O98" s="7" t="s">
        <v>2274</v>
      </c>
      <c r="P98" s="183"/>
      <c r="Q98" s="183"/>
      <c r="R98" s="7"/>
      <c r="S98" s="7">
        <f t="shared" si="2"/>
        <v>0</v>
      </c>
      <c r="T98" s="7"/>
      <c r="U98" s="242"/>
      <c r="V98" s="7"/>
      <c r="W98" s="7"/>
      <c r="X98" s="185"/>
      <c r="Y98" s="7"/>
      <c r="Z98" s="7"/>
      <c r="AA98" s="7"/>
      <c r="AB98" s="7"/>
      <c r="AC98" s="7"/>
      <c r="AD98" s="7"/>
      <c r="AE98" s="7"/>
      <c r="AF98" s="7"/>
      <c r="AG98" s="7"/>
      <c r="AH98" s="7"/>
      <c r="AI98" s="7"/>
      <c r="AJ98" s="7"/>
      <c r="AK98" s="7"/>
      <c r="AL98" s="7"/>
    </row>
    <row r="99" ht="15.75" hidden="1" customHeight="1" outlineLevel="1">
      <c r="A99" s="183"/>
      <c r="B99" s="7"/>
      <c r="C99" s="7"/>
      <c r="D99" s="7"/>
      <c r="E99" s="7"/>
      <c r="F99" s="7"/>
      <c r="G99" s="7"/>
      <c r="H99" s="7"/>
      <c r="I99" s="7"/>
      <c r="K99" s="7"/>
      <c r="L99" s="7"/>
      <c r="M99" s="7"/>
      <c r="N99" s="2" t="s">
        <v>2275</v>
      </c>
      <c r="O99" s="245"/>
      <c r="P99" s="183"/>
      <c r="Q99" s="183"/>
      <c r="R99" s="7"/>
      <c r="S99" s="7">
        <f t="shared" si="2"/>
        <v>1036</v>
      </c>
      <c r="T99" s="7" t="s">
        <v>2191</v>
      </c>
      <c r="U99" s="242"/>
      <c r="V99" s="7"/>
      <c r="W99" s="7"/>
      <c r="X99" s="185"/>
      <c r="Y99" s="7"/>
      <c r="Z99" s="7"/>
      <c r="AA99" s="7"/>
      <c r="AB99" s="7"/>
      <c r="AC99" s="7"/>
      <c r="AD99" s="7"/>
      <c r="AE99" s="7"/>
      <c r="AF99" s="7"/>
      <c r="AG99" s="7"/>
      <c r="AH99" s="7"/>
      <c r="AI99" s="7"/>
      <c r="AJ99" s="7"/>
      <c r="AK99" s="7"/>
      <c r="AL99" s="7"/>
    </row>
    <row r="100" ht="15.75" hidden="1" customHeight="1" outlineLevel="1">
      <c r="A100" s="183"/>
      <c r="B100" s="7"/>
      <c r="C100" s="7"/>
      <c r="D100" s="7"/>
      <c r="E100" s="7"/>
      <c r="F100" s="7"/>
      <c r="G100" s="7"/>
      <c r="H100" s="7"/>
      <c r="I100" s="7"/>
      <c r="K100" s="7"/>
      <c r="L100" s="7"/>
      <c r="M100" s="7"/>
      <c r="O100" s="7" t="s">
        <v>2276</v>
      </c>
      <c r="P100" s="183"/>
      <c r="Q100" s="183"/>
      <c r="R100" s="7"/>
      <c r="S100" s="7">
        <f t="shared" si="2"/>
        <v>0</v>
      </c>
      <c r="T100" s="7"/>
      <c r="U100" s="242"/>
      <c r="V100" s="7"/>
      <c r="W100" s="7"/>
      <c r="X100" s="185"/>
      <c r="Y100" s="7"/>
      <c r="Z100" s="7"/>
      <c r="AA100" s="7"/>
      <c r="AB100" s="7"/>
      <c r="AC100" s="7"/>
      <c r="AD100" s="7"/>
      <c r="AE100" s="7"/>
      <c r="AF100" s="7"/>
      <c r="AG100" s="7"/>
      <c r="AH100" s="7"/>
      <c r="AI100" s="7"/>
      <c r="AJ100" s="7"/>
      <c r="AK100" s="7"/>
      <c r="AL100" s="7"/>
    </row>
    <row r="101" ht="15.75" customHeight="1" collapsed="1">
      <c r="A101" s="183" t="s">
        <v>1807</v>
      </c>
      <c r="B101" s="7" t="s">
        <v>2277</v>
      </c>
      <c r="C101" s="7" t="s">
        <v>2177</v>
      </c>
      <c r="D101" s="7" t="s">
        <v>2178</v>
      </c>
      <c r="E101" s="7"/>
      <c r="F101" s="7"/>
      <c r="G101" s="7"/>
      <c r="H101" s="7"/>
      <c r="I101" s="7"/>
      <c r="J101" s="2"/>
      <c r="K101" s="7"/>
      <c r="L101" s="7"/>
      <c r="M101" s="7"/>
      <c r="N101" s="2"/>
      <c r="O101" s="7"/>
      <c r="P101" s="183"/>
      <c r="Q101" s="183"/>
      <c r="R101" s="7"/>
      <c r="S101" s="7">
        <f t="shared" si="2"/>
        <v>0</v>
      </c>
      <c r="T101" s="7"/>
      <c r="U101" s="242"/>
      <c r="V101" s="7"/>
      <c r="W101" s="7"/>
      <c r="X101" s="185"/>
      <c r="Y101" s="7"/>
      <c r="Z101" s="7"/>
      <c r="AA101" s="7"/>
      <c r="AB101" s="7"/>
      <c r="AC101" s="7"/>
      <c r="AD101" s="7"/>
      <c r="AE101" s="7"/>
      <c r="AF101" s="7"/>
      <c r="AG101" s="7"/>
      <c r="AH101" s="7"/>
      <c r="AI101" s="7"/>
      <c r="AJ101" s="7"/>
      <c r="AK101" s="7"/>
      <c r="AL101" s="7"/>
    </row>
    <row r="102" ht="15.75" hidden="1" customHeight="1" outlineLevel="1">
      <c r="A102" s="183"/>
      <c r="B102" s="7"/>
      <c r="C102" s="7"/>
      <c r="D102" s="7"/>
      <c r="E102" s="7"/>
      <c r="F102" s="7"/>
      <c r="G102" s="7"/>
      <c r="H102" s="7"/>
      <c r="I102" s="7" t="s">
        <v>2270</v>
      </c>
      <c r="J102" s="2"/>
      <c r="K102" s="7">
        <v>3.0</v>
      </c>
      <c r="L102" s="7" t="s">
        <v>2227</v>
      </c>
      <c r="M102" s="7"/>
      <c r="N102" s="2"/>
      <c r="O102" s="7"/>
      <c r="P102" s="183"/>
      <c r="Q102" s="183"/>
      <c r="R102" s="7" t="s">
        <v>2278</v>
      </c>
      <c r="S102" s="7">
        <f t="shared" si="2"/>
        <v>0</v>
      </c>
      <c r="T102" s="7"/>
      <c r="U102" s="242"/>
      <c r="V102" s="7"/>
      <c r="W102" s="7"/>
      <c r="X102" s="185"/>
      <c r="Y102" s="7"/>
      <c r="Z102" s="7"/>
      <c r="AA102" s="7"/>
      <c r="AB102" s="7"/>
      <c r="AC102" s="7"/>
      <c r="AD102" s="7"/>
      <c r="AE102" s="7"/>
      <c r="AF102" s="7"/>
      <c r="AG102" s="7"/>
      <c r="AH102" s="7"/>
      <c r="AI102" s="7"/>
      <c r="AJ102" s="7"/>
      <c r="AK102" s="7"/>
      <c r="AL102" s="7"/>
    </row>
    <row r="103" ht="15.75" hidden="1" customHeight="1" outlineLevel="1">
      <c r="A103" s="183"/>
      <c r="B103" s="7"/>
      <c r="C103" s="7"/>
      <c r="D103" s="7"/>
      <c r="E103" s="7"/>
      <c r="F103" s="7"/>
      <c r="G103" s="7"/>
      <c r="H103" s="7"/>
      <c r="I103" s="7"/>
      <c r="K103" s="7"/>
      <c r="L103" s="7"/>
      <c r="M103" s="7" t="s">
        <v>2272</v>
      </c>
      <c r="O103" s="7"/>
      <c r="P103" s="183"/>
      <c r="Q103" s="183"/>
      <c r="R103" s="7"/>
      <c r="S103" s="7">
        <f t="shared" si="2"/>
        <v>0</v>
      </c>
      <c r="T103" s="7"/>
      <c r="U103" s="242"/>
      <c r="V103" s="7"/>
      <c r="W103" s="7"/>
      <c r="X103" s="185"/>
      <c r="Y103" s="7"/>
      <c r="Z103" s="7"/>
      <c r="AA103" s="7"/>
      <c r="AB103" s="7"/>
      <c r="AC103" s="7"/>
      <c r="AD103" s="7"/>
      <c r="AE103" s="7"/>
      <c r="AF103" s="7"/>
      <c r="AG103" s="7"/>
      <c r="AH103" s="7"/>
      <c r="AI103" s="7"/>
      <c r="AJ103" s="7"/>
      <c r="AK103" s="7"/>
      <c r="AL103" s="7"/>
    </row>
    <row r="104" ht="15.75" hidden="1" customHeight="1" outlineLevel="1">
      <c r="A104" s="183"/>
      <c r="B104" s="7"/>
      <c r="C104" s="7"/>
      <c r="D104" s="7"/>
      <c r="E104" s="7"/>
      <c r="F104" s="7"/>
      <c r="G104" s="7"/>
      <c r="H104" s="7"/>
      <c r="I104" s="7"/>
      <c r="K104" s="7"/>
      <c r="L104" s="7"/>
      <c r="M104" s="7"/>
      <c r="N104" s="2" t="s">
        <v>2279</v>
      </c>
      <c r="O104" s="243"/>
      <c r="P104" s="183"/>
      <c r="Q104" s="183"/>
      <c r="R104" s="7"/>
      <c r="S104" s="7">
        <f t="shared" si="2"/>
        <v>1037</v>
      </c>
      <c r="T104" s="7" t="s">
        <v>2186</v>
      </c>
      <c r="U104" s="242"/>
      <c r="V104" s="7"/>
      <c r="W104" s="7"/>
      <c r="X104" s="185"/>
      <c r="Y104" s="7"/>
      <c r="Z104" s="7"/>
      <c r="AA104" s="7"/>
      <c r="AB104" s="7"/>
      <c r="AC104" s="7"/>
      <c r="AD104" s="7"/>
      <c r="AE104" s="7"/>
      <c r="AF104" s="7"/>
      <c r="AG104" s="7"/>
      <c r="AH104" s="7"/>
      <c r="AI104" s="7"/>
      <c r="AJ104" s="7"/>
      <c r="AK104" s="7"/>
      <c r="AL104" s="7"/>
    </row>
    <row r="105" ht="15.75" hidden="1" customHeight="1" outlineLevel="1">
      <c r="A105" s="183"/>
      <c r="B105" s="7"/>
      <c r="C105" s="7"/>
      <c r="D105" s="7"/>
      <c r="E105" s="7"/>
      <c r="F105" s="7"/>
      <c r="G105" s="7"/>
      <c r="H105" s="7"/>
      <c r="I105" s="7"/>
      <c r="K105" s="7"/>
      <c r="L105" s="7"/>
      <c r="M105" s="7"/>
      <c r="O105" s="7" t="s">
        <v>2280</v>
      </c>
      <c r="P105" s="183"/>
      <c r="Q105" s="183"/>
      <c r="R105" s="7"/>
      <c r="S105" s="7">
        <f t="shared" si="2"/>
        <v>0</v>
      </c>
      <c r="T105" s="7"/>
      <c r="U105" s="242"/>
      <c r="V105" s="7"/>
      <c r="W105" s="7"/>
      <c r="X105" s="185"/>
      <c r="Y105" s="7"/>
      <c r="Z105" s="7"/>
      <c r="AA105" s="7"/>
      <c r="AB105" s="7"/>
      <c r="AC105" s="7"/>
      <c r="AD105" s="7"/>
      <c r="AE105" s="7"/>
      <c r="AF105" s="7"/>
      <c r="AG105" s="7"/>
      <c r="AH105" s="7"/>
      <c r="AI105" s="7"/>
      <c r="AJ105" s="7"/>
      <c r="AK105" s="7"/>
      <c r="AL105" s="7"/>
    </row>
    <row r="106" ht="15.75" customHeight="1" collapsed="1">
      <c r="A106" s="183" t="s">
        <v>1807</v>
      </c>
      <c r="B106" s="7" t="s">
        <v>2281</v>
      </c>
      <c r="C106" s="7" t="s">
        <v>2177</v>
      </c>
      <c r="D106" s="7" t="s">
        <v>2178</v>
      </c>
      <c r="E106" s="7"/>
      <c r="F106" s="7"/>
      <c r="G106" s="7"/>
      <c r="H106" s="7"/>
      <c r="I106" s="7"/>
      <c r="J106" s="2"/>
      <c r="K106" s="7"/>
      <c r="L106" s="7"/>
      <c r="M106" s="7"/>
      <c r="N106" s="2"/>
      <c r="O106" s="7"/>
      <c r="P106" s="183"/>
      <c r="Q106" s="183"/>
      <c r="R106" s="7"/>
      <c r="S106" s="7">
        <f t="shared" si="2"/>
        <v>0</v>
      </c>
      <c r="T106" s="7"/>
      <c r="U106" s="242"/>
      <c r="V106" s="7"/>
      <c r="W106" s="7"/>
      <c r="X106" s="185"/>
      <c r="Y106" s="7"/>
      <c r="Z106" s="7"/>
      <c r="AA106" s="7"/>
      <c r="AB106" s="7"/>
      <c r="AC106" s="7"/>
      <c r="AD106" s="7"/>
      <c r="AE106" s="7"/>
      <c r="AF106" s="7"/>
      <c r="AG106" s="7"/>
      <c r="AH106" s="7"/>
      <c r="AI106" s="7"/>
      <c r="AJ106" s="7"/>
      <c r="AK106" s="7"/>
      <c r="AL106" s="7"/>
    </row>
    <row r="107" ht="15.75" hidden="1" customHeight="1" outlineLevel="1">
      <c r="A107" s="183"/>
      <c r="B107" s="7"/>
      <c r="C107" s="7"/>
      <c r="D107" s="7"/>
      <c r="E107" s="7"/>
      <c r="F107" s="7"/>
      <c r="G107" s="7"/>
      <c r="H107" s="7"/>
      <c r="I107" s="7" t="s">
        <v>2282</v>
      </c>
      <c r="J107" s="2"/>
      <c r="K107" s="7">
        <v>3.0</v>
      </c>
      <c r="L107" s="7" t="s">
        <v>2227</v>
      </c>
      <c r="M107" s="7"/>
      <c r="N107" s="2"/>
      <c r="O107" s="7"/>
      <c r="P107" s="183"/>
      <c r="Q107" s="183"/>
      <c r="R107" s="7" t="s">
        <v>2283</v>
      </c>
      <c r="S107" s="7">
        <f t="shared" si="2"/>
        <v>0</v>
      </c>
      <c r="T107" s="7"/>
      <c r="U107" s="242"/>
      <c r="V107" s="7"/>
      <c r="W107" s="7"/>
      <c r="X107" s="185"/>
      <c r="Y107" s="7"/>
      <c r="Z107" s="7"/>
      <c r="AA107" s="7"/>
      <c r="AB107" s="7"/>
      <c r="AC107" s="7"/>
      <c r="AD107" s="7"/>
      <c r="AE107" s="7"/>
      <c r="AF107" s="7"/>
      <c r="AG107" s="7"/>
      <c r="AH107" s="7"/>
      <c r="AI107" s="7"/>
      <c r="AJ107" s="7"/>
      <c r="AK107" s="7"/>
      <c r="AL107" s="7"/>
    </row>
    <row r="108" ht="15.75" hidden="1" customHeight="1" outlineLevel="1">
      <c r="A108" s="183"/>
      <c r="B108" s="7"/>
      <c r="C108" s="7"/>
      <c r="D108" s="7"/>
      <c r="E108" s="7"/>
      <c r="F108" s="7"/>
      <c r="G108" s="7"/>
      <c r="H108" s="7"/>
      <c r="I108" s="7"/>
      <c r="K108" s="7"/>
      <c r="L108" s="7"/>
      <c r="M108" s="7" t="s">
        <v>2284</v>
      </c>
      <c r="O108" s="7"/>
      <c r="P108" s="183"/>
      <c r="Q108" s="183"/>
      <c r="R108" s="7"/>
      <c r="S108" s="7">
        <f t="shared" si="2"/>
        <v>0</v>
      </c>
      <c r="T108" s="7"/>
      <c r="U108" s="242"/>
      <c r="V108" s="7"/>
      <c r="W108" s="7"/>
      <c r="X108" s="185"/>
      <c r="Y108" s="7"/>
      <c r="Z108" s="7"/>
      <c r="AA108" s="7"/>
      <c r="AB108" s="7"/>
      <c r="AC108" s="7"/>
      <c r="AD108" s="7"/>
      <c r="AE108" s="7"/>
      <c r="AF108" s="7"/>
      <c r="AG108" s="7"/>
      <c r="AH108" s="7"/>
      <c r="AI108" s="7"/>
      <c r="AJ108" s="7"/>
      <c r="AK108" s="7"/>
      <c r="AL108" s="7"/>
    </row>
    <row r="109" ht="15.75" hidden="1" customHeight="1" outlineLevel="1">
      <c r="A109" s="183"/>
      <c r="B109" s="7"/>
      <c r="C109" s="7"/>
      <c r="D109" s="7"/>
      <c r="E109" s="7"/>
      <c r="F109" s="7"/>
      <c r="G109" s="7"/>
      <c r="H109" s="7"/>
      <c r="I109" s="7"/>
      <c r="K109" s="7"/>
      <c r="L109" s="7"/>
      <c r="M109" s="7"/>
      <c r="N109" s="2" t="s">
        <v>2285</v>
      </c>
      <c r="O109" s="243"/>
      <c r="P109" s="183"/>
      <c r="Q109" s="183"/>
      <c r="R109" s="7"/>
      <c r="S109" s="7">
        <f t="shared" si="2"/>
        <v>1038</v>
      </c>
      <c r="T109" s="7" t="s">
        <v>2186</v>
      </c>
      <c r="U109" s="242"/>
      <c r="V109" s="7"/>
      <c r="W109" s="7"/>
      <c r="X109" s="185"/>
      <c r="Y109" s="7"/>
      <c r="Z109" s="7"/>
      <c r="AA109" s="7"/>
      <c r="AB109" s="7"/>
      <c r="AC109" s="7"/>
      <c r="AD109" s="7"/>
      <c r="AE109" s="7"/>
      <c r="AF109" s="7"/>
      <c r="AG109" s="7"/>
      <c r="AH109" s="7"/>
      <c r="AI109" s="7"/>
      <c r="AJ109" s="7"/>
      <c r="AK109" s="7"/>
      <c r="AL109" s="7"/>
    </row>
    <row r="110" ht="15.75" hidden="1" customHeight="1" outlineLevel="1">
      <c r="A110" s="183"/>
      <c r="B110" s="7"/>
      <c r="C110" s="7"/>
      <c r="D110" s="7"/>
      <c r="E110" s="7"/>
      <c r="F110" s="7"/>
      <c r="G110" s="7"/>
      <c r="H110" s="7"/>
      <c r="I110" s="7"/>
      <c r="K110" s="7"/>
      <c r="L110" s="7"/>
      <c r="M110" s="7"/>
      <c r="O110" s="7" t="s">
        <v>2286</v>
      </c>
      <c r="P110" s="183"/>
      <c r="Q110" s="183"/>
      <c r="R110" s="7"/>
      <c r="S110" s="7">
        <f t="shared" si="2"/>
        <v>0</v>
      </c>
      <c r="T110" s="7"/>
      <c r="U110" s="242"/>
      <c r="V110" s="7"/>
      <c r="W110" s="7"/>
      <c r="X110" s="185"/>
      <c r="Y110" s="7"/>
      <c r="Z110" s="7"/>
      <c r="AA110" s="7"/>
      <c r="AB110" s="7"/>
      <c r="AC110" s="7"/>
      <c r="AD110" s="7"/>
      <c r="AE110" s="7"/>
      <c r="AF110" s="7"/>
      <c r="AG110" s="7"/>
      <c r="AH110" s="7"/>
      <c r="AI110" s="7"/>
      <c r="AJ110" s="7"/>
      <c r="AK110" s="7"/>
      <c r="AL110" s="7"/>
    </row>
    <row r="111" ht="15.75" hidden="1" customHeight="1" outlineLevel="1">
      <c r="A111" s="183"/>
      <c r="B111" s="7"/>
      <c r="C111" s="7"/>
      <c r="D111" s="7"/>
      <c r="E111" s="7"/>
      <c r="F111" s="7"/>
      <c r="G111" s="7"/>
      <c r="H111" s="7"/>
      <c r="I111" s="7"/>
      <c r="K111" s="7"/>
      <c r="L111" s="7"/>
      <c r="M111" s="7"/>
      <c r="N111" s="2" t="s">
        <v>2287</v>
      </c>
      <c r="O111" s="243"/>
      <c r="P111" s="183"/>
      <c r="Q111" s="183"/>
      <c r="R111" s="7"/>
      <c r="S111" s="7">
        <f t="shared" si="2"/>
        <v>1039</v>
      </c>
      <c r="T111" s="7" t="s">
        <v>2186</v>
      </c>
      <c r="U111" s="242"/>
      <c r="V111" s="7"/>
      <c r="W111" s="7"/>
      <c r="X111" s="185"/>
      <c r="Y111" s="7"/>
      <c r="Z111" s="7"/>
      <c r="AA111" s="7"/>
      <c r="AB111" s="7"/>
      <c r="AC111" s="7"/>
      <c r="AD111" s="7"/>
      <c r="AE111" s="7"/>
      <c r="AF111" s="7"/>
      <c r="AG111" s="7"/>
      <c r="AH111" s="7"/>
      <c r="AI111" s="7"/>
      <c r="AJ111" s="7"/>
      <c r="AK111" s="7"/>
      <c r="AL111" s="7"/>
    </row>
    <row r="112" ht="15.75" hidden="1" customHeight="1" outlineLevel="1">
      <c r="A112" s="183"/>
      <c r="B112" s="7"/>
      <c r="C112" s="7"/>
      <c r="D112" s="7"/>
      <c r="E112" s="7"/>
      <c r="F112" s="7"/>
      <c r="G112" s="7"/>
      <c r="H112" s="7"/>
      <c r="I112" s="7"/>
      <c r="K112" s="7"/>
      <c r="L112" s="7"/>
      <c r="M112" s="7"/>
      <c r="O112" s="7" t="s">
        <v>2288</v>
      </c>
      <c r="P112" s="183"/>
      <c r="Q112" s="183"/>
      <c r="R112" s="7"/>
      <c r="S112" s="7">
        <f t="shared" si="2"/>
        <v>0</v>
      </c>
      <c r="T112" s="7"/>
      <c r="U112" s="242"/>
      <c r="V112" s="7"/>
      <c r="W112" s="7"/>
      <c r="X112" s="185"/>
      <c r="Y112" s="7"/>
      <c r="Z112" s="7"/>
      <c r="AA112" s="7"/>
      <c r="AB112" s="7"/>
      <c r="AC112" s="7"/>
      <c r="AD112" s="7"/>
      <c r="AE112" s="7"/>
      <c r="AF112" s="7"/>
      <c r="AG112" s="7"/>
      <c r="AH112" s="7"/>
      <c r="AI112" s="7"/>
      <c r="AJ112" s="7"/>
      <c r="AK112" s="7"/>
      <c r="AL112" s="7"/>
    </row>
    <row r="113" ht="15.75" hidden="1" customHeight="1" outlineLevel="1">
      <c r="A113" s="183"/>
      <c r="B113" s="7"/>
      <c r="C113" s="7"/>
      <c r="D113" s="7"/>
      <c r="E113" s="7"/>
      <c r="F113" s="7"/>
      <c r="G113" s="7"/>
      <c r="H113" s="7"/>
      <c r="I113" s="7"/>
      <c r="K113" s="7"/>
      <c r="L113" s="7"/>
      <c r="M113" s="7"/>
      <c r="N113" s="2" t="s">
        <v>2289</v>
      </c>
      <c r="O113" s="245"/>
      <c r="P113" s="183"/>
      <c r="Q113" s="183"/>
      <c r="R113" s="7"/>
      <c r="S113" s="7">
        <f t="shared" si="2"/>
        <v>1040</v>
      </c>
      <c r="T113" s="7" t="s">
        <v>2191</v>
      </c>
      <c r="U113" s="242"/>
      <c r="V113" s="7"/>
      <c r="W113" s="7"/>
      <c r="X113" s="185"/>
      <c r="Y113" s="7"/>
      <c r="Z113" s="7"/>
      <c r="AA113" s="7"/>
      <c r="AB113" s="7"/>
      <c r="AC113" s="7"/>
      <c r="AD113" s="7"/>
      <c r="AE113" s="7"/>
      <c r="AF113" s="7"/>
      <c r="AG113" s="7"/>
      <c r="AH113" s="7"/>
      <c r="AI113" s="7"/>
      <c r="AJ113" s="7"/>
      <c r="AK113" s="7"/>
      <c r="AL113" s="7"/>
    </row>
    <row r="114" ht="15.75" hidden="1" customHeight="1" outlineLevel="1">
      <c r="A114" s="183"/>
      <c r="B114" s="7"/>
      <c r="C114" s="7"/>
      <c r="D114" s="7"/>
      <c r="E114" s="7"/>
      <c r="F114" s="7"/>
      <c r="G114" s="7"/>
      <c r="H114" s="7"/>
      <c r="I114" s="7"/>
      <c r="K114" s="7"/>
      <c r="L114" s="7"/>
      <c r="M114" s="7"/>
      <c r="O114" s="7" t="s">
        <v>2290</v>
      </c>
      <c r="P114" s="183"/>
      <c r="Q114" s="183"/>
      <c r="R114" s="7"/>
      <c r="S114" s="7">
        <f t="shared" si="2"/>
        <v>0</v>
      </c>
      <c r="T114" s="7"/>
      <c r="U114" s="242"/>
      <c r="V114" s="7"/>
      <c r="W114" s="7"/>
      <c r="X114" s="185"/>
      <c r="Y114" s="7"/>
      <c r="Z114" s="7"/>
      <c r="AA114" s="7"/>
      <c r="AB114" s="7"/>
      <c r="AC114" s="7"/>
      <c r="AD114" s="7"/>
      <c r="AE114" s="7"/>
      <c r="AF114" s="7"/>
      <c r="AG114" s="7"/>
      <c r="AH114" s="7"/>
      <c r="AI114" s="7"/>
      <c r="AJ114" s="7"/>
      <c r="AK114" s="7"/>
      <c r="AL114" s="7"/>
    </row>
    <row r="115" ht="15.75" customHeight="1">
      <c r="A115" s="183" t="s">
        <v>144</v>
      </c>
      <c r="B115" s="7" t="s">
        <v>689</v>
      </c>
      <c r="C115" s="7" t="s">
        <v>2177</v>
      </c>
      <c r="D115" s="7" t="s">
        <v>2178</v>
      </c>
      <c r="E115" s="7"/>
      <c r="F115" s="7"/>
      <c r="G115" s="7"/>
      <c r="H115" s="7"/>
      <c r="I115" s="7"/>
      <c r="J115" s="2"/>
      <c r="K115" s="7"/>
      <c r="L115" s="7"/>
      <c r="M115" s="7"/>
      <c r="N115" s="2"/>
      <c r="O115" s="7"/>
      <c r="P115" s="183"/>
      <c r="Q115" s="183"/>
      <c r="R115" s="7"/>
      <c r="S115" s="7">
        <f t="shared" si="2"/>
        <v>0</v>
      </c>
      <c r="T115" s="7"/>
      <c r="U115" s="242"/>
      <c r="V115" s="7"/>
      <c r="W115" s="7"/>
      <c r="X115" s="185"/>
      <c r="Y115" s="7"/>
      <c r="Z115" s="7"/>
      <c r="AA115" s="7"/>
      <c r="AB115" s="7"/>
      <c r="AC115" s="7"/>
      <c r="AD115" s="7"/>
      <c r="AE115" s="7"/>
      <c r="AF115" s="7"/>
      <c r="AG115" s="7"/>
      <c r="AH115" s="7"/>
      <c r="AI115" s="7"/>
      <c r="AJ115" s="7"/>
      <c r="AK115" s="7"/>
      <c r="AL115" s="7"/>
    </row>
    <row r="116" ht="15.75" customHeight="1" outlineLevel="1">
      <c r="A116" s="183"/>
      <c r="B116" s="7"/>
      <c r="C116" s="7"/>
      <c r="D116" s="7"/>
      <c r="E116" s="7"/>
      <c r="F116" s="7"/>
      <c r="G116" s="7"/>
      <c r="H116" s="7"/>
      <c r="I116" s="7" t="s">
        <v>2291</v>
      </c>
      <c r="J116" s="7"/>
      <c r="K116" s="7">
        <v>1.0</v>
      </c>
      <c r="L116" s="7">
        <v>1.0</v>
      </c>
      <c r="M116" s="7"/>
      <c r="N116" s="7"/>
      <c r="O116" s="7"/>
      <c r="P116" s="183"/>
      <c r="Q116" s="183"/>
      <c r="R116" s="7" t="s">
        <v>2292</v>
      </c>
      <c r="S116" s="7">
        <f t="shared" si="2"/>
        <v>0</v>
      </c>
      <c r="T116" s="7"/>
      <c r="U116" s="242"/>
      <c r="V116" s="7"/>
      <c r="W116" s="7"/>
      <c r="X116" s="185"/>
      <c r="Y116" s="7"/>
      <c r="Z116" s="7"/>
      <c r="AA116" s="7"/>
      <c r="AB116" s="7"/>
      <c r="AC116" s="7"/>
      <c r="AD116" s="7"/>
      <c r="AE116" s="7"/>
      <c r="AF116" s="7"/>
      <c r="AG116" s="7"/>
      <c r="AH116" s="7"/>
      <c r="AI116" s="7"/>
      <c r="AJ116" s="7"/>
      <c r="AK116" s="7"/>
      <c r="AL116" s="7"/>
    </row>
    <row r="117" ht="15.75" customHeight="1" outlineLevel="1">
      <c r="A117" s="183"/>
      <c r="B117" s="7"/>
      <c r="C117" s="7"/>
      <c r="D117" s="7"/>
      <c r="E117" s="7"/>
      <c r="F117" s="7"/>
      <c r="G117" s="7"/>
      <c r="H117" s="7"/>
      <c r="I117" s="7"/>
      <c r="J117" s="7"/>
      <c r="K117" s="7"/>
      <c r="L117" s="7"/>
      <c r="M117" s="7" t="s">
        <v>2293</v>
      </c>
      <c r="N117" s="2"/>
      <c r="O117" s="7"/>
      <c r="P117" s="183"/>
      <c r="Q117" s="183"/>
      <c r="R117" s="7"/>
      <c r="S117" s="7">
        <f t="shared" si="2"/>
        <v>0</v>
      </c>
      <c r="T117" s="7"/>
      <c r="U117" s="242"/>
      <c r="V117" s="7"/>
      <c r="W117" s="7"/>
      <c r="X117" s="185"/>
      <c r="Y117" s="7"/>
      <c r="Z117" s="7"/>
      <c r="AA117" s="7"/>
      <c r="AB117" s="7"/>
      <c r="AC117" s="7"/>
      <c r="AD117" s="7"/>
      <c r="AE117" s="7"/>
      <c r="AF117" s="7"/>
      <c r="AG117" s="7"/>
      <c r="AH117" s="7"/>
      <c r="AI117" s="7"/>
      <c r="AJ117" s="7"/>
      <c r="AK117" s="7"/>
      <c r="AL117" s="7"/>
    </row>
    <row r="118" ht="15.75" customHeight="1" outlineLevel="1">
      <c r="A118" s="183"/>
      <c r="B118" s="7"/>
      <c r="C118" s="7"/>
      <c r="D118" s="7"/>
      <c r="E118" s="7"/>
      <c r="F118" s="7"/>
      <c r="G118" s="7"/>
      <c r="H118" s="7"/>
      <c r="I118" s="7"/>
      <c r="J118" s="7"/>
      <c r="K118" s="7"/>
      <c r="L118" s="7"/>
      <c r="M118" s="7"/>
      <c r="N118" s="2" t="s">
        <v>2294</v>
      </c>
      <c r="O118" s="243"/>
      <c r="P118" s="183"/>
      <c r="Q118" s="183"/>
      <c r="R118" s="7"/>
      <c r="S118" s="7">
        <f t="shared" si="2"/>
        <v>1045</v>
      </c>
      <c r="T118" s="7" t="s">
        <v>2186</v>
      </c>
      <c r="U118" s="242"/>
      <c r="V118" s="7"/>
      <c r="W118" s="7"/>
      <c r="X118" s="185"/>
      <c r="Y118" s="7"/>
      <c r="Z118" s="7"/>
      <c r="AA118" s="7"/>
      <c r="AB118" s="7"/>
      <c r="AC118" s="7"/>
      <c r="AD118" s="7"/>
      <c r="AE118" s="7"/>
      <c r="AF118" s="7"/>
      <c r="AG118" s="7"/>
      <c r="AH118" s="7"/>
      <c r="AI118" s="7"/>
      <c r="AJ118" s="7"/>
      <c r="AK118" s="7"/>
      <c r="AL118" s="7"/>
    </row>
    <row r="119" ht="15.75" customHeight="1" outlineLevel="1">
      <c r="A119" s="183"/>
      <c r="B119" s="7"/>
      <c r="C119" s="7"/>
      <c r="D119" s="7"/>
      <c r="E119" s="7"/>
      <c r="F119" s="7"/>
      <c r="G119" s="7"/>
      <c r="H119" s="7"/>
      <c r="I119" s="7"/>
      <c r="J119" s="7"/>
      <c r="K119" s="7"/>
      <c r="L119" s="7"/>
      <c r="M119" s="7"/>
      <c r="O119" s="7" t="s">
        <v>2295</v>
      </c>
      <c r="P119" s="183"/>
      <c r="Q119" s="183"/>
      <c r="R119" s="7" t="s">
        <v>2296</v>
      </c>
      <c r="S119" s="7">
        <f t="shared" si="2"/>
        <v>0</v>
      </c>
      <c r="T119" s="7"/>
      <c r="U119" s="242"/>
      <c r="V119" s="7"/>
      <c r="W119" s="7"/>
      <c r="X119" s="185"/>
      <c r="Y119" s="7"/>
      <c r="Z119" s="7"/>
      <c r="AA119" s="7"/>
      <c r="AB119" s="7"/>
      <c r="AC119" s="7"/>
      <c r="AD119" s="7"/>
      <c r="AE119" s="7"/>
      <c r="AF119" s="7"/>
      <c r="AG119" s="7"/>
      <c r="AH119" s="7"/>
      <c r="AI119" s="7"/>
      <c r="AJ119" s="7"/>
      <c r="AK119" s="7"/>
      <c r="AL119" s="7"/>
    </row>
    <row r="120" ht="15.75" customHeight="1" outlineLevel="1">
      <c r="A120" s="183"/>
      <c r="B120" s="7"/>
      <c r="C120" s="7"/>
      <c r="D120" s="7"/>
      <c r="E120" s="7"/>
      <c r="F120" s="7"/>
      <c r="G120" s="7"/>
      <c r="H120" s="7"/>
      <c r="I120" s="7"/>
      <c r="J120" s="7"/>
      <c r="K120" s="7"/>
      <c r="L120" s="7"/>
      <c r="M120" s="7"/>
      <c r="N120" s="2" t="s">
        <v>2297</v>
      </c>
      <c r="O120" s="243"/>
      <c r="P120" s="183"/>
      <c r="Q120" s="183"/>
      <c r="R120" s="7"/>
      <c r="S120" s="7">
        <f t="shared" si="2"/>
        <v>1046</v>
      </c>
      <c r="T120" s="7" t="s">
        <v>2186</v>
      </c>
      <c r="U120" s="242"/>
      <c r="V120" s="7"/>
      <c r="W120" s="7"/>
      <c r="X120" s="185"/>
      <c r="Y120" s="7"/>
      <c r="Z120" s="7"/>
      <c r="AA120" s="7"/>
      <c r="AB120" s="7"/>
      <c r="AC120" s="7"/>
      <c r="AD120" s="7"/>
      <c r="AE120" s="7"/>
      <c r="AF120" s="7"/>
      <c r="AG120" s="7"/>
      <c r="AH120" s="7"/>
      <c r="AI120" s="7"/>
      <c r="AJ120" s="7"/>
      <c r="AK120" s="7"/>
      <c r="AL120" s="7"/>
    </row>
    <row r="121" ht="15.75" customHeight="1" outlineLevel="1">
      <c r="A121" s="183"/>
      <c r="B121" s="7"/>
      <c r="C121" s="7"/>
      <c r="D121" s="7"/>
      <c r="E121" s="7"/>
      <c r="F121" s="7"/>
      <c r="G121" s="7"/>
      <c r="H121" s="7"/>
      <c r="I121" s="7"/>
      <c r="J121" s="7"/>
      <c r="K121" s="7"/>
      <c r="L121" s="7"/>
      <c r="M121" s="7"/>
      <c r="O121" s="7" t="s">
        <v>2298</v>
      </c>
      <c r="P121" s="183"/>
      <c r="Q121" s="183"/>
      <c r="R121" s="7" t="s">
        <v>2299</v>
      </c>
      <c r="S121" s="7">
        <f t="shared" si="2"/>
        <v>0</v>
      </c>
      <c r="T121" s="7"/>
      <c r="U121" s="242"/>
      <c r="V121" s="7"/>
      <c r="W121" s="7"/>
      <c r="X121" s="185"/>
      <c r="Y121" s="7"/>
      <c r="Z121" s="7"/>
      <c r="AA121" s="7"/>
      <c r="AB121" s="7"/>
      <c r="AC121" s="7"/>
      <c r="AD121" s="7"/>
      <c r="AE121" s="7"/>
      <c r="AF121" s="7"/>
      <c r="AG121" s="7"/>
      <c r="AH121" s="7"/>
      <c r="AI121" s="7"/>
      <c r="AJ121" s="7"/>
      <c r="AK121" s="7"/>
      <c r="AL121" s="7"/>
    </row>
    <row r="122" ht="15.75" customHeight="1" outlineLevel="1">
      <c r="A122" s="183"/>
      <c r="B122" s="7"/>
      <c r="C122" s="7"/>
      <c r="D122" s="7"/>
      <c r="E122" s="7"/>
      <c r="F122" s="7"/>
      <c r="G122" s="7"/>
      <c r="H122" s="7"/>
      <c r="I122" s="7"/>
      <c r="J122" s="7"/>
      <c r="K122" s="7"/>
      <c r="L122" s="7"/>
      <c r="M122" s="7"/>
      <c r="N122" s="2" t="s">
        <v>2300</v>
      </c>
      <c r="O122" s="246"/>
      <c r="P122" s="183"/>
      <c r="Q122" s="183"/>
      <c r="R122" s="7"/>
      <c r="S122" s="7">
        <f t="shared" si="2"/>
        <v>1047</v>
      </c>
      <c r="T122" s="7" t="s">
        <v>2199</v>
      </c>
      <c r="U122" s="242"/>
      <c r="V122" s="7"/>
      <c r="W122" s="7"/>
      <c r="X122" s="185"/>
      <c r="Y122" s="7"/>
      <c r="Z122" s="7"/>
      <c r="AA122" s="7"/>
      <c r="AB122" s="7"/>
      <c r="AC122" s="7"/>
      <c r="AD122" s="7"/>
      <c r="AE122" s="7"/>
      <c r="AF122" s="7"/>
      <c r="AG122" s="7"/>
      <c r="AH122" s="7"/>
      <c r="AI122" s="7"/>
      <c r="AJ122" s="7"/>
      <c r="AK122" s="7"/>
      <c r="AL122" s="7"/>
    </row>
    <row r="123" ht="15.75" customHeight="1" outlineLevel="1">
      <c r="A123" s="183"/>
      <c r="B123" s="7"/>
      <c r="C123" s="7"/>
      <c r="D123" s="7"/>
      <c r="E123" s="7"/>
      <c r="F123" s="7"/>
      <c r="G123" s="7"/>
      <c r="H123" s="7"/>
      <c r="I123" s="7"/>
      <c r="J123" s="7"/>
      <c r="K123" s="7"/>
      <c r="L123" s="7"/>
      <c r="M123" s="7"/>
      <c r="O123" s="7" t="s">
        <v>2295</v>
      </c>
      <c r="P123" s="183"/>
      <c r="Q123" s="183"/>
      <c r="R123" s="7" t="s">
        <v>2301</v>
      </c>
      <c r="S123" s="7">
        <f t="shared" si="2"/>
        <v>0</v>
      </c>
      <c r="T123" s="7"/>
      <c r="U123" s="242"/>
      <c r="V123" s="7"/>
      <c r="W123" s="7"/>
      <c r="X123" s="185"/>
      <c r="Y123" s="7"/>
      <c r="Z123" s="7"/>
      <c r="AA123" s="7"/>
      <c r="AB123" s="7"/>
      <c r="AC123" s="7"/>
      <c r="AD123" s="7"/>
      <c r="AE123" s="7"/>
      <c r="AF123" s="7"/>
      <c r="AG123" s="7"/>
      <c r="AH123" s="7"/>
      <c r="AI123" s="7"/>
      <c r="AJ123" s="7"/>
      <c r="AK123" s="7"/>
      <c r="AL123" s="7"/>
    </row>
    <row r="124" ht="15.75" customHeight="1" outlineLevel="1">
      <c r="A124" s="183"/>
      <c r="B124" s="7"/>
      <c r="C124" s="7"/>
      <c r="D124" s="7"/>
      <c r="E124" s="7"/>
      <c r="F124" s="7"/>
      <c r="G124" s="7"/>
      <c r="H124" s="7"/>
      <c r="I124" s="7"/>
      <c r="J124" s="7"/>
      <c r="K124" s="7"/>
      <c r="L124" s="7"/>
      <c r="M124" s="7"/>
      <c r="O124" s="7" t="s">
        <v>2302</v>
      </c>
      <c r="P124" s="183"/>
      <c r="Q124" s="183"/>
      <c r="R124" s="7" t="s">
        <v>2303</v>
      </c>
      <c r="S124" s="7">
        <f t="shared" si="2"/>
        <v>0</v>
      </c>
      <c r="T124" s="7"/>
      <c r="U124" s="242"/>
      <c r="V124" s="7"/>
      <c r="W124" s="7"/>
      <c r="X124" s="185"/>
      <c r="Y124" s="7"/>
      <c r="Z124" s="7"/>
      <c r="AA124" s="7"/>
      <c r="AB124" s="7"/>
      <c r="AC124" s="7"/>
      <c r="AD124" s="7"/>
      <c r="AE124" s="7"/>
      <c r="AF124" s="7"/>
      <c r="AG124" s="7"/>
      <c r="AH124" s="7"/>
      <c r="AI124" s="7"/>
      <c r="AJ124" s="7"/>
      <c r="AK124" s="7"/>
      <c r="AL124" s="7"/>
    </row>
    <row r="125" ht="15.75" customHeight="1" outlineLevel="1">
      <c r="A125" s="183"/>
      <c r="B125" s="7"/>
      <c r="C125" s="7"/>
      <c r="D125" s="7"/>
      <c r="E125" s="7"/>
      <c r="F125" s="7"/>
      <c r="G125" s="7"/>
      <c r="H125" s="7"/>
      <c r="I125" s="7"/>
      <c r="J125" s="7"/>
      <c r="K125" s="7"/>
      <c r="L125" s="7"/>
      <c r="M125" s="7"/>
      <c r="N125" s="2" t="s">
        <v>2304</v>
      </c>
      <c r="O125" s="245"/>
      <c r="P125" s="183"/>
      <c r="Q125" s="183"/>
      <c r="R125" s="7"/>
      <c r="S125" s="7">
        <f t="shared" si="2"/>
        <v>1048</v>
      </c>
      <c r="T125" s="7" t="s">
        <v>2191</v>
      </c>
      <c r="U125" s="242"/>
      <c r="V125" s="7"/>
      <c r="W125" s="7"/>
      <c r="X125" s="185"/>
      <c r="Y125" s="7"/>
      <c r="Z125" s="7"/>
      <c r="AA125" s="7"/>
      <c r="AB125" s="7"/>
      <c r="AC125" s="7"/>
      <c r="AD125" s="7"/>
      <c r="AE125" s="7"/>
      <c r="AF125" s="7"/>
      <c r="AG125" s="7"/>
      <c r="AH125" s="7"/>
      <c r="AI125" s="7"/>
      <c r="AJ125" s="7"/>
      <c r="AK125" s="7"/>
      <c r="AL125" s="7"/>
    </row>
    <row r="126" ht="15.75" customHeight="1" outlineLevel="1">
      <c r="A126" s="183"/>
      <c r="B126" s="7"/>
      <c r="C126" s="7"/>
      <c r="D126" s="7"/>
      <c r="E126" s="7"/>
      <c r="F126" s="7"/>
      <c r="G126" s="7"/>
      <c r="H126" s="7"/>
      <c r="I126" s="7"/>
      <c r="J126" s="7"/>
      <c r="K126" s="7"/>
      <c r="L126" s="7"/>
      <c r="M126" s="7"/>
      <c r="O126" s="7" t="s">
        <v>2305</v>
      </c>
      <c r="P126" s="183"/>
      <c r="Q126" s="183"/>
      <c r="R126" s="7" t="s">
        <v>2306</v>
      </c>
      <c r="S126" s="7">
        <f t="shared" si="2"/>
        <v>0</v>
      </c>
      <c r="T126" s="7"/>
      <c r="U126" s="242"/>
      <c r="V126" s="7"/>
      <c r="W126" s="7"/>
      <c r="X126" s="185"/>
      <c r="Y126" s="7"/>
      <c r="Z126" s="7"/>
      <c r="AA126" s="7"/>
      <c r="AB126" s="7"/>
      <c r="AC126" s="7"/>
      <c r="AD126" s="7"/>
      <c r="AE126" s="7"/>
      <c r="AF126" s="7"/>
      <c r="AG126" s="7"/>
      <c r="AH126" s="7"/>
      <c r="AI126" s="7"/>
      <c r="AJ126" s="7"/>
      <c r="AK126" s="7"/>
      <c r="AL126" s="7"/>
    </row>
    <row r="127" ht="15.75" customHeight="1">
      <c r="A127" s="183" t="s">
        <v>141</v>
      </c>
      <c r="B127" s="7" t="s">
        <v>694</v>
      </c>
      <c r="C127" s="7" t="s">
        <v>2177</v>
      </c>
      <c r="D127" s="7" t="s">
        <v>2178</v>
      </c>
      <c r="E127" s="7"/>
      <c r="F127" s="7"/>
      <c r="G127" s="7"/>
      <c r="H127" s="7"/>
      <c r="I127" s="7"/>
      <c r="J127" s="2"/>
      <c r="K127" s="7"/>
      <c r="L127" s="7"/>
      <c r="M127" s="7"/>
      <c r="N127" s="2"/>
      <c r="O127" s="7"/>
      <c r="P127" s="183"/>
      <c r="Q127" s="183"/>
      <c r="R127" s="7"/>
      <c r="S127" s="7">
        <f t="shared" si="2"/>
        <v>0</v>
      </c>
      <c r="T127" s="7"/>
      <c r="U127" s="242"/>
      <c r="V127" s="7"/>
      <c r="W127" s="7"/>
      <c r="X127" s="185"/>
      <c r="Y127" s="7"/>
      <c r="Z127" s="7"/>
      <c r="AA127" s="7"/>
      <c r="AB127" s="7"/>
      <c r="AC127" s="7"/>
      <c r="AD127" s="7"/>
      <c r="AE127" s="7"/>
      <c r="AF127" s="7"/>
      <c r="AG127" s="7"/>
      <c r="AH127" s="7"/>
      <c r="AI127" s="7"/>
      <c r="AJ127" s="7"/>
      <c r="AK127" s="7"/>
      <c r="AL127" s="7"/>
    </row>
    <row r="128" ht="15.75" customHeight="1" outlineLevel="1">
      <c r="A128" s="183"/>
      <c r="B128" s="7"/>
      <c r="C128" s="7"/>
      <c r="D128" s="7"/>
      <c r="E128" s="7"/>
      <c r="F128" s="7"/>
      <c r="G128" s="7"/>
      <c r="H128" s="7"/>
      <c r="I128" s="7" t="s">
        <v>2307</v>
      </c>
      <c r="J128" s="2"/>
      <c r="K128" s="7">
        <v>1.0</v>
      </c>
      <c r="L128" s="7" t="s">
        <v>2308</v>
      </c>
      <c r="M128" s="7"/>
      <c r="N128" s="2"/>
      <c r="O128" s="7"/>
      <c r="P128" s="183"/>
      <c r="Q128" s="183"/>
      <c r="R128" s="7" t="s">
        <v>2309</v>
      </c>
      <c r="S128" s="7">
        <f t="shared" si="2"/>
        <v>0</v>
      </c>
      <c r="T128" s="7"/>
      <c r="U128" s="242"/>
      <c r="V128" s="7"/>
      <c r="W128" s="7"/>
      <c r="X128" s="185"/>
      <c r="Y128" s="7"/>
      <c r="Z128" s="7"/>
      <c r="AA128" s="7"/>
      <c r="AB128" s="7"/>
      <c r="AC128" s="7"/>
      <c r="AD128" s="7"/>
      <c r="AE128" s="7"/>
      <c r="AF128" s="7"/>
      <c r="AG128" s="7"/>
      <c r="AH128" s="7"/>
      <c r="AI128" s="7"/>
      <c r="AJ128" s="7"/>
      <c r="AK128" s="7"/>
      <c r="AL128" s="7"/>
    </row>
    <row r="129" ht="15.75" customHeight="1" outlineLevel="1">
      <c r="A129" s="183"/>
      <c r="B129" s="7"/>
      <c r="C129" s="7"/>
      <c r="D129" s="7"/>
      <c r="E129" s="7"/>
      <c r="F129" s="7"/>
      <c r="G129" s="7"/>
      <c r="H129" s="7"/>
      <c r="I129" s="7"/>
      <c r="K129" s="7"/>
      <c r="L129" s="7"/>
      <c r="M129" s="7" t="s">
        <v>2310</v>
      </c>
      <c r="O129" s="7"/>
      <c r="P129" s="183"/>
      <c r="Q129" s="183"/>
      <c r="R129" s="7"/>
      <c r="S129" s="7">
        <f t="shared" si="2"/>
        <v>0</v>
      </c>
      <c r="T129" s="7"/>
      <c r="U129" s="242"/>
      <c r="V129" s="7"/>
      <c r="W129" s="7"/>
      <c r="X129" s="185"/>
      <c r="Y129" s="7"/>
      <c r="Z129" s="7"/>
      <c r="AA129" s="7"/>
      <c r="AB129" s="7"/>
      <c r="AC129" s="7"/>
      <c r="AD129" s="7"/>
      <c r="AE129" s="7"/>
      <c r="AF129" s="7"/>
      <c r="AG129" s="7"/>
      <c r="AH129" s="7"/>
      <c r="AI129" s="7"/>
      <c r="AJ129" s="7"/>
      <c r="AK129" s="7"/>
      <c r="AL129" s="7"/>
    </row>
    <row r="130" ht="15.75" customHeight="1" outlineLevel="1">
      <c r="A130" s="183"/>
      <c r="B130" s="7"/>
      <c r="C130" s="7"/>
      <c r="D130" s="7"/>
      <c r="E130" s="7"/>
      <c r="F130" s="7"/>
      <c r="G130" s="7"/>
      <c r="H130" s="7"/>
      <c r="I130" s="7"/>
      <c r="K130" s="7"/>
      <c r="L130" s="7"/>
      <c r="M130" s="7"/>
      <c r="N130" s="2" t="s">
        <v>2311</v>
      </c>
      <c r="O130" s="243"/>
      <c r="P130" s="183"/>
      <c r="Q130" s="183"/>
      <c r="R130" s="7" t="s">
        <v>2312</v>
      </c>
      <c r="S130" s="7">
        <f t="shared" si="2"/>
        <v>1027</v>
      </c>
      <c r="T130" s="7" t="s">
        <v>2186</v>
      </c>
      <c r="U130" s="242"/>
      <c r="V130" s="7"/>
      <c r="W130" s="7"/>
      <c r="X130" s="185"/>
      <c r="Y130" s="7"/>
      <c r="Z130" s="7"/>
      <c r="AA130" s="7"/>
      <c r="AB130" s="7"/>
      <c r="AC130" s="7"/>
      <c r="AD130" s="7"/>
      <c r="AE130" s="7"/>
      <c r="AF130" s="7"/>
      <c r="AG130" s="7"/>
      <c r="AH130" s="7"/>
      <c r="AI130" s="7"/>
      <c r="AJ130" s="7"/>
      <c r="AK130" s="7"/>
      <c r="AL130" s="7"/>
    </row>
    <row r="131" ht="15.75" customHeight="1" outlineLevel="1">
      <c r="A131" s="183"/>
      <c r="B131" s="7"/>
      <c r="C131" s="7"/>
      <c r="D131" s="7"/>
      <c r="E131" s="7"/>
      <c r="F131" s="7"/>
      <c r="G131" s="7"/>
      <c r="H131" s="7"/>
      <c r="I131" s="7"/>
      <c r="K131" s="7"/>
      <c r="L131" s="7"/>
      <c r="M131" s="7"/>
      <c r="O131" s="7" t="s">
        <v>2313</v>
      </c>
      <c r="P131" s="183"/>
      <c r="Q131" s="183"/>
      <c r="R131" s="7"/>
      <c r="S131" s="7">
        <f t="shared" si="2"/>
        <v>0</v>
      </c>
      <c r="T131" s="7"/>
      <c r="U131" s="242"/>
      <c r="V131" s="7"/>
      <c r="W131" s="7"/>
      <c r="X131" s="185"/>
      <c r="Y131" s="7"/>
      <c r="Z131" s="7"/>
      <c r="AA131" s="7"/>
      <c r="AB131" s="7"/>
      <c r="AC131" s="7"/>
      <c r="AD131" s="7"/>
      <c r="AE131" s="7"/>
      <c r="AF131" s="7"/>
      <c r="AG131" s="7"/>
      <c r="AH131" s="7"/>
      <c r="AI131" s="7"/>
      <c r="AJ131" s="7"/>
      <c r="AK131" s="7"/>
      <c r="AL131" s="7"/>
    </row>
    <row r="132" ht="15.75" customHeight="1" outlineLevel="1">
      <c r="A132" s="183"/>
      <c r="B132" s="7"/>
      <c r="C132" s="7"/>
      <c r="D132" s="7"/>
      <c r="E132" s="7"/>
      <c r="F132" s="7"/>
      <c r="G132" s="7"/>
      <c r="H132" s="7"/>
      <c r="I132" s="7"/>
      <c r="K132" s="7"/>
      <c r="L132" s="7"/>
      <c r="M132" s="7"/>
      <c r="N132" s="2" t="s">
        <v>2314</v>
      </c>
      <c r="O132" s="245"/>
      <c r="P132" s="183"/>
      <c r="Q132" s="183"/>
      <c r="R132" s="7" t="s">
        <v>2315</v>
      </c>
      <c r="S132" s="7">
        <f t="shared" si="2"/>
        <v>1028</v>
      </c>
      <c r="T132" s="7" t="s">
        <v>2191</v>
      </c>
      <c r="U132" s="242"/>
      <c r="V132" s="7"/>
      <c r="W132" s="7"/>
      <c r="X132" s="185"/>
      <c r="Y132" s="7"/>
      <c r="Z132" s="7"/>
      <c r="AA132" s="7"/>
      <c r="AB132" s="7"/>
      <c r="AC132" s="7"/>
      <c r="AD132" s="7"/>
      <c r="AE132" s="7"/>
      <c r="AF132" s="7"/>
      <c r="AG132" s="7"/>
      <c r="AH132" s="7"/>
      <c r="AI132" s="7"/>
      <c r="AJ132" s="7"/>
      <c r="AK132" s="7"/>
      <c r="AL132" s="7"/>
    </row>
    <row r="133" ht="15.75" customHeight="1" outlineLevel="1">
      <c r="A133" s="183"/>
      <c r="B133" s="7"/>
      <c r="C133" s="7"/>
      <c r="D133" s="7"/>
      <c r="E133" s="7"/>
      <c r="F133" s="7"/>
      <c r="G133" s="7"/>
      <c r="H133" s="7"/>
      <c r="I133" s="7"/>
      <c r="K133" s="7"/>
      <c r="L133" s="7"/>
      <c r="M133" s="7"/>
      <c r="O133" s="7" t="s">
        <v>2316</v>
      </c>
      <c r="P133" s="183"/>
      <c r="Q133" s="183"/>
      <c r="R133" s="7"/>
      <c r="S133" s="7">
        <f t="shared" si="2"/>
        <v>0</v>
      </c>
      <c r="T133" s="7"/>
      <c r="U133" s="242"/>
      <c r="V133" s="7"/>
      <c r="W133" s="7"/>
      <c r="X133" s="185"/>
      <c r="Y133" s="7"/>
      <c r="Z133" s="7"/>
      <c r="AA133" s="7"/>
      <c r="AB133" s="7"/>
      <c r="AC133" s="7"/>
      <c r="AD133" s="7"/>
      <c r="AE133" s="7"/>
      <c r="AF133" s="7"/>
      <c r="AG133" s="7"/>
      <c r="AH133" s="7"/>
      <c r="AI133" s="7"/>
      <c r="AJ133" s="7"/>
      <c r="AK133" s="7"/>
      <c r="AL133" s="7"/>
    </row>
    <row r="134" ht="15.75" customHeight="1" outlineLevel="1">
      <c r="A134" s="183"/>
      <c r="B134" s="7"/>
      <c r="C134" s="7"/>
      <c r="D134" s="7"/>
      <c r="E134" s="7"/>
      <c r="F134" s="7"/>
      <c r="G134" s="7"/>
      <c r="H134" s="7"/>
      <c r="I134" s="7"/>
      <c r="K134" s="7"/>
      <c r="L134" s="7"/>
      <c r="M134" s="7"/>
      <c r="N134" s="2" t="s">
        <v>2317</v>
      </c>
      <c r="O134" s="245"/>
      <c r="P134" s="183"/>
      <c r="Q134" s="183"/>
      <c r="R134" s="7" t="s">
        <v>2318</v>
      </c>
      <c r="S134" s="7">
        <f t="shared" si="2"/>
        <v>1029</v>
      </c>
      <c r="T134" s="7" t="s">
        <v>2191</v>
      </c>
      <c r="U134" s="242"/>
      <c r="V134" s="7"/>
      <c r="W134" s="7"/>
      <c r="X134" s="185"/>
      <c r="Y134" s="7"/>
      <c r="Z134" s="7"/>
      <c r="AA134" s="7"/>
      <c r="AB134" s="7"/>
      <c r="AC134" s="7"/>
      <c r="AD134" s="7"/>
      <c r="AE134" s="7"/>
      <c r="AF134" s="7"/>
      <c r="AG134" s="7"/>
      <c r="AH134" s="7"/>
      <c r="AI134" s="7"/>
      <c r="AJ134" s="7"/>
      <c r="AK134" s="7"/>
      <c r="AL134" s="7"/>
    </row>
    <row r="135" ht="15.75" customHeight="1" outlineLevel="1">
      <c r="A135" s="183"/>
      <c r="B135" s="7"/>
      <c r="C135" s="7"/>
      <c r="D135" s="7"/>
      <c r="E135" s="7"/>
      <c r="F135" s="7"/>
      <c r="G135" s="7"/>
      <c r="H135" s="7"/>
      <c r="I135" s="7"/>
      <c r="K135" s="7"/>
      <c r="L135" s="7"/>
      <c r="M135" s="7"/>
      <c r="O135" s="7" t="s">
        <v>2316</v>
      </c>
      <c r="P135" s="183"/>
      <c r="Q135" s="183"/>
      <c r="R135" s="7"/>
      <c r="S135" s="7">
        <f t="shared" si="2"/>
        <v>0</v>
      </c>
      <c r="T135" s="7"/>
      <c r="U135" s="242"/>
      <c r="V135" s="7"/>
      <c r="W135" s="7"/>
      <c r="X135" s="185"/>
      <c r="Y135" s="7"/>
      <c r="Z135" s="7"/>
      <c r="AA135" s="7"/>
      <c r="AB135" s="7"/>
      <c r="AC135" s="7"/>
      <c r="AD135" s="7"/>
      <c r="AE135" s="7"/>
      <c r="AF135" s="7"/>
      <c r="AG135" s="7"/>
      <c r="AH135" s="7"/>
      <c r="AI135" s="7"/>
      <c r="AJ135" s="7"/>
      <c r="AK135" s="7"/>
      <c r="AL135" s="7"/>
    </row>
    <row r="136" ht="15.75" customHeight="1" outlineLevel="1">
      <c r="A136" s="183"/>
      <c r="B136" s="7"/>
      <c r="C136" s="7"/>
      <c r="D136" s="7"/>
      <c r="E136" s="7"/>
      <c r="F136" s="7"/>
      <c r="G136" s="7"/>
      <c r="H136" s="7"/>
      <c r="I136" s="7"/>
      <c r="K136" s="7"/>
      <c r="L136" s="7"/>
      <c r="M136" s="7"/>
      <c r="O136" s="7" t="s">
        <v>2319</v>
      </c>
      <c r="P136" s="183"/>
      <c r="Q136" s="183"/>
      <c r="R136" s="7"/>
      <c r="S136" s="7">
        <f t="shared" si="2"/>
        <v>0</v>
      </c>
      <c r="T136" s="7"/>
      <c r="U136" s="242"/>
      <c r="V136" s="7"/>
      <c r="W136" s="7"/>
      <c r="X136" s="185"/>
      <c r="Y136" s="7"/>
      <c r="Z136" s="7"/>
      <c r="AA136" s="7"/>
      <c r="AB136" s="7"/>
      <c r="AC136" s="7"/>
      <c r="AD136" s="7"/>
      <c r="AE136" s="7"/>
      <c r="AF136" s="7"/>
      <c r="AG136" s="7"/>
      <c r="AH136" s="7"/>
      <c r="AI136" s="7"/>
      <c r="AJ136" s="7"/>
      <c r="AK136" s="7"/>
      <c r="AL136" s="7"/>
    </row>
    <row r="137" ht="15.75" customHeight="1" outlineLevel="1">
      <c r="A137" s="183"/>
      <c r="B137" s="7"/>
      <c r="C137" s="7"/>
      <c r="D137" s="7"/>
      <c r="E137" s="7"/>
      <c r="F137" s="7"/>
      <c r="G137" s="7"/>
      <c r="H137" s="7"/>
      <c r="I137" s="7"/>
      <c r="K137" s="7"/>
      <c r="L137" s="7"/>
      <c r="M137" s="7"/>
      <c r="N137" s="2" t="s">
        <v>2320</v>
      </c>
      <c r="O137" s="243"/>
      <c r="P137" s="183"/>
      <c r="Q137" s="183"/>
      <c r="R137" s="7" t="s">
        <v>2321</v>
      </c>
      <c r="S137" s="7">
        <f t="shared" si="2"/>
        <v>1030</v>
      </c>
      <c r="T137" s="7" t="s">
        <v>2186</v>
      </c>
      <c r="U137" s="242"/>
      <c r="V137" s="7"/>
      <c r="W137" s="7"/>
      <c r="X137" s="185"/>
      <c r="Y137" s="7"/>
      <c r="Z137" s="7"/>
      <c r="AA137" s="7"/>
      <c r="AB137" s="7"/>
      <c r="AC137" s="7"/>
      <c r="AD137" s="7"/>
      <c r="AE137" s="7"/>
      <c r="AF137" s="7"/>
      <c r="AG137" s="7"/>
      <c r="AH137" s="7"/>
      <c r="AI137" s="7"/>
      <c r="AJ137" s="7"/>
      <c r="AK137" s="7"/>
      <c r="AL137" s="7"/>
    </row>
    <row r="138" ht="15.75" customHeight="1" outlineLevel="1">
      <c r="A138" s="183"/>
      <c r="B138" s="7"/>
      <c r="C138" s="7"/>
      <c r="D138" s="7"/>
      <c r="E138" s="7"/>
      <c r="F138" s="7"/>
      <c r="G138" s="7"/>
      <c r="H138" s="7"/>
      <c r="I138" s="7"/>
      <c r="K138" s="7"/>
      <c r="L138" s="7"/>
      <c r="M138" s="7"/>
      <c r="O138" s="7" t="s">
        <v>2322</v>
      </c>
      <c r="P138" s="183"/>
      <c r="Q138" s="183"/>
      <c r="R138" s="7"/>
      <c r="S138" s="7">
        <f t="shared" si="2"/>
        <v>0</v>
      </c>
      <c r="T138" s="7"/>
      <c r="U138" s="242"/>
      <c r="V138" s="7"/>
      <c r="W138" s="7"/>
      <c r="X138" s="185"/>
      <c r="Y138" s="7"/>
      <c r="Z138" s="7"/>
      <c r="AA138" s="7"/>
      <c r="AB138" s="7"/>
      <c r="AC138" s="7"/>
      <c r="AD138" s="7"/>
      <c r="AE138" s="7"/>
      <c r="AF138" s="7"/>
      <c r="AG138" s="7"/>
      <c r="AH138" s="7"/>
      <c r="AI138" s="7"/>
      <c r="AJ138" s="7"/>
      <c r="AK138" s="7"/>
      <c r="AL138" s="7"/>
    </row>
    <row r="139" ht="15.75" customHeight="1" outlineLevel="1">
      <c r="A139" s="183"/>
      <c r="B139" s="7"/>
      <c r="C139" s="7"/>
      <c r="D139" s="7"/>
      <c r="E139" s="7"/>
      <c r="F139" s="7"/>
      <c r="G139" s="7"/>
      <c r="H139" s="7"/>
      <c r="I139" s="7"/>
      <c r="K139" s="7"/>
      <c r="L139" s="7"/>
      <c r="M139" s="7"/>
      <c r="N139" s="2" t="s">
        <v>2323</v>
      </c>
      <c r="O139" s="246"/>
      <c r="P139" s="183"/>
      <c r="Q139" s="183"/>
      <c r="R139" s="7" t="s">
        <v>2324</v>
      </c>
      <c r="S139" s="7">
        <f t="shared" si="2"/>
        <v>1031</v>
      </c>
      <c r="T139" s="7" t="s">
        <v>2199</v>
      </c>
      <c r="U139" s="242"/>
      <c r="V139" s="7"/>
      <c r="W139" s="7"/>
      <c r="X139" s="185"/>
      <c r="Y139" s="7"/>
      <c r="Z139" s="7"/>
      <c r="AA139" s="7"/>
      <c r="AB139" s="7"/>
      <c r="AC139" s="7"/>
      <c r="AD139" s="7"/>
      <c r="AE139" s="7"/>
      <c r="AF139" s="7"/>
      <c r="AG139" s="7"/>
      <c r="AH139" s="7"/>
      <c r="AI139" s="7"/>
      <c r="AJ139" s="7"/>
      <c r="AK139" s="7"/>
      <c r="AL139" s="7"/>
    </row>
    <row r="140" ht="15.75" customHeight="1" outlineLevel="1">
      <c r="A140" s="183"/>
      <c r="B140" s="7"/>
      <c r="C140" s="7"/>
      <c r="D140" s="7"/>
      <c r="E140" s="7"/>
      <c r="F140" s="7"/>
      <c r="G140" s="7"/>
      <c r="H140" s="7"/>
      <c r="I140" s="7"/>
      <c r="K140" s="7"/>
      <c r="L140" s="7"/>
      <c r="M140" s="7"/>
      <c r="O140" s="7" t="s">
        <v>2322</v>
      </c>
      <c r="P140" s="183"/>
      <c r="Q140" s="183"/>
      <c r="R140" s="7"/>
      <c r="S140" s="7">
        <f t="shared" si="2"/>
        <v>0</v>
      </c>
      <c r="T140" s="7"/>
      <c r="U140" s="242"/>
      <c r="V140" s="7"/>
      <c r="W140" s="7"/>
      <c r="X140" s="185"/>
      <c r="Y140" s="7"/>
      <c r="Z140" s="7"/>
      <c r="AA140" s="7"/>
      <c r="AB140" s="7"/>
      <c r="AC140" s="7"/>
      <c r="AD140" s="7"/>
      <c r="AE140" s="7"/>
      <c r="AF140" s="7"/>
      <c r="AG140" s="7"/>
      <c r="AH140" s="7"/>
      <c r="AI140" s="7"/>
      <c r="AJ140" s="7"/>
      <c r="AK140" s="7"/>
      <c r="AL140" s="7"/>
    </row>
    <row r="141" ht="15.75" customHeight="1" outlineLevel="1">
      <c r="A141" s="183"/>
      <c r="B141" s="7"/>
      <c r="C141" s="7"/>
      <c r="D141" s="7"/>
      <c r="E141" s="7"/>
      <c r="F141" s="7"/>
      <c r="G141" s="7"/>
      <c r="H141" s="7"/>
      <c r="I141" s="7"/>
      <c r="K141" s="7"/>
      <c r="L141" s="7"/>
      <c r="M141" s="7"/>
      <c r="O141" s="7" t="s">
        <v>2325</v>
      </c>
      <c r="P141" s="183"/>
      <c r="Q141" s="183"/>
      <c r="R141" s="7"/>
      <c r="S141" s="7">
        <f t="shared" si="2"/>
        <v>0</v>
      </c>
      <c r="T141" s="7"/>
      <c r="U141" s="242"/>
      <c r="V141" s="7"/>
      <c r="W141" s="7"/>
      <c r="X141" s="185"/>
      <c r="Y141" s="7"/>
      <c r="Z141" s="7"/>
      <c r="AA141" s="7"/>
      <c r="AB141" s="7"/>
      <c r="AC141" s="7"/>
      <c r="AD141" s="7"/>
      <c r="AE141" s="7"/>
      <c r="AF141" s="7"/>
      <c r="AG141" s="7"/>
      <c r="AH141" s="7"/>
      <c r="AI141" s="7"/>
      <c r="AJ141" s="7"/>
      <c r="AK141" s="7"/>
      <c r="AL141" s="7"/>
    </row>
    <row r="142" ht="15.75" customHeight="1" collapsed="1">
      <c r="A142" s="183" t="s">
        <v>139</v>
      </c>
      <c r="B142" s="7" t="s">
        <v>2326</v>
      </c>
      <c r="C142" s="7" t="s">
        <v>2177</v>
      </c>
      <c r="D142" s="7" t="s">
        <v>2178</v>
      </c>
      <c r="E142" s="7"/>
      <c r="F142" s="7"/>
      <c r="G142" s="7"/>
      <c r="H142" s="7"/>
      <c r="I142" s="7"/>
      <c r="J142" s="2"/>
      <c r="K142" s="7"/>
      <c r="L142" s="7"/>
      <c r="M142" s="7"/>
      <c r="N142" s="2"/>
      <c r="O142" s="7"/>
      <c r="P142" s="183"/>
      <c r="Q142" s="183"/>
      <c r="R142" s="7"/>
      <c r="S142" s="7">
        <f t="shared" si="2"/>
        <v>0</v>
      </c>
      <c r="T142" s="7"/>
      <c r="U142" s="242"/>
      <c r="V142" s="7"/>
      <c r="W142" s="7"/>
      <c r="X142" s="185"/>
      <c r="Y142" s="7"/>
      <c r="Z142" s="7"/>
      <c r="AA142" s="7"/>
      <c r="AB142" s="7"/>
      <c r="AC142" s="7"/>
      <c r="AD142" s="7"/>
      <c r="AE142" s="7"/>
      <c r="AF142" s="7"/>
      <c r="AG142" s="7"/>
      <c r="AH142" s="7"/>
      <c r="AI142" s="7"/>
      <c r="AJ142" s="7"/>
      <c r="AK142" s="7"/>
      <c r="AL142" s="7"/>
    </row>
    <row r="143" ht="15.75" hidden="1" customHeight="1" outlineLevel="1">
      <c r="A143" s="183"/>
      <c r="B143" s="7"/>
      <c r="C143" s="7"/>
      <c r="D143" s="7"/>
      <c r="E143" s="7"/>
      <c r="F143" s="7"/>
      <c r="G143" s="7"/>
      <c r="H143" s="7"/>
      <c r="I143" s="7" t="s">
        <v>2327</v>
      </c>
      <c r="J143" s="2"/>
      <c r="K143" s="7">
        <v>3.0</v>
      </c>
      <c r="L143" s="7" t="s">
        <v>2227</v>
      </c>
      <c r="M143" s="7"/>
      <c r="N143" s="2"/>
      <c r="O143" s="7"/>
      <c r="P143" s="183"/>
      <c r="Q143" s="183"/>
      <c r="R143" s="7" t="s">
        <v>2328</v>
      </c>
      <c r="S143" s="7">
        <f t="shared" si="2"/>
        <v>0</v>
      </c>
      <c r="T143" s="7"/>
      <c r="U143" s="242"/>
      <c r="V143" s="7"/>
      <c r="W143" s="7"/>
      <c r="X143" s="185"/>
      <c r="Y143" s="7"/>
      <c r="Z143" s="7"/>
      <c r="AA143" s="7"/>
      <c r="AB143" s="7"/>
      <c r="AC143" s="7"/>
      <c r="AD143" s="7"/>
      <c r="AE143" s="7"/>
      <c r="AF143" s="7"/>
      <c r="AG143" s="7"/>
      <c r="AH143" s="7"/>
      <c r="AI143" s="7"/>
      <c r="AJ143" s="7"/>
      <c r="AK143" s="7"/>
      <c r="AL143" s="7"/>
    </row>
    <row r="144" ht="15.75" hidden="1" customHeight="1" outlineLevel="1">
      <c r="A144" s="183"/>
      <c r="B144" s="7"/>
      <c r="C144" s="7"/>
      <c r="D144" s="7"/>
      <c r="E144" s="7"/>
      <c r="F144" s="7"/>
      <c r="G144" s="7"/>
      <c r="H144" s="7"/>
      <c r="I144" s="7"/>
      <c r="K144" s="7"/>
      <c r="L144" s="7"/>
      <c r="M144" s="7" t="s">
        <v>2329</v>
      </c>
      <c r="O144" s="7"/>
      <c r="P144" s="183"/>
      <c r="Q144" s="183"/>
      <c r="R144" s="7"/>
      <c r="S144" s="7">
        <f t="shared" si="2"/>
        <v>0</v>
      </c>
      <c r="T144" s="7"/>
      <c r="U144" s="242"/>
      <c r="V144" s="7"/>
      <c r="W144" s="7"/>
      <c r="X144" s="185"/>
      <c r="Y144" s="7"/>
      <c r="Z144" s="7"/>
      <c r="AA144" s="7"/>
      <c r="AB144" s="7"/>
      <c r="AC144" s="7"/>
      <c r="AD144" s="7"/>
      <c r="AE144" s="7"/>
      <c r="AF144" s="7"/>
      <c r="AG144" s="7"/>
      <c r="AH144" s="7"/>
      <c r="AI144" s="7"/>
      <c r="AJ144" s="7"/>
      <c r="AK144" s="7"/>
      <c r="AL144" s="7"/>
    </row>
    <row r="145" ht="15.75" hidden="1" customHeight="1" outlineLevel="1">
      <c r="A145" s="183"/>
      <c r="B145" s="7"/>
      <c r="C145" s="7"/>
      <c r="D145" s="7"/>
      <c r="E145" s="7"/>
      <c r="F145" s="7"/>
      <c r="G145" s="7"/>
      <c r="H145" s="7"/>
      <c r="I145" s="7"/>
      <c r="K145" s="7"/>
      <c r="L145" s="7"/>
      <c r="M145" s="7"/>
      <c r="N145" s="2" t="s">
        <v>2330</v>
      </c>
      <c r="O145" s="243"/>
      <c r="P145" s="183"/>
      <c r="Q145" s="183"/>
      <c r="R145" s="7"/>
      <c r="S145" s="7">
        <f t="shared" si="2"/>
        <v>1095</v>
      </c>
      <c r="T145" s="7" t="s">
        <v>2186</v>
      </c>
      <c r="U145" s="242"/>
      <c r="V145" s="7"/>
      <c r="W145" s="7"/>
      <c r="X145" s="185"/>
      <c r="Y145" s="7"/>
      <c r="Z145" s="7"/>
      <c r="AA145" s="7"/>
      <c r="AB145" s="7"/>
      <c r="AC145" s="7"/>
      <c r="AD145" s="7"/>
      <c r="AE145" s="7"/>
      <c r="AF145" s="7"/>
      <c r="AG145" s="7"/>
      <c r="AH145" s="7"/>
      <c r="AI145" s="7"/>
      <c r="AJ145" s="7"/>
      <c r="AK145" s="7"/>
      <c r="AL145" s="7"/>
    </row>
    <row r="146" ht="15.75" hidden="1" customHeight="1" outlineLevel="1">
      <c r="A146" s="183"/>
      <c r="B146" s="7"/>
      <c r="C146" s="7"/>
      <c r="D146" s="7"/>
      <c r="E146" s="7"/>
      <c r="F146" s="7"/>
      <c r="G146" s="7"/>
      <c r="H146" s="7"/>
      <c r="I146" s="7"/>
      <c r="K146" s="7"/>
      <c r="L146" s="7"/>
      <c r="M146" s="7"/>
      <c r="O146" s="7" t="s">
        <v>2331</v>
      </c>
      <c r="P146" s="183"/>
      <c r="Q146" s="183"/>
      <c r="R146" s="7"/>
      <c r="S146" s="7">
        <f t="shared" si="2"/>
        <v>0</v>
      </c>
      <c r="T146" s="7"/>
      <c r="U146" s="242"/>
      <c r="V146" s="7"/>
      <c r="W146" s="7"/>
      <c r="X146" s="185"/>
      <c r="Y146" s="7"/>
      <c r="Z146" s="7"/>
      <c r="AA146" s="7"/>
      <c r="AB146" s="7"/>
      <c r="AC146" s="7"/>
      <c r="AD146" s="7"/>
      <c r="AE146" s="7"/>
      <c r="AF146" s="7"/>
      <c r="AG146" s="7"/>
      <c r="AH146" s="7"/>
      <c r="AI146" s="7"/>
      <c r="AJ146" s="7"/>
      <c r="AK146" s="7"/>
      <c r="AL146" s="7"/>
    </row>
    <row r="147" ht="15.75" customHeight="1">
      <c r="A147" s="183" t="s">
        <v>139</v>
      </c>
      <c r="B147" s="7" t="s">
        <v>2332</v>
      </c>
      <c r="C147" s="7" t="s">
        <v>2177</v>
      </c>
      <c r="D147" s="7" t="s">
        <v>2178</v>
      </c>
      <c r="E147" s="7"/>
      <c r="F147" s="7"/>
      <c r="G147" s="7"/>
      <c r="H147" s="7"/>
      <c r="I147" s="7"/>
      <c r="J147" s="2"/>
      <c r="K147" s="7"/>
      <c r="L147" s="7"/>
      <c r="M147" s="7"/>
      <c r="N147" s="2"/>
      <c r="O147" s="7"/>
      <c r="P147" s="183"/>
      <c r="Q147" s="183"/>
      <c r="R147" s="7"/>
      <c r="S147" s="7">
        <f t="shared" si="2"/>
        <v>0</v>
      </c>
      <c r="T147" s="7"/>
      <c r="U147" s="242"/>
      <c r="V147" s="7"/>
      <c r="W147" s="7"/>
      <c r="X147" s="185"/>
      <c r="Y147" s="7"/>
      <c r="Z147" s="7"/>
      <c r="AA147" s="7"/>
      <c r="AB147" s="7"/>
      <c r="AC147" s="7"/>
      <c r="AD147" s="7"/>
      <c r="AE147" s="7"/>
      <c r="AF147" s="7"/>
      <c r="AG147" s="7"/>
      <c r="AH147" s="7"/>
      <c r="AI147" s="7"/>
      <c r="AJ147" s="7"/>
      <c r="AK147" s="7"/>
      <c r="AL147" s="7"/>
    </row>
    <row r="148" ht="15.75" customHeight="1" outlineLevel="1">
      <c r="A148" s="183"/>
      <c r="B148" s="7"/>
      <c r="C148" s="7"/>
      <c r="D148" s="7"/>
      <c r="E148" s="7"/>
      <c r="F148" s="7"/>
      <c r="G148" s="7"/>
      <c r="H148" s="7"/>
      <c r="I148" s="7" t="s">
        <v>2333</v>
      </c>
      <c r="J148" s="2"/>
      <c r="K148" s="7">
        <v>3.0</v>
      </c>
      <c r="L148" s="7" t="s">
        <v>2227</v>
      </c>
      <c r="M148" s="7"/>
      <c r="N148" s="2"/>
      <c r="O148" s="7"/>
      <c r="P148" s="183"/>
      <c r="Q148" s="183"/>
      <c r="R148" s="7" t="s">
        <v>2334</v>
      </c>
      <c r="S148" s="7">
        <f t="shared" si="2"/>
        <v>0</v>
      </c>
      <c r="T148" s="7"/>
      <c r="U148" s="242"/>
      <c r="V148" s="7"/>
      <c r="W148" s="7"/>
      <c r="X148" s="185"/>
      <c r="Y148" s="7"/>
      <c r="Z148" s="7"/>
      <c r="AA148" s="7"/>
      <c r="AB148" s="7"/>
      <c r="AC148" s="7"/>
      <c r="AD148" s="7"/>
      <c r="AE148" s="7"/>
      <c r="AF148" s="7"/>
      <c r="AG148" s="7"/>
      <c r="AH148" s="7"/>
      <c r="AI148" s="7"/>
      <c r="AJ148" s="7"/>
      <c r="AK148" s="7"/>
      <c r="AL148" s="7"/>
    </row>
    <row r="149" ht="15.75" customHeight="1" outlineLevel="1">
      <c r="A149" s="183"/>
      <c r="B149" s="7"/>
      <c r="C149" s="7"/>
      <c r="D149" s="7"/>
      <c r="E149" s="7"/>
      <c r="F149" s="7"/>
      <c r="G149" s="7"/>
      <c r="H149" s="7"/>
      <c r="I149" s="7"/>
      <c r="K149" s="7"/>
      <c r="L149" s="7"/>
      <c r="M149" s="7" t="s">
        <v>2335</v>
      </c>
      <c r="O149" s="7"/>
      <c r="P149" s="183"/>
      <c r="Q149" s="183"/>
      <c r="R149" s="7"/>
      <c r="S149" s="7">
        <f t="shared" si="2"/>
        <v>0</v>
      </c>
      <c r="T149" s="7"/>
      <c r="U149" s="242"/>
      <c r="V149" s="7"/>
      <c r="W149" s="7"/>
      <c r="X149" s="185"/>
      <c r="Y149" s="7"/>
      <c r="Z149" s="7"/>
      <c r="AA149" s="7"/>
      <c r="AB149" s="7"/>
      <c r="AC149" s="7"/>
      <c r="AD149" s="7"/>
      <c r="AE149" s="7"/>
      <c r="AF149" s="7"/>
      <c r="AG149" s="7"/>
      <c r="AH149" s="7"/>
      <c r="AI149" s="7"/>
      <c r="AJ149" s="7"/>
      <c r="AK149" s="7"/>
      <c r="AL149" s="7"/>
    </row>
    <row r="150" ht="15.75" customHeight="1" outlineLevel="1">
      <c r="A150" s="183"/>
      <c r="B150" s="7"/>
      <c r="C150" s="7"/>
      <c r="D150" s="7"/>
      <c r="E150" s="7"/>
      <c r="F150" s="7"/>
      <c r="G150" s="7"/>
      <c r="H150" s="7"/>
      <c r="I150" s="7"/>
      <c r="K150" s="7"/>
      <c r="L150" s="7"/>
      <c r="M150" s="7"/>
      <c r="N150" s="2" t="s">
        <v>2336</v>
      </c>
      <c r="O150" s="243"/>
      <c r="P150" s="183"/>
      <c r="Q150" s="183"/>
      <c r="R150" s="7"/>
      <c r="S150" s="7">
        <f t="shared" si="2"/>
        <v>1094</v>
      </c>
      <c r="T150" s="7" t="s">
        <v>2186</v>
      </c>
      <c r="U150" s="242"/>
      <c r="V150" s="7"/>
      <c r="W150" s="7"/>
      <c r="X150" s="185"/>
      <c r="Y150" s="7"/>
      <c r="Z150" s="7"/>
      <c r="AA150" s="7"/>
      <c r="AB150" s="7"/>
      <c r="AC150" s="7"/>
      <c r="AD150" s="7"/>
      <c r="AE150" s="7"/>
      <c r="AF150" s="7"/>
      <c r="AG150" s="7"/>
      <c r="AH150" s="7"/>
      <c r="AI150" s="7"/>
      <c r="AJ150" s="7"/>
      <c r="AK150" s="7"/>
      <c r="AL150" s="7"/>
    </row>
    <row r="151" ht="15.75" customHeight="1" outlineLevel="1">
      <c r="A151" s="183"/>
      <c r="B151" s="7"/>
      <c r="C151" s="7"/>
      <c r="D151" s="7"/>
      <c r="E151" s="7"/>
      <c r="F151" s="7"/>
      <c r="G151" s="7"/>
      <c r="H151" s="7"/>
      <c r="I151" s="7"/>
      <c r="K151" s="7"/>
      <c r="L151" s="7"/>
      <c r="M151" s="7"/>
      <c r="O151" s="7" t="s">
        <v>2337</v>
      </c>
      <c r="P151" s="183"/>
      <c r="Q151" s="183"/>
      <c r="R151" s="7"/>
      <c r="S151" s="7">
        <f t="shared" si="2"/>
        <v>0</v>
      </c>
      <c r="T151" s="7"/>
      <c r="U151" s="242"/>
      <c r="V151" s="7"/>
      <c r="W151" s="7"/>
      <c r="X151" s="185"/>
      <c r="Y151" s="7"/>
      <c r="Z151" s="7"/>
      <c r="AA151" s="7"/>
      <c r="AB151" s="7"/>
      <c r="AC151" s="7"/>
      <c r="AD151" s="7"/>
      <c r="AE151" s="7"/>
      <c r="AF151" s="7"/>
      <c r="AG151" s="7"/>
      <c r="AH151" s="7"/>
      <c r="AI151" s="7"/>
      <c r="AJ151" s="7"/>
      <c r="AK151" s="7"/>
      <c r="AL151" s="7"/>
    </row>
    <row r="152" ht="15.75" customHeight="1" collapsed="1">
      <c r="A152" s="247" t="s">
        <v>2338</v>
      </c>
      <c r="B152" s="242" t="s">
        <v>2339</v>
      </c>
      <c r="C152" s="242" t="s">
        <v>2177</v>
      </c>
      <c r="D152" s="242" t="s">
        <v>2178</v>
      </c>
      <c r="E152" s="242"/>
      <c r="F152" s="242"/>
      <c r="G152" s="242"/>
      <c r="H152" s="242"/>
      <c r="I152" s="242"/>
      <c r="J152" s="31"/>
      <c r="K152" s="242"/>
      <c r="L152" s="242"/>
      <c r="M152" s="242"/>
      <c r="N152" s="31"/>
      <c r="O152" s="242"/>
      <c r="P152" s="242"/>
      <c r="Q152" s="242"/>
      <c r="R152" s="242"/>
      <c r="S152" s="7">
        <f t="shared" si="2"/>
        <v>0</v>
      </c>
      <c r="T152" s="242"/>
      <c r="U152" s="242"/>
      <c r="V152" s="242"/>
      <c r="W152" s="242"/>
      <c r="X152" s="242"/>
      <c r="Y152" s="242"/>
      <c r="Z152" s="242"/>
      <c r="AA152" s="242"/>
      <c r="AB152" s="242"/>
      <c r="AC152" s="242"/>
      <c r="AD152" s="242"/>
      <c r="AE152" s="242"/>
      <c r="AF152" s="242"/>
      <c r="AG152" s="242"/>
      <c r="AH152" s="242"/>
      <c r="AI152" s="242"/>
      <c r="AJ152" s="242"/>
      <c r="AK152" s="242"/>
      <c r="AL152" s="242"/>
    </row>
    <row r="153" ht="15.75" hidden="1" customHeight="1" outlineLevel="1">
      <c r="A153" s="183"/>
      <c r="B153" s="7"/>
      <c r="C153" s="7"/>
      <c r="D153" s="7"/>
      <c r="E153" s="7"/>
      <c r="F153" s="7"/>
      <c r="G153" s="7"/>
      <c r="H153" s="7"/>
      <c r="I153" s="7" t="s">
        <v>2340</v>
      </c>
      <c r="J153" s="2"/>
      <c r="K153" s="7"/>
      <c r="L153" s="7"/>
      <c r="M153" s="7"/>
      <c r="N153" s="2"/>
      <c r="O153" s="7"/>
      <c r="P153" s="183"/>
      <c r="Q153" s="183"/>
      <c r="R153" s="7"/>
      <c r="S153" s="7">
        <f t="shared" si="2"/>
        <v>0</v>
      </c>
      <c r="T153" s="7"/>
      <c r="U153" s="242"/>
      <c r="V153" s="7"/>
      <c r="W153" s="7"/>
      <c r="X153" s="185"/>
      <c r="Y153" s="7"/>
      <c r="Z153" s="7"/>
      <c r="AA153" s="7"/>
      <c r="AB153" s="7"/>
      <c r="AC153" s="7"/>
      <c r="AD153" s="7"/>
      <c r="AE153" s="7"/>
      <c r="AF153" s="7"/>
      <c r="AG153" s="7"/>
      <c r="AH153" s="7"/>
      <c r="AI153" s="7"/>
      <c r="AJ153" s="7"/>
      <c r="AK153" s="7"/>
      <c r="AL153" s="7"/>
    </row>
    <row r="154" ht="15.75" hidden="1" customHeight="1" outlineLevel="1">
      <c r="A154" s="183"/>
      <c r="B154" s="7"/>
      <c r="C154" s="7"/>
      <c r="D154" s="7"/>
      <c r="E154" s="7"/>
      <c r="F154" s="7"/>
      <c r="G154" s="7"/>
      <c r="H154" s="7"/>
      <c r="I154" s="7"/>
      <c r="K154" s="7"/>
      <c r="L154" s="7"/>
      <c r="M154" s="7" t="s">
        <v>2341</v>
      </c>
      <c r="O154" s="7"/>
      <c r="P154" s="183"/>
      <c r="Q154" s="183"/>
      <c r="R154" s="7"/>
      <c r="S154" s="7">
        <f t="shared" si="2"/>
        <v>0</v>
      </c>
      <c r="T154" s="7"/>
      <c r="U154" s="242"/>
      <c r="V154" s="7"/>
      <c r="W154" s="7"/>
      <c r="X154" s="185"/>
      <c r="Y154" s="7"/>
      <c r="Z154" s="7"/>
      <c r="AA154" s="7"/>
      <c r="AB154" s="7"/>
      <c r="AC154" s="7"/>
      <c r="AD154" s="7"/>
      <c r="AE154" s="7"/>
      <c r="AF154" s="7"/>
      <c r="AG154" s="7"/>
      <c r="AH154" s="7"/>
      <c r="AI154" s="7"/>
      <c r="AJ154" s="7"/>
      <c r="AK154" s="7"/>
      <c r="AL154" s="7"/>
    </row>
    <row r="155" ht="15.75" hidden="1" customHeight="1" outlineLevel="1">
      <c r="A155" s="183"/>
      <c r="B155" s="7"/>
      <c r="C155" s="7"/>
      <c r="D155" s="7"/>
      <c r="E155" s="7"/>
      <c r="F155" s="7"/>
      <c r="G155" s="7"/>
      <c r="H155" s="7"/>
      <c r="I155" s="7"/>
      <c r="K155" s="7"/>
      <c r="L155" s="7"/>
      <c r="M155" s="7"/>
      <c r="N155" s="2" t="s">
        <v>2342</v>
      </c>
      <c r="O155" s="7"/>
      <c r="P155" s="183"/>
      <c r="Q155" s="183"/>
      <c r="R155" s="7"/>
      <c r="S155" s="7">
        <f t="shared" si="2"/>
        <v>1097</v>
      </c>
      <c r="T155" s="7"/>
      <c r="U155" s="242"/>
      <c r="V155" s="7"/>
      <c r="W155" s="7"/>
      <c r="X155" s="185"/>
      <c r="Y155" s="7"/>
      <c r="Z155" s="7"/>
      <c r="AA155" s="7"/>
      <c r="AB155" s="7"/>
      <c r="AC155" s="7"/>
      <c r="AD155" s="7"/>
      <c r="AE155" s="7"/>
      <c r="AF155" s="7"/>
      <c r="AG155" s="7"/>
      <c r="AH155" s="7"/>
      <c r="AI155" s="7"/>
      <c r="AJ155" s="7"/>
      <c r="AK155" s="7"/>
      <c r="AL155" s="7"/>
    </row>
    <row r="156" ht="15.75" hidden="1" customHeight="1" outlineLevel="1">
      <c r="A156" s="183"/>
      <c r="B156" s="7"/>
      <c r="C156" s="7"/>
      <c r="D156" s="7"/>
      <c r="E156" s="7"/>
      <c r="F156" s="7"/>
      <c r="G156" s="7"/>
      <c r="H156" s="7"/>
      <c r="I156" s="7"/>
      <c r="K156" s="7"/>
      <c r="L156" s="7"/>
      <c r="M156" s="7"/>
      <c r="O156" s="7" t="s">
        <v>2343</v>
      </c>
      <c r="P156" s="183"/>
      <c r="Q156" s="183"/>
      <c r="R156" s="7"/>
      <c r="S156" s="7">
        <f t="shared" si="2"/>
        <v>0</v>
      </c>
      <c r="T156" s="7"/>
      <c r="U156" s="242"/>
      <c r="V156" s="7"/>
      <c r="W156" s="7"/>
      <c r="X156" s="185"/>
      <c r="Y156" s="7"/>
      <c r="Z156" s="7"/>
      <c r="AA156" s="7"/>
      <c r="AB156" s="7"/>
      <c r="AC156" s="7"/>
      <c r="AD156" s="7"/>
      <c r="AE156" s="7"/>
      <c r="AF156" s="7"/>
      <c r="AG156" s="7"/>
      <c r="AH156" s="7"/>
      <c r="AI156" s="7"/>
      <c r="AJ156" s="7"/>
      <c r="AK156" s="7"/>
      <c r="AL156" s="7"/>
    </row>
    <row r="157" ht="15.75" customHeight="1" collapsed="1">
      <c r="A157" s="183" t="s">
        <v>104</v>
      </c>
      <c r="B157" s="7" t="s">
        <v>692</v>
      </c>
      <c r="C157" s="7" t="s">
        <v>2177</v>
      </c>
      <c r="D157" s="7" t="s">
        <v>2344</v>
      </c>
      <c r="E157" s="7"/>
      <c r="F157" s="7"/>
      <c r="G157" s="7"/>
      <c r="H157" s="7"/>
      <c r="I157" s="7"/>
      <c r="J157" s="2"/>
      <c r="K157" s="7"/>
      <c r="L157" s="7"/>
      <c r="M157" s="7"/>
      <c r="N157" s="2"/>
      <c r="O157" s="7"/>
      <c r="P157" s="183"/>
      <c r="Q157" s="183"/>
      <c r="R157" s="7"/>
      <c r="S157" s="7">
        <f t="shared" si="2"/>
        <v>0</v>
      </c>
      <c r="T157" s="7"/>
      <c r="U157" s="242"/>
      <c r="V157" s="7"/>
      <c r="W157" s="7"/>
      <c r="X157" s="185"/>
      <c r="Y157" s="7"/>
      <c r="Z157" s="7"/>
      <c r="AA157" s="7"/>
      <c r="AB157" s="7"/>
      <c r="AC157" s="7"/>
      <c r="AD157" s="7"/>
      <c r="AE157" s="7"/>
      <c r="AF157" s="7"/>
      <c r="AG157" s="7"/>
      <c r="AH157" s="7"/>
      <c r="AI157" s="7"/>
      <c r="AJ157" s="7"/>
      <c r="AK157" s="7"/>
      <c r="AL157" s="7"/>
    </row>
    <row r="158" ht="15.75" hidden="1" customHeight="1" outlineLevel="1">
      <c r="A158" s="183"/>
      <c r="B158" s="7"/>
      <c r="C158" s="7"/>
      <c r="D158" s="7"/>
      <c r="E158" s="7"/>
      <c r="F158" s="7"/>
      <c r="G158" s="7"/>
      <c r="H158" s="7"/>
      <c r="I158" s="7" t="s">
        <v>2345</v>
      </c>
      <c r="J158" s="2"/>
      <c r="K158" s="7">
        <v>1.0</v>
      </c>
      <c r="L158" s="7" t="s">
        <v>2308</v>
      </c>
      <c r="M158" s="7"/>
      <c r="N158" s="2"/>
      <c r="O158" s="7"/>
      <c r="P158" s="183"/>
      <c r="Q158" s="183"/>
      <c r="R158" s="7" t="s">
        <v>2346</v>
      </c>
      <c r="S158" s="7">
        <f t="shared" si="2"/>
        <v>0</v>
      </c>
      <c r="T158" s="7"/>
      <c r="U158" s="242"/>
      <c r="V158" s="7"/>
      <c r="W158" s="7"/>
      <c r="X158" s="185"/>
      <c r="Y158" s="7"/>
      <c r="Z158" s="7"/>
      <c r="AA158" s="7"/>
      <c r="AB158" s="7"/>
      <c r="AC158" s="7"/>
      <c r="AD158" s="7"/>
      <c r="AE158" s="7"/>
      <c r="AF158" s="7"/>
      <c r="AG158" s="7"/>
      <c r="AH158" s="7"/>
      <c r="AI158" s="7"/>
      <c r="AJ158" s="7"/>
      <c r="AK158" s="7"/>
      <c r="AL158" s="7"/>
    </row>
    <row r="159" ht="15.75" hidden="1" customHeight="1" outlineLevel="1">
      <c r="A159" s="183"/>
      <c r="B159" s="7"/>
      <c r="C159" s="7"/>
      <c r="D159" s="7"/>
      <c r="E159" s="7"/>
      <c r="F159" s="7"/>
      <c r="G159" s="7"/>
      <c r="H159" s="7"/>
      <c r="I159" s="7"/>
      <c r="K159" s="7"/>
      <c r="L159" s="7"/>
      <c r="M159" s="7" t="s">
        <v>2347</v>
      </c>
      <c r="O159" s="7"/>
      <c r="P159" s="183"/>
      <c r="Q159" s="183"/>
      <c r="R159" s="7"/>
      <c r="S159" s="7">
        <f t="shared" si="2"/>
        <v>0</v>
      </c>
      <c r="T159" s="7"/>
      <c r="U159" s="242"/>
      <c r="V159" s="7"/>
      <c r="W159" s="7"/>
      <c r="X159" s="185"/>
      <c r="Y159" s="7"/>
      <c r="Z159" s="7"/>
      <c r="AA159" s="7"/>
      <c r="AB159" s="7"/>
      <c r="AC159" s="7"/>
      <c r="AD159" s="7"/>
      <c r="AE159" s="7"/>
      <c r="AF159" s="7"/>
      <c r="AG159" s="7"/>
      <c r="AH159" s="7"/>
      <c r="AI159" s="7"/>
      <c r="AJ159" s="7"/>
      <c r="AK159" s="7"/>
      <c r="AL159" s="7"/>
    </row>
    <row r="160" ht="15.75" hidden="1" customHeight="1" outlineLevel="1">
      <c r="A160" s="183"/>
      <c r="B160" s="7"/>
      <c r="C160" s="7"/>
      <c r="D160" s="7"/>
      <c r="E160" s="7"/>
      <c r="F160" s="7"/>
      <c r="G160" s="7"/>
      <c r="H160" s="7"/>
      <c r="I160" s="7"/>
      <c r="K160" s="7"/>
      <c r="L160" s="7"/>
      <c r="M160" s="7"/>
      <c r="N160" s="2" t="s">
        <v>2348</v>
      </c>
      <c r="O160" s="243"/>
      <c r="P160" s="183"/>
      <c r="Q160" s="183"/>
      <c r="R160" s="7"/>
      <c r="S160" s="7">
        <f t="shared" si="2"/>
        <v>1096</v>
      </c>
      <c r="T160" s="7" t="s">
        <v>2186</v>
      </c>
      <c r="U160" s="242"/>
      <c r="V160" s="7"/>
      <c r="W160" s="7"/>
      <c r="X160" s="185"/>
      <c r="Y160" s="7"/>
      <c r="Z160" s="7"/>
      <c r="AA160" s="7"/>
      <c r="AB160" s="7"/>
      <c r="AC160" s="7"/>
      <c r="AD160" s="7"/>
      <c r="AE160" s="7"/>
      <c r="AF160" s="7"/>
      <c r="AG160" s="7"/>
      <c r="AH160" s="7"/>
      <c r="AI160" s="7"/>
      <c r="AJ160" s="7"/>
      <c r="AK160" s="7"/>
      <c r="AL160" s="7"/>
    </row>
    <row r="161" ht="15.75" hidden="1" customHeight="1" outlineLevel="1">
      <c r="A161" s="183"/>
      <c r="B161" s="7"/>
      <c r="C161" s="7"/>
      <c r="D161" s="7"/>
      <c r="E161" s="7"/>
      <c r="F161" s="7"/>
      <c r="G161" s="7"/>
      <c r="H161" s="7"/>
      <c r="I161" s="7"/>
      <c r="K161" s="7"/>
      <c r="L161" s="7"/>
      <c r="M161" s="7"/>
      <c r="O161" s="7" t="s">
        <v>2349</v>
      </c>
      <c r="P161" s="183"/>
      <c r="Q161" s="183"/>
      <c r="R161" s="7"/>
      <c r="S161" s="7">
        <f t="shared" si="2"/>
        <v>0</v>
      </c>
      <c r="T161" s="7"/>
      <c r="U161" s="242"/>
      <c r="V161" s="7"/>
      <c r="W161" s="7"/>
      <c r="X161" s="185"/>
      <c r="Y161" s="7"/>
      <c r="Z161" s="7"/>
      <c r="AA161" s="7"/>
      <c r="AB161" s="7"/>
      <c r="AC161" s="7"/>
      <c r="AD161" s="7"/>
      <c r="AE161" s="7"/>
      <c r="AF161" s="7"/>
      <c r="AG161" s="7"/>
      <c r="AH161" s="7"/>
      <c r="AI161" s="7"/>
      <c r="AJ161" s="7"/>
      <c r="AK161" s="7"/>
      <c r="AL161" s="7"/>
    </row>
    <row r="162" ht="15.75" customHeight="1" collapsed="1">
      <c r="A162" s="183" t="s">
        <v>1807</v>
      </c>
      <c r="B162" s="7" t="s">
        <v>2350</v>
      </c>
      <c r="C162" s="7" t="s">
        <v>2351</v>
      </c>
      <c r="D162" s="7" t="s">
        <v>2344</v>
      </c>
      <c r="E162" s="7"/>
      <c r="F162" s="7"/>
      <c r="G162" s="7"/>
      <c r="H162" s="7"/>
      <c r="I162" s="7"/>
      <c r="J162" s="2"/>
      <c r="K162" s="7"/>
      <c r="L162" s="7"/>
      <c r="M162" s="7"/>
      <c r="N162" s="2"/>
      <c r="O162" s="7"/>
      <c r="P162" s="183"/>
      <c r="Q162" s="183"/>
      <c r="R162" s="7"/>
      <c r="S162" s="7">
        <f t="shared" si="2"/>
        <v>0</v>
      </c>
      <c r="T162" s="7"/>
      <c r="U162" s="242"/>
      <c r="V162" s="7"/>
      <c r="W162" s="7"/>
      <c r="X162" s="185"/>
      <c r="Y162" s="7"/>
      <c r="Z162" s="7"/>
      <c r="AA162" s="7"/>
      <c r="AB162" s="7"/>
      <c r="AC162" s="7"/>
      <c r="AD162" s="7"/>
      <c r="AE162" s="7"/>
      <c r="AF162" s="7"/>
      <c r="AG162" s="7"/>
      <c r="AH162" s="7"/>
      <c r="AI162" s="7"/>
      <c r="AJ162" s="7"/>
      <c r="AK162" s="7"/>
      <c r="AL162" s="7"/>
    </row>
    <row r="163" ht="15.75" hidden="1" customHeight="1" outlineLevel="1">
      <c r="A163" s="183"/>
      <c r="B163" s="7"/>
      <c r="C163" s="7"/>
      <c r="D163" s="7"/>
      <c r="E163" s="7"/>
      <c r="F163" s="7"/>
      <c r="G163" s="7"/>
      <c r="H163" s="7"/>
      <c r="I163" s="7" t="s">
        <v>2352</v>
      </c>
      <c r="J163" s="2"/>
      <c r="K163" s="7">
        <v>2.0</v>
      </c>
      <c r="L163" s="7" t="s">
        <v>2181</v>
      </c>
      <c r="M163" s="7"/>
      <c r="N163" s="2"/>
      <c r="O163" s="7"/>
      <c r="P163" s="183"/>
      <c r="Q163" s="183"/>
      <c r="R163" s="7" t="s">
        <v>2353</v>
      </c>
      <c r="S163" s="7">
        <f t="shared" si="2"/>
        <v>0</v>
      </c>
      <c r="T163" s="7"/>
      <c r="U163" s="242"/>
      <c r="V163" s="7"/>
      <c r="W163" s="7"/>
      <c r="X163" s="185"/>
      <c r="Y163" s="7"/>
      <c r="Z163" s="7"/>
      <c r="AA163" s="7"/>
      <c r="AB163" s="7"/>
      <c r="AC163" s="7"/>
      <c r="AD163" s="7"/>
      <c r="AE163" s="7"/>
      <c r="AF163" s="7"/>
      <c r="AG163" s="7"/>
      <c r="AH163" s="7"/>
      <c r="AI163" s="7"/>
      <c r="AJ163" s="7"/>
      <c r="AK163" s="7"/>
      <c r="AL163" s="7"/>
    </row>
    <row r="164" ht="15.75" hidden="1" customHeight="1" outlineLevel="1">
      <c r="A164" s="183"/>
      <c r="B164" s="7"/>
      <c r="C164" s="7"/>
      <c r="D164" s="7"/>
      <c r="E164" s="7"/>
      <c r="F164" s="7"/>
      <c r="G164" s="7"/>
      <c r="H164" s="7"/>
      <c r="I164" s="7"/>
      <c r="K164" s="7"/>
      <c r="L164" s="7"/>
      <c r="M164" s="7" t="s">
        <v>2352</v>
      </c>
      <c r="O164" s="7"/>
      <c r="P164" s="183"/>
      <c r="Q164" s="183"/>
      <c r="R164" s="7"/>
      <c r="S164" s="7">
        <f t="shared" si="2"/>
        <v>0</v>
      </c>
      <c r="T164" s="7"/>
      <c r="U164" s="242"/>
      <c r="V164" s="7"/>
      <c r="W164" s="7"/>
      <c r="X164" s="185"/>
      <c r="Y164" s="7"/>
      <c r="Z164" s="7"/>
      <c r="AA164" s="7"/>
      <c r="AB164" s="7"/>
      <c r="AC164" s="7"/>
      <c r="AD164" s="7"/>
      <c r="AE164" s="7"/>
      <c r="AF164" s="7"/>
      <c r="AG164" s="7"/>
      <c r="AH164" s="7"/>
      <c r="AI164" s="7"/>
      <c r="AJ164" s="7"/>
      <c r="AK164" s="7"/>
      <c r="AL164" s="7"/>
    </row>
    <row r="165" ht="15.75" hidden="1" customHeight="1" outlineLevel="1">
      <c r="A165" s="183"/>
      <c r="B165" s="7"/>
      <c r="C165" s="7"/>
      <c r="D165" s="7"/>
      <c r="E165" s="7"/>
      <c r="F165" s="7"/>
      <c r="G165" s="7"/>
      <c r="H165" s="7"/>
      <c r="I165" s="7"/>
      <c r="K165" s="7"/>
      <c r="L165" s="7"/>
      <c r="M165" s="7"/>
      <c r="N165" s="2" t="s">
        <v>2354</v>
      </c>
      <c r="O165" s="243"/>
      <c r="P165" s="183"/>
      <c r="Q165" s="183"/>
      <c r="R165" s="7"/>
      <c r="S165" s="7">
        <f t="shared" si="2"/>
        <v>1041</v>
      </c>
      <c r="T165" s="7" t="s">
        <v>2186</v>
      </c>
      <c r="U165" s="242"/>
      <c r="V165" s="7"/>
      <c r="W165" s="7"/>
      <c r="X165" s="185"/>
      <c r="Y165" s="7"/>
      <c r="Z165" s="7"/>
      <c r="AA165" s="7"/>
      <c r="AB165" s="7"/>
      <c r="AC165" s="7"/>
      <c r="AD165" s="7"/>
      <c r="AE165" s="7"/>
      <c r="AF165" s="7"/>
      <c r="AG165" s="7"/>
      <c r="AH165" s="7"/>
      <c r="AI165" s="7"/>
      <c r="AJ165" s="7"/>
      <c r="AK165" s="7"/>
      <c r="AL165" s="7"/>
    </row>
    <row r="166" ht="15.75" hidden="1" customHeight="1" outlineLevel="1">
      <c r="A166" s="183"/>
      <c r="B166" s="7"/>
      <c r="C166" s="7"/>
      <c r="D166" s="7"/>
      <c r="E166" s="7"/>
      <c r="F166" s="7"/>
      <c r="G166" s="7"/>
      <c r="H166" s="7"/>
      <c r="I166" s="7"/>
      <c r="K166" s="7"/>
      <c r="L166" s="7"/>
      <c r="M166" s="7"/>
      <c r="O166" s="7" t="s">
        <v>2355</v>
      </c>
      <c r="P166" s="183"/>
      <c r="Q166" s="183"/>
      <c r="R166" s="7"/>
      <c r="S166" s="7">
        <f t="shared" si="2"/>
        <v>0</v>
      </c>
      <c r="T166" s="7"/>
      <c r="U166" s="242"/>
      <c r="V166" s="7"/>
      <c r="W166" s="7"/>
      <c r="X166" s="185"/>
      <c r="Y166" s="7"/>
      <c r="Z166" s="7"/>
      <c r="AA166" s="7"/>
      <c r="AB166" s="7"/>
      <c r="AC166" s="7"/>
      <c r="AD166" s="7"/>
      <c r="AE166" s="7"/>
      <c r="AF166" s="7"/>
      <c r="AG166" s="7"/>
      <c r="AH166" s="7"/>
      <c r="AI166" s="7"/>
      <c r="AJ166" s="7"/>
      <c r="AK166" s="7"/>
      <c r="AL166" s="7"/>
    </row>
    <row r="167" ht="15.75" hidden="1" customHeight="1" outlineLevel="1">
      <c r="A167" s="183"/>
      <c r="B167" s="7"/>
      <c r="C167" s="7"/>
      <c r="D167" s="7"/>
      <c r="E167" s="7"/>
      <c r="F167" s="7"/>
      <c r="G167" s="7"/>
      <c r="H167" s="7"/>
      <c r="I167" s="7"/>
      <c r="K167" s="7"/>
      <c r="L167" s="7"/>
      <c r="M167" s="7"/>
      <c r="N167" s="2" t="s">
        <v>2356</v>
      </c>
      <c r="O167" s="245"/>
      <c r="P167" s="183"/>
      <c r="Q167" s="183"/>
      <c r="R167" s="7"/>
      <c r="S167" s="7">
        <f t="shared" si="2"/>
        <v>1042</v>
      </c>
      <c r="T167" s="7" t="s">
        <v>2191</v>
      </c>
      <c r="U167" s="242"/>
      <c r="V167" s="7"/>
      <c r="W167" s="7"/>
      <c r="X167" s="185"/>
      <c r="Y167" s="7"/>
      <c r="Z167" s="7"/>
      <c r="AA167" s="7"/>
      <c r="AB167" s="7"/>
      <c r="AC167" s="7"/>
      <c r="AD167" s="7"/>
      <c r="AE167" s="7"/>
      <c r="AF167" s="7"/>
      <c r="AG167" s="7"/>
      <c r="AH167" s="7"/>
      <c r="AI167" s="7"/>
      <c r="AJ167" s="7"/>
      <c r="AK167" s="7"/>
      <c r="AL167" s="7"/>
    </row>
    <row r="168" ht="15.75" hidden="1" customHeight="1" outlineLevel="1">
      <c r="A168" s="183"/>
      <c r="B168" s="7"/>
      <c r="C168" s="7"/>
      <c r="D168" s="7"/>
      <c r="E168" s="7"/>
      <c r="F168" s="7"/>
      <c r="G168" s="7"/>
      <c r="H168" s="7"/>
      <c r="I168" s="7"/>
      <c r="K168" s="7"/>
      <c r="L168" s="7"/>
      <c r="M168" s="7"/>
      <c r="O168" s="7" t="s">
        <v>2357</v>
      </c>
      <c r="P168" s="183"/>
      <c r="Q168" s="183"/>
      <c r="R168" s="7"/>
      <c r="S168" s="7">
        <f t="shared" si="2"/>
        <v>0</v>
      </c>
      <c r="T168" s="7"/>
      <c r="U168" s="242"/>
      <c r="V168" s="7"/>
      <c r="W168" s="7"/>
      <c r="X168" s="185"/>
      <c r="Y168" s="7"/>
      <c r="Z168" s="7"/>
      <c r="AA168" s="7"/>
      <c r="AB168" s="7"/>
      <c r="AC168" s="7"/>
      <c r="AD168" s="7"/>
      <c r="AE168" s="7"/>
      <c r="AF168" s="7"/>
      <c r="AG168" s="7"/>
      <c r="AH168" s="7"/>
      <c r="AI168" s="7"/>
      <c r="AJ168" s="7"/>
      <c r="AK168" s="7"/>
      <c r="AL168" s="7"/>
    </row>
    <row r="169" ht="15.75" hidden="1" customHeight="1" outlineLevel="1">
      <c r="A169" s="183"/>
      <c r="B169" s="7"/>
      <c r="C169" s="7"/>
      <c r="D169" s="7"/>
      <c r="E169" s="7"/>
      <c r="F169" s="7"/>
      <c r="G169" s="7"/>
      <c r="H169" s="7"/>
      <c r="I169" s="7"/>
      <c r="K169" s="7"/>
      <c r="L169" s="7"/>
      <c r="M169" s="7"/>
      <c r="N169" s="2" t="s">
        <v>2358</v>
      </c>
      <c r="O169" s="245"/>
      <c r="P169" s="183"/>
      <c r="Q169" s="183"/>
      <c r="R169" s="7"/>
      <c r="S169" s="7">
        <f t="shared" si="2"/>
        <v>1043</v>
      </c>
      <c r="T169" s="7" t="s">
        <v>2191</v>
      </c>
      <c r="U169" s="242"/>
      <c r="V169" s="7"/>
      <c r="W169" s="7"/>
      <c r="X169" s="185"/>
      <c r="Y169" s="7"/>
      <c r="Z169" s="7"/>
      <c r="AA169" s="7"/>
      <c r="AB169" s="7"/>
      <c r="AC169" s="7"/>
      <c r="AD169" s="7"/>
      <c r="AE169" s="7"/>
      <c r="AF169" s="7"/>
      <c r="AG169" s="7"/>
      <c r="AH169" s="7"/>
      <c r="AI169" s="7"/>
      <c r="AJ169" s="7"/>
      <c r="AK169" s="7"/>
      <c r="AL169" s="7"/>
    </row>
    <row r="170" ht="15.75" hidden="1" customHeight="1" outlineLevel="1">
      <c r="A170" s="183"/>
      <c r="B170" s="7"/>
      <c r="C170" s="7"/>
      <c r="D170" s="7"/>
      <c r="E170" s="7"/>
      <c r="F170" s="7"/>
      <c r="G170" s="7"/>
      <c r="H170" s="7"/>
      <c r="I170" s="7"/>
      <c r="K170" s="7"/>
      <c r="L170" s="7"/>
      <c r="M170" s="7"/>
      <c r="O170" s="7" t="s">
        <v>2359</v>
      </c>
      <c r="P170" s="183"/>
      <c r="Q170" s="183"/>
      <c r="R170" s="7"/>
      <c r="S170" s="7">
        <f t="shared" si="2"/>
        <v>0</v>
      </c>
      <c r="T170" s="7"/>
      <c r="U170" s="242"/>
      <c r="V170" s="7"/>
      <c r="W170" s="7"/>
      <c r="X170" s="185"/>
      <c r="Y170" s="7"/>
      <c r="Z170" s="7"/>
      <c r="AA170" s="7"/>
      <c r="AB170" s="7"/>
      <c r="AC170" s="7"/>
      <c r="AD170" s="7"/>
      <c r="AE170" s="7"/>
      <c r="AF170" s="7"/>
      <c r="AG170" s="7"/>
      <c r="AH170" s="7"/>
      <c r="AI170" s="7"/>
      <c r="AJ170" s="7"/>
      <c r="AK170" s="7"/>
      <c r="AL170" s="7"/>
    </row>
    <row r="171" ht="15.75" customHeight="1">
      <c r="A171" s="183" t="s">
        <v>148</v>
      </c>
      <c r="B171" s="7" t="s">
        <v>2360</v>
      </c>
      <c r="C171" s="7" t="s">
        <v>2351</v>
      </c>
      <c r="D171" s="7" t="s">
        <v>2178</v>
      </c>
      <c r="E171" s="7"/>
      <c r="F171" s="7"/>
      <c r="G171" s="7"/>
      <c r="H171" s="7"/>
      <c r="I171" s="7"/>
      <c r="J171" s="2"/>
      <c r="K171" s="7"/>
      <c r="L171" s="7"/>
      <c r="M171" s="7"/>
      <c r="N171" s="2"/>
      <c r="O171" s="7"/>
      <c r="P171" s="183"/>
      <c r="Q171" s="183"/>
      <c r="R171" s="7"/>
      <c r="S171" s="7">
        <f t="shared" si="2"/>
        <v>0</v>
      </c>
      <c r="T171" s="7"/>
      <c r="U171" s="242"/>
      <c r="V171" s="7"/>
      <c r="W171" s="7"/>
      <c r="X171" s="185"/>
      <c r="Y171" s="7"/>
      <c r="Z171" s="7"/>
      <c r="AA171" s="7"/>
      <c r="AB171" s="7"/>
      <c r="AC171" s="7"/>
      <c r="AD171" s="7"/>
      <c r="AE171" s="7"/>
      <c r="AF171" s="7"/>
      <c r="AG171" s="7"/>
      <c r="AH171" s="7"/>
      <c r="AI171" s="7"/>
      <c r="AJ171" s="7"/>
      <c r="AK171" s="7"/>
      <c r="AL171" s="7"/>
    </row>
    <row r="172" ht="15.75" customHeight="1" outlineLevel="1">
      <c r="A172" s="248"/>
      <c r="B172" s="248"/>
      <c r="C172" s="248"/>
      <c r="D172" s="248"/>
      <c r="E172" s="248"/>
      <c r="F172" s="248"/>
      <c r="G172" s="248"/>
      <c r="H172" s="248"/>
      <c r="I172" s="249" t="s">
        <v>2361</v>
      </c>
      <c r="J172" s="248"/>
      <c r="K172" s="250">
        <v>1.0</v>
      </c>
      <c r="L172" s="249" t="s">
        <v>2308</v>
      </c>
      <c r="M172" s="248"/>
      <c r="N172" s="248"/>
      <c r="O172" s="248"/>
      <c r="P172" s="248"/>
      <c r="Q172" s="248"/>
      <c r="R172" s="249" t="s">
        <v>2362</v>
      </c>
      <c r="S172" s="250">
        <f t="shared" si="2"/>
        <v>0</v>
      </c>
      <c r="T172" s="248"/>
      <c r="U172" s="242"/>
      <c r="V172" s="7"/>
      <c r="W172" s="7"/>
      <c r="X172" s="185"/>
      <c r="Y172" s="7"/>
      <c r="Z172" s="7"/>
      <c r="AA172" s="7"/>
      <c r="AB172" s="7"/>
      <c r="AC172" s="7"/>
      <c r="AD172" s="7"/>
      <c r="AE172" s="7"/>
      <c r="AF172" s="7"/>
      <c r="AG172" s="7"/>
      <c r="AH172" s="7"/>
      <c r="AI172" s="7"/>
      <c r="AJ172" s="7"/>
      <c r="AK172" s="7"/>
      <c r="AL172" s="7"/>
    </row>
    <row r="173" ht="15.75" customHeight="1" outlineLevel="1">
      <c r="A173" s="251"/>
      <c r="B173" s="251"/>
      <c r="C173" s="251"/>
      <c r="D173" s="251"/>
      <c r="E173" s="251"/>
      <c r="F173" s="251"/>
      <c r="G173" s="251"/>
      <c r="H173" s="251"/>
      <c r="I173" s="251"/>
      <c r="J173" s="251"/>
      <c r="K173" s="251"/>
      <c r="L173" s="251"/>
      <c r="M173" s="252" t="s">
        <v>1687</v>
      </c>
      <c r="N173" s="251"/>
      <c r="O173" s="251"/>
      <c r="P173" s="251"/>
      <c r="Q173" s="251"/>
      <c r="R173" s="251"/>
      <c r="S173" s="253">
        <f t="shared" si="2"/>
        <v>0</v>
      </c>
      <c r="T173" s="251"/>
      <c r="U173" s="242"/>
      <c r="V173" s="7"/>
      <c r="W173" s="7"/>
      <c r="X173" s="185"/>
      <c r="Y173" s="7"/>
      <c r="Z173" s="7"/>
      <c r="AA173" s="7"/>
      <c r="AB173" s="7"/>
      <c r="AC173" s="7"/>
      <c r="AD173" s="7"/>
      <c r="AE173" s="7"/>
      <c r="AF173" s="7"/>
      <c r="AG173" s="7"/>
      <c r="AH173" s="7"/>
      <c r="AI173" s="7"/>
      <c r="AJ173" s="7"/>
      <c r="AK173" s="7"/>
      <c r="AL173" s="7"/>
    </row>
    <row r="174" ht="15.75" customHeight="1" outlineLevel="1">
      <c r="A174" s="251"/>
      <c r="B174" s="251"/>
      <c r="C174" s="251"/>
      <c r="D174" s="251"/>
      <c r="E174" s="251"/>
      <c r="F174" s="251"/>
      <c r="G174" s="251"/>
      <c r="H174" s="251"/>
      <c r="I174" s="251"/>
      <c r="J174" s="251"/>
      <c r="K174" s="251"/>
      <c r="L174" s="251"/>
      <c r="M174" s="251"/>
      <c r="N174" s="254" t="s">
        <v>2363</v>
      </c>
      <c r="O174" s="254"/>
      <c r="P174" s="251"/>
      <c r="Q174" s="251"/>
      <c r="R174" s="251"/>
      <c r="S174" s="253">
        <f t="shared" si="2"/>
        <v>1049</v>
      </c>
      <c r="T174" s="255" t="s">
        <v>2186</v>
      </c>
      <c r="U174" s="242"/>
      <c r="V174" s="7"/>
      <c r="W174" s="7"/>
      <c r="X174" s="185"/>
      <c r="Y174" s="7"/>
      <c r="Z174" s="7"/>
      <c r="AA174" s="7"/>
      <c r="AB174" s="7"/>
      <c r="AC174" s="7"/>
      <c r="AD174" s="7"/>
      <c r="AE174" s="7"/>
      <c r="AF174" s="7"/>
      <c r="AG174" s="7"/>
      <c r="AH174" s="7"/>
      <c r="AI174" s="7"/>
      <c r="AJ174" s="7"/>
      <c r="AK174" s="7"/>
      <c r="AL174" s="7"/>
    </row>
    <row r="175" ht="15.75" customHeight="1" outlineLevel="1">
      <c r="A175" s="251"/>
      <c r="B175" s="251"/>
      <c r="C175" s="251"/>
      <c r="D175" s="251"/>
      <c r="E175" s="251"/>
      <c r="F175" s="251"/>
      <c r="G175" s="251"/>
      <c r="H175" s="251"/>
      <c r="I175" s="251"/>
      <c r="J175" s="251"/>
      <c r="K175" s="251"/>
      <c r="L175" s="251"/>
      <c r="M175" s="251"/>
      <c r="N175" s="251"/>
      <c r="O175" s="256" t="s">
        <v>2322</v>
      </c>
      <c r="P175" s="251"/>
      <c r="Q175" s="251"/>
      <c r="R175" s="251"/>
      <c r="S175" s="253">
        <f t="shared" si="2"/>
        <v>0</v>
      </c>
      <c r="T175" s="251"/>
      <c r="U175" s="242"/>
      <c r="V175" s="7"/>
      <c r="W175" s="7"/>
      <c r="X175" s="185"/>
      <c r="Y175" s="7"/>
      <c r="Z175" s="7"/>
      <c r="AA175" s="7"/>
      <c r="AB175" s="7"/>
      <c r="AC175" s="7"/>
      <c r="AD175" s="7"/>
      <c r="AE175" s="7"/>
      <c r="AF175" s="7"/>
      <c r="AG175" s="7"/>
      <c r="AH175" s="7"/>
      <c r="AI175" s="7"/>
      <c r="AJ175" s="7"/>
      <c r="AK175" s="7"/>
      <c r="AL175" s="7"/>
    </row>
    <row r="176" ht="15.75" customHeight="1" outlineLevel="1">
      <c r="A176" s="251"/>
      <c r="B176" s="251"/>
      <c r="C176" s="251"/>
      <c r="D176" s="251"/>
      <c r="E176" s="251"/>
      <c r="F176" s="251"/>
      <c r="G176" s="251"/>
      <c r="H176" s="251"/>
      <c r="I176" s="251"/>
      <c r="J176" s="251"/>
      <c r="K176" s="251"/>
      <c r="L176" s="251"/>
      <c r="M176" s="251"/>
      <c r="N176" s="254" t="s">
        <v>2364</v>
      </c>
      <c r="O176" s="254"/>
      <c r="P176" s="251"/>
      <c r="Q176" s="251"/>
      <c r="R176" s="251"/>
      <c r="S176" s="253">
        <f t="shared" si="2"/>
        <v>1050</v>
      </c>
      <c r="T176" s="255" t="s">
        <v>2186</v>
      </c>
      <c r="U176" s="242"/>
      <c r="V176" s="7"/>
      <c r="W176" s="7"/>
      <c r="X176" s="185"/>
      <c r="Y176" s="7"/>
      <c r="Z176" s="7"/>
      <c r="AA176" s="7"/>
      <c r="AB176" s="7"/>
      <c r="AC176" s="7"/>
      <c r="AD176" s="7"/>
      <c r="AE176" s="7"/>
      <c r="AF176" s="7"/>
      <c r="AG176" s="7"/>
      <c r="AH176" s="7"/>
      <c r="AI176" s="7"/>
      <c r="AJ176" s="7"/>
      <c r="AK176" s="7"/>
      <c r="AL176" s="7"/>
    </row>
    <row r="177" ht="15.75" customHeight="1" outlineLevel="1">
      <c r="A177" s="251"/>
      <c r="B177" s="251"/>
      <c r="C177" s="251"/>
      <c r="D177" s="251"/>
      <c r="E177" s="251"/>
      <c r="F177" s="251"/>
      <c r="G177" s="251"/>
      <c r="H177" s="251"/>
      <c r="I177" s="251"/>
      <c r="J177" s="251"/>
      <c r="K177" s="251"/>
      <c r="L177" s="251"/>
      <c r="M177" s="251"/>
      <c r="N177" s="251"/>
      <c r="O177" s="256" t="s">
        <v>2313</v>
      </c>
      <c r="P177" s="251"/>
      <c r="Q177" s="251"/>
      <c r="R177" s="251"/>
      <c r="S177" s="253">
        <f t="shared" si="2"/>
        <v>0</v>
      </c>
      <c r="T177" s="251"/>
      <c r="U177" s="242"/>
      <c r="V177" s="7"/>
      <c r="W177" s="7"/>
      <c r="X177" s="185"/>
      <c r="Y177" s="7"/>
      <c r="Z177" s="7"/>
      <c r="AA177" s="7"/>
      <c r="AB177" s="7"/>
      <c r="AC177" s="7"/>
      <c r="AD177" s="7"/>
      <c r="AE177" s="7"/>
      <c r="AF177" s="7"/>
      <c r="AG177" s="7"/>
      <c r="AH177" s="7"/>
      <c r="AI177" s="7"/>
      <c r="AJ177" s="7"/>
      <c r="AK177" s="7"/>
      <c r="AL177" s="7"/>
    </row>
    <row r="178" ht="15.75" customHeight="1" outlineLevel="1">
      <c r="A178" s="251"/>
      <c r="B178" s="251"/>
      <c r="C178" s="251"/>
      <c r="D178" s="251"/>
      <c r="E178" s="251"/>
      <c r="F178" s="251"/>
      <c r="G178" s="251"/>
      <c r="H178" s="251"/>
      <c r="I178" s="251"/>
      <c r="J178" s="251"/>
      <c r="K178" s="251"/>
      <c r="L178" s="251"/>
      <c r="M178" s="251"/>
      <c r="N178" s="254" t="s">
        <v>2365</v>
      </c>
      <c r="O178" s="257"/>
      <c r="P178" s="251"/>
      <c r="Q178" s="251"/>
      <c r="R178" s="251"/>
      <c r="S178" s="253">
        <f t="shared" si="2"/>
        <v>1051</v>
      </c>
      <c r="T178" s="255" t="s">
        <v>2199</v>
      </c>
      <c r="U178" s="242"/>
      <c r="V178" s="7"/>
      <c r="W178" s="7"/>
      <c r="X178" s="185"/>
      <c r="Y178" s="7"/>
      <c r="Z178" s="7"/>
      <c r="AA178" s="7"/>
      <c r="AB178" s="7"/>
      <c r="AC178" s="7"/>
      <c r="AD178" s="7"/>
      <c r="AE178" s="7"/>
      <c r="AF178" s="7"/>
      <c r="AG178" s="7"/>
      <c r="AH178" s="7"/>
      <c r="AI178" s="7"/>
      <c r="AJ178" s="7"/>
      <c r="AK178" s="7"/>
      <c r="AL178" s="7"/>
    </row>
    <row r="179" ht="15.75" customHeight="1" outlineLevel="1">
      <c r="A179" s="251"/>
      <c r="B179" s="251"/>
      <c r="C179" s="251"/>
      <c r="D179" s="251"/>
      <c r="E179" s="251"/>
      <c r="F179" s="251"/>
      <c r="G179" s="251"/>
      <c r="H179" s="251"/>
      <c r="I179" s="251"/>
      <c r="J179" s="251"/>
      <c r="K179" s="251"/>
      <c r="L179" s="251"/>
      <c r="M179" s="251"/>
      <c r="N179" s="251"/>
      <c r="O179" s="256" t="s">
        <v>2322</v>
      </c>
      <c r="P179" s="251"/>
      <c r="Q179" s="251"/>
      <c r="R179" s="251"/>
      <c r="S179" s="253">
        <f t="shared" si="2"/>
        <v>0</v>
      </c>
      <c r="T179" s="251"/>
      <c r="U179" s="242"/>
      <c r="V179" s="7"/>
      <c r="W179" s="7"/>
      <c r="X179" s="185"/>
      <c r="Y179" s="7"/>
      <c r="Z179" s="7"/>
      <c r="AA179" s="7"/>
      <c r="AB179" s="7"/>
      <c r="AC179" s="7"/>
      <c r="AD179" s="7"/>
      <c r="AE179" s="7"/>
      <c r="AF179" s="7"/>
      <c r="AG179" s="7"/>
      <c r="AH179" s="7"/>
      <c r="AI179" s="7"/>
      <c r="AJ179" s="7"/>
      <c r="AK179" s="7"/>
      <c r="AL179" s="7"/>
    </row>
    <row r="180" ht="15.75" customHeight="1" outlineLevel="1">
      <c r="A180" s="251"/>
      <c r="B180" s="251"/>
      <c r="C180" s="251"/>
      <c r="D180" s="251"/>
      <c r="E180" s="251"/>
      <c r="F180" s="251"/>
      <c r="G180" s="251"/>
      <c r="H180" s="251"/>
      <c r="I180" s="251"/>
      <c r="J180" s="251"/>
      <c r="K180" s="251"/>
      <c r="L180" s="251"/>
      <c r="M180" s="251"/>
      <c r="N180" s="251"/>
      <c r="O180" s="256" t="s">
        <v>2325</v>
      </c>
      <c r="P180" s="251"/>
      <c r="Q180" s="251"/>
      <c r="R180" s="251"/>
      <c r="S180" s="253">
        <f t="shared" si="2"/>
        <v>0</v>
      </c>
      <c r="T180" s="251"/>
      <c r="U180" s="242"/>
      <c r="V180" s="7"/>
      <c r="W180" s="7"/>
      <c r="X180" s="185"/>
      <c r="Y180" s="7"/>
      <c r="Z180" s="7"/>
      <c r="AA180" s="7"/>
      <c r="AB180" s="7"/>
      <c r="AC180" s="7"/>
      <c r="AD180" s="7"/>
      <c r="AE180" s="7"/>
      <c r="AF180" s="7"/>
      <c r="AG180" s="7"/>
      <c r="AH180" s="7"/>
      <c r="AI180" s="7"/>
      <c r="AJ180" s="7"/>
      <c r="AK180" s="7"/>
      <c r="AL180" s="7"/>
    </row>
    <row r="181" ht="15.75" customHeight="1" outlineLevel="1">
      <c r="A181" s="251"/>
      <c r="B181" s="251"/>
      <c r="C181" s="251"/>
      <c r="D181" s="251"/>
      <c r="E181" s="251"/>
      <c r="F181" s="251"/>
      <c r="G181" s="251"/>
      <c r="H181" s="251"/>
      <c r="I181" s="251"/>
      <c r="J181" s="251"/>
      <c r="K181" s="251"/>
      <c r="L181" s="251"/>
      <c r="M181" s="252" t="s">
        <v>2366</v>
      </c>
      <c r="N181" s="251"/>
      <c r="O181" s="251"/>
      <c r="P181" s="251"/>
      <c r="Q181" s="251"/>
      <c r="R181" s="251"/>
      <c r="S181" s="253">
        <f t="shared" si="2"/>
        <v>0</v>
      </c>
      <c r="T181" s="251"/>
      <c r="U181" s="242"/>
      <c r="V181" s="7"/>
      <c r="W181" s="7"/>
      <c r="X181" s="185"/>
      <c r="Y181" s="7"/>
      <c r="Z181" s="7"/>
      <c r="AA181" s="7"/>
      <c r="AB181" s="7"/>
      <c r="AC181" s="7"/>
      <c r="AD181" s="7"/>
      <c r="AE181" s="7"/>
      <c r="AF181" s="7"/>
      <c r="AG181" s="7"/>
      <c r="AH181" s="7"/>
      <c r="AI181" s="7"/>
      <c r="AJ181" s="7"/>
      <c r="AK181" s="7"/>
      <c r="AL181" s="7"/>
    </row>
    <row r="182" ht="15.75" customHeight="1" outlineLevel="1">
      <c r="A182" s="251"/>
      <c r="B182" s="251"/>
      <c r="C182" s="251"/>
      <c r="D182" s="251"/>
      <c r="E182" s="251"/>
      <c r="F182" s="251"/>
      <c r="G182" s="251"/>
      <c r="H182" s="251"/>
      <c r="I182" s="251"/>
      <c r="J182" s="251"/>
      <c r="K182" s="251"/>
      <c r="L182" s="251"/>
      <c r="M182" s="251"/>
      <c r="N182" s="254" t="s">
        <v>2367</v>
      </c>
      <c r="O182" s="254"/>
      <c r="P182" s="251"/>
      <c r="Q182" s="251"/>
      <c r="R182" s="251"/>
      <c r="S182" s="253">
        <f t="shared" si="2"/>
        <v>1052</v>
      </c>
      <c r="T182" s="255" t="s">
        <v>2186</v>
      </c>
      <c r="U182" s="242"/>
      <c r="V182" s="7"/>
      <c r="W182" s="7"/>
      <c r="X182" s="185"/>
      <c r="Y182" s="7"/>
      <c r="Z182" s="7"/>
      <c r="AA182" s="7"/>
      <c r="AB182" s="7"/>
      <c r="AC182" s="7"/>
      <c r="AD182" s="7"/>
      <c r="AE182" s="7"/>
      <c r="AF182" s="7"/>
      <c r="AG182" s="7"/>
      <c r="AH182" s="7"/>
      <c r="AI182" s="7"/>
      <c r="AJ182" s="7"/>
      <c r="AK182" s="7"/>
      <c r="AL182" s="7"/>
    </row>
    <row r="183" ht="15.75" customHeight="1" outlineLevel="1">
      <c r="A183" s="251"/>
      <c r="B183" s="251"/>
      <c r="C183" s="251"/>
      <c r="D183" s="251"/>
      <c r="E183" s="251"/>
      <c r="F183" s="251"/>
      <c r="G183" s="251"/>
      <c r="H183" s="251"/>
      <c r="I183" s="251"/>
      <c r="J183" s="251"/>
      <c r="K183" s="251"/>
      <c r="L183" s="251"/>
      <c r="M183" s="251"/>
      <c r="N183" s="251"/>
      <c r="O183" s="256" t="s">
        <v>2368</v>
      </c>
      <c r="P183" s="251"/>
      <c r="Q183" s="251"/>
      <c r="R183" s="251"/>
      <c r="S183" s="253">
        <f t="shared" si="2"/>
        <v>0</v>
      </c>
      <c r="T183" s="251"/>
      <c r="U183" s="242"/>
      <c r="V183" s="7"/>
      <c r="W183" s="7"/>
      <c r="X183" s="185"/>
      <c r="Y183" s="7"/>
      <c r="Z183" s="7"/>
      <c r="AA183" s="7"/>
      <c r="AB183" s="7"/>
      <c r="AC183" s="7"/>
      <c r="AD183" s="7"/>
      <c r="AE183" s="7"/>
      <c r="AF183" s="7"/>
      <c r="AG183" s="7"/>
      <c r="AH183" s="7"/>
      <c r="AI183" s="7"/>
      <c r="AJ183" s="7"/>
      <c r="AK183" s="7"/>
      <c r="AL183" s="7"/>
    </row>
    <row r="184" ht="15.75" customHeight="1" collapsed="1">
      <c r="A184" s="183" t="s">
        <v>148</v>
      </c>
      <c r="B184" s="7" t="s">
        <v>2369</v>
      </c>
      <c r="C184" s="7" t="s">
        <v>2351</v>
      </c>
      <c r="D184" s="7" t="s">
        <v>2178</v>
      </c>
      <c r="E184" s="7"/>
      <c r="F184" s="7"/>
      <c r="G184" s="7"/>
      <c r="H184" s="7"/>
      <c r="I184" s="7"/>
      <c r="J184" s="2"/>
      <c r="K184" s="7"/>
      <c r="L184" s="7"/>
      <c r="M184" s="7"/>
      <c r="N184" s="2"/>
      <c r="O184" s="7"/>
      <c r="P184" s="183"/>
      <c r="Q184" s="183"/>
      <c r="R184" s="7"/>
      <c r="S184" s="7">
        <f t="shared" si="2"/>
        <v>0</v>
      </c>
      <c r="T184" s="7"/>
      <c r="U184" s="242"/>
      <c r="V184" s="7"/>
      <c r="W184" s="7"/>
      <c r="X184" s="185"/>
      <c r="Y184" s="7"/>
      <c r="Z184" s="7"/>
      <c r="AA184" s="7"/>
      <c r="AB184" s="7"/>
      <c r="AC184" s="7"/>
      <c r="AD184" s="7"/>
      <c r="AE184" s="7"/>
      <c r="AF184" s="7"/>
      <c r="AG184" s="7"/>
      <c r="AH184" s="7"/>
      <c r="AI184" s="7"/>
      <c r="AJ184" s="7"/>
      <c r="AK184" s="7"/>
      <c r="AL184" s="7"/>
    </row>
    <row r="185" ht="15.75" hidden="1" customHeight="1" outlineLevel="1">
      <c r="A185" s="183"/>
      <c r="B185" s="7"/>
      <c r="C185" s="7"/>
      <c r="D185" s="7"/>
      <c r="E185" s="7"/>
      <c r="F185" s="7"/>
      <c r="G185" s="7"/>
      <c r="H185" s="7"/>
      <c r="I185" s="7" t="s">
        <v>2370</v>
      </c>
      <c r="J185" s="2"/>
      <c r="K185" s="7">
        <v>1.0</v>
      </c>
      <c r="L185" s="7" t="s">
        <v>2308</v>
      </c>
      <c r="M185" s="7"/>
      <c r="N185" s="2"/>
      <c r="O185" s="7"/>
      <c r="P185" s="183"/>
      <c r="Q185" s="183"/>
      <c r="R185" s="7" t="s">
        <v>2371</v>
      </c>
      <c r="S185" s="7">
        <f t="shared" si="2"/>
        <v>0</v>
      </c>
      <c r="T185" s="7"/>
      <c r="U185" s="242"/>
      <c r="V185" s="7"/>
      <c r="W185" s="7"/>
      <c r="X185" s="185"/>
      <c r="Y185" s="7"/>
      <c r="Z185" s="7"/>
      <c r="AA185" s="7"/>
      <c r="AB185" s="7"/>
      <c r="AC185" s="7"/>
      <c r="AD185" s="7"/>
      <c r="AE185" s="7"/>
      <c r="AF185" s="7"/>
      <c r="AG185" s="7"/>
      <c r="AH185" s="7"/>
      <c r="AI185" s="7"/>
      <c r="AJ185" s="7"/>
      <c r="AK185" s="7"/>
      <c r="AL185" s="7"/>
    </row>
    <row r="186" ht="15.75" hidden="1" customHeight="1" outlineLevel="1">
      <c r="A186" s="183"/>
      <c r="B186" s="7"/>
      <c r="C186" s="7"/>
      <c r="D186" s="7"/>
      <c r="E186" s="7"/>
      <c r="F186" s="7"/>
      <c r="G186" s="7"/>
      <c r="H186" s="7"/>
      <c r="I186" s="7"/>
      <c r="K186" s="7"/>
      <c r="L186" s="7"/>
      <c r="M186" s="7" t="s">
        <v>2372</v>
      </c>
      <c r="O186" s="7"/>
      <c r="P186" s="183"/>
      <c r="Q186" s="183"/>
      <c r="R186" s="7"/>
      <c r="S186" s="7">
        <f t="shared" si="2"/>
        <v>0</v>
      </c>
      <c r="T186" s="7"/>
      <c r="U186" s="242"/>
      <c r="V186" s="7"/>
      <c r="W186" s="7"/>
      <c r="X186" s="185"/>
      <c r="Y186" s="7"/>
      <c r="Z186" s="7"/>
      <c r="AA186" s="7"/>
      <c r="AB186" s="7"/>
      <c r="AC186" s="7"/>
      <c r="AD186" s="7"/>
      <c r="AE186" s="7"/>
      <c r="AF186" s="7"/>
      <c r="AG186" s="7"/>
      <c r="AH186" s="7"/>
      <c r="AI186" s="7"/>
      <c r="AJ186" s="7"/>
      <c r="AK186" s="7"/>
      <c r="AL186" s="7"/>
    </row>
    <row r="187" ht="15.75" hidden="1" customHeight="1" outlineLevel="1">
      <c r="A187" s="183"/>
      <c r="B187" s="7"/>
      <c r="C187" s="7"/>
      <c r="D187" s="7"/>
      <c r="E187" s="7"/>
      <c r="F187" s="7"/>
      <c r="G187" s="7"/>
      <c r="H187" s="7"/>
      <c r="I187" s="7"/>
      <c r="K187" s="7"/>
      <c r="L187" s="7"/>
      <c r="M187" s="7"/>
      <c r="N187" s="2" t="s">
        <v>2373</v>
      </c>
      <c r="O187" s="243"/>
      <c r="P187" s="183"/>
      <c r="Q187" s="183"/>
      <c r="R187" s="7"/>
      <c r="S187" s="7">
        <f t="shared" si="2"/>
        <v>1053</v>
      </c>
      <c r="T187" s="7" t="s">
        <v>2186</v>
      </c>
      <c r="U187" s="242"/>
      <c r="V187" s="7"/>
      <c r="W187" s="7"/>
      <c r="X187" s="185"/>
      <c r="Y187" s="7"/>
      <c r="Z187" s="7"/>
      <c r="AA187" s="7"/>
      <c r="AB187" s="7"/>
      <c r="AC187" s="7"/>
      <c r="AD187" s="7"/>
      <c r="AE187" s="7"/>
      <c r="AF187" s="7"/>
      <c r="AG187" s="7"/>
      <c r="AH187" s="7"/>
      <c r="AI187" s="7"/>
      <c r="AJ187" s="7"/>
      <c r="AK187" s="7"/>
      <c r="AL187" s="7"/>
    </row>
    <row r="188" ht="15.75" hidden="1" customHeight="1" outlineLevel="1">
      <c r="A188" s="183"/>
      <c r="B188" s="7"/>
      <c r="C188" s="7"/>
      <c r="D188" s="7"/>
      <c r="E188" s="7"/>
      <c r="F188" s="7"/>
      <c r="G188" s="7"/>
      <c r="H188" s="7"/>
      <c r="I188" s="7"/>
      <c r="K188" s="7"/>
      <c r="L188" s="7"/>
      <c r="M188" s="7"/>
      <c r="O188" s="7" t="s">
        <v>2374</v>
      </c>
      <c r="P188" s="183"/>
      <c r="Q188" s="183"/>
      <c r="R188" s="7"/>
      <c r="S188" s="7">
        <f t="shared" si="2"/>
        <v>0</v>
      </c>
      <c r="T188" s="7"/>
      <c r="U188" s="242"/>
      <c r="V188" s="7"/>
      <c r="W188" s="7"/>
      <c r="X188" s="185"/>
      <c r="Y188" s="7"/>
      <c r="Z188" s="7"/>
      <c r="AA188" s="7"/>
      <c r="AB188" s="7"/>
      <c r="AC188" s="7"/>
      <c r="AD188" s="7"/>
      <c r="AE188" s="7"/>
      <c r="AF188" s="7"/>
      <c r="AG188" s="7"/>
      <c r="AH188" s="7"/>
      <c r="AI188" s="7"/>
      <c r="AJ188" s="7"/>
      <c r="AK188" s="7"/>
      <c r="AL188" s="7"/>
    </row>
    <row r="189" ht="15.75" customHeight="1" collapsed="1">
      <c r="A189" s="183" t="s">
        <v>148</v>
      </c>
      <c r="B189" s="7" t="s">
        <v>2375</v>
      </c>
      <c r="C189" s="7" t="s">
        <v>2351</v>
      </c>
      <c r="D189" s="7" t="s">
        <v>2178</v>
      </c>
      <c r="E189" s="7"/>
      <c r="F189" s="7"/>
      <c r="G189" s="7"/>
      <c r="H189" s="7"/>
      <c r="I189" s="7"/>
      <c r="J189" s="2"/>
      <c r="K189" s="7"/>
      <c r="L189" s="7"/>
      <c r="M189" s="7"/>
      <c r="N189" s="2"/>
      <c r="O189" s="7"/>
      <c r="P189" s="183"/>
      <c r="Q189" s="183"/>
      <c r="R189" s="7"/>
      <c r="S189" s="7">
        <f t="shared" si="2"/>
        <v>0</v>
      </c>
      <c r="T189" s="7"/>
      <c r="U189" s="242"/>
      <c r="V189" s="7"/>
      <c r="W189" s="7"/>
      <c r="X189" s="185"/>
      <c r="Y189" s="7"/>
      <c r="Z189" s="7"/>
      <c r="AA189" s="7"/>
      <c r="AB189" s="7"/>
      <c r="AC189" s="7"/>
      <c r="AD189" s="7"/>
      <c r="AE189" s="7"/>
      <c r="AF189" s="7"/>
      <c r="AG189" s="7"/>
      <c r="AH189" s="7"/>
      <c r="AI189" s="7"/>
      <c r="AJ189" s="7"/>
      <c r="AK189" s="7"/>
      <c r="AL189" s="7"/>
    </row>
    <row r="190" ht="15.75" hidden="1" customHeight="1" outlineLevel="1">
      <c r="A190" s="183"/>
      <c r="B190" s="7"/>
      <c r="C190" s="7"/>
      <c r="D190" s="7"/>
      <c r="E190" s="7"/>
      <c r="F190" s="7"/>
      <c r="G190" s="7"/>
      <c r="H190" s="7"/>
      <c r="I190" s="7" t="s">
        <v>2376</v>
      </c>
      <c r="J190" s="2"/>
      <c r="K190" s="7">
        <v>1.0</v>
      </c>
      <c r="L190" s="7" t="s">
        <v>2308</v>
      </c>
      <c r="M190" s="7"/>
      <c r="N190" s="2"/>
      <c r="O190" s="7"/>
      <c r="P190" s="183"/>
      <c r="Q190" s="183"/>
      <c r="R190" s="7" t="s">
        <v>2377</v>
      </c>
      <c r="S190" s="7">
        <f t="shared" si="2"/>
        <v>0</v>
      </c>
      <c r="T190" s="7"/>
      <c r="U190" s="242"/>
      <c r="V190" s="7"/>
      <c r="W190" s="7"/>
      <c r="X190" s="185"/>
      <c r="Y190" s="7"/>
      <c r="Z190" s="7"/>
      <c r="AA190" s="7"/>
      <c r="AB190" s="7"/>
      <c r="AC190" s="7"/>
      <c r="AD190" s="7"/>
      <c r="AE190" s="7"/>
      <c r="AF190" s="7"/>
      <c r="AG190" s="7"/>
      <c r="AH190" s="7"/>
      <c r="AI190" s="7"/>
      <c r="AJ190" s="7"/>
      <c r="AK190" s="7"/>
      <c r="AL190" s="7"/>
    </row>
    <row r="191" ht="15.75" hidden="1" customHeight="1" outlineLevel="1">
      <c r="A191" s="183"/>
      <c r="B191" s="7"/>
      <c r="C191" s="7"/>
      <c r="D191" s="7"/>
      <c r="E191" s="7"/>
      <c r="F191" s="7"/>
      <c r="G191" s="7"/>
      <c r="H191" s="7"/>
      <c r="I191" s="7"/>
      <c r="K191" s="7"/>
      <c r="L191" s="7"/>
      <c r="M191" s="7" t="s">
        <v>2372</v>
      </c>
      <c r="O191" s="7"/>
      <c r="P191" s="183"/>
      <c r="Q191" s="183"/>
      <c r="R191" s="7" t="s">
        <v>2378</v>
      </c>
      <c r="S191" s="7">
        <f t="shared" si="2"/>
        <v>0</v>
      </c>
      <c r="T191" s="7"/>
      <c r="U191" s="242"/>
      <c r="V191" s="7"/>
      <c r="W191" s="7"/>
      <c r="X191" s="185"/>
      <c r="Y191" s="7"/>
      <c r="Z191" s="7"/>
      <c r="AA191" s="7"/>
      <c r="AB191" s="7"/>
      <c r="AC191" s="7"/>
      <c r="AD191" s="7"/>
      <c r="AE191" s="7"/>
      <c r="AF191" s="7"/>
      <c r="AG191" s="7"/>
      <c r="AH191" s="7"/>
      <c r="AI191" s="7"/>
      <c r="AJ191" s="7"/>
      <c r="AK191" s="7"/>
      <c r="AL191" s="7"/>
    </row>
    <row r="192" ht="15.75" hidden="1" customHeight="1" outlineLevel="1">
      <c r="A192" s="183"/>
      <c r="B192" s="7"/>
      <c r="C192" s="7"/>
      <c r="D192" s="7"/>
      <c r="E192" s="7"/>
      <c r="F192" s="7"/>
      <c r="G192" s="7"/>
      <c r="H192" s="7"/>
      <c r="I192" s="7"/>
      <c r="K192" s="7"/>
      <c r="L192" s="7"/>
      <c r="M192" s="7"/>
      <c r="N192" s="2" t="s">
        <v>2373</v>
      </c>
      <c r="O192" s="243"/>
      <c r="P192" s="183"/>
      <c r="Q192" s="183"/>
      <c r="R192" s="7"/>
      <c r="S192" s="7">
        <f t="shared" si="2"/>
        <v>1053</v>
      </c>
      <c r="T192" s="7" t="s">
        <v>2186</v>
      </c>
      <c r="U192" s="242"/>
      <c r="V192" s="7"/>
      <c r="W192" s="7"/>
      <c r="X192" s="185"/>
      <c r="Y192" s="7"/>
      <c r="Z192" s="7"/>
      <c r="AA192" s="7"/>
      <c r="AB192" s="7"/>
      <c r="AC192" s="7"/>
      <c r="AD192" s="7"/>
      <c r="AE192" s="7"/>
      <c r="AF192" s="7"/>
      <c r="AG192" s="7"/>
      <c r="AH192" s="7"/>
      <c r="AI192" s="7"/>
      <c r="AJ192" s="7"/>
      <c r="AK192" s="7"/>
      <c r="AL192" s="7"/>
    </row>
    <row r="193" ht="15.75" hidden="1" customHeight="1" outlineLevel="1">
      <c r="A193" s="183"/>
      <c r="B193" s="7"/>
      <c r="C193" s="7"/>
      <c r="D193" s="7"/>
      <c r="E193" s="7"/>
      <c r="F193" s="7"/>
      <c r="G193" s="7"/>
      <c r="H193" s="7"/>
      <c r="I193" s="7"/>
      <c r="K193" s="7"/>
      <c r="L193" s="7"/>
      <c r="M193" s="7"/>
      <c r="O193" s="7" t="s">
        <v>2374</v>
      </c>
      <c r="P193" s="183"/>
      <c r="Q193" s="183"/>
      <c r="R193" s="7"/>
      <c r="S193" s="7">
        <f t="shared" si="2"/>
        <v>0</v>
      </c>
      <c r="T193" s="7"/>
      <c r="U193" s="242"/>
      <c r="V193" s="7"/>
      <c r="W193" s="7"/>
      <c r="X193" s="185"/>
      <c r="Y193" s="7"/>
      <c r="Z193" s="7"/>
      <c r="AA193" s="7"/>
      <c r="AB193" s="7"/>
      <c r="AC193" s="7"/>
      <c r="AD193" s="7"/>
      <c r="AE193" s="7"/>
      <c r="AF193" s="7"/>
      <c r="AG193" s="7"/>
      <c r="AH193" s="7"/>
      <c r="AI193" s="7"/>
      <c r="AJ193" s="7"/>
      <c r="AK193" s="7"/>
      <c r="AL193" s="7"/>
    </row>
    <row r="194" ht="15.75" hidden="1" customHeight="1" outlineLevel="1">
      <c r="A194" s="183"/>
      <c r="B194" s="7"/>
      <c r="C194" s="7"/>
      <c r="D194" s="7"/>
      <c r="E194" s="7"/>
      <c r="F194" s="7"/>
      <c r="G194" s="7"/>
      <c r="H194" s="7"/>
      <c r="I194" s="7"/>
      <c r="K194" s="7"/>
      <c r="L194" s="7"/>
      <c r="M194" s="7" t="s">
        <v>2379</v>
      </c>
      <c r="O194" s="7"/>
      <c r="P194" s="183"/>
      <c r="Q194" s="183"/>
      <c r="R194" s="7" t="s">
        <v>2380</v>
      </c>
      <c r="S194" s="7">
        <f t="shared" si="2"/>
        <v>0</v>
      </c>
      <c r="T194" s="7"/>
      <c r="U194" s="242"/>
      <c r="V194" s="7"/>
      <c r="W194" s="7"/>
      <c r="X194" s="185"/>
      <c r="Y194" s="7"/>
      <c r="Z194" s="7"/>
      <c r="AA194" s="7"/>
      <c r="AB194" s="7"/>
      <c r="AC194" s="7"/>
      <c r="AD194" s="7"/>
      <c r="AE194" s="7"/>
      <c r="AF194" s="7"/>
      <c r="AG194" s="7"/>
      <c r="AH194" s="7"/>
      <c r="AI194" s="7"/>
      <c r="AJ194" s="7"/>
      <c r="AK194" s="7"/>
      <c r="AL194" s="7"/>
    </row>
    <row r="195" ht="15.75" hidden="1" customHeight="1" outlineLevel="1">
      <c r="A195" s="183"/>
      <c r="B195" s="7"/>
      <c r="C195" s="7"/>
      <c r="D195" s="7"/>
      <c r="E195" s="7"/>
      <c r="F195" s="7"/>
      <c r="G195" s="7"/>
      <c r="H195" s="7"/>
      <c r="I195" s="7"/>
      <c r="K195" s="7"/>
      <c r="L195" s="7"/>
      <c r="M195" s="7"/>
      <c r="N195" s="2" t="s">
        <v>2381</v>
      </c>
      <c r="O195" s="243"/>
      <c r="P195" s="183"/>
      <c r="Q195" s="183"/>
      <c r="R195" s="7"/>
      <c r="S195" s="7">
        <f t="shared" si="2"/>
        <v>1054</v>
      </c>
      <c r="T195" s="7" t="s">
        <v>2186</v>
      </c>
      <c r="U195" s="242"/>
      <c r="V195" s="7"/>
      <c r="W195" s="7"/>
      <c r="X195" s="185"/>
      <c r="Y195" s="7"/>
      <c r="Z195" s="7"/>
      <c r="AA195" s="7"/>
      <c r="AB195" s="7"/>
      <c r="AC195" s="7"/>
      <c r="AD195" s="7"/>
      <c r="AE195" s="7"/>
      <c r="AF195" s="7"/>
      <c r="AG195" s="7"/>
      <c r="AH195" s="7"/>
      <c r="AI195" s="7"/>
      <c r="AJ195" s="7"/>
      <c r="AK195" s="7"/>
      <c r="AL195" s="7"/>
    </row>
    <row r="196" ht="15.75" hidden="1" customHeight="1" outlineLevel="1">
      <c r="A196" s="183"/>
      <c r="B196" s="7"/>
      <c r="C196" s="7"/>
      <c r="D196" s="7"/>
      <c r="E196" s="7"/>
      <c r="F196" s="7"/>
      <c r="G196" s="7"/>
      <c r="H196" s="7"/>
      <c r="I196" s="7"/>
      <c r="K196" s="7"/>
      <c r="L196" s="7"/>
      <c r="M196" s="7"/>
      <c r="O196" s="7" t="s">
        <v>2374</v>
      </c>
      <c r="P196" s="183"/>
      <c r="Q196" s="183"/>
      <c r="R196" s="7"/>
      <c r="S196" s="7">
        <f t="shared" si="2"/>
        <v>0</v>
      </c>
      <c r="T196" s="7"/>
      <c r="U196" s="242"/>
      <c r="V196" s="7"/>
      <c r="W196" s="7"/>
      <c r="X196" s="185"/>
      <c r="Y196" s="7"/>
      <c r="Z196" s="7"/>
      <c r="AA196" s="7"/>
      <c r="AB196" s="7"/>
      <c r="AC196" s="7"/>
      <c r="AD196" s="7"/>
      <c r="AE196" s="7"/>
      <c r="AF196" s="7"/>
      <c r="AG196" s="7"/>
      <c r="AH196" s="7"/>
      <c r="AI196" s="7"/>
      <c r="AJ196" s="7"/>
      <c r="AK196" s="7"/>
      <c r="AL196" s="7"/>
    </row>
    <row r="197" ht="15.75" customHeight="1" collapsed="1">
      <c r="A197" s="183" t="s">
        <v>148</v>
      </c>
      <c r="B197" s="7" t="s">
        <v>2382</v>
      </c>
      <c r="C197" s="7" t="s">
        <v>2351</v>
      </c>
      <c r="D197" s="7" t="s">
        <v>2178</v>
      </c>
      <c r="E197" s="7"/>
      <c r="F197" s="7"/>
      <c r="G197" s="7"/>
      <c r="H197" s="7"/>
      <c r="I197" s="7"/>
      <c r="J197" s="2"/>
      <c r="K197" s="7"/>
      <c r="L197" s="7"/>
      <c r="M197" s="7"/>
      <c r="N197" s="2"/>
      <c r="O197" s="7"/>
      <c r="P197" s="183"/>
      <c r="Q197" s="183"/>
      <c r="R197" s="7"/>
      <c r="S197" s="7">
        <f t="shared" si="2"/>
        <v>0</v>
      </c>
      <c r="T197" s="7"/>
      <c r="U197" s="242"/>
      <c r="V197" s="7"/>
      <c r="W197" s="7"/>
      <c r="X197" s="185"/>
      <c r="Y197" s="7"/>
      <c r="Z197" s="7"/>
      <c r="AA197" s="7"/>
      <c r="AB197" s="7"/>
      <c r="AC197" s="7"/>
      <c r="AD197" s="7"/>
      <c r="AE197" s="7"/>
      <c r="AF197" s="7"/>
      <c r="AG197" s="7"/>
      <c r="AH197" s="7"/>
      <c r="AI197" s="7"/>
      <c r="AJ197" s="7"/>
      <c r="AK197" s="7"/>
      <c r="AL197" s="7"/>
    </row>
    <row r="198" ht="15.75" hidden="1" customHeight="1" outlineLevel="1">
      <c r="A198" s="183"/>
      <c r="B198" s="7"/>
      <c r="C198" s="7"/>
      <c r="D198" s="7"/>
      <c r="E198" s="7"/>
      <c r="F198" s="7"/>
      <c r="G198" s="7"/>
      <c r="H198" s="7"/>
      <c r="I198" s="7" t="s">
        <v>2383</v>
      </c>
      <c r="J198" s="2"/>
      <c r="K198" s="7">
        <v>1.0</v>
      </c>
      <c r="L198" s="7" t="s">
        <v>2308</v>
      </c>
      <c r="M198" s="7"/>
      <c r="N198" s="2"/>
      <c r="O198" s="7"/>
      <c r="P198" s="183"/>
      <c r="Q198" s="183"/>
      <c r="R198" s="7" t="s">
        <v>2384</v>
      </c>
      <c r="S198" s="7">
        <f t="shared" si="2"/>
        <v>0</v>
      </c>
      <c r="T198" s="7"/>
      <c r="U198" s="242"/>
      <c r="V198" s="7"/>
      <c r="W198" s="7"/>
      <c r="X198" s="185"/>
      <c r="Y198" s="7"/>
      <c r="Z198" s="7"/>
      <c r="AA198" s="7"/>
      <c r="AB198" s="7"/>
      <c r="AC198" s="7"/>
      <c r="AD198" s="7"/>
      <c r="AE198" s="7"/>
      <c r="AF198" s="7"/>
      <c r="AG198" s="7"/>
      <c r="AH198" s="7"/>
      <c r="AI198" s="7"/>
      <c r="AJ198" s="7"/>
      <c r="AK198" s="7"/>
      <c r="AL198" s="7"/>
    </row>
    <row r="199" ht="15.75" hidden="1" customHeight="1" outlineLevel="1">
      <c r="A199" s="183"/>
      <c r="B199" s="7"/>
      <c r="C199" s="7"/>
      <c r="D199" s="7"/>
      <c r="E199" s="7"/>
      <c r="F199" s="7"/>
      <c r="G199" s="7"/>
      <c r="H199" s="7"/>
      <c r="I199" s="7"/>
      <c r="K199" s="7"/>
      <c r="L199" s="7"/>
      <c r="M199" s="7" t="s">
        <v>2385</v>
      </c>
      <c r="O199" s="7"/>
      <c r="P199" s="183"/>
      <c r="Q199" s="183"/>
      <c r="R199" s="7"/>
      <c r="S199" s="7">
        <f t="shared" si="2"/>
        <v>0</v>
      </c>
      <c r="T199" s="7"/>
      <c r="U199" s="242"/>
      <c r="V199" s="7"/>
      <c r="W199" s="7"/>
      <c r="X199" s="185"/>
      <c r="Y199" s="7"/>
      <c r="Z199" s="7"/>
      <c r="AA199" s="7"/>
      <c r="AB199" s="7"/>
      <c r="AC199" s="7"/>
      <c r="AD199" s="7"/>
      <c r="AE199" s="7"/>
      <c r="AF199" s="7"/>
      <c r="AG199" s="7"/>
      <c r="AH199" s="7"/>
      <c r="AI199" s="7"/>
      <c r="AJ199" s="7"/>
      <c r="AK199" s="7"/>
      <c r="AL199" s="7"/>
    </row>
    <row r="200" ht="15.75" hidden="1" customHeight="1" outlineLevel="1">
      <c r="A200" s="183"/>
      <c r="B200" s="7"/>
      <c r="C200" s="7"/>
      <c r="D200" s="7"/>
      <c r="E200" s="7"/>
      <c r="F200" s="7"/>
      <c r="G200" s="7"/>
      <c r="H200" s="7"/>
      <c r="I200" s="7"/>
      <c r="K200" s="7"/>
      <c r="L200" s="7"/>
      <c r="M200" s="7"/>
      <c r="N200" s="2" t="s">
        <v>2386</v>
      </c>
      <c r="O200" s="243"/>
      <c r="P200" s="183"/>
      <c r="Q200" s="183"/>
      <c r="R200" s="7"/>
      <c r="S200" s="7">
        <f t="shared" si="2"/>
        <v>1055</v>
      </c>
      <c r="T200" s="7" t="s">
        <v>2186</v>
      </c>
      <c r="U200" s="242"/>
      <c r="V200" s="7"/>
      <c r="W200" s="7"/>
      <c r="X200" s="185"/>
      <c r="Y200" s="7"/>
      <c r="Z200" s="7"/>
      <c r="AA200" s="7"/>
      <c r="AB200" s="7"/>
      <c r="AC200" s="7"/>
      <c r="AD200" s="7"/>
      <c r="AE200" s="7"/>
      <c r="AF200" s="7"/>
      <c r="AG200" s="7"/>
      <c r="AH200" s="7"/>
      <c r="AI200" s="7"/>
      <c r="AJ200" s="7"/>
      <c r="AK200" s="7"/>
      <c r="AL200" s="7"/>
    </row>
    <row r="201" ht="15.75" hidden="1" customHeight="1" outlineLevel="1">
      <c r="A201" s="183"/>
      <c r="B201" s="7"/>
      <c r="C201" s="7"/>
      <c r="D201" s="7"/>
      <c r="E201" s="7"/>
      <c r="F201" s="7"/>
      <c r="G201" s="7"/>
      <c r="H201" s="7"/>
      <c r="I201" s="7"/>
      <c r="K201" s="7"/>
      <c r="L201" s="7"/>
      <c r="M201" s="7"/>
      <c r="O201" s="7" t="s">
        <v>2322</v>
      </c>
      <c r="P201" s="183"/>
      <c r="Q201" s="183"/>
      <c r="R201" s="7"/>
      <c r="S201" s="7">
        <f t="shared" si="2"/>
        <v>0</v>
      </c>
      <c r="T201" s="7"/>
      <c r="U201" s="242"/>
      <c r="V201" s="7"/>
      <c r="W201" s="7"/>
      <c r="X201" s="185"/>
      <c r="Y201" s="7"/>
      <c r="Z201" s="7"/>
      <c r="AA201" s="7"/>
      <c r="AB201" s="7"/>
      <c r="AC201" s="7"/>
      <c r="AD201" s="7"/>
      <c r="AE201" s="7"/>
      <c r="AF201" s="7"/>
      <c r="AG201" s="7"/>
      <c r="AH201" s="7"/>
      <c r="AI201" s="7"/>
      <c r="AJ201" s="7"/>
      <c r="AK201" s="7"/>
      <c r="AL201" s="7"/>
    </row>
    <row r="202" ht="15.75" hidden="1" customHeight="1" outlineLevel="1">
      <c r="A202" s="183"/>
      <c r="B202" s="7"/>
      <c r="C202" s="7"/>
      <c r="D202" s="7"/>
      <c r="E202" s="7"/>
      <c r="F202" s="7"/>
      <c r="G202" s="7"/>
      <c r="H202" s="7"/>
      <c r="I202" s="7"/>
      <c r="K202" s="7"/>
      <c r="L202" s="7"/>
      <c r="M202" s="7"/>
      <c r="N202" s="2" t="s">
        <v>2387</v>
      </c>
      <c r="O202" s="243"/>
      <c r="P202" s="183"/>
      <c r="Q202" s="183"/>
      <c r="R202" s="7"/>
      <c r="S202" s="7">
        <f t="shared" si="2"/>
        <v>1056</v>
      </c>
      <c r="T202" s="7" t="s">
        <v>2186</v>
      </c>
      <c r="U202" s="242"/>
      <c r="V202" s="7"/>
      <c r="W202" s="7"/>
      <c r="X202" s="185"/>
      <c r="Y202" s="7"/>
      <c r="Z202" s="7"/>
      <c r="AA202" s="7"/>
      <c r="AB202" s="7"/>
      <c r="AC202" s="7"/>
      <c r="AD202" s="7"/>
      <c r="AE202" s="7"/>
      <c r="AF202" s="7"/>
      <c r="AG202" s="7"/>
      <c r="AH202" s="7"/>
      <c r="AI202" s="7"/>
      <c r="AJ202" s="7"/>
      <c r="AK202" s="7"/>
      <c r="AL202" s="7"/>
    </row>
    <row r="203" ht="15.75" hidden="1" customHeight="1" outlineLevel="1">
      <c r="A203" s="183"/>
      <c r="B203" s="7"/>
      <c r="C203" s="7"/>
      <c r="D203" s="7"/>
      <c r="E203" s="7"/>
      <c r="F203" s="7"/>
      <c r="G203" s="7"/>
      <c r="H203" s="7"/>
      <c r="I203" s="7"/>
      <c r="K203" s="7"/>
      <c r="L203" s="7"/>
      <c r="M203" s="7"/>
      <c r="O203" s="7" t="s">
        <v>2313</v>
      </c>
      <c r="P203" s="183"/>
      <c r="Q203" s="183"/>
      <c r="R203" s="7"/>
      <c r="S203" s="7">
        <f t="shared" si="2"/>
        <v>0</v>
      </c>
      <c r="T203" s="7"/>
      <c r="U203" s="242"/>
      <c r="V203" s="7"/>
      <c r="W203" s="7"/>
      <c r="X203" s="185"/>
      <c r="Y203" s="7"/>
      <c r="Z203" s="7"/>
      <c r="AA203" s="7"/>
      <c r="AB203" s="7"/>
      <c r="AC203" s="7"/>
      <c r="AD203" s="7"/>
      <c r="AE203" s="7"/>
      <c r="AF203" s="7"/>
      <c r="AG203" s="7"/>
      <c r="AH203" s="7"/>
      <c r="AI203" s="7"/>
      <c r="AJ203" s="7"/>
      <c r="AK203" s="7"/>
      <c r="AL203" s="7"/>
    </row>
    <row r="204" ht="15.75" hidden="1" customHeight="1" outlineLevel="1">
      <c r="A204" s="183"/>
      <c r="B204" s="7"/>
      <c r="C204" s="7"/>
      <c r="D204" s="7"/>
      <c r="E204" s="7"/>
      <c r="F204" s="7"/>
      <c r="G204" s="7"/>
      <c r="H204" s="7"/>
      <c r="I204" s="7"/>
      <c r="K204" s="7"/>
      <c r="L204" s="7"/>
      <c r="M204" s="7"/>
      <c r="N204" s="2" t="s">
        <v>2388</v>
      </c>
      <c r="O204" s="246"/>
      <c r="P204" s="183"/>
      <c r="Q204" s="183"/>
      <c r="R204" s="7"/>
      <c r="S204" s="7">
        <f t="shared" si="2"/>
        <v>1057</v>
      </c>
      <c r="T204" s="7" t="s">
        <v>2199</v>
      </c>
      <c r="U204" s="242"/>
      <c r="V204" s="7"/>
      <c r="W204" s="7"/>
      <c r="X204" s="185"/>
      <c r="Y204" s="7"/>
      <c r="Z204" s="7"/>
      <c r="AA204" s="7"/>
      <c r="AB204" s="7"/>
      <c r="AC204" s="7"/>
      <c r="AD204" s="7"/>
      <c r="AE204" s="7"/>
      <c r="AF204" s="7"/>
      <c r="AG204" s="7"/>
      <c r="AH204" s="7"/>
      <c r="AI204" s="7"/>
      <c r="AJ204" s="7"/>
      <c r="AK204" s="7"/>
      <c r="AL204" s="7"/>
    </row>
    <row r="205" ht="15.75" hidden="1" customHeight="1" outlineLevel="1">
      <c r="A205" s="183"/>
      <c r="B205" s="7"/>
      <c r="C205" s="7"/>
      <c r="D205" s="7"/>
      <c r="E205" s="7"/>
      <c r="F205" s="7"/>
      <c r="G205" s="7"/>
      <c r="H205" s="7"/>
      <c r="I205" s="7"/>
      <c r="K205" s="7"/>
      <c r="L205" s="7"/>
      <c r="M205" s="7"/>
      <c r="O205" s="7" t="s">
        <v>2322</v>
      </c>
      <c r="P205" s="183"/>
      <c r="Q205" s="183"/>
      <c r="R205" s="7"/>
      <c r="S205" s="7">
        <f t="shared" si="2"/>
        <v>0</v>
      </c>
      <c r="T205" s="7"/>
      <c r="U205" s="242"/>
      <c r="V205" s="7"/>
      <c r="W205" s="7"/>
      <c r="X205" s="185"/>
      <c r="Y205" s="7"/>
      <c r="Z205" s="7"/>
      <c r="AA205" s="7"/>
      <c r="AB205" s="7"/>
      <c r="AC205" s="7"/>
      <c r="AD205" s="7"/>
      <c r="AE205" s="7"/>
      <c r="AF205" s="7"/>
      <c r="AG205" s="7"/>
      <c r="AH205" s="7"/>
      <c r="AI205" s="7"/>
      <c r="AJ205" s="7"/>
      <c r="AK205" s="7"/>
      <c r="AL205" s="7"/>
    </row>
    <row r="206" ht="15.75" hidden="1" customHeight="1" outlineLevel="1">
      <c r="A206" s="183"/>
      <c r="B206" s="7"/>
      <c r="C206" s="7"/>
      <c r="D206" s="7"/>
      <c r="E206" s="7"/>
      <c r="F206" s="7"/>
      <c r="G206" s="7"/>
      <c r="H206" s="7"/>
      <c r="I206" s="7"/>
      <c r="K206" s="7"/>
      <c r="L206" s="7"/>
      <c r="M206" s="7"/>
      <c r="O206" s="7" t="s">
        <v>2325</v>
      </c>
      <c r="P206" s="183"/>
      <c r="Q206" s="183"/>
      <c r="R206" s="7"/>
      <c r="S206" s="7">
        <f t="shared" si="2"/>
        <v>0</v>
      </c>
      <c r="T206" s="7"/>
      <c r="U206" s="242"/>
      <c r="V206" s="7"/>
      <c r="W206" s="7"/>
      <c r="X206" s="185"/>
      <c r="Y206" s="7"/>
      <c r="Z206" s="7"/>
      <c r="AA206" s="7"/>
      <c r="AB206" s="7"/>
      <c r="AC206" s="7"/>
      <c r="AD206" s="7"/>
      <c r="AE206" s="7"/>
      <c r="AF206" s="7"/>
      <c r="AG206" s="7"/>
      <c r="AH206" s="7"/>
      <c r="AI206" s="7"/>
      <c r="AJ206" s="7"/>
      <c r="AK206" s="7"/>
      <c r="AL206" s="7"/>
    </row>
    <row r="207" ht="15.75" customHeight="1" collapsed="1">
      <c r="A207" s="183" t="s">
        <v>149</v>
      </c>
      <c r="B207" s="7" t="s">
        <v>2389</v>
      </c>
      <c r="C207" s="7" t="s">
        <v>2351</v>
      </c>
      <c r="D207" s="7" t="s">
        <v>2178</v>
      </c>
      <c r="E207" s="7"/>
      <c r="F207" s="7"/>
      <c r="G207" s="7"/>
      <c r="H207" s="7"/>
      <c r="I207" s="7"/>
      <c r="J207" s="2"/>
      <c r="K207" s="7"/>
      <c r="L207" s="7"/>
      <c r="M207" s="7"/>
      <c r="N207" s="2"/>
      <c r="O207" s="7"/>
      <c r="P207" s="183"/>
      <c r="Q207" s="183"/>
      <c r="R207" s="7"/>
      <c r="S207" s="7">
        <f t="shared" si="2"/>
        <v>0</v>
      </c>
      <c r="T207" s="7"/>
      <c r="U207" s="242"/>
      <c r="V207" s="7"/>
      <c r="W207" s="7"/>
      <c r="X207" s="185"/>
      <c r="Y207" s="7"/>
      <c r="Z207" s="7"/>
      <c r="AA207" s="7"/>
      <c r="AB207" s="7"/>
      <c r="AC207" s="7"/>
      <c r="AD207" s="7"/>
      <c r="AE207" s="7"/>
      <c r="AF207" s="7"/>
      <c r="AG207" s="7"/>
      <c r="AH207" s="7"/>
      <c r="AI207" s="7"/>
      <c r="AJ207" s="7"/>
      <c r="AK207" s="7"/>
      <c r="AL207" s="7"/>
    </row>
    <row r="208" ht="15.75" hidden="1" customHeight="1" outlineLevel="1">
      <c r="A208" s="183"/>
      <c r="B208" s="7"/>
      <c r="C208" s="7"/>
      <c r="D208" s="7"/>
      <c r="E208" s="7"/>
      <c r="F208" s="7"/>
      <c r="G208" s="7"/>
      <c r="H208" s="7"/>
      <c r="I208" s="7" t="s">
        <v>2390</v>
      </c>
      <c r="J208" s="2"/>
      <c r="K208" s="7">
        <v>3.0</v>
      </c>
      <c r="L208" s="7" t="s">
        <v>2227</v>
      </c>
      <c r="M208" s="7"/>
      <c r="N208" s="2"/>
      <c r="O208" s="7"/>
      <c r="P208" s="183"/>
      <c r="Q208" s="183"/>
      <c r="R208" s="7" t="s">
        <v>2391</v>
      </c>
      <c r="S208" s="7">
        <f t="shared" si="2"/>
        <v>0</v>
      </c>
      <c r="T208" s="7"/>
      <c r="U208" s="242"/>
      <c r="V208" s="7"/>
      <c r="W208" s="7"/>
      <c r="X208" s="185"/>
      <c r="Y208" s="7"/>
      <c r="Z208" s="7"/>
      <c r="AA208" s="7"/>
      <c r="AB208" s="7"/>
      <c r="AC208" s="7"/>
      <c r="AD208" s="7"/>
      <c r="AE208" s="7"/>
      <c r="AF208" s="7"/>
      <c r="AG208" s="7"/>
      <c r="AH208" s="7"/>
      <c r="AI208" s="7"/>
      <c r="AJ208" s="7"/>
      <c r="AK208" s="7"/>
      <c r="AL208" s="7"/>
    </row>
    <row r="209" ht="15.75" hidden="1" customHeight="1" outlineLevel="1">
      <c r="A209" s="183"/>
      <c r="B209" s="7"/>
      <c r="C209" s="7"/>
      <c r="D209" s="7"/>
      <c r="E209" s="7"/>
      <c r="F209" s="7"/>
      <c r="G209" s="7"/>
      <c r="H209" s="7"/>
      <c r="I209" s="7"/>
      <c r="K209" s="7"/>
      <c r="L209" s="7"/>
      <c r="M209" s="7" t="s">
        <v>2392</v>
      </c>
      <c r="O209" s="7"/>
      <c r="P209" s="183"/>
      <c r="Q209" s="183"/>
      <c r="R209" s="7"/>
      <c r="S209" s="7">
        <f t="shared" si="2"/>
        <v>0</v>
      </c>
      <c r="T209" s="7"/>
      <c r="U209" s="242"/>
      <c r="V209" s="7"/>
      <c r="W209" s="7"/>
      <c r="X209" s="185"/>
      <c r="Y209" s="7"/>
      <c r="Z209" s="7"/>
      <c r="AA209" s="7"/>
      <c r="AB209" s="7"/>
      <c r="AC209" s="7"/>
      <c r="AD209" s="7"/>
      <c r="AE209" s="7"/>
      <c r="AF209" s="7"/>
      <c r="AG209" s="7"/>
      <c r="AH209" s="7"/>
      <c r="AI209" s="7"/>
      <c r="AJ209" s="7"/>
      <c r="AK209" s="7"/>
      <c r="AL209" s="7"/>
    </row>
    <row r="210" ht="15.75" hidden="1" customHeight="1" outlineLevel="1">
      <c r="A210" s="183"/>
      <c r="B210" s="7"/>
      <c r="C210" s="7"/>
      <c r="D210" s="7"/>
      <c r="E210" s="7"/>
      <c r="F210" s="7"/>
      <c r="G210" s="7"/>
      <c r="H210" s="7"/>
      <c r="I210" s="7"/>
      <c r="K210" s="7"/>
      <c r="L210" s="7"/>
      <c r="M210" s="7"/>
      <c r="N210" s="2" t="s">
        <v>2393</v>
      </c>
      <c r="O210" s="243"/>
      <c r="P210" s="183"/>
      <c r="Q210" s="183"/>
      <c r="R210" s="7"/>
      <c r="S210" s="7">
        <f t="shared" si="2"/>
        <v>1064</v>
      </c>
      <c r="T210" s="7" t="s">
        <v>2186</v>
      </c>
      <c r="U210" s="242"/>
      <c r="V210" s="7"/>
      <c r="W210" s="7"/>
      <c r="X210" s="185"/>
      <c r="Y210" s="7"/>
      <c r="Z210" s="7"/>
      <c r="AA210" s="7"/>
      <c r="AB210" s="7"/>
      <c r="AC210" s="7"/>
      <c r="AD210" s="7"/>
      <c r="AE210" s="7"/>
      <c r="AF210" s="7"/>
      <c r="AG210" s="7"/>
      <c r="AH210" s="7"/>
      <c r="AI210" s="7"/>
      <c r="AJ210" s="7"/>
      <c r="AK210" s="7"/>
      <c r="AL210" s="7"/>
    </row>
    <row r="211" ht="15.75" hidden="1" customHeight="1" outlineLevel="1">
      <c r="A211" s="183"/>
      <c r="B211" s="7"/>
      <c r="C211" s="7"/>
      <c r="D211" s="7"/>
      <c r="E211" s="7"/>
      <c r="F211" s="7"/>
      <c r="G211" s="7"/>
      <c r="H211" s="7"/>
      <c r="I211" s="7"/>
      <c r="K211" s="7"/>
      <c r="L211" s="7"/>
      <c r="M211" s="7"/>
      <c r="O211" s="7" t="s">
        <v>2394</v>
      </c>
      <c r="P211" s="191" t="s">
        <v>2395</v>
      </c>
      <c r="Q211" s="191" t="s">
        <v>2396</v>
      </c>
      <c r="R211" s="7"/>
      <c r="S211" s="7">
        <f t="shared" si="2"/>
        <v>0</v>
      </c>
      <c r="T211" s="7"/>
      <c r="U211" s="242"/>
      <c r="V211" s="7"/>
      <c r="W211" s="7"/>
      <c r="X211" s="185"/>
      <c r="Y211" s="7"/>
      <c r="Z211" s="7"/>
      <c r="AA211" s="7"/>
      <c r="AB211" s="7"/>
      <c r="AC211" s="7"/>
      <c r="AD211" s="7"/>
      <c r="AE211" s="7"/>
      <c r="AF211" s="7"/>
      <c r="AG211" s="7"/>
      <c r="AH211" s="7"/>
      <c r="AI211" s="7"/>
      <c r="AJ211" s="7"/>
      <c r="AK211" s="7"/>
      <c r="AL211" s="7"/>
    </row>
    <row r="212" ht="15.75" hidden="1" customHeight="1" outlineLevel="1">
      <c r="A212" s="183"/>
      <c r="B212" s="7"/>
      <c r="C212" s="7"/>
      <c r="D212" s="7"/>
      <c r="E212" s="7"/>
      <c r="F212" s="7"/>
      <c r="G212" s="7"/>
      <c r="H212" s="7"/>
      <c r="I212" s="7"/>
      <c r="K212" s="7"/>
      <c r="L212" s="7"/>
      <c r="M212" s="7"/>
      <c r="N212" s="2" t="s">
        <v>2397</v>
      </c>
      <c r="O212" s="245"/>
      <c r="P212" s="183"/>
      <c r="Q212" s="183"/>
      <c r="R212" s="7"/>
      <c r="S212" s="7">
        <f t="shared" si="2"/>
        <v>1065</v>
      </c>
      <c r="T212" s="7" t="s">
        <v>2191</v>
      </c>
      <c r="U212" s="242"/>
      <c r="V212" s="7"/>
      <c r="W212" s="7"/>
      <c r="X212" s="185"/>
      <c r="Y212" s="7"/>
      <c r="Z212" s="7"/>
      <c r="AA212" s="7"/>
      <c r="AB212" s="7"/>
      <c r="AC212" s="7"/>
      <c r="AD212" s="7"/>
      <c r="AE212" s="7"/>
      <c r="AF212" s="7"/>
      <c r="AG212" s="7"/>
      <c r="AH212" s="7"/>
      <c r="AI212" s="7"/>
      <c r="AJ212" s="7"/>
      <c r="AK212" s="7"/>
      <c r="AL212" s="7"/>
    </row>
    <row r="213" ht="15.75" hidden="1" customHeight="1" outlineLevel="1">
      <c r="A213" s="183"/>
      <c r="B213" s="7"/>
      <c r="C213" s="7"/>
      <c r="D213" s="7"/>
      <c r="E213" s="7"/>
      <c r="F213" s="7"/>
      <c r="G213" s="7"/>
      <c r="H213" s="7"/>
      <c r="I213" s="7"/>
      <c r="K213" s="7"/>
      <c r="L213" s="7"/>
      <c r="M213" s="7"/>
      <c r="O213" s="7" t="s">
        <v>2398</v>
      </c>
      <c r="P213" s="191" t="s">
        <v>2399</v>
      </c>
      <c r="Q213" s="191" t="s">
        <v>2396</v>
      </c>
      <c r="R213" s="7"/>
      <c r="S213" s="7">
        <f t="shared" si="2"/>
        <v>0</v>
      </c>
      <c r="T213" s="7"/>
      <c r="U213" s="242"/>
      <c r="V213" s="7"/>
      <c r="W213" s="7"/>
      <c r="X213" s="185"/>
      <c r="Y213" s="7"/>
      <c r="Z213" s="7"/>
      <c r="AA213" s="7"/>
      <c r="AB213" s="7"/>
      <c r="AC213" s="7"/>
      <c r="AD213" s="7"/>
      <c r="AE213" s="7"/>
      <c r="AF213" s="7"/>
      <c r="AG213" s="7"/>
      <c r="AH213" s="7"/>
      <c r="AI213" s="7"/>
      <c r="AJ213" s="7"/>
      <c r="AK213" s="7"/>
      <c r="AL213" s="7"/>
    </row>
    <row r="214" ht="15.75" hidden="1" customHeight="1" outlineLevel="1">
      <c r="A214" s="183"/>
      <c r="B214" s="7"/>
      <c r="C214" s="7"/>
      <c r="D214" s="7"/>
      <c r="E214" s="7"/>
      <c r="F214" s="7"/>
      <c r="G214" s="7"/>
      <c r="H214" s="7"/>
      <c r="I214" s="7"/>
      <c r="K214" s="7"/>
      <c r="L214" s="7"/>
      <c r="M214" s="7"/>
      <c r="N214" s="2" t="s">
        <v>2400</v>
      </c>
      <c r="O214" s="245"/>
      <c r="P214" s="183"/>
      <c r="Q214" s="183"/>
      <c r="R214" s="7"/>
      <c r="S214" s="7">
        <f t="shared" si="2"/>
        <v>1066</v>
      </c>
      <c r="T214" s="7" t="s">
        <v>2191</v>
      </c>
      <c r="U214" s="242"/>
      <c r="V214" s="7"/>
      <c r="W214" s="7"/>
      <c r="X214" s="185"/>
      <c r="Y214" s="7"/>
      <c r="Z214" s="7"/>
      <c r="AA214" s="7"/>
      <c r="AB214" s="7"/>
      <c r="AC214" s="7"/>
      <c r="AD214" s="7"/>
      <c r="AE214" s="7"/>
      <c r="AF214" s="7"/>
      <c r="AG214" s="7"/>
      <c r="AH214" s="7"/>
      <c r="AI214" s="7"/>
      <c r="AJ214" s="7"/>
      <c r="AK214" s="7"/>
      <c r="AL214" s="7"/>
    </row>
    <row r="215" ht="15.75" hidden="1" customHeight="1" outlineLevel="1">
      <c r="A215" s="183"/>
      <c r="B215" s="7"/>
      <c r="C215" s="7"/>
      <c r="D215" s="7"/>
      <c r="E215" s="7"/>
      <c r="F215" s="7"/>
      <c r="G215" s="7"/>
      <c r="H215" s="7"/>
      <c r="I215" s="7"/>
      <c r="K215" s="7"/>
      <c r="L215" s="7"/>
      <c r="M215" s="7"/>
      <c r="O215" s="7" t="s">
        <v>2401</v>
      </c>
      <c r="P215" s="191" t="s">
        <v>2402</v>
      </c>
      <c r="Q215" s="191" t="s">
        <v>2396</v>
      </c>
      <c r="R215" s="7"/>
      <c r="S215" s="7">
        <f t="shared" si="2"/>
        <v>0</v>
      </c>
      <c r="T215" s="7"/>
      <c r="U215" s="242"/>
      <c r="V215" s="7"/>
      <c r="W215" s="7"/>
      <c r="X215" s="185"/>
      <c r="Y215" s="7"/>
      <c r="Z215" s="7"/>
      <c r="AA215" s="7"/>
      <c r="AB215" s="7"/>
      <c r="AC215" s="7"/>
      <c r="AD215" s="7"/>
      <c r="AE215" s="7"/>
      <c r="AF215" s="7"/>
      <c r="AG215" s="7"/>
      <c r="AH215" s="7"/>
      <c r="AI215" s="7"/>
      <c r="AJ215" s="7"/>
      <c r="AK215" s="7"/>
      <c r="AL215" s="7"/>
    </row>
    <row r="216" ht="15.75" customHeight="1" collapsed="1">
      <c r="A216" s="183" t="s">
        <v>147</v>
      </c>
      <c r="B216" s="7" t="s">
        <v>2403</v>
      </c>
      <c r="C216" s="7" t="s">
        <v>2351</v>
      </c>
      <c r="D216" s="7"/>
      <c r="E216" s="7"/>
      <c r="F216" s="7"/>
      <c r="G216" s="7"/>
      <c r="H216" s="7"/>
      <c r="I216" s="7"/>
      <c r="J216" s="2"/>
      <c r="K216" s="7"/>
      <c r="L216" s="7"/>
      <c r="M216" s="7"/>
      <c r="N216" s="2"/>
      <c r="O216" s="7"/>
      <c r="P216" s="183"/>
      <c r="Q216" s="183"/>
      <c r="R216" s="7"/>
      <c r="S216" s="7">
        <f t="shared" si="2"/>
        <v>0</v>
      </c>
      <c r="T216" s="7"/>
      <c r="U216" s="242"/>
      <c r="V216" s="7"/>
      <c r="W216" s="7"/>
      <c r="X216" s="185"/>
      <c r="Y216" s="7"/>
      <c r="Z216" s="7"/>
      <c r="AA216" s="7"/>
      <c r="AB216" s="7"/>
      <c r="AC216" s="7"/>
      <c r="AD216" s="7"/>
      <c r="AE216" s="7"/>
      <c r="AF216" s="7"/>
      <c r="AG216" s="7"/>
      <c r="AH216" s="7"/>
      <c r="AI216" s="7"/>
      <c r="AJ216" s="7"/>
      <c r="AK216" s="7"/>
      <c r="AL216" s="7"/>
    </row>
    <row r="217" ht="15.75" hidden="1" customHeight="1" outlineLevel="1">
      <c r="A217" s="183"/>
      <c r="B217" s="7"/>
      <c r="C217" s="7"/>
      <c r="D217" s="7"/>
      <c r="E217" s="7"/>
      <c r="F217" s="7"/>
      <c r="G217" s="7"/>
      <c r="H217" s="7"/>
      <c r="I217" s="7" t="s">
        <v>2404</v>
      </c>
      <c r="J217" s="2"/>
      <c r="K217" s="7">
        <v>3.0</v>
      </c>
      <c r="L217" s="7" t="s">
        <v>2227</v>
      </c>
      <c r="M217" s="7"/>
      <c r="N217" s="2"/>
      <c r="O217" s="7"/>
      <c r="P217" s="183"/>
      <c r="Q217" s="183"/>
      <c r="R217" s="7" t="s">
        <v>2405</v>
      </c>
      <c r="S217" s="7">
        <f t="shared" si="2"/>
        <v>0</v>
      </c>
      <c r="T217" s="7"/>
      <c r="U217" s="242"/>
      <c r="V217" s="7"/>
      <c r="W217" s="7"/>
      <c r="X217" s="185"/>
      <c r="Y217" s="7"/>
      <c r="Z217" s="7"/>
      <c r="AA217" s="7"/>
      <c r="AB217" s="7"/>
      <c r="AC217" s="7"/>
      <c r="AD217" s="7"/>
      <c r="AE217" s="7"/>
      <c r="AF217" s="7"/>
      <c r="AG217" s="7"/>
      <c r="AH217" s="7"/>
      <c r="AI217" s="7"/>
      <c r="AJ217" s="7"/>
      <c r="AK217" s="7"/>
      <c r="AL217" s="7"/>
    </row>
    <row r="218" ht="15.75" hidden="1" customHeight="1" outlineLevel="1">
      <c r="A218" s="183"/>
      <c r="B218" s="7"/>
      <c r="C218" s="7"/>
      <c r="D218" s="7"/>
      <c r="E218" s="7"/>
      <c r="F218" s="7"/>
      <c r="G218" s="7"/>
      <c r="H218" s="7"/>
      <c r="I218" s="7"/>
      <c r="K218" s="7"/>
      <c r="L218" s="7"/>
      <c r="M218" s="7" t="s">
        <v>2406</v>
      </c>
      <c r="O218" s="7"/>
      <c r="P218" s="183"/>
      <c r="Q218" s="183"/>
      <c r="R218" s="7"/>
      <c r="S218" s="7">
        <f t="shared" si="2"/>
        <v>0</v>
      </c>
      <c r="T218" s="7"/>
      <c r="U218" s="242"/>
      <c r="V218" s="7"/>
      <c r="W218" s="7"/>
      <c r="X218" s="185"/>
      <c r="Y218" s="7"/>
      <c r="Z218" s="7"/>
      <c r="AA218" s="7"/>
      <c r="AB218" s="7"/>
      <c r="AC218" s="7"/>
      <c r="AD218" s="7"/>
      <c r="AE218" s="7"/>
      <c r="AF218" s="7"/>
      <c r="AG218" s="7"/>
      <c r="AH218" s="7"/>
      <c r="AI218" s="7"/>
      <c r="AJ218" s="7"/>
      <c r="AK218" s="7"/>
      <c r="AL218" s="7"/>
    </row>
    <row r="219" ht="15.75" hidden="1" customHeight="1" outlineLevel="1">
      <c r="A219" s="183"/>
      <c r="B219" s="7"/>
      <c r="C219" s="7"/>
      <c r="D219" s="7"/>
      <c r="E219" s="7"/>
      <c r="F219" s="7"/>
      <c r="G219" s="7"/>
      <c r="H219" s="7"/>
      <c r="I219" s="7"/>
      <c r="K219" s="7"/>
      <c r="L219" s="7"/>
      <c r="M219" s="7"/>
      <c r="N219" s="2" t="s">
        <v>2407</v>
      </c>
      <c r="O219" s="243"/>
      <c r="P219" s="183"/>
      <c r="Q219" s="183"/>
      <c r="R219" s="7"/>
      <c r="S219" s="7">
        <f t="shared" si="2"/>
        <v>1087</v>
      </c>
      <c r="T219" s="7" t="s">
        <v>2186</v>
      </c>
      <c r="U219" s="242"/>
      <c r="V219" s="7"/>
      <c r="W219" s="7"/>
      <c r="X219" s="185"/>
      <c r="Y219" s="7"/>
      <c r="Z219" s="7"/>
      <c r="AA219" s="7"/>
      <c r="AB219" s="7"/>
      <c r="AC219" s="7"/>
      <c r="AD219" s="7"/>
      <c r="AE219" s="7"/>
      <c r="AF219" s="7"/>
      <c r="AG219" s="7"/>
      <c r="AH219" s="7"/>
      <c r="AI219" s="7"/>
      <c r="AJ219" s="7"/>
      <c r="AK219" s="7"/>
      <c r="AL219" s="7"/>
    </row>
    <row r="220" ht="15.75" hidden="1" customHeight="1" outlineLevel="1">
      <c r="A220" s="183"/>
      <c r="B220" s="7"/>
      <c r="C220" s="7"/>
      <c r="D220" s="7"/>
      <c r="E220" s="7"/>
      <c r="F220" s="7"/>
      <c r="G220" s="7"/>
      <c r="H220" s="7"/>
      <c r="I220" s="7"/>
      <c r="K220" s="7"/>
      <c r="L220" s="7"/>
      <c r="M220" s="7"/>
      <c r="O220" s="7" t="s">
        <v>2408</v>
      </c>
      <c r="P220" s="183"/>
      <c r="Q220" s="183"/>
      <c r="R220" s="7"/>
      <c r="S220" s="7">
        <f t="shared" si="2"/>
        <v>0</v>
      </c>
      <c r="T220" s="7"/>
      <c r="U220" s="242"/>
      <c r="V220" s="7"/>
      <c r="W220" s="7"/>
      <c r="X220" s="185"/>
      <c r="Y220" s="7"/>
      <c r="Z220" s="7"/>
      <c r="AA220" s="7"/>
      <c r="AB220" s="7"/>
      <c r="AC220" s="7"/>
      <c r="AD220" s="7"/>
      <c r="AE220" s="7"/>
      <c r="AF220" s="7"/>
      <c r="AG220" s="7"/>
      <c r="AH220" s="7"/>
      <c r="AI220" s="7"/>
      <c r="AJ220" s="7"/>
      <c r="AK220" s="7"/>
      <c r="AL220" s="7"/>
    </row>
    <row r="221" ht="15.75" customHeight="1" collapsed="1">
      <c r="A221" s="183" t="s">
        <v>147</v>
      </c>
      <c r="B221" s="7" t="s">
        <v>2409</v>
      </c>
      <c r="C221" s="7" t="s">
        <v>2351</v>
      </c>
      <c r="D221" s="7"/>
      <c r="E221" s="7"/>
      <c r="F221" s="7"/>
      <c r="G221" s="7"/>
      <c r="H221" s="7"/>
      <c r="I221" s="7"/>
      <c r="J221" s="2"/>
      <c r="K221" s="7"/>
      <c r="L221" s="7"/>
      <c r="M221" s="7"/>
      <c r="N221" s="2"/>
      <c r="O221" s="7"/>
      <c r="P221" s="183"/>
      <c r="Q221" s="183"/>
      <c r="R221" s="7"/>
      <c r="S221" s="7">
        <f t="shared" si="2"/>
        <v>0</v>
      </c>
      <c r="T221" s="7"/>
      <c r="U221" s="242"/>
      <c r="V221" s="7"/>
      <c r="W221" s="7"/>
      <c r="X221" s="185"/>
      <c r="Y221" s="7"/>
      <c r="Z221" s="7"/>
      <c r="AA221" s="7"/>
      <c r="AB221" s="7"/>
      <c r="AC221" s="7"/>
      <c r="AD221" s="7"/>
      <c r="AE221" s="7"/>
      <c r="AF221" s="7"/>
      <c r="AG221" s="7"/>
      <c r="AH221" s="7"/>
      <c r="AI221" s="7"/>
      <c r="AJ221" s="7"/>
      <c r="AK221" s="7"/>
      <c r="AL221" s="7"/>
    </row>
    <row r="222" ht="15.75" hidden="1" customHeight="1" outlineLevel="1">
      <c r="A222" s="183"/>
      <c r="B222" s="7"/>
      <c r="C222" s="7"/>
      <c r="D222" s="7"/>
      <c r="E222" s="7"/>
      <c r="F222" s="7"/>
      <c r="G222" s="7"/>
      <c r="H222" s="7"/>
      <c r="I222" s="7" t="s">
        <v>2410</v>
      </c>
      <c r="J222" s="2"/>
      <c r="K222" s="7">
        <v>3.0</v>
      </c>
      <c r="L222" s="7" t="s">
        <v>2227</v>
      </c>
      <c r="M222" s="7"/>
      <c r="N222" s="2"/>
      <c r="O222" s="7"/>
      <c r="P222" s="183"/>
      <c r="Q222" s="183"/>
      <c r="R222" s="7" t="s">
        <v>2411</v>
      </c>
      <c r="S222" s="7">
        <f t="shared" si="2"/>
        <v>0</v>
      </c>
      <c r="T222" s="7"/>
      <c r="U222" s="242"/>
      <c r="V222" s="7"/>
      <c r="W222" s="7"/>
      <c r="X222" s="185"/>
      <c r="Y222" s="7"/>
      <c r="Z222" s="7"/>
      <c r="AA222" s="7"/>
      <c r="AB222" s="7"/>
      <c r="AC222" s="7"/>
      <c r="AD222" s="7"/>
      <c r="AE222" s="7"/>
      <c r="AF222" s="7"/>
      <c r="AG222" s="7"/>
      <c r="AH222" s="7"/>
      <c r="AI222" s="7"/>
      <c r="AJ222" s="7"/>
      <c r="AK222" s="7"/>
      <c r="AL222" s="7"/>
    </row>
    <row r="223" ht="15.75" hidden="1" customHeight="1" outlineLevel="1">
      <c r="A223" s="183"/>
      <c r="B223" s="7"/>
      <c r="C223" s="7"/>
      <c r="D223" s="7"/>
      <c r="E223" s="7"/>
      <c r="F223" s="7"/>
      <c r="G223" s="7"/>
      <c r="H223" s="7"/>
      <c r="I223" s="7"/>
      <c r="K223" s="7"/>
      <c r="L223" s="7"/>
      <c r="M223" s="7" t="s">
        <v>2412</v>
      </c>
      <c r="O223" s="7"/>
      <c r="P223" s="183"/>
      <c r="Q223" s="183"/>
      <c r="R223" s="7"/>
      <c r="S223" s="7">
        <f t="shared" si="2"/>
        <v>0</v>
      </c>
      <c r="T223" s="7"/>
      <c r="U223" s="242"/>
      <c r="V223" s="7"/>
      <c r="W223" s="7"/>
      <c r="X223" s="185"/>
      <c r="Y223" s="7"/>
      <c r="Z223" s="7"/>
      <c r="AA223" s="7"/>
      <c r="AB223" s="7"/>
      <c r="AC223" s="7"/>
      <c r="AD223" s="7"/>
      <c r="AE223" s="7"/>
      <c r="AF223" s="7"/>
      <c r="AG223" s="7"/>
      <c r="AH223" s="7"/>
      <c r="AI223" s="7"/>
      <c r="AJ223" s="7"/>
      <c r="AK223" s="7"/>
      <c r="AL223" s="7"/>
    </row>
    <row r="224" ht="15.75" hidden="1" customHeight="1" outlineLevel="1">
      <c r="A224" s="183"/>
      <c r="B224" s="7"/>
      <c r="C224" s="7"/>
      <c r="D224" s="7"/>
      <c r="E224" s="7"/>
      <c r="F224" s="7"/>
      <c r="G224" s="7"/>
      <c r="H224" s="7"/>
      <c r="I224" s="7"/>
      <c r="K224" s="7"/>
      <c r="L224" s="7"/>
      <c r="M224" s="7"/>
      <c r="N224" s="2" t="s">
        <v>2413</v>
      </c>
      <c r="O224" s="243"/>
      <c r="P224" s="183"/>
      <c r="Q224" s="183"/>
      <c r="R224" s="7"/>
      <c r="S224" s="7">
        <f t="shared" si="2"/>
        <v>1088</v>
      </c>
      <c r="T224" s="7" t="s">
        <v>2186</v>
      </c>
      <c r="U224" s="242"/>
      <c r="V224" s="7"/>
      <c r="W224" s="7"/>
      <c r="X224" s="185"/>
      <c r="Y224" s="7"/>
      <c r="Z224" s="7"/>
      <c r="AA224" s="7"/>
      <c r="AB224" s="7"/>
      <c r="AC224" s="7"/>
      <c r="AD224" s="7"/>
      <c r="AE224" s="7"/>
      <c r="AF224" s="7"/>
      <c r="AG224" s="7"/>
      <c r="AH224" s="7"/>
      <c r="AI224" s="7"/>
      <c r="AJ224" s="7"/>
      <c r="AK224" s="7"/>
      <c r="AL224" s="7"/>
    </row>
    <row r="225" ht="15.75" hidden="1" customHeight="1" outlineLevel="1">
      <c r="A225" s="183"/>
      <c r="B225" s="7"/>
      <c r="C225" s="7"/>
      <c r="D225" s="7"/>
      <c r="E225" s="7"/>
      <c r="F225" s="7"/>
      <c r="G225" s="7"/>
      <c r="H225" s="7"/>
      <c r="I225" s="7"/>
      <c r="K225" s="7"/>
      <c r="L225" s="7"/>
      <c r="M225" s="7"/>
      <c r="O225" s="7" t="s">
        <v>2414</v>
      </c>
      <c r="P225" s="183"/>
      <c r="Q225" s="183"/>
      <c r="R225" s="7"/>
      <c r="S225" s="7">
        <f t="shared" si="2"/>
        <v>0</v>
      </c>
      <c r="T225" s="7"/>
      <c r="U225" s="242"/>
      <c r="V225" s="7"/>
      <c r="W225" s="7"/>
      <c r="X225" s="185"/>
      <c r="Y225" s="7"/>
      <c r="Z225" s="7"/>
      <c r="AA225" s="7"/>
      <c r="AB225" s="7"/>
      <c r="AC225" s="7"/>
      <c r="AD225" s="7"/>
      <c r="AE225" s="7"/>
      <c r="AF225" s="7"/>
      <c r="AG225" s="7"/>
      <c r="AH225" s="7"/>
      <c r="AI225" s="7"/>
      <c r="AJ225" s="7"/>
      <c r="AK225" s="7"/>
      <c r="AL225" s="7"/>
    </row>
    <row r="226" ht="15.75" customHeight="1" collapsed="1">
      <c r="A226" s="183" t="s">
        <v>147</v>
      </c>
      <c r="B226" s="7" t="s">
        <v>2415</v>
      </c>
      <c r="C226" s="7" t="s">
        <v>2351</v>
      </c>
      <c r="D226" s="7"/>
      <c r="E226" s="7"/>
      <c r="F226" s="7"/>
      <c r="G226" s="7"/>
      <c r="H226" s="7"/>
      <c r="I226" s="7"/>
      <c r="J226" s="2"/>
      <c r="K226" s="7"/>
      <c r="L226" s="7"/>
      <c r="M226" s="7"/>
      <c r="N226" s="2"/>
      <c r="O226" s="7"/>
      <c r="P226" s="183"/>
      <c r="Q226" s="183"/>
      <c r="R226" s="7"/>
      <c r="S226" s="7">
        <f t="shared" si="2"/>
        <v>0</v>
      </c>
      <c r="T226" s="7"/>
      <c r="U226" s="242"/>
      <c r="V226" s="7"/>
      <c r="W226" s="7"/>
      <c r="X226" s="185"/>
      <c r="Y226" s="7"/>
      <c r="Z226" s="7"/>
      <c r="AA226" s="7"/>
      <c r="AB226" s="7"/>
      <c r="AC226" s="7"/>
      <c r="AD226" s="7"/>
      <c r="AE226" s="7"/>
      <c r="AF226" s="7"/>
      <c r="AG226" s="7"/>
      <c r="AH226" s="7"/>
      <c r="AI226" s="7"/>
      <c r="AJ226" s="7"/>
      <c r="AK226" s="7"/>
      <c r="AL226" s="7"/>
    </row>
    <row r="227" ht="15.75" hidden="1" customHeight="1" outlineLevel="1">
      <c r="A227" s="183"/>
      <c r="B227" s="7"/>
      <c r="C227" s="7"/>
      <c r="D227" s="7"/>
      <c r="E227" s="7"/>
      <c r="F227" s="7"/>
      <c r="G227" s="7"/>
      <c r="H227" s="7"/>
      <c r="I227" s="7" t="s">
        <v>2416</v>
      </c>
      <c r="J227" s="2"/>
      <c r="K227" s="7">
        <v>3.0</v>
      </c>
      <c r="L227" s="7" t="s">
        <v>2227</v>
      </c>
      <c r="M227" s="7"/>
      <c r="N227" s="2"/>
      <c r="O227" s="7"/>
      <c r="P227" s="183"/>
      <c r="Q227" s="183"/>
      <c r="R227" s="7" t="s">
        <v>2417</v>
      </c>
      <c r="S227" s="7">
        <f t="shared" si="2"/>
        <v>0</v>
      </c>
      <c r="T227" s="7"/>
      <c r="U227" s="242"/>
      <c r="V227" s="7"/>
      <c r="W227" s="7"/>
      <c r="X227" s="185"/>
      <c r="Y227" s="7"/>
      <c r="Z227" s="7"/>
      <c r="AA227" s="7"/>
      <c r="AB227" s="7"/>
      <c r="AC227" s="7"/>
      <c r="AD227" s="7"/>
      <c r="AE227" s="7"/>
      <c r="AF227" s="7"/>
      <c r="AG227" s="7"/>
      <c r="AH227" s="7"/>
      <c r="AI227" s="7"/>
      <c r="AJ227" s="7"/>
      <c r="AK227" s="7"/>
      <c r="AL227" s="7"/>
    </row>
    <row r="228" ht="15.75" hidden="1" customHeight="1" outlineLevel="1">
      <c r="A228" s="183"/>
      <c r="B228" s="7"/>
      <c r="C228" s="7"/>
      <c r="D228" s="7"/>
      <c r="E228" s="7"/>
      <c r="F228" s="7"/>
      <c r="G228" s="7"/>
      <c r="H228" s="7"/>
      <c r="I228" s="7"/>
      <c r="K228" s="7"/>
      <c r="L228" s="7"/>
      <c r="M228" s="7" t="s">
        <v>2418</v>
      </c>
      <c r="O228" s="7"/>
      <c r="P228" s="183"/>
      <c r="Q228" s="183"/>
      <c r="R228" s="7"/>
      <c r="S228" s="7">
        <f t="shared" si="2"/>
        <v>0</v>
      </c>
      <c r="T228" s="7"/>
      <c r="U228" s="242"/>
      <c r="V228" s="7"/>
      <c r="W228" s="7"/>
      <c r="X228" s="185"/>
      <c r="Y228" s="7"/>
      <c r="Z228" s="7"/>
      <c r="AA228" s="7"/>
      <c r="AB228" s="7"/>
      <c r="AC228" s="7"/>
      <c r="AD228" s="7"/>
      <c r="AE228" s="7"/>
      <c r="AF228" s="7"/>
      <c r="AG228" s="7"/>
      <c r="AH228" s="7"/>
      <c r="AI228" s="7"/>
      <c r="AJ228" s="7"/>
      <c r="AK228" s="7"/>
      <c r="AL228" s="7"/>
    </row>
    <row r="229" ht="15.75" hidden="1" customHeight="1" outlineLevel="1">
      <c r="A229" s="183"/>
      <c r="B229" s="7"/>
      <c r="C229" s="7"/>
      <c r="D229" s="7"/>
      <c r="E229" s="7"/>
      <c r="F229" s="7"/>
      <c r="G229" s="7"/>
      <c r="H229" s="7"/>
      <c r="I229" s="7"/>
      <c r="K229" s="7"/>
      <c r="L229" s="7"/>
      <c r="M229" s="7"/>
      <c r="N229" s="2" t="s">
        <v>2419</v>
      </c>
      <c r="O229" s="243"/>
      <c r="P229" s="183"/>
      <c r="Q229" s="183"/>
      <c r="R229" s="7"/>
      <c r="S229" s="7">
        <f t="shared" si="2"/>
        <v>1089</v>
      </c>
      <c r="T229" s="7" t="s">
        <v>2186</v>
      </c>
      <c r="U229" s="242"/>
      <c r="V229" s="7"/>
      <c r="W229" s="7"/>
      <c r="X229" s="185"/>
      <c r="Y229" s="7"/>
      <c r="Z229" s="7"/>
      <c r="AA229" s="7"/>
      <c r="AB229" s="7"/>
      <c r="AC229" s="7"/>
      <c r="AD229" s="7"/>
      <c r="AE229" s="7"/>
      <c r="AF229" s="7"/>
      <c r="AG229" s="7"/>
      <c r="AH229" s="7"/>
      <c r="AI229" s="7"/>
      <c r="AJ229" s="7"/>
      <c r="AK229" s="7"/>
      <c r="AL229" s="7"/>
    </row>
    <row r="230" ht="15.75" hidden="1" customHeight="1" outlineLevel="1">
      <c r="A230" s="183"/>
      <c r="B230" s="7"/>
      <c r="C230" s="7"/>
      <c r="D230" s="7"/>
      <c r="E230" s="7"/>
      <c r="F230" s="7"/>
      <c r="G230" s="7"/>
      <c r="H230" s="7"/>
      <c r="I230" s="7"/>
      <c r="K230" s="7"/>
      <c r="L230" s="7"/>
      <c r="M230" s="7"/>
      <c r="O230" s="7" t="s">
        <v>2420</v>
      </c>
      <c r="P230" s="183"/>
      <c r="Q230" s="183"/>
      <c r="R230" s="7"/>
      <c r="S230" s="7">
        <f t="shared" si="2"/>
        <v>0</v>
      </c>
      <c r="T230" s="7"/>
      <c r="U230" s="242"/>
      <c r="V230" s="7"/>
      <c r="W230" s="7"/>
      <c r="X230" s="185"/>
      <c r="Y230" s="7"/>
      <c r="Z230" s="7"/>
      <c r="AA230" s="7"/>
      <c r="AB230" s="7"/>
      <c r="AC230" s="7"/>
      <c r="AD230" s="7"/>
      <c r="AE230" s="7"/>
      <c r="AF230" s="7"/>
      <c r="AG230" s="7"/>
      <c r="AH230" s="7"/>
      <c r="AI230" s="7"/>
      <c r="AJ230" s="7"/>
      <c r="AK230" s="7"/>
      <c r="AL230" s="7"/>
    </row>
    <row r="231" ht="15.75" customHeight="1" collapsed="1">
      <c r="A231" s="183" t="s">
        <v>147</v>
      </c>
      <c r="B231" s="7" t="s">
        <v>2421</v>
      </c>
      <c r="C231" s="7" t="s">
        <v>2351</v>
      </c>
      <c r="D231" s="7"/>
      <c r="E231" s="7"/>
      <c r="F231" s="7"/>
      <c r="G231" s="7"/>
      <c r="H231" s="7"/>
      <c r="I231" s="7"/>
      <c r="J231" s="2"/>
      <c r="K231" s="7"/>
      <c r="L231" s="7"/>
      <c r="M231" s="7"/>
      <c r="N231" s="2"/>
      <c r="O231" s="7"/>
      <c r="P231" s="183"/>
      <c r="Q231" s="183"/>
      <c r="R231" s="7"/>
      <c r="S231" s="7">
        <f t="shared" si="2"/>
        <v>0</v>
      </c>
      <c r="T231" s="7"/>
      <c r="U231" s="242"/>
      <c r="V231" s="7"/>
      <c r="W231" s="7"/>
      <c r="X231" s="185"/>
      <c r="Y231" s="7"/>
      <c r="Z231" s="7"/>
      <c r="AA231" s="7"/>
      <c r="AB231" s="7"/>
      <c r="AC231" s="7"/>
      <c r="AD231" s="7"/>
      <c r="AE231" s="7"/>
      <c r="AF231" s="7"/>
      <c r="AG231" s="7"/>
      <c r="AH231" s="7"/>
      <c r="AI231" s="7"/>
      <c r="AJ231" s="7"/>
      <c r="AK231" s="7"/>
      <c r="AL231" s="7"/>
    </row>
    <row r="232" ht="15.75" hidden="1" customHeight="1" outlineLevel="1">
      <c r="A232" s="183"/>
      <c r="B232" s="7"/>
      <c r="C232" s="7"/>
      <c r="D232" s="7"/>
      <c r="E232" s="7"/>
      <c r="F232" s="7"/>
      <c r="G232" s="7"/>
      <c r="H232" s="7"/>
      <c r="I232" s="7" t="s">
        <v>2422</v>
      </c>
      <c r="J232" s="2"/>
      <c r="K232" s="7">
        <v>3.0</v>
      </c>
      <c r="L232" s="7" t="s">
        <v>2227</v>
      </c>
      <c r="M232" s="7"/>
      <c r="N232" s="2"/>
      <c r="O232" s="7"/>
      <c r="P232" s="183"/>
      <c r="Q232" s="183"/>
      <c r="R232" s="7" t="s">
        <v>2423</v>
      </c>
      <c r="S232" s="7">
        <f t="shared" si="2"/>
        <v>0</v>
      </c>
      <c r="T232" s="7"/>
      <c r="U232" s="242"/>
      <c r="V232" s="7"/>
      <c r="W232" s="7"/>
      <c r="X232" s="185"/>
      <c r="Y232" s="7"/>
      <c r="Z232" s="7"/>
      <c r="AA232" s="7"/>
      <c r="AB232" s="7"/>
      <c r="AC232" s="7"/>
      <c r="AD232" s="7"/>
      <c r="AE232" s="7"/>
      <c r="AF232" s="7"/>
      <c r="AG232" s="7"/>
      <c r="AH232" s="7"/>
      <c r="AI232" s="7"/>
      <c r="AJ232" s="7"/>
      <c r="AK232" s="7"/>
      <c r="AL232" s="7"/>
    </row>
    <row r="233" ht="15.75" hidden="1" customHeight="1" outlineLevel="1">
      <c r="A233" s="183"/>
      <c r="B233" s="7"/>
      <c r="C233" s="7"/>
      <c r="D233" s="7"/>
      <c r="E233" s="7"/>
      <c r="F233" s="7"/>
      <c r="G233" s="7"/>
      <c r="H233" s="7"/>
      <c r="I233" s="7"/>
      <c r="K233" s="7"/>
      <c r="L233" s="7"/>
      <c r="M233" s="7" t="s">
        <v>2424</v>
      </c>
      <c r="O233" s="7"/>
      <c r="P233" s="183"/>
      <c r="Q233" s="183"/>
      <c r="R233" s="7"/>
      <c r="S233" s="7">
        <f t="shared" si="2"/>
        <v>0</v>
      </c>
      <c r="T233" s="7"/>
      <c r="U233" s="242"/>
      <c r="V233" s="7"/>
      <c r="W233" s="7"/>
      <c r="X233" s="185"/>
      <c r="Y233" s="7"/>
      <c r="Z233" s="7"/>
      <c r="AA233" s="7"/>
      <c r="AB233" s="7"/>
      <c r="AC233" s="7"/>
      <c r="AD233" s="7"/>
      <c r="AE233" s="7"/>
      <c r="AF233" s="7"/>
      <c r="AG233" s="7"/>
      <c r="AH233" s="7"/>
      <c r="AI233" s="7"/>
      <c r="AJ233" s="7"/>
      <c r="AK233" s="7"/>
      <c r="AL233" s="7"/>
    </row>
    <row r="234" ht="15.75" hidden="1" customHeight="1" outlineLevel="1">
      <c r="A234" s="183"/>
      <c r="B234" s="7"/>
      <c r="C234" s="7"/>
      <c r="D234" s="7"/>
      <c r="E234" s="7"/>
      <c r="F234" s="7"/>
      <c r="G234" s="7"/>
      <c r="H234" s="7"/>
      <c r="I234" s="7"/>
      <c r="K234" s="7"/>
      <c r="L234" s="7"/>
      <c r="M234" s="7"/>
      <c r="N234" s="2" t="s">
        <v>2425</v>
      </c>
      <c r="O234" s="243"/>
      <c r="P234" s="183"/>
      <c r="Q234" s="183"/>
      <c r="R234" s="7"/>
      <c r="S234" s="7">
        <f t="shared" si="2"/>
        <v>1090</v>
      </c>
      <c r="T234" s="7" t="s">
        <v>2186</v>
      </c>
      <c r="U234" s="242"/>
      <c r="V234" s="7"/>
      <c r="W234" s="7"/>
      <c r="X234" s="185"/>
      <c r="Y234" s="7"/>
      <c r="Z234" s="7"/>
      <c r="AA234" s="7"/>
      <c r="AB234" s="7"/>
      <c r="AC234" s="7"/>
      <c r="AD234" s="7"/>
      <c r="AE234" s="7"/>
      <c r="AF234" s="7"/>
      <c r="AG234" s="7"/>
      <c r="AH234" s="7"/>
      <c r="AI234" s="7"/>
      <c r="AJ234" s="7"/>
      <c r="AK234" s="7"/>
      <c r="AL234" s="7"/>
    </row>
    <row r="235" ht="15.75" hidden="1" customHeight="1" outlineLevel="1">
      <c r="A235" s="183"/>
      <c r="B235" s="7"/>
      <c r="C235" s="7"/>
      <c r="D235" s="7"/>
      <c r="E235" s="7"/>
      <c r="F235" s="7"/>
      <c r="G235" s="7"/>
      <c r="H235" s="7"/>
      <c r="I235" s="7"/>
      <c r="K235" s="7"/>
      <c r="L235" s="7"/>
      <c r="M235" s="7"/>
      <c r="O235" s="7" t="s">
        <v>2426</v>
      </c>
      <c r="P235" s="183"/>
      <c r="Q235" s="183"/>
      <c r="R235" s="7"/>
      <c r="S235" s="7">
        <f t="shared" si="2"/>
        <v>0</v>
      </c>
      <c r="T235" s="7"/>
      <c r="U235" s="242"/>
      <c r="V235" s="7"/>
      <c r="W235" s="7"/>
      <c r="X235" s="185"/>
      <c r="Y235" s="7"/>
      <c r="Z235" s="7"/>
      <c r="AA235" s="7"/>
      <c r="AB235" s="7"/>
      <c r="AC235" s="7"/>
      <c r="AD235" s="7"/>
      <c r="AE235" s="7"/>
      <c r="AF235" s="7"/>
      <c r="AG235" s="7"/>
      <c r="AH235" s="7"/>
      <c r="AI235" s="7"/>
      <c r="AJ235" s="7"/>
      <c r="AK235" s="7"/>
      <c r="AL235" s="7"/>
    </row>
    <row r="236" ht="15.75" customHeight="1" collapsed="1">
      <c r="A236" s="183" t="s">
        <v>140</v>
      </c>
      <c r="B236" s="7" t="s">
        <v>2427</v>
      </c>
      <c r="C236" s="7" t="s">
        <v>2351</v>
      </c>
      <c r="D236" s="7"/>
      <c r="E236" s="7"/>
      <c r="F236" s="7"/>
      <c r="G236" s="7"/>
      <c r="H236" s="7"/>
      <c r="I236" s="7"/>
      <c r="J236" s="2"/>
      <c r="K236" s="7"/>
      <c r="L236" s="7"/>
      <c r="M236" s="7"/>
      <c r="N236" s="2"/>
      <c r="O236" s="7"/>
      <c r="P236" s="183"/>
      <c r="Q236" s="183"/>
      <c r="R236" s="7"/>
      <c r="S236" s="7">
        <f t="shared" si="2"/>
        <v>0</v>
      </c>
      <c r="T236" s="7"/>
      <c r="U236" s="242"/>
      <c r="V236" s="7"/>
      <c r="W236" s="7"/>
      <c r="X236" s="185"/>
      <c r="Y236" s="7"/>
      <c r="Z236" s="7"/>
      <c r="AA236" s="7"/>
      <c r="AB236" s="7"/>
      <c r="AC236" s="7"/>
      <c r="AD236" s="7"/>
      <c r="AE236" s="7"/>
      <c r="AF236" s="7"/>
      <c r="AG236" s="7"/>
      <c r="AH236" s="7"/>
      <c r="AI236" s="7"/>
      <c r="AJ236" s="7"/>
      <c r="AK236" s="7"/>
      <c r="AL236" s="7"/>
    </row>
    <row r="237" ht="15.75" hidden="1" customHeight="1" outlineLevel="1">
      <c r="A237" s="183"/>
      <c r="B237" s="7"/>
      <c r="C237" s="7"/>
      <c r="D237" s="7"/>
      <c r="E237" s="7"/>
      <c r="F237" s="7"/>
      <c r="G237" s="7"/>
      <c r="H237" s="7"/>
      <c r="I237" s="7" t="s">
        <v>2410</v>
      </c>
      <c r="J237" s="2"/>
      <c r="K237" s="7">
        <v>3.0</v>
      </c>
      <c r="L237" s="7" t="s">
        <v>2227</v>
      </c>
      <c r="M237" s="7"/>
      <c r="N237" s="2"/>
      <c r="O237" s="7"/>
      <c r="P237" s="183"/>
      <c r="Q237" s="183"/>
      <c r="R237" s="7" t="s">
        <v>2428</v>
      </c>
      <c r="S237" s="7">
        <f t="shared" si="2"/>
        <v>0</v>
      </c>
      <c r="T237" s="7"/>
      <c r="U237" s="242"/>
      <c r="V237" s="7"/>
      <c r="W237" s="7"/>
      <c r="X237" s="185"/>
      <c r="Y237" s="7"/>
      <c r="Z237" s="7"/>
      <c r="AA237" s="7"/>
      <c r="AB237" s="7"/>
      <c r="AC237" s="7"/>
      <c r="AD237" s="7"/>
      <c r="AE237" s="7"/>
      <c r="AF237" s="7"/>
      <c r="AG237" s="7"/>
      <c r="AH237" s="7"/>
      <c r="AI237" s="7"/>
      <c r="AJ237" s="7"/>
      <c r="AK237" s="7"/>
      <c r="AL237" s="7"/>
    </row>
    <row r="238" ht="15.75" hidden="1" customHeight="1" outlineLevel="1">
      <c r="A238" s="183"/>
      <c r="B238" s="7"/>
      <c r="C238" s="7"/>
      <c r="D238" s="7"/>
      <c r="E238" s="7"/>
      <c r="F238" s="7"/>
      <c r="G238" s="7"/>
      <c r="H238" s="7"/>
      <c r="I238" s="7"/>
      <c r="K238" s="7"/>
      <c r="L238" s="7"/>
      <c r="M238" s="7" t="s">
        <v>2412</v>
      </c>
      <c r="O238" s="7"/>
      <c r="P238" s="183"/>
      <c r="Q238" s="183"/>
      <c r="R238" s="7"/>
      <c r="S238" s="7">
        <f t="shared" si="2"/>
        <v>0</v>
      </c>
      <c r="T238" s="7"/>
      <c r="U238" s="242"/>
      <c r="V238" s="7"/>
      <c r="W238" s="7"/>
      <c r="X238" s="185"/>
      <c r="Y238" s="7"/>
      <c r="Z238" s="7"/>
      <c r="AA238" s="7"/>
      <c r="AB238" s="7"/>
      <c r="AC238" s="7"/>
      <c r="AD238" s="7"/>
      <c r="AE238" s="7"/>
      <c r="AF238" s="7"/>
      <c r="AG238" s="7"/>
      <c r="AH238" s="7"/>
      <c r="AI238" s="7"/>
      <c r="AJ238" s="7"/>
      <c r="AK238" s="7"/>
      <c r="AL238" s="7"/>
    </row>
    <row r="239" ht="15.75" hidden="1" customHeight="1" outlineLevel="1">
      <c r="A239" s="183"/>
      <c r="B239" s="7"/>
      <c r="C239" s="7"/>
      <c r="D239" s="7"/>
      <c r="E239" s="7"/>
      <c r="F239" s="7"/>
      <c r="G239" s="7"/>
      <c r="H239" s="7"/>
      <c r="I239" s="7"/>
      <c r="K239" s="7"/>
      <c r="L239" s="7"/>
      <c r="M239" s="7"/>
      <c r="N239" s="2" t="s">
        <v>2429</v>
      </c>
      <c r="O239" s="243"/>
      <c r="P239" s="183"/>
      <c r="Q239" s="183"/>
      <c r="R239" s="7"/>
      <c r="S239" s="7">
        <f t="shared" si="2"/>
        <v>1091</v>
      </c>
      <c r="T239" s="7" t="s">
        <v>2186</v>
      </c>
      <c r="U239" s="242"/>
      <c r="V239" s="7"/>
      <c r="W239" s="7"/>
      <c r="X239" s="185"/>
      <c r="Y239" s="7"/>
      <c r="Z239" s="7"/>
      <c r="AA239" s="7"/>
      <c r="AB239" s="7"/>
      <c r="AC239" s="7"/>
      <c r="AD239" s="7"/>
      <c r="AE239" s="7"/>
      <c r="AF239" s="7"/>
      <c r="AG239" s="7"/>
      <c r="AH239" s="7"/>
      <c r="AI239" s="7"/>
      <c r="AJ239" s="7"/>
      <c r="AK239" s="7"/>
      <c r="AL239" s="7"/>
    </row>
    <row r="240" ht="15.75" hidden="1" customHeight="1" outlineLevel="1">
      <c r="A240" s="183"/>
      <c r="B240" s="7"/>
      <c r="C240" s="7"/>
      <c r="D240" s="7"/>
      <c r="E240" s="7"/>
      <c r="F240" s="7"/>
      <c r="G240" s="7"/>
      <c r="H240" s="7"/>
      <c r="I240" s="7"/>
      <c r="K240" s="7"/>
      <c r="L240" s="7"/>
      <c r="M240" s="7"/>
      <c r="O240" s="7" t="s">
        <v>2430</v>
      </c>
      <c r="P240" s="183"/>
      <c r="Q240" s="183"/>
      <c r="R240" s="7"/>
      <c r="S240" s="7">
        <f t="shared" si="2"/>
        <v>0</v>
      </c>
      <c r="T240" s="7"/>
      <c r="U240" s="242"/>
      <c r="V240" s="7"/>
      <c r="W240" s="7"/>
      <c r="X240" s="185"/>
      <c r="Y240" s="7"/>
      <c r="Z240" s="7"/>
      <c r="AA240" s="7"/>
      <c r="AB240" s="7"/>
      <c r="AC240" s="7"/>
      <c r="AD240" s="7"/>
      <c r="AE240" s="7"/>
      <c r="AF240" s="7"/>
      <c r="AG240" s="7"/>
      <c r="AH240" s="7"/>
      <c r="AI240" s="7"/>
      <c r="AJ240" s="7"/>
      <c r="AK240" s="7"/>
      <c r="AL240" s="7"/>
    </row>
    <row r="241" ht="15.75" customHeight="1" collapsed="1">
      <c r="A241" s="183" t="s">
        <v>140</v>
      </c>
      <c r="B241" s="7" t="s">
        <v>2431</v>
      </c>
      <c r="C241" s="7" t="s">
        <v>2351</v>
      </c>
      <c r="D241" s="7"/>
      <c r="E241" s="7"/>
      <c r="F241" s="7"/>
      <c r="G241" s="7"/>
      <c r="H241" s="7"/>
      <c r="I241" s="7"/>
      <c r="J241" s="2"/>
      <c r="K241" s="7"/>
      <c r="L241" s="7"/>
      <c r="M241" s="7"/>
      <c r="N241" s="2"/>
      <c r="O241" s="7"/>
      <c r="P241" s="183"/>
      <c r="Q241" s="183"/>
      <c r="R241" s="7"/>
      <c r="S241" s="7">
        <f t="shared" si="2"/>
        <v>0</v>
      </c>
      <c r="T241" s="7"/>
      <c r="U241" s="242"/>
      <c r="V241" s="7"/>
      <c r="W241" s="7"/>
      <c r="X241" s="185"/>
      <c r="Y241" s="7"/>
      <c r="Z241" s="7"/>
      <c r="AA241" s="7"/>
      <c r="AB241" s="7"/>
      <c r="AC241" s="7"/>
      <c r="AD241" s="7"/>
      <c r="AE241" s="7"/>
      <c r="AF241" s="7"/>
      <c r="AG241" s="7"/>
      <c r="AH241" s="7"/>
      <c r="AI241" s="7"/>
      <c r="AJ241" s="7"/>
      <c r="AK241" s="7"/>
      <c r="AL241" s="7"/>
    </row>
    <row r="242" ht="15.75" hidden="1" customHeight="1" outlineLevel="1">
      <c r="A242" s="183"/>
      <c r="B242" s="7"/>
      <c r="C242" s="7"/>
      <c r="D242" s="7"/>
      <c r="E242" s="7"/>
      <c r="F242" s="7"/>
      <c r="G242" s="7"/>
      <c r="H242" s="7"/>
      <c r="I242" s="7" t="s">
        <v>2416</v>
      </c>
      <c r="J242" s="2"/>
      <c r="K242" s="7">
        <v>3.0</v>
      </c>
      <c r="L242" s="7" t="s">
        <v>2227</v>
      </c>
      <c r="M242" s="7"/>
      <c r="N242" s="2"/>
      <c r="O242" s="7"/>
      <c r="P242" s="183"/>
      <c r="Q242" s="183"/>
      <c r="R242" s="7" t="s">
        <v>2432</v>
      </c>
      <c r="S242" s="7">
        <f t="shared" si="2"/>
        <v>0</v>
      </c>
      <c r="T242" s="7"/>
      <c r="U242" s="242"/>
      <c r="V242" s="7"/>
      <c r="W242" s="7"/>
      <c r="X242" s="185"/>
      <c r="Y242" s="7"/>
      <c r="Z242" s="7"/>
      <c r="AA242" s="7"/>
      <c r="AB242" s="7"/>
      <c r="AC242" s="7"/>
      <c r="AD242" s="7"/>
      <c r="AE242" s="7"/>
      <c r="AF242" s="7"/>
      <c r="AG242" s="7"/>
      <c r="AH242" s="7"/>
      <c r="AI242" s="7"/>
      <c r="AJ242" s="7"/>
      <c r="AK242" s="7"/>
      <c r="AL242" s="7"/>
    </row>
    <row r="243" ht="15.75" hidden="1" customHeight="1" outlineLevel="1">
      <c r="A243" s="183"/>
      <c r="B243" s="7"/>
      <c r="C243" s="7"/>
      <c r="D243" s="7"/>
      <c r="E243" s="7"/>
      <c r="F243" s="7"/>
      <c r="G243" s="7"/>
      <c r="H243" s="7"/>
      <c r="I243" s="7"/>
      <c r="K243" s="7"/>
      <c r="L243" s="7"/>
      <c r="M243" s="7" t="s">
        <v>2418</v>
      </c>
      <c r="O243" s="7"/>
      <c r="P243" s="183"/>
      <c r="Q243" s="183"/>
      <c r="R243" s="7"/>
      <c r="S243" s="7">
        <f t="shared" si="2"/>
        <v>0</v>
      </c>
      <c r="T243" s="7"/>
      <c r="U243" s="242"/>
      <c r="V243" s="7"/>
      <c r="W243" s="7"/>
      <c r="X243" s="185"/>
      <c r="Y243" s="7"/>
      <c r="Z243" s="7"/>
      <c r="AA243" s="7"/>
      <c r="AB243" s="7"/>
      <c r="AC243" s="7"/>
      <c r="AD243" s="7"/>
      <c r="AE243" s="7"/>
      <c r="AF243" s="7"/>
      <c r="AG243" s="7"/>
      <c r="AH243" s="7"/>
      <c r="AI243" s="7"/>
      <c r="AJ243" s="7"/>
      <c r="AK243" s="7"/>
      <c r="AL243" s="7"/>
    </row>
    <row r="244" ht="15.75" hidden="1" customHeight="1" outlineLevel="1">
      <c r="A244" s="183"/>
      <c r="B244" s="7"/>
      <c r="C244" s="7"/>
      <c r="D244" s="7"/>
      <c r="E244" s="7"/>
      <c r="F244" s="7"/>
      <c r="G244" s="7"/>
      <c r="H244" s="7"/>
      <c r="I244" s="7"/>
      <c r="K244" s="7"/>
      <c r="L244" s="7"/>
      <c r="M244" s="7"/>
      <c r="N244" s="2" t="s">
        <v>2433</v>
      </c>
      <c r="O244" s="243"/>
      <c r="P244" s="183"/>
      <c r="Q244" s="183"/>
      <c r="R244" s="7"/>
      <c r="S244" s="7">
        <f t="shared" si="2"/>
        <v>1092</v>
      </c>
      <c r="T244" s="7" t="s">
        <v>2186</v>
      </c>
      <c r="U244" s="242"/>
      <c r="V244" s="7"/>
      <c r="W244" s="7"/>
      <c r="X244" s="185"/>
      <c r="Y244" s="7"/>
      <c r="Z244" s="7"/>
      <c r="AA244" s="7"/>
      <c r="AB244" s="7"/>
      <c r="AC244" s="7"/>
      <c r="AD244" s="7"/>
      <c r="AE244" s="7"/>
      <c r="AF244" s="7"/>
      <c r="AG244" s="7"/>
      <c r="AH244" s="7"/>
      <c r="AI244" s="7"/>
      <c r="AJ244" s="7"/>
      <c r="AK244" s="7"/>
      <c r="AL244" s="7"/>
    </row>
    <row r="245" ht="15.75" hidden="1" customHeight="1" outlineLevel="1">
      <c r="A245" s="183"/>
      <c r="B245" s="7"/>
      <c r="C245" s="7"/>
      <c r="D245" s="7"/>
      <c r="E245" s="7"/>
      <c r="F245" s="7"/>
      <c r="G245" s="7"/>
      <c r="H245" s="7"/>
      <c r="I245" s="7"/>
      <c r="K245" s="7"/>
      <c r="L245" s="7"/>
      <c r="M245" s="7"/>
      <c r="O245" s="7" t="s">
        <v>2434</v>
      </c>
      <c r="P245" s="183"/>
      <c r="Q245" s="183"/>
      <c r="R245" s="7"/>
      <c r="S245" s="7">
        <f t="shared" si="2"/>
        <v>0</v>
      </c>
      <c r="T245" s="7"/>
      <c r="U245" s="242"/>
      <c r="V245" s="7"/>
      <c r="W245" s="7"/>
      <c r="X245" s="185"/>
      <c r="Y245" s="7"/>
      <c r="Z245" s="7"/>
      <c r="AA245" s="7"/>
      <c r="AB245" s="7"/>
      <c r="AC245" s="7"/>
      <c r="AD245" s="7"/>
      <c r="AE245" s="7"/>
      <c r="AF245" s="7"/>
      <c r="AG245" s="7"/>
      <c r="AH245" s="7"/>
      <c r="AI245" s="7"/>
      <c r="AJ245" s="7"/>
      <c r="AK245" s="7"/>
      <c r="AL245" s="7"/>
    </row>
    <row r="246" ht="15.75" customHeight="1" collapsed="1">
      <c r="A246" s="183" t="s">
        <v>140</v>
      </c>
      <c r="B246" s="7" t="s">
        <v>2435</v>
      </c>
      <c r="C246" s="7" t="s">
        <v>2351</v>
      </c>
      <c r="D246" s="7"/>
      <c r="E246" s="7"/>
      <c r="F246" s="7"/>
      <c r="G246" s="7"/>
      <c r="H246" s="7"/>
      <c r="I246" s="7"/>
      <c r="J246" s="2"/>
      <c r="K246" s="7"/>
      <c r="L246" s="7"/>
      <c r="M246" s="7"/>
      <c r="N246" s="2"/>
      <c r="O246" s="7"/>
      <c r="P246" s="183"/>
      <c r="Q246" s="183"/>
      <c r="R246" s="7"/>
      <c r="S246" s="7">
        <f t="shared" si="2"/>
        <v>0</v>
      </c>
      <c r="T246" s="7"/>
      <c r="U246" s="242"/>
      <c r="V246" s="7"/>
      <c r="W246" s="7"/>
      <c r="X246" s="185"/>
      <c r="Y246" s="7"/>
      <c r="Z246" s="7"/>
      <c r="AA246" s="7"/>
      <c r="AB246" s="7"/>
      <c r="AC246" s="7"/>
      <c r="AD246" s="7"/>
      <c r="AE246" s="7"/>
      <c r="AF246" s="7"/>
      <c r="AG246" s="7"/>
      <c r="AH246" s="7"/>
      <c r="AI246" s="7"/>
      <c r="AJ246" s="7"/>
      <c r="AK246" s="7"/>
      <c r="AL246" s="7"/>
    </row>
    <row r="247" ht="15.75" hidden="1" customHeight="1" outlineLevel="1">
      <c r="A247" s="183"/>
      <c r="B247" s="7"/>
      <c r="C247" s="7"/>
      <c r="D247" s="7"/>
      <c r="E247" s="7"/>
      <c r="F247" s="7"/>
      <c r="G247" s="7"/>
      <c r="H247" s="7"/>
      <c r="I247" s="7" t="s">
        <v>2436</v>
      </c>
      <c r="J247" s="2"/>
      <c r="K247" s="7">
        <v>3.0</v>
      </c>
      <c r="L247" s="7" t="s">
        <v>2227</v>
      </c>
      <c r="M247" s="7"/>
      <c r="N247" s="2"/>
      <c r="O247" s="7"/>
      <c r="P247" s="183"/>
      <c r="Q247" s="183"/>
      <c r="R247" s="7" t="s">
        <v>2437</v>
      </c>
      <c r="S247" s="7">
        <f t="shared" si="2"/>
        <v>0</v>
      </c>
      <c r="T247" s="7"/>
      <c r="U247" s="242"/>
      <c r="V247" s="7"/>
      <c r="W247" s="7"/>
      <c r="X247" s="185"/>
      <c r="Y247" s="7"/>
      <c r="Z247" s="7"/>
      <c r="AA247" s="7"/>
      <c r="AB247" s="7"/>
      <c r="AC247" s="7"/>
      <c r="AD247" s="7"/>
      <c r="AE247" s="7"/>
      <c r="AF247" s="7"/>
      <c r="AG247" s="7"/>
      <c r="AH247" s="7"/>
      <c r="AI247" s="7"/>
      <c r="AJ247" s="7"/>
      <c r="AK247" s="7"/>
      <c r="AL247" s="7"/>
    </row>
    <row r="248" ht="15.75" hidden="1" customHeight="1" outlineLevel="1">
      <c r="A248" s="183"/>
      <c r="B248" s="7"/>
      <c r="C248" s="7"/>
      <c r="D248" s="7"/>
      <c r="E248" s="7"/>
      <c r="F248" s="7"/>
      <c r="G248" s="7"/>
      <c r="H248" s="7"/>
      <c r="I248" s="7"/>
      <c r="K248" s="7"/>
      <c r="L248" s="7"/>
      <c r="M248" s="7" t="s">
        <v>2438</v>
      </c>
      <c r="O248" s="7"/>
      <c r="P248" s="183"/>
      <c r="Q248" s="183"/>
      <c r="R248" s="7"/>
      <c r="S248" s="7">
        <f t="shared" si="2"/>
        <v>0</v>
      </c>
      <c r="T248" s="7"/>
      <c r="U248" s="242"/>
      <c r="V248" s="7"/>
      <c r="W248" s="7"/>
      <c r="X248" s="185"/>
      <c r="Y248" s="7"/>
      <c r="Z248" s="7"/>
      <c r="AA248" s="7"/>
      <c r="AB248" s="7"/>
      <c r="AC248" s="7"/>
      <c r="AD248" s="7"/>
      <c r="AE248" s="7"/>
      <c r="AF248" s="7"/>
      <c r="AG248" s="7"/>
      <c r="AH248" s="7"/>
      <c r="AI248" s="7"/>
      <c r="AJ248" s="7"/>
      <c r="AK248" s="7"/>
      <c r="AL248" s="7"/>
    </row>
    <row r="249" ht="15.75" hidden="1" customHeight="1" outlineLevel="1">
      <c r="A249" s="183"/>
      <c r="B249" s="7"/>
      <c r="C249" s="7"/>
      <c r="D249" s="7"/>
      <c r="E249" s="7"/>
      <c r="F249" s="7"/>
      <c r="G249" s="7"/>
      <c r="H249" s="7"/>
      <c r="I249" s="7"/>
      <c r="K249" s="7"/>
      <c r="L249" s="7"/>
      <c r="M249" s="7"/>
      <c r="N249" s="2" t="s">
        <v>2439</v>
      </c>
      <c r="O249" s="243"/>
      <c r="P249" s="183"/>
      <c r="Q249" s="183"/>
      <c r="R249" s="7"/>
      <c r="S249" s="7">
        <f t="shared" si="2"/>
        <v>1093</v>
      </c>
      <c r="T249" s="7" t="s">
        <v>2186</v>
      </c>
      <c r="U249" s="242"/>
      <c r="V249" s="7"/>
      <c r="W249" s="7"/>
      <c r="X249" s="185"/>
      <c r="Y249" s="7"/>
      <c r="Z249" s="7"/>
      <c r="AA249" s="7"/>
      <c r="AB249" s="7"/>
      <c r="AC249" s="7"/>
      <c r="AD249" s="7"/>
      <c r="AE249" s="7"/>
      <c r="AF249" s="7"/>
      <c r="AG249" s="7"/>
      <c r="AH249" s="7"/>
      <c r="AI249" s="7"/>
      <c r="AJ249" s="7"/>
      <c r="AK249" s="7"/>
      <c r="AL249" s="7"/>
    </row>
    <row r="250" ht="15.75" hidden="1" customHeight="1" outlineLevel="1">
      <c r="A250" s="183"/>
      <c r="B250" s="7"/>
      <c r="C250" s="7"/>
      <c r="D250" s="7"/>
      <c r="E250" s="7"/>
      <c r="F250" s="7"/>
      <c r="G250" s="7"/>
      <c r="H250" s="7"/>
      <c r="I250" s="7"/>
      <c r="K250" s="7"/>
      <c r="L250" s="7"/>
      <c r="M250" s="7"/>
      <c r="O250" s="7" t="s">
        <v>2440</v>
      </c>
      <c r="P250" s="183"/>
      <c r="Q250" s="183"/>
      <c r="R250" s="7"/>
      <c r="S250" s="7">
        <f t="shared" si="2"/>
        <v>0</v>
      </c>
      <c r="T250" s="7"/>
      <c r="U250" s="242"/>
      <c r="V250" s="7"/>
      <c r="W250" s="7"/>
      <c r="X250" s="185"/>
      <c r="Y250" s="7"/>
      <c r="Z250" s="7"/>
      <c r="AA250" s="7"/>
      <c r="AB250" s="7"/>
      <c r="AC250" s="7"/>
      <c r="AD250" s="7"/>
      <c r="AE250" s="7"/>
      <c r="AF250" s="7"/>
      <c r="AG250" s="7"/>
      <c r="AH250" s="7"/>
      <c r="AI250" s="7"/>
      <c r="AJ250" s="7"/>
      <c r="AK250" s="7"/>
      <c r="AL250" s="7"/>
    </row>
    <row r="251" ht="15.75" customHeight="1" collapsed="1">
      <c r="A251" s="183" t="s">
        <v>149</v>
      </c>
      <c r="B251" s="7" t="s">
        <v>2441</v>
      </c>
      <c r="C251" s="7" t="s">
        <v>2351</v>
      </c>
      <c r="D251" s="7"/>
      <c r="E251" s="7"/>
      <c r="F251" s="7"/>
      <c r="G251" s="7"/>
      <c r="H251" s="7"/>
      <c r="I251" s="7"/>
      <c r="J251" s="2"/>
      <c r="K251" s="7"/>
      <c r="L251" s="7"/>
      <c r="M251" s="7"/>
      <c r="N251" s="2"/>
      <c r="O251" s="7"/>
      <c r="P251" s="183"/>
      <c r="Q251" s="183"/>
      <c r="R251" s="7"/>
      <c r="S251" s="7">
        <f t="shared" si="2"/>
        <v>0</v>
      </c>
      <c r="T251" s="7"/>
      <c r="U251" s="242"/>
      <c r="V251" s="7"/>
      <c r="W251" s="7"/>
      <c r="X251" s="185"/>
      <c r="Y251" s="7"/>
      <c r="Z251" s="7"/>
      <c r="AA251" s="7"/>
      <c r="AB251" s="7"/>
      <c r="AC251" s="7"/>
      <c r="AD251" s="7"/>
      <c r="AE251" s="7"/>
      <c r="AF251" s="7"/>
      <c r="AG251" s="7"/>
      <c r="AH251" s="7"/>
      <c r="AI251" s="7"/>
      <c r="AJ251" s="7"/>
      <c r="AK251" s="7"/>
      <c r="AL251" s="7"/>
    </row>
    <row r="252" ht="15.75" hidden="1" customHeight="1" outlineLevel="1">
      <c r="A252" s="183"/>
      <c r="B252" s="7"/>
      <c r="C252" s="7"/>
      <c r="D252" s="7"/>
      <c r="E252" s="7"/>
      <c r="F252" s="7"/>
      <c r="G252" s="7"/>
      <c r="H252" s="7"/>
      <c r="I252" s="7" t="s">
        <v>2390</v>
      </c>
      <c r="J252" s="2"/>
      <c r="K252" s="7">
        <v>3.0</v>
      </c>
      <c r="L252" s="7" t="s">
        <v>2227</v>
      </c>
      <c r="M252" s="7"/>
      <c r="N252" s="2"/>
      <c r="O252" s="7"/>
      <c r="P252" s="183"/>
      <c r="Q252" s="183"/>
      <c r="R252" s="7" t="s">
        <v>2442</v>
      </c>
      <c r="S252" s="7">
        <f t="shared" si="2"/>
        <v>0</v>
      </c>
      <c r="T252" s="7"/>
      <c r="U252" s="242"/>
      <c r="V252" s="7"/>
      <c r="W252" s="7"/>
      <c r="X252" s="185"/>
      <c r="Y252" s="7"/>
      <c r="Z252" s="7"/>
      <c r="AA252" s="7"/>
      <c r="AB252" s="7"/>
      <c r="AC252" s="7"/>
      <c r="AD252" s="7"/>
      <c r="AE252" s="7"/>
      <c r="AF252" s="7"/>
      <c r="AG252" s="7"/>
      <c r="AH252" s="7"/>
      <c r="AI252" s="7"/>
      <c r="AJ252" s="7"/>
      <c r="AK252" s="7"/>
      <c r="AL252" s="7"/>
    </row>
    <row r="253" ht="15.75" hidden="1" customHeight="1" outlineLevel="1">
      <c r="A253" s="183"/>
      <c r="B253" s="7"/>
      <c r="C253" s="7"/>
      <c r="D253" s="7"/>
      <c r="E253" s="7"/>
      <c r="F253" s="7"/>
      <c r="G253" s="7"/>
      <c r="H253" s="7"/>
      <c r="I253" s="7"/>
      <c r="K253" s="7"/>
      <c r="L253" s="7"/>
      <c r="M253" s="7" t="s">
        <v>2392</v>
      </c>
      <c r="O253" s="7"/>
      <c r="P253" s="183"/>
      <c r="Q253" s="183"/>
      <c r="R253" s="7"/>
      <c r="S253" s="7">
        <f t="shared" si="2"/>
        <v>0</v>
      </c>
      <c r="T253" s="7"/>
      <c r="U253" s="242"/>
      <c r="V253" s="7"/>
      <c r="W253" s="7"/>
      <c r="X253" s="185"/>
      <c r="Y253" s="7"/>
      <c r="Z253" s="7"/>
      <c r="AA253" s="7"/>
      <c r="AB253" s="7"/>
      <c r="AC253" s="7"/>
      <c r="AD253" s="7"/>
      <c r="AE253" s="7"/>
      <c r="AF253" s="7"/>
      <c r="AG253" s="7"/>
      <c r="AH253" s="7"/>
      <c r="AI253" s="7"/>
      <c r="AJ253" s="7"/>
      <c r="AK253" s="7"/>
      <c r="AL253" s="7"/>
    </row>
    <row r="254" ht="15.75" hidden="1" customHeight="1" outlineLevel="1">
      <c r="A254" s="183"/>
      <c r="B254" s="7"/>
      <c r="C254" s="7"/>
      <c r="D254" s="7"/>
      <c r="E254" s="7"/>
      <c r="F254" s="7"/>
      <c r="G254" s="7"/>
      <c r="H254" s="7"/>
      <c r="I254" s="7"/>
      <c r="K254" s="7"/>
      <c r="L254" s="7"/>
      <c r="M254" s="7"/>
      <c r="N254" s="2" t="s">
        <v>2393</v>
      </c>
      <c r="O254" s="258"/>
      <c r="P254" s="183"/>
      <c r="Q254" s="183"/>
      <c r="R254" s="7"/>
      <c r="S254" s="7">
        <f t="shared" si="2"/>
        <v>1064</v>
      </c>
      <c r="T254" s="7" t="s">
        <v>2186</v>
      </c>
      <c r="U254" s="242"/>
      <c r="V254" s="7"/>
      <c r="W254" s="7"/>
      <c r="X254" s="185"/>
      <c r="Y254" s="7"/>
      <c r="Z254" s="7"/>
      <c r="AA254" s="7"/>
      <c r="AB254" s="7"/>
      <c r="AC254" s="7"/>
      <c r="AD254" s="7"/>
      <c r="AE254" s="7"/>
      <c r="AF254" s="7"/>
      <c r="AG254" s="7"/>
      <c r="AH254" s="7"/>
      <c r="AI254" s="7"/>
      <c r="AJ254" s="7"/>
      <c r="AK254" s="7"/>
      <c r="AL254" s="7"/>
    </row>
    <row r="255" ht="15.75" hidden="1" customHeight="1" outlineLevel="1">
      <c r="A255" s="183"/>
      <c r="B255" s="7"/>
      <c r="C255" s="7"/>
      <c r="D255" s="7"/>
      <c r="E255" s="7"/>
      <c r="F255" s="7"/>
      <c r="G255" s="7"/>
      <c r="H255" s="7"/>
      <c r="I255" s="7"/>
      <c r="K255" s="7"/>
      <c r="L255" s="7"/>
      <c r="M255" s="7"/>
      <c r="O255" s="7" t="s">
        <v>2394</v>
      </c>
      <c r="P255" s="191" t="s">
        <v>2443</v>
      </c>
      <c r="Q255" s="191"/>
      <c r="R255" s="7"/>
      <c r="S255" s="7">
        <f t="shared" si="2"/>
        <v>0</v>
      </c>
      <c r="T255" s="7"/>
      <c r="U255" s="242"/>
      <c r="V255" s="7"/>
      <c r="W255" s="7"/>
      <c r="X255" s="185"/>
      <c r="Y255" s="7"/>
      <c r="Z255" s="7"/>
      <c r="AA255" s="7"/>
      <c r="AB255" s="7"/>
      <c r="AC255" s="7"/>
      <c r="AD255" s="7"/>
      <c r="AE255" s="7"/>
      <c r="AF255" s="7"/>
      <c r="AG255" s="7"/>
      <c r="AH255" s="7"/>
      <c r="AI255" s="7"/>
      <c r="AJ255" s="7"/>
      <c r="AK255" s="7"/>
      <c r="AL255" s="7"/>
    </row>
    <row r="256" ht="15.75" hidden="1" customHeight="1" outlineLevel="1">
      <c r="A256" s="183"/>
      <c r="B256" s="7"/>
      <c r="C256" s="7"/>
      <c r="D256" s="7"/>
      <c r="E256" s="7"/>
      <c r="F256" s="7"/>
      <c r="G256" s="7"/>
      <c r="H256" s="7"/>
      <c r="I256" s="7"/>
      <c r="K256" s="7"/>
      <c r="L256" s="7"/>
      <c r="M256" s="7"/>
      <c r="N256" s="2" t="s">
        <v>2397</v>
      </c>
      <c r="O256" s="245"/>
      <c r="P256" s="183"/>
      <c r="Q256" s="183"/>
      <c r="R256" s="7"/>
      <c r="S256" s="7">
        <f t="shared" si="2"/>
        <v>1065</v>
      </c>
      <c r="T256" s="7" t="s">
        <v>2191</v>
      </c>
      <c r="U256" s="242"/>
      <c r="V256" s="7"/>
      <c r="W256" s="7"/>
      <c r="X256" s="185"/>
      <c r="Y256" s="7"/>
      <c r="Z256" s="7"/>
      <c r="AA256" s="7"/>
      <c r="AB256" s="7"/>
      <c r="AC256" s="7"/>
      <c r="AD256" s="7"/>
      <c r="AE256" s="7"/>
      <c r="AF256" s="7"/>
      <c r="AG256" s="7"/>
      <c r="AH256" s="7"/>
      <c r="AI256" s="7"/>
      <c r="AJ256" s="7"/>
      <c r="AK256" s="7"/>
      <c r="AL256" s="7"/>
    </row>
    <row r="257" ht="15.75" hidden="1" customHeight="1" outlineLevel="1">
      <c r="A257" s="183"/>
      <c r="B257" s="7"/>
      <c r="C257" s="7"/>
      <c r="D257" s="7"/>
      <c r="E257" s="7"/>
      <c r="F257" s="7"/>
      <c r="G257" s="7"/>
      <c r="H257" s="7"/>
      <c r="I257" s="7"/>
      <c r="K257" s="7"/>
      <c r="L257" s="7"/>
      <c r="M257" s="7"/>
      <c r="O257" s="7" t="s">
        <v>2398</v>
      </c>
      <c r="P257" s="191" t="s">
        <v>2444</v>
      </c>
      <c r="Q257" s="191"/>
      <c r="R257" s="7"/>
      <c r="S257" s="7">
        <f t="shared" si="2"/>
        <v>0</v>
      </c>
      <c r="T257" s="7"/>
      <c r="U257" s="242"/>
      <c r="V257" s="7"/>
      <c r="W257" s="7"/>
      <c r="X257" s="185"/>
      <c r="Y257" s="7"/>
      <c r="Z257" s="7"/>
      <c r="AA257" s="7"/>
      <c r="AB257" s="7"/>
      <c r="AC257" s="7"/>
      <c r="AD257" s="7"/>
      <c r="AE257" s="7"/>
      <c r="AF257" s="7"/>
      <c r="AG257" s="7"/>
      <c r="AH257" s="7"/>
      <c r="AI257" s="7"/>
      <c r="AJ257" s="7"/>
      <c r="AK257" s="7"/>
      <c r="AL257" s="7"/>
    </row>
    <row r="258" ht="15.75" customHeight="1" collapsed="1">
      <c r="A258" s="183" t="s">
        <v>141</v>
      </c>
      <c r="B258" s="7" t="s">
        <v>2445</v>
      </c>
      <c r="C258" s="7" t="s">
        <v>2351</v>
      </c>
      <c r="D258" s="7" t="s">
        <v>2178</v>
      </c>
      <c r="E258" s="7"/>
      <c r="F258" s="7"/>
      <c r="G258" s="7"/>
      <c r="H258" s="7"/>
      <c r="I258" s="7"/>
      <c r="J258" s="2"/>
      <c r="K258" s="7"/>
      <c r="L258" s="7"/>
      <c r="M258" s="7"/>
      <c r="N258" s="2"/>
      <c r="O258" s="7"/>
      <c r="P258" s="183"/>
      <c r="Q258" s="183"/>
      <c r="R258" s="7"/>
      <c r="S258" s="7">
        <f t="shared" si="2"/>
        <v>0</v>
      </c>
      <c r="T258" s="7"/>
      <c r="U258" s="242"/>
      <c r="V258" s="7"/>
      <c r="W258" s="7"/>
      <c r="X258" s="185"/>
      <c r="Y258" s="7"/>
      <c r="Z258" s="7"/>
      <c r="AA258" s="7"/>
      <c r="AB258" s="7"/>
      <c r="AC258" s="7"/>
      <c r="AD258" s="7"/>
      <c r="AE258" s="7"/>
      <c r="AF258" s="7"/>
      <c r="AG258" s="7"/>
      <c r="AH258" s="7"/>
      <c r="AI258" s="7"/>
      <c r="AJ258" s="7"/>
      <c r="AK258" s="7"/>
      <c r="AL258" s="7"/>
    </row>
    <row r="259" ht="15.75" hidden="1" customHeight="1" outlineLevel="1">
      <c r="A259" s="183"/>
      <c r="B259" s="7"/>
      <c r="C259" s="7"/>
      <c r="D259" s="7"/>
      <c r="E259" s="7"/>
      <c r="F259" s="7"/>
      <c r="G259" s="7"/>
      <c r="H259" s="7"/>
      <c r="I259" s="7" t="s">
        <v>2307</v>
      </c>
      <c r="J259" s="2"/>
      <c r="K259" s="7">
        <v>1.0</v>
      </c>
      <c r="L259" s="7" t="s">
        <v>2308</v>
      </c>
      <c r="M259" s="7"/>
      <c r="N259" s="2"/>
      <c r="O259" s="7"/>
      <c r="P259" s="183"/>
      <c r="Q259" s="183"/>
      <c r="R259" s="7" t="s">
        <v>2446</v>
      </c>
      <c r="S259" s="7">
        <f t="shared" si="2"/>
        <v>0</v>
      </c>
      <c r="T259" s="7"/>
      <c r="U259" s="242"/>
      <c r="V259" s="7"/>
      <c r="W259" s="7"/>
      <c r="X259" s="185"/>
      <c r="Y259" s="7"/>
      <c r="Z259" s="7"/>
      <c r="AA259" s="7"/>
      <c r="AB259" s="7"/>
      <c r="AC259" s="7"/>
      <c r="AD259" s="7"/>
      <c r="AE259" s="7"/>
      <c r="AF259" s="7"/>
      <c r="AG259" s="7"/>
      <c r="AH259" s="7"/>
      <c r="AI259" s="7"/>
      <c r="AJ259" s="7"/>
      <c r="AK259" s="7"/>
      <c r="AL259" s="7"/>
    </row>
    <row r="260" ht="15.75" hidden="1" customHeight="1" outlineLevel="1">
      <c r="A260" s="183"/>
      <c r="B260" s="7"/>
      <c r="C260" s="7"/>
      <c r="D260" s="7"/>
      <c r="E260" s="7"/>
      <c r="F260" s="7"/>
      <c r="G260" s="7"/>
      <c r="H260" s="7"/>
      <c r="I260" s="7"/>
      <c r="K260" s="7"/>
      <c r="L260" s="7"/>
      <c r="M260" s="7" t="s">
        <v>2310</v>
      </c>
      <c r="O260" s="7"/>
      <c r="P260" s="183"/>
      <c r="Q260" s="183"/>
      <c r="R260" s="7"/>
      <c r="S260" s="7">
        <f t="shared" si="2"/>
        <v>0</v>
      </c>
      <c r="T260" s="7"/>
      <c r="U260" s="242"/>
      <c r="V260" s="7"/>
      <c r="W260" s="7"/>
      <c r="X260" s="185"/>
      <c r="Y260" s="7"/>
      <c r="Z260" s="7"/>
      <c r="AA260" s="7"/>
      <c r="AB260" s="7"/>
      <c r="AC260" s="7"/>
      <c r="AD260" s="7"/>
      <c r="AE260" s="7"/>
      <c r="AF260" s="7"/>
      <c r="AG260" s="7"/>
      <c r="AH260" s="7"/>
      <c r="AI260" s="7"/>
      <c r="AJ260" s="7"/>
      <c r="AK260" s="7"/>
      <c r="AL260" s="7"/>
    </row>
    <row r="261" ht="15.75" hidden="1" customHeight="1" outlineLevel="1">
      <c r="A261" s="183"/>
      <c r="B261" s="7"/>
      <c r="C261" s="7"/>
      <c r="D261" s="7"/>
      <c r="E261" s="7"/>
      <c r="F261" s="7"/>
      <c r="G261" s="7"/>
      <c r="H261" s="7"/>
      <c r="I261" s="7"/>
      <c r="K261" s="7"/>
      <c r="L261" s="7"/>
      <c r="M261" s="7"/>
      <c r="N261" s="2" t="s">
        <v>2311</v>
      </c>
      <c r="O261" s="243"/>
      <c r="P261" s="183"/>
      <c r="Q261" s="183"/>
      <c r="R261" s="7"/>
      <c r="S261" s="7">
        <f t="shared" si="2"/>
        <v>1027</v>
      </c>
      <c r="T261" s="7" t="s">
        <v>2186</v>
      </c>
      <c r="U261" s="242"/>
      <c r="V261" s="7"/>
      <c r="W261" s="7"/>
      <c r="X261" s="185"/>
      <c r="Y261" s="7"/>
      <c r="Z261" s="7"/>
      <c r="AA261" s="7"/>
      <c r="AB261" s="7"/>
      <c r="AC261" s="7"/>
      <c r="AD261" s="7"/>
      <c r="AE261" s="7"/>
      <c r="AF261" s="7"/>
      <c r="AG261" s="7"/>
      <c r="AH261" s="7"/>
      <c r="AI261" s="7"/>
      <c r="AJ261" s="7"/>
      <c r="AK261" s="7"/>
      <c r="AL261" s="7"/>
    </row>
    <row r="262" ht="15.75" hidden="1" customHeight="1" outlineLevel="1">
      <c r="A262" s="183"/>
      <c r="B262" s="7"/>
      <c r="C262" s="7"/>
      <c r="D262" s="7"/>
      <c r="E262" s="7"/>
      <c r="F262" s="7"/>
      <c r="G262" s="7"/>
      <c r="H262" s="7"/>
      <c r="I262" s="7"/>
      <c r="K262" s="7"/>
      <c r="L262" s="7"/>
      <c r="M262" s="7"/>
      <c r="O262" s="7" t="s">
        <v>2313</v>
      </c>
      <c r="P262" s="183"/>
      <c r="Q262" s="183"/>
      <c r="R262" s="7"/>
      <c r="S262" s="7">
        <f t="shared" si="2"/>
        <v>0</v>
      </c>
      <c r="T262" s="7"/>
      <c r="U262" s="242"/>
      <c r="V262" s="7"/>
      <c r="W262" s="7"/>
      <c r="X262" s="185"/>
      <c r="Y262" s="7"/>
      <c r="Z262" s="7"/>
      <c r="AA262" s="7"/>
      <c r="AB262" s="7"/>
      <c r="AC262" s="7"/>
      <c r="AD262" s="7"/>
      <c r="AE262" s="7"/>
      <c r="AF262" s="7"/>
      <c r="AG262" s="7"/>
      <c r="AH262" s="7"/>
      <c r="AI262" s="7"/>
      <c r="AJ262" s="7"/>
      <c r="AK262" s="7"/>
      <c r="AL262" s="7"/>
    </row>
    <row r="263" ht="15.75" hidden="1" customHeight="1" outlineLevel="1">
      <c r="A263" s="183"/>
      <c r="B263" s="7"/>
      <c r="C263" s="7"/>
      <c r="D263" s="7"/>
      <c r="E263" s="7"/>
      <c r="F263" s="7"/>
      <c r="G263" s="7"/>
      <c r="H263" s="7"/>
      <c r="I263" s="7"/>
      <c r="K263" s="7"/>
      <c r="L263" s="7"/>
      <c r="M263" s="7"/>
      <c r="N263" s="2" t="s">
        <v>2314</v>
      </c>
      <c r="O263" s="245"/>
      <c r="P263" s="183"/>
      <c r="Q263" s="183"/>
      <c r="R263" s="7"/>
      <c r="S263" s="7">
        <f t="shared" si="2"/>
        <v>1028</v>
      </c>
      <c r="T263" s="7" t="s">
        <v>2191</v>
      </c>
      <c r="U263" s="242"/>
      <c r="V263" s="7"/>
      <c r="W263" s="7"/>
      <c r="X263" s="185"/>
      <c r="Y263" s="7"/>
      <c r="Z263" s="7"/>
      <c r="AA263" s="7"/>
      <c r="AB263" s="7"/>
      <c r="AC263" s="7"/>
      <c r="AD263" s="7"/>
      <c r="AE263" s="7"/>
      <c r="AF263" s="7"/>
      <c r="AG263" s="7"/>
      <c r="AH263" s="7"/>
      <c r="AI263" s="7"/>
      <c r="AJ263" s="7"/>
      <c r="AK263" s="7"/>
      <c r="AL263" s="7"/>
    </row>
    <row r="264" ht="15.75" hidden="1" customHeight="1" outlineLevel="1">
      <c r="A264" s="183"/>
      <c r="B264" s="7"/>
      <c r="C264" s="7"/>
      <c r="D264" s="7"/>
      <c r="E264" s="7"/>
      <c r="F264" s="7"/>
      <c r="G264" s="7"/>
      <c r="H264" s="7"/>
      <c r="I264" s="7"/>
      <c r="K264" s="7"/>
      <c r="L264" s="7"/>
      <c r="M264" s="7"/>
      <c r="O264" s="7" t="s">
        <v>2316</v>
      </c>
      <c r="P264" s="183"/>
      <c r="Q264" s="183"/>
      <c r="R264" s="7"/>
      <c r="S264" s="7">
        <f t="shared" si="2"/>
        <v>0</v>
      </c>
      <c r="T264" s="7"/>
      <c r="U264" s="242"/>
      <c r="V264" s="7"/>
      <c r="W264" s="7"/>
      <c r="X264" s="185"/>
      <c r="Y264" s="7"/>
      <c r="Z264" s="7"/>
      <c r="AA264" s="7"/>
      <c r="AB264" s="7"/>
      <c r="AC264" s="7"/>
      <c r="AD264" s="7"/>
      <c r="AE264" s="7"/>
      <c r="AF264" s="7"/>
      <c r="AG264" s="7"/>
      <c r="AH264" s="7"/>
      <c r="AI264" s="7"/>
      <c r="AJ264" s="7"/>
      <c r="AK264" s="7"/>
      <c r="AL264" s="7"/>
    </row>
    <row r="265" ht="15.75" hidden="1" customHeight="1" outlineLevel="1">
      <c r="A265" s="183"/>
      <c r="B265" s="7"/>
      <c r="C265" s="7"/>
      <c r="D265" s="7"/>
      <c r="E265" s="7"/>
      <c r="F265" s="7"/>
      <c r="G265" s="7"/>
      <c r="H265" s="7"/>
      <c r="I265" s="7"/>
      <c r="K265" s="7"/>
      <c r="L265" s="7"/>
      <c r="M265" s="7"/>
      <c r="N265" s="2" t="s">
        <v>2320</v>
      </c>
      <c r="O265" s="243"/>
      <c r="P265" s="183"/>
      <c r="Q265" s="183"/>
      <c r="R265" s="7"/>
      <c r="S265" s="7">
        <f t="shared" si="2"/>
        <v>1030</v>
      </c>
      <c r="T265" s="7" t="s">
        <v>2186</v>
      </c>
      <c r="U265" s="242"/>
      <c r="V265" s="7"/>
      <c r="W265" s="7"/>
      <c r="X265" s="185"/>
      <c r="Y265" s="7"/>
      <c r="Z265" s="7"/>
      <c r="AA265" s="7"/>
      <c r="AB265" s="7"/>
      <c r="AC265" s="7"/>
      <c r="AD265" s="7"/>
      <c r="AE265" s="7"/>
      <c r="AF265" s="7"/>
      <c r="AG265" s="7"/>
      <c r="AH265" s="7"/>
      <c r="AI265" s="7"/>
      <c r="AJ265" s="7"/>
      <c r="AK265" s="7"/>
      <c r="AL265" s="7"/>
    </row>
    <row r="266" ht="15.75" hidden="1" customHeight="1" outlineLevel="1">
      <c r="A266" s="183"/>
      <c r="B266" s="7"/>
      <c r="C266" s="7"/>
      <c r="D266" s="7"/>
      <c r="E266" s="7"/>
      <c r="F266" s="7"/>
      <c r="G266" s="7"/>
      <c r="H266" s="7"/>
      <c r="I266" s="7"/>
      <c r="K266" s="7"/>
      <c r="L266" s="7"/>
      <c r="M266" s="7"/>
      <c r="O266" s="7" t="s">
        <v>2322</v>
      </c>
      <c r="P266" s="183"/>
      <c r="Q266" s="183"/>
      <c r="R266" s="7"/>
      <c r="S266" s="7">
        <f t="shared" si="2"/>
        <v>0</v>
      </c>
      <c r="T266" s="7"/>
      <c r="U266" s="242"/>
      <c r="V266" s="7"/>
      <c r="W266" s="7"/>
      <c r="X266" s="185"/>
      <c r="Y266" s="7"/>
      <c r="Z266" s="7"/>
      <c r="AA266" s="7"/>
      <c r="AB266" s="7"/>
      <c r="AC266" s="7"/>
      <c r="AD266" s="7"/>
      <c r="AE266" s="7"/>
      <c r="AF266" s="7"/>
      <c r="AG266" s="7"/>
      <c r="AH266" s="7"/>
      <c r="AI266" s="7"/>
      <c r="AJ266" s="7"/>
      <c r="AK266" s="7"/>
      <c r="AL266" s="7"/>
    </row>
    <row r="267" ht="15.75" customHeight="1" collapsed="1">
      <c r="A267" s="183" t="s">
        <v>133</v>
      </c>
      <c r="B267" s="7" t="s">
        <v>2447</v>
      </c>
      <c r="C267" s="7" t="s">
        <v>2177</v>
      </c>
      <c r="D267" s="7" t="s">
        <v>2178</v>
      </c>
      <c r="E267" s="7"/>
      <c r="F267" s="7"/>
      <c r="G267" s="7"/>
      <c r="H267" s="7"/>
      <c r="I267" s="7"/>
      <c r="J267" s="2"/>
      <c r="K267" s="7"/>
      <c r="L267" s="7"/>
      <c r="M267" s="7"/>
      <c r="N267" s="2"/>
      <c r="O267" s="7"/>
      <c r="P267" s="183"/>
      <c r="Q267" s="183"/>
      <c r="R267" s="7"/>
      <c r="S267" s="7">
        <f t="shared" si="2"/>
        <v>0</v>
      </c>
      <c r="T267" s="7"/>
      <c r="U267" s="242"/>
      <c r="V267" s="7"/>
      <c r="W267" s="7"/>
      <c r="X267" s="185"/>
      <c r="Y267" s="7"/>
      <c r="Z267" s="7"/>
      <c r="AA267" s="7"/>
      <c r="AB267" s="7"/>
      <c r="AC267" s="7"/>
      <c r="AD267" s="7"/>
      <c r="AE267" s="7"/>
      <c r="AF267" s="7"/>
      <c r="AG267" s="7"/>
      <c r="AH267" s="7"/>
      <c r="AI267" s="7"/>
      <c r="AJ267" s="7"/>
      <c r="AK267" s="7"/>
      <c r="AL267" s="7"/>
    </row>
    <row r="268" ht="15.75" hidden="1" customHeight="1" outlineLevel="1">
      <c r="A268" s="183"/>
      <c r="B268" s="7"/>
      <c r="C268" s="7"/>
      <c r="D268" s="7"/>
      <c r="E268" s="7"/>
      <c r="F268" s="7"/>
      <c r="G268" s="7"/>
      <c r="H268" s="7"/>
      <c r="I268" s="7" t="s">
        <v>2448</v>
      </c>
      <c r="J268" s="2"/>
      <c r="K268" s="7">
        <v>1.0</v>
      </c>
      <c r="L268" s="7" t="s">
        <v>2308</v>
      </c>
      <c r="M268" s="7"/>
      <c r="N268" s="2"/>
      <c r="O268" s="7"/>
      <c r="P268" s="183"/>
      <c r="Q268" s="183"/>
      <c r="R268" s="7" t="s">
        <v>2449</v>
      </c>
      <c r="S268" s="7">
        <f t="shared" si="2"/>
        <v>0</v>
      </c>
      <c r="T268" s="7"/>
      <c r="U268" s="242"/>
      <c r="V268" s="7"/>
      <c r="W268" s="7"/>
      <c r="X268" s="185"/>
      <c r="Y268" s="7"/>
      <c r="Z268" s="7"/>
      <c r="AA268" s="7"/>
      <c r="AB268" s="7"/>
      <c r="AC268" s="7"/>
      <c r="AD268" s="7"/>
      <c r="AE268" s="7"/>
      <c r="AF268" s="7"/>
      <c r="AG268" s="7"/>
      <c r="AH268" s="7"/>
      <c r="AI268" s="7"/>
      <c r="AJ268" s="7"/>
      <c r="AK268" s="7"/>
      <c r="AL268" s="7"/>
    </row>
    <row r="269" ht="15.75" hidden="1" customHeight="1" outlineLevel="1">
      <c r="A269" s="183"/>
      <c r="B269" s="7"/>
      <c r="C269" s="7"/>
      <c r="D269" s="7"/>
      <c r="E269" s="7"/>
      <c r="F269" s="7"/>
      <c r="G269" s="7"/>
      <c r="H269" s="7"/>
      <c r="I269" s="7"/>
      <c r="K269" s="7"/>
      <c r="L269" s="7"/>
      <c r="M269" s="7" t="s">
        <v>2450</v>
      </c>
      <c r="O269" s="7"/>
      <c r="P269" s="183"/>
      <c r="Q269" s="183"/>
      <c r="R269" s="7"/>
      <c r="S269" s="7">
        <f t="shared" si="2"/>
        <v>0</v>
      </c>
      <c r="T269" s="7"/>
      <c r="U269" s="242"/>
      <c r="V269" s="7"/>
      <c r="W269" s="7"/>
      <c r="X269" s="185"/>
      <c r="Y269" s="7"/>
      <c r="Z269" s="7"/>
      <c r="AA269" s="7"/>
      <c r="AB269" s="7"/>
      <c r="AC269" s="7"/>
      <c r="AD269" s="7"/>
      <c r="AE269" s="7"/>
      <c r="AF269" s="7"/>
      <c r="AG269" s="7"/>
      <c r="AH269" s="7"/>
      <c r="AI269" s="7"/>
      <c r="AJ269" s="7"/>
      <c r="AK269" s="7"/>
      <c r="AL269" s="7"/>
    </row>
    <row r="270" ht="15.75" hidden="1" customHeight="1" outlineLevel="1">
      <c r="A270" s="183"/>
      <c r="B270" s="7"/>
      <c r="C270" s="7"/>
      <c r="D270" s="7"/>
      <c r="E270" s="7"/>
      <c r="F270" s="7"/>
      <c r="G270" s="7"/>
      <c r="H270" s="7"/>
      <c r="I270" s="7"/>
      <c r="K270" s="7"/>
      <c r="L270" s="7"/>
      <c r="M270" s="7"/>
      <c r="N270" s="2" t="s">
        <v>2451</v>
      </c>
      <c r="O270" s="243"/>
      <c r="P270" s="183"/>
      <c r="Q270" s="183"/>
      <c r="R270" s="7"/>
      <c r="S270" s="7">
        <f t="shared" si="2"/>
        <v>1017</v>
      </c>
      <c r="T270" s="7" t="s">
        <v>2186</v>
      </c>
      <c r="U270" s="242"/>
      <c r="V270" s="7"/>
      <c r="W270" s="7"/>
      <c r="X270" s="185"/>
      <c r="Y270" s="7"/>
      <c r="Z270" s="7"/>
      <c r="AA270" s="7"/>
      <c r="AB270" s="7"/>
      <c r="AC270" s="7"/>
      <c r="AD270" s="7"/>
      <c r="AE270" s="7"/>
      <c r="AF270" s="7"/>
      <c r="AG270" s="7"/>
      <c r="AH270" s="7"/>
      <c r="AI270" s="7"/>
      <c r="AJ270" s="7"/>
      <c r="AK270" s="7"/>
      <c r="AL270" s="7"/>
    </row>
    <row r="271" ht="15.75" hidden="1" customHeight="1" outlineLevel="1">
      <c r="A271" s="183"/>
      <c r="B271" s="7"/>
      <c r="C271" s="7"/>
      <c r="D271" s="7"/>
      <c r="E271" s="7"/>
      <c r="F271" s="7"/>
      <c r="G271" s="7"/>
      <c r="H271" s="7"/>
      <c r="I271" s="7"/>
      <c r="K271" s="7"/>
      <c r="L271" s="7"/>
      <c r="M271" s="7"/>
      <c r="O271" s="7" t="s">
        <v>2452</v>
      </c>
      <c r="P271" s="183"/>
      <c r="Q271" s="183"/>
      <c r="R271" s="7"/>
      <c r="S271" s="7">
        <f t="shared" si="2"/>
        <v>0</v>
      </c>
      <c r="T271" s="7"/>
      <c r="U271" s="242"/>
      <c r="V271" s="7"/>
      <c r="W271" s="7"/>
      <c r="X271" s="185"/>
      <c r="Y271" s="7"/>
      <c r="Z271" s="7"/>
      <c r="AA271" s="7"/>
      <c r="AB271" s="7"/>
      <c r="AC271" s="7"/>
      <c r="AD271" s="7"/>
      <c r="AE271" s="7"/>
      <c r="AF271" s="7"/>
      <c r="AG271" s="7"/>
      <c r="AH271" s="7"/>
      <c r="AI271" s="7"/>
      <c r="AJ271" s="7"/>
      <c r="AK271" s="7"/>
      <c r="AL271" s="7"/>
    </row>
    <row r="272" ht="15.75" customHeight="1" collapsed="1">
      <c r="A272" s="183" t="s">
        <v>148</v>
      </c>
      <c r="B272" s="7" t="s">
        <v>2453</v>
      </c>
      <c r="C272" s="7" t="s">
        <v>2351</v>
      </c>
      <c r="D272" s="7"/>
      <c r="E272" s="7"/>
      <c r="F272" s="7"/>
      <c r="G272" s="7"/>
      <c r="H272" s="7"/>
      <c r="I272" s="7"/>
      <c r="J272" s="2"/>
      <c r="K272" s="7"/>
      <c r="L272" s="7"/>
      <c r="M272" s="7"/>
      <c r="N272" s="2"/>
      <c r="O272" s="7"/>
      <c r="P272" s="183"/>
      <c r="Q272" s="183"/>
      <c r="R272" s="7"/>
      <c r="S272" s="7">
        <f t="shared" si="2"/>
        <v>0</v>
      </c>
      <c r="T272" s="7"/>
      <c r="U272" s="242"/>
      <c r="V272" s="7"/>
      <c r="W272" s="7"/>
      <c r="X272" s="185"/>
      <c r="Y272" s="7"/>
      <c r="Z272" s="7"/>
      <c r="AA272" s="7"/>
      <c r="AB272" s="7"/>
      <c r="AC272" s="7"/>
      <c r="AD272" s="7"/>
      <c r="AE272" s="7"/>
      <c r="AF272" s="7"/>
      <c r="AG272" s="7"/>
      <c r="AH272" s="7"/>
      <c r="AI272" s="7"/>
      <c r="AJ272" s="7"/>
      <c r="AK272" s="7"/>
      <c r="AL272" s="7"/>
    </row>
    <row r="273" ht="15.75" hidden="1" customHeight="1" outlineLevel="1">
      <c r="A273" s="183"/>
      <c r="B273" s="7"/>
      <c r="C273" s="7"/>
      <c r="D273" s="7"/>
      <c r="E273" s="7"/>
      <c r="F273" s="7"/>
      <c r="G273" s="7"/>
      <c r="H273" s="7"/>
      <c r="I273" s="7" t="s">
        <v>2383</v>
      </c>
      <c r="J273" s="2"/>
      <c r="K273" s="7">
        <v>1.0</v>
      </c>
      <c r="L273" s="7" t="s">
        <v>2308</v>
      </c>
      <c r="M273" s="7"/>
      <c r="N273" s="2"/>
      <c r="O273" s="7"/>
      <c r="P273" s="183"/>
      <c r="Q273" s="183"/>
      <c r="R273" s="7" t="s">
        <v>2454</v>
      </c>
      <c r="S273" s="7">
        <f t="shared" si="2"/>
        <v>0</v>
      </c>
      <c r="T273" s="7"/>
      <c r="U273" s="242"/>
      <c r="V273" s="7"/>
      <c r="W273" s="7"/>
      <c r="X273" s="185"/>
      <c r="Y273" s="7"/>
      <c r="Z273" s="7"/>
      <c r="AA273" s="7"/>
      <c r="AB273" s="7"/>
      <c r="AC273" s="7"/>
      <c r="AD273" s="7"/>
      <c r="AE273" s="7"/>
      <c r="AF273" s="7"/>
      <c r="AG273" s="7"/>
      <c r="AH273" s="7"/>
      <c r="AI273" s="7"/>
      <c r="AJ273" s="7"/>
      <c r="AK273" s="7"/>
      <c r="AL273" s="7"/>
    </row>
    <row r="274" ht="15.75" hidden="1" customHeight="1" outlineLevel="1">
      <c r="A274" s="183"/>
      <c r="B274" s="7"/>
      <c r="C274" s="7"/>
      <c r="D274" s="7"/>
      <c r="E274" s="7"/>
      <c r="F274" s="7"/>
      <c r="G274" s="7"/>
      <c r="H274" s="7"/>
      <c r="I274" s="7"/>
      <c r="K274" s="7"/>
      <c r="L274" s="7"/>
      <c r="M274" s="7" t="s">
        <v>2385</v>
      </c>
      <c r="O274" s="7"/>
      <c r="P274" s="183"/>
      <c r="Q274" s="183"/>
      <c r="R274" s="7"/>
      <c r="S274" s="7">
        <f t="shared" si="2"/>
        <v>0</v>
      </c>
      <c r="T274" s="7"/>
      <c r="U274" s="242"/>
      <c r="V274" s="7"/>
      <c r="W274" s="7"/>
      <c r="X274" s="185"/>
      <c r="Y274" s="7"/>
      <c r="Z274" s="7"/>
      <c r="AA274" s="7"/>
      <c r="AB274" s="7"/>
      <c r="AC274" s="7"/>
      <c r="AD274" s="7"/>
      <c r="AE274" s="7"/>
      <c r="AF274" s="7"/>
      <c r="AG274" s="7"/>
      <c r="AH274" s="7"/>
      <c r="AI274" s="7"/>
      <c r="AJ274" s="7"/>
      <c r="AK274" s="7"/>
      <c r="AL274" s="7"/>
    </row>
    <row r="275" ht="15.75" hidden="1" customHeight="1" outlineLevel="1">
      <c r="A275" s="183"/>
      <c r="B275" s="7"/>
      <c r="C275" s="7"/>
      <c r="D275" s="7"/>
      <c r="E275" s="7"/>
      <c r="F275" s="7"/>
      <c r="G275" s="7"/>
      <c r="H275" s="7"/>
      <c r="I275" s="7"/>
      <c r="K275" s="7"/>
      <c r="L275" s="7"/>
      <c r="M275" s="7"/>
      <c r="N275" s="2" t="s">
        <v>2386</v>
      </c>
      <c r="O275" s="243"/>
      <c r="P275" s="183"/>
      <c r="Q275" s="183"/>
      <c r="R275" s="7"/>
      <c r="S275" s="7">
        <f t="shared" si="2"/>
        <v>1055</v>
      </c>
      <c r="T275" s="7" t="s">
        <v>2186</v>
      </c>
      <c r="U275" s="242"/>
      <c r="V275" s="7"/>
      <c r="W275" s="7"/>
      <c r="X275" s="185"/>
      <c r="Y275" s="7"/>
      <c r="Z275" s="7"/>
      <c r="AA275" s="7"/>
      <c r="AB275" s="7"/>
      <c r="AC275" s="7"/>
      <c r="AD275" s="7"/>
      <c r="AE275" s="7"/>
      <c r="AF275" s="7"/>
      <c r="AG275" s="7"/>
      <c r="AH275" s="7"/>
      <c r="AI275" s="7"/>
      <c r="AJ275" s="7"/>
      <c r="AK275" s="7"/>
      <c r="AL275" s="7"/>
    </row>
    <row r="276" ht="15.75" hidden="1" customHeight="1" outlineLevel="1">
      <c r="A276" s="183"/>
      <c r="B276" s="7"/>
      <c r="C276" s="7"/>
      <c r="D276" s="7"/>
      <c r="E276" s="7"/>
      <c r="F276" s="7"/>
      <c r="G276" s="7"/>
      <c r="H276" s="7"/>
      <c r="I276" s="7"/>
      <c r="K276" s="7"/>
      <c r="L276" s="7"/>
      <c r="M276" s="7"/>
      <c r="O276" s="7" t="s">
        <v>2322</v>
      </c>
      <c r="P276" s="183"/>
      <c r="Q276" s="183"/>
      <c r="R276" s="7"/>
      <c r="S276" s="7">
        <f t="shared" si="2"/>
        <v>0</v>
      </c>
      <c r="T276" s="7"/>
      <c r="U276" s="242"/>
      <c r="V276" s="7"/>
      <c r="W276" s="7"/>
      <c r="X276" s="185"/>
      <c r="Y276" s="7"/>
      <c r="Z276" s="7"/>
      <c r="AA276" s="7"/>
      <c r="AB276" s="7"/>
      <c r="AC276" s="7"/>
      <c r="AD276" s="7"/>
      <c r="AE276" s="7"/>
      <c r="AF276" s="7"/>
      <c r="AG276" s="7"/>
      <c r="AH276" s="7"/>
      <c r="AI276" s="7"/>
      <c r="AJ276" s="7"/>
      <c r="AK276" s="7"/>
      <c r="AL276" s="7"/>
    </row>
    <row r="277" ht="15.75" hidden="1" customHeight="1" outlineLevel="1">
      <c r="A277" s="183"/>
      <c r="B277" s="7"/>
      <c r="C277" s="7"/>
      <c r="D277" s="7"/>
      <c r="E277" s="7"/>
      <c r="F277" s="7"/>
      <c r="G277" s="7"/>
      <c r="H277" s="7"/>
      <c r="I277" s="7"/>
      <c r="K277" s="7"/>
      <c r="L277" s="7"/>
      <c r="M277" s="7"/>
      <c r="N277" s="2" t="s">
        <v>2387</v>
      </c>
      <c r="O277" s="258"/>
      <c r="P277" s="183"/>
      <c r="Q277" s="183"/>
      <c r="R277" s="7"/>
      <c r="S277" s="7">
        <f t="shared" si="2"/>
        <v>1056</v>
      </c>
      <c r="T277" s="7" t="s">
        <v>2186</v>
      </c>
      <c r="U277" s="242"/>
      <c r="V277" s="7"/>
      <c r="W277" s="7"/>
      <c r="X277" s="185"/>
      <c r="Y277" s="7"/>
      <c r="Z277" s="7"/>
      <c r="AA277" s="7"/>
      <c r="AB277" s="7"/>
      <c r="AC277" s="7"/>
      <c r="AD277" s="7"/>
      <c r="AE277" s="7"/>
      <c r="AF277" s="7"/>
      <c r="AG277" s="7"/>
      <c r="AH277" s="7"/>
      <c r="AI277" s="7"/>
      <c r="AJ277" s="7"/>
      <c r="AK277" s="7"/>
      <c r="AL277" s="7"/>
    </row>
    <row r="278" ht="15.75" hidden="1" customHeight="1" outlineLevel="1">
      <c r="A278" s="183"/>
      <c r="B278" s="7"/>
      <c r="C278" s="7"/>
      <c r="D278" s="7"/>
      <c r="E278" s="7"/>
      <c r="F278" s="7"/>
      <c r="G278" s="7"/>
      <c r="H278" s="7"/>
      <c r="I278" s="7"/>
      <c r="K278" s="7"/>
      <c r="L278" s="7"/>
      <c r="M278" s="7"/>
      <c r="O278" s="7" t="s">
        <v>2313</v>
      </c>
      <c r="P278" s="183"/>
      <c r="Q278" s="183"/>
      <c r="R278" s="7"/>
      <c r="S278" s="7">
        <f t="shared" si="2"/>
        <v>0</v>
      </c>
      <c r="T278" s="7"/>
      <c r="U278" s="242"/>
      <c r="V278" s="7"/>
      <c r="W278" s="7"/>
      <c r="X278" s="185"/>
      <c r="Y278" s="7"/>
      <c r="Z278" s="7"/>
      <c r="AA278" s="7"/>
      <c r="AB278" s="7"/>
      <c r="AC278" s="7"/>
      <c r="AD278" s="7"/>
      <c r="AE278" s="7"/>
      <c r="AF278" s="7"/>
      <c r="AG278" s="7"/>
      <c r="AH278" s="7"/>
      <c r="AI278" s="7"/>
      <c r="AJ278" s="7"/>
      <c r="AK278" s="7"/>
      <c r="AL278" s="7"/>
    </row>
    <row r="279" ht="15.75" hidden="1" customHeight="1" outlineLevel="1">
      <c r="A279" s="183"/>
      <c r="B279" s="7"/>
      <c r="C279" s="7"/>
      <c r="D279" s="7"/>
      <c r="E279" s="7"/>
      <c r="F279" s="7"/>
      <c r="G279" s="7"/>
      <c r="H279" s="7"/>
      <c r="I279" s="7"/>
      <c r="K279" s="7"/>
      <c r="L279" s="7"/>
      <c r="M279" s="7"/>
      <c r="N279" s="2" t="s">
        <v>2388</v>
      </c>
      <c r="O279" s="259"/>
      <c r="P279" s="183"/>
      <c r="Q279" s="183"/>
      <c r="R279" s="7"/>
      <c r="S279" s="7">
        <f t="shared" si="2"/>
        <v>1057</v>
      </c>
      <c r="T279" s="7" t="s">
        <v>2199</v>
      </c>
      <c r="U279" s="242"/>
      <c r="V279" s="7"/>
      <c r="W279" s="7"/>
      <c r="X279" s="185"/>
      <c r="Y279" s="7"/>
      <c r="Z279" s="7"/>
      <c r="AA279" s="7"/>
      <c r="AB279" s="7"/>
      <c r="AC279" s="7"/>
      <c r="AD279" s="7"/>
      <c r="AE279" s="7"/>
      <c r="AF279" s="7"/>
      <c r="AG279" s="7"/>
      <c r="AH279" s="7"/>
      <c r="AI279" s="7"/>
      <c r="AJ279" s="7"/>
      <c r="AK279" s="7"/>
      <c r="AL279" s="7"/>
    </row>
    <row r="280" ht="15.75" hidden="1" customHeight="1" outlineLevel="1">
      <c r="A280" s="183"/>
      <c r="B280" s="7"/>
      <c r="C280" s="7"/>
      <c r="D280" s="7"/>
      <c r="E280" s="7"/>
      <c r="F280" s="7"/>
      <c r="G280" s="7"/>
      <c r="H280" s="7"/>
      <c r="I280" s="7"/>
      <c r="K280" s="7"/>
      <c r="L280" s="7"/>
      <c r="M280" s="7"/>
      <c r="O280" s="7" t="s">
        <v>2322</v>
      </c>
      <c r="P280" s="183"/>
      <c r="Q280" s="183"/>
      <c r="R280" s="7"/>
      <c r="S280" s="7">
        <f t="shared" si="2"/>
        <v>0</v>
      </c>
      <c r="T280" s="7"/>
      <c r="U280" s="242"/>
      <c r="V280" s="7"/>
      <c r="W280" s="7"/>
      <c r="X280" s="185"/>
      <c r="Y280" s="7"/>
      <c r="Z280" s="7"/>
      <c r="AA280" s="7"/>
      <c r="AB280" s="7"/>
      <c r="AC280" s="7"/>
      <c r="AD280" s="7"/>
      <c r="AE280" s="7"/>
      <c r="AF280" s="7"/>
      <c r="AG280" s="7"/>
      <c r="AH280" s="7"/>
      <c r="AI280" s="7"/>
      <c r="AJ280" s="7"/>
      <c r="AK280" s="7"/>
      <c r="AL280" s="7"/>
    </row>
    <row r="281" ht="15.75" hidden="1" customHeight="1" outlineLevel="1">
      <c r="A281" s="183"/>
      <c r="B281" s="7"/>
      <c r="C281" s="7"/>
      <c r="D281" s="7"/>
      <c r="E281" s="7"/>
      <c r="F281" s="7"/>
      <c r="G281" s="7"/>
      <c r="H281" s="7"/>
      <c r="I281" s="7"/>
      <c r="K281" s="7"/>
      <c r="L281" s="7"/>
      <c r="M281" s="7"/>
      <c r="O281" s="7" t="s">
        <v>2325</v>
      </c>
      <c r="P281" s="183"/>
      <c r="Q281" s="183"/>
      <c r="R281" s="7"/>
      <c r="S281" s="7">
        <f t="shared" si="2"/>
        <v>0</v>
      </c>
      <c r="T281" s="7"/>
      <c r="U281" s="242"/>
      <c r="V281" s="7"/>
      <c r="W281" s="7"/>
      <c r="X281" s="185"/>
      <c r="Y281" s="7"/>
      <c r="Z281" s="7"/>
      <c r="AA281" s="7"/>
      <c r="AB281" s="7"/>
      <c r="AC281" s="7"/>
      <c r="AD281" s="7"/>
      <c r="AE281" s="7"/>
      <c r="AF281" s="7"/>
      <c r="AG281" s="7"/>
      <c r="AH281" s="7"/>
      <c r="AI281" s="7"/>
      <c r="AJ281" s="7"/>
      <c r="AK281" s="7"/>
      <c r="AL281" s="7"/>
    </row>
    <row r="282" ht="15.75" hidden="1" customHeight="1" outlineLevel="1">
      <c r="A282" s="183"/>
      <c r="B282" s="7"/>
      <c r="C282" s="7"/>
      <c r="D282" s="7"/>
      <c r="E282" s="7"/>
      <c r="F282" s="7"/>
      <c r="G282" s="7"/>
      <c r="H282" s="7"/>
      <c r="I282" s="7"/>
      <c r="K282" s="7"/>
      <c r="L282" s="7"/>
      <c r="M282" s="7"/>
      <c r="N282" s="2" t="s">
        <v>2455</v>
      </c>
      <c r="O282" s="260"/>
      <c r="P282" s="183"/>
      <c r="Q282" s="183"/>
      <c r="R282" s="7"/>
      <c r="S282" s="7">
        <f t="shared" si="2"/>
        <v>1061</v>
      </c>
      <c r="T282" s="7" t="s">
        <v>2191</v>
      </c>
      <c r="U282" s="242"/>
      <c r="V282" s="7"/>
      <c r="W282" s="7"/>
      <c r="X282" s="185"/>
      <c r="Y282" s="7"/>
      <c r="Z282" s="7"/>
      <c r="AA282" s="7"/>
      <c r="AB282" s="7"/>
      <c r="AC282" s="7"/>
      <c r="AD282" s="7"/>
      <c r="AE282" s="7"/>
      <c r="AF282" s="7"/>
      <c r="AG282" s="7"/>
      <c r="AH282" s="7"/>
      <c r="AI282" s="7"/>
      <c r="AJ282" s="7"/>
      <c r="AK282" s="7"/>
      <c r="AL282" s="7"/>
    </row>
    <row r="283" ht="15.75" hidden="1" customHeight="1" outlineLevel="1">
      <c r="A283" s="183"/>
      <c r="B283" s="7"/>
      <c r="C283" s="7"/>
      <c r="D283" s="7"/>
      <c r="E283" s="7"/>
      <c r="F283" s="7"/>
      <c r="G283" s="7"/>
      <c r="H283" s="7"/>
      <c r="I283" s="7"/>
      <c r="K283" s="7"/>
      <c r="L283" s="7"/>
      <c r="M283" s="7"/>
      <c r="O283" s="7" t="s">
        <v>2456</v>
      </c>
      <c r="P283" s="183"/>
      <c r="Q283" s="183"/>
      <c r="R283" s="7"/>
      <c r="S283" s="7">
        <f t="shared" si="2"/>
        <v>0</v>
      </c>
      <c r="T283" s="7"/>
      <c r="U283" s="242"/>
      <c r="V283" s="7"/>
      <c r="W283" s="7"/>
      <c r="X283" s="185"/>
      <c r="Y283" s="7"/>
      <c r="Z283" s="7"/>
      <c r="AA283" s="7"/>
      <c r="AB283" s="7"/>
      <c r="AC283" s="7"/>
      <c r="AD283" s="7"/>
      <c r="AE283" s="7"/>
      <c r="AF283" s="7"/>
      <c r="AG283" s="7"/>
      <c r="AH283" s="7"/>
      <c r="AI283" s="7"/>
      <c r="AJ283" s="7"/>
      <c r="AK283" s="7"/>
      <c r="AL283" s="7"/>
    </row>
    <row r="284" ht="15.75" customHeight="1" collapsed="1">
      <c r="A284" s="183" t="s">
        <v>133</v>
      </c>
      <c r="B284" s="7" t="s">
        <v>2457</v>
      </c>
      <c r="C284" s="7" t="s">
        <v>2177</v>
      </c>
      <c r="D284" s="7"/>
      <c r="E284" s="7"/>
      <c r="F284" s="7"/>
      <c r="G284" s="7"/>
      <c r="H284" s="7"/>
      <c r="I284" s="7"/>
      <c r="J284" s="2"/>
      <c r="K284" s="7"/>
      <c r="L284" s="7"/>
      <c r="M284" s="7"/>
      <c r="N284" s="2"/>
      <c r="O284" s="7"/>
      <c r="P284" s="183"/>
      <c r="Q284" s="183"/>
      <c r="R284" s="7"/>
      <c r="S284" s="7">
        <f t="shared" si="2"/>
        <v>0</v>
      </c>
      <c r="T284" s="7"/>
      <c r="U284" s="242"/>
      <c r="V284" s="7"/>
      <c r="W284" s="7"/>
      <c r="X284" s="185"/>
      <c r="Y284" s="7"/>
      <c r="Z284" s="7"/>
      <c r="AA284" s="7"/>
      <c r="AB284" s="7"/>
      <c r="AC284" s="7"/>
      <c r="AD284" s="7"/>
      <c r="AE284" s="7"/>
      <c r="AF284" s="7"/>
      <c r="AG284" s="7"/>
      <c r="AH284" s="7"/>
      <c r="AI284" s="7"/>
      <c r="AJ284" s="7"/>
      <c r="AK284" s="7"/>
      <c r="AL284" s="7"/>
    </row>
    <row r="285" ht="15.75" hidden="1" customHeight="1" outlineLevel="1">
      <c r="A285" s="183"/>
      <c r="B285" s="7"/>
      <c r="C285" s="7"/>
      <c r="D285" s="7"/>
      <c r="E285" s="7"/>
      <c r="F285" s="7"/>
      <c r="G285" s="7"/>
      <c r="H285" s="7"/>
      <c r="I285" s="7" t="s">
        <v>2179</v>
      </c>
      <c r="J285" s="2"/>
      <c r="K285" s="7">
        <v>2.0</v>
      </c>
      <c r="L285" s="7" t="s">
        <v>2181</v>
      </c>
      <c r="M285" s="7"/>
      <c r="N285" s="2"/>
      <c r="O285" s="7"/>
      <c r="P285" s="183"/>
      <c r="Q285" s="183"/>
      <c r="R285" s="7" t="s">
        <v>2458</v>
      </c>
      <c r="S285" s="7">
        <f t="shared" si="2"/>
        <v>0</v>
      </c>
      <c r="T285" s="7"/>
      <c r="U285" s="242"/>
      <c r="V285" s="7"/>
      <c r="W285" s="7"/>
      <c r="X285" s="185"/>
      <c r="Y285" s="7"/>
      <c r="Z285" s="7"/>
      <c r="AA285" s="7"/>
      <c r="AB285" s="7"/>
      <c r="AC285" s="7"/>
      <c r="AD285" s="7"/>
      <c r="AE285" s="7"/>
      <c r="AF285" s="7"/>
      <c r="AG285" s="7"/>
      <c r="AH285" s="7"/>
      <c r="AI285" s="7"/>
      <c r="AJ285" s="7"/>
      <c r="AK285" s="7"/>
      <c r="AL285" s="7"/>
    </row>
    <row r="286" ht="15.75" hidden="1" customHeight="1" outlineLevel="1">
      <c r="A286" s="183"/>
      <c r="B286" s="7"/>
      <c r="C286" s="7"/>
      <c r="D286" s="7"/>
      <c r="E286" s="7"/>
      <c r="F286" s="7"/>
      <c r="G286" s="7"/>
      <c r="H286" s="7"/>
      <c r="I286" s="7"/>
      <c r="K286" s="7"/>
      <c r="L286" s="7"/>
      <c r="M286" s="7" t="s">
        <v>2183</v>
      </c>
      <c r="O286" s="7"/>
      <c r="P286" s="183"/>
      <c r="Q286" s="183"/>
      <c r="R286" s="7"/>
      <c r="S286" s="7">
        <f t="shared" si="2"/>
        <v>0</v>
      </c>
      <c r="T286" s="7"/>
      <c r="U286" s="242"/>
      <c r="V286" s="7"/>
      <c r="W286" s="7"/>
      <c r="X286" s="185"/>
      <c r="Y286" s="7"/>
      <c r="Z286" s="7"/>
      <c r="AA286" s="7"/>
      <c r="AB286" s="7"/>
      <c r="AC286" s="7"/>
      <c r="AD286" s="7"/>
      <c r="AE286" s="7"/>
      <c r="AF286" s="7"/>
      <c r="AG286" s="7"/>
      <c r="AH286" s="7"/>
      <c r="AI286" s="7"/>
      <c r="AJ286" s="7"/>
      <c r="AK286" s="7"/>
      <c r="AL286" s="7"/>
    </row>
    <row r="287" ht="15.75" hidden="1" customHeight="1" outlineLevel="1">
      <c r="A287" s="183"/>
      <c r="B287" s="7"/>
      <c r="C287" s="7"/>
      <c r="D287" s="7"/>
      <c r="E287" s="7"/>
      <c r="F287" s="7"/>
      <c r="G287" s="7"/>
      <c r="H287" s="7"/>
      <c r="I287" s="7"/>
      <c r="K287" s="7"/>
      <c r="L287" s="7"/>
      <c r="M287" s="7"/>
      <c r="N287" s="2" t="s">
        <v>2184</v>
      </c>
      <c r="O287" s="243"/>
      <c r="P287" s="183"/>
      <c r="Q287" s="183"/>
      <c r="R287" s="7"/>
      <c r="S287" s="7">
        <f t="shared" si="2"/>
        <v>1001</v>
      </c>
      <c r="T287" s="7" t="s">
        <v>2186</v>
      </c>
      <c r="U287" s="242"/>
      <c r="V287" s="7"/>
      <c r="W287" s="7"/>
      <c r="X287" s="185"/>
      <c r="Y287" s="7"/>
      <c r="Z287" s="7"/>
      <c r="AA287" s="7"/>
      <c r="AB287" s="7"/>
      <c r="AC287" s="7"/>
      <c r="AD287" s="7"/>
      <c r="AE287" s="7"/>
      <c r="AF287" s="7"/>
      <c r="AG287" s="7"/>
      <c r="AH287" s="7"/>
      <c r="AI287" s="7"/>
      <c r="AJ287" s="7"/>
      <c r="AK287" s="7"/>
      <c r="AL287" s="7"/>
    </row>
    <row r="288" ht="15.75" hidden="1" customHeight="1" outlineLevel="1">
      <c r="A288" s="183"/>
      <c r="B288" s="7"/>
      <c r="C288" s="7"/>
      <c r="D288" s="7"/>
      <c r="E288" s="7"/>
      <c r="F288" s="7"/>
      <c r="G288" s="7"/>
      <c r="H288" s="7"/>
      <c r="I288" s="7"/>
      <c r="K288" s="7"/>
      <c r="L288" s="7"/>
      <c r="M288" s="7"/>
      <c r="O288" s="7" t="s">
        <v>2187</v>
      </c>
      <c r="P288" s="183"/>
      <c r="Q288" s="183"/>
      <c r="R288" s="7"/>
      <c r="S288" s="7">
        <f t="shared" si="2"/>
        <v>0</v>
      </c>
      <c r="T288" s="7"/>
      <c r="U288" s="242"/>
      <c r="V288" s="7"/>
      <c r="W288" s="7"/>
      <c r="X288" s="185"/>
      <c r="Y288" s="7"/>
      <c r="Z288" s="7"/>
      <c r="AA288" s="7"/>
      <c r="AB288" s="7"/>
      <c r="AC288" s="7"/>
      <c r="AD288" s="7"/>
      <c r="AE288" s="7"/>
      <c r="AF288" s="7"/>
      <c r="AG288" s="7"/>
      <c r="AH288" s="7"/>
      <c r="AI288" s="7"/>
      <c r="AJ288" s="7"/>
      <c r="AK288" s="7"/>
      <c r="AL288" s="7"/>
    </row>
    <row r="289" ht="15.75" hidden="1" customHeight="1" outlineLevel="1">
      <c r="A289" s="183"/>
      <c r="B289" s="7"/>
      <c r="C289" s="7"/>
      <c r="D289" s="7"/>
      <c r="E289" s="7"/>
      <c r="F289" s="7"/>
      <c r="G289" s="7"/>
      <c r="H289" s="7"/>
      <c r="I289" s="7"/>
      <c r="K289" s="7"/>
      <c r="L289" s="7"/>
      <c r="M289" s="7"/>
      <c r="N289" s="2" t="s">
        <v>2459</v>
      </c>
      <c r="O289" s="245"/>
      <c r="P289" s="183"/>
      <c r="Q289" s="183"/>
      <c r="R289" s="7"/>
      <c r="S289" s="7">
        <f t="shared" si="2"/>
        <v>1018</v>
      </c>
      <c r="T289" s="7" t="s">
        <v>2191</v>
      </c>
      <c r="U289" s="242"/>
      <c r="V289" s="7"/>
      <c r="W289" s="7"/>
      <c r="X289" s="185"/>
      <c r="Y289" s="7"/>
      <c r="Z289" s="7"/>
      <c r="AA289" s="7"/>
      <c r="AB289" s="7"/>
      <c r="AC289" s="7"/>
      <c r="AD289" s="7"/>
      <c r="AE289" s="7"/>
      <c r="AF289" s="7"/>
      <c r="AG289" s="7"/>
      <c r="AH289" s="7"/>
      <c r="AI289" s="7"/>
      <c r="AJ289" s="7"/>
      <c r="AK289" s="7"/>
      <c r="AL289" s="7"/>
    </row>
    <row r="290" ht="15.75" hidden="1" customHeight="1" outlineLevel="1">
      <c r="A290" s="183"/>
      <c r="B290" s="7"/>
      <c r="C290" s="7"/>
      <c r="D290" s="7"/>
      <c r="E290" s="7"/>
      <c r="F290" s="7"/>
      <c r="G290" s="7"/>
      <c r="H290" s="7"/>
      <c r="I290" s="7"/>
      <c r="K290" s="7"/>
      <c r="L290" s="7"/>
      <c r="M290" s="7"/>
      <c r="O290" s="7" t="s">
        <v>2460</v>
      </c>
      <c r="P290" s="183"/>
      <c r="Q290" s="183"/>
      <c r="R290" s="7"/>
      <c r="S290" s="7">
        <f t="shared" si="2"/>
        <v>0</v>
      </c>
      <c r="T290" s="7"/>
      <c r="U290" s="242"/>
      <c r="V290" s="7"/>
      <c r="W290" s="7"/>
      <c r="X290" s="185"/>
      <c r="Y290" s="7"/>
      <c r="Z290" s="7"/>
      <c r="AA290" s="7"/>
      <c r="AB290" s="7"/>
      <c r="AC290" s="7"/>
      <c r="AD290" s="7"/>
      <c r="AE290" s="7"/>
      <c r="AF290" s="7"/>
      <c r="AG290" s="7"/>
      <c r="AH290" s="7"/>
      <c r="AI290" s="7"/>
      <c r="AJ290" s="7"/>
      <c r="AK290" s="7"/>
      <c r="AL290" s="7"/>
    </row>
    <row r="291" ht="15.75" customHeight="1" collapsed="1">
      <c r="A291" s="183" t="s">
        <v>1807</v>
      </c>
      <c r="B291" s="7" t="s">
        <v>2461</v>
      </c>
      <c r="C291" s="7" t="s">
        <v>2177</v>
      </c>
      <c r="D291" s="7"/>
      <c r="E291" s="7"/>
      <c r="F291" s="7"/>
      <c r="G291" s="7"/>
      <c r="H291" s="7"/>
      <c r="I291" s="7"/>
      <c r="J291" s="2"/>
      <c r="K291" s="7"/>
      <c r="L291" s="7"/>
      <c r="M291" s="7"/>
      <c r="N291" s="2"/>
      <c r="O291" s="7"/>
      <c r="P291" s="183"/>
      <c r="Q291" s="183"/>
      <c r="R291" s="7"/>
      <c r="S291" s="7">
        <f t="shared" si="2"/>
        <v>0</v>
      </c>
      <c r="T291" s="7"/>
      <c r="U291" s="242"/>
      <c r="V291" s="7"/>
      <c r="W291" s="7"/>
      <c r="X291" s="185"/>
      <c r="Y291" s="7"/>
      <c r="Z291" s="7"/>
      <c r="AA291" s="7"/>
      <c r="AB291" s="7"/>
      <c r="AC291" s="7"/>
      <c r="AD291" s="7"/>
      <c r="AE291" s="7"/>
      <c r="AF291" s="7"/>
      <c r="AG291" s="7"/>
      <c r="AH291" s="7"/>
      <c r="AI291" s="7"/>
      <c r="AJ291" s="7"/>
      <c r="AK291" s="7"/>
      <c r="AL291" s="7"/>
    </row>
    <row r="292" ht="15.75" hidden="1" customHeight="1" outlineLevel="1">
      <c r="A292" s="183"/>
      <c r="B292" s="7"/>
      <c r="C292" s="7"/>
      <c r="D292" s="7"/>
      <c r="E292" s="7"/>
      <c r="F292" s="7"/>
      <c r="G292" s="7"/>
      <c r="H292" s="7"/>
      <c r="I292" s="7" t="s">
        <v>2462</v>
      </c>
      <c r="J292" s="2"/>
      <c r="K292" s="7">
        <v>3.0</v>
      </c>
      <c r="L292" s="7" t="s">
        <v>2227</v>
      </c>
      <c r="M292" s="7"/>
      <c r="N292" s="2"/>
      <c r="O292" s="7"/>
      <c r="P292" s="183"/>
      <c r="Q292" s="183"/>
      <c r="R292" s="7" t="s">
        <v>2463</v>
      </c>
      <c r="S292" s="7">
        <f t="shared" si="2"/>
        <v>0</v>
      </c>
      <c r="T292" s="7"/>
      <c r="U292" s="242"/>
      <c r="V292" s="7"/>
      <c r="W292" s="7"/>
      <c r="X292" s="185"/>
      <c r="Y292" s="7"/>
      <c r="Z292" s="7"/>
      <c r="AA292" s="7"/>
      <c r="AB292" s="7"/>
      <c r="AC292" s="7"/>
      <c r="AD292" s="7"/>
      <c r="AE292" s="7"/>
      <c r="AF292" s="7"/>
      <c r="AG292" s="7"/>
      <c r="AH292" s="7"/>
      <c r="AI292" s="7"/>
      <c r="AJ292" s="7"/>
      <c r="AK292" s="7"/>
      <c r="AL292" s="7"/>
    </row>
    <row r="293" ht="15.75" hidden="1" customHeight="1" outlineLevel="1">
      <c r="A293" s="183"/>
      <c r="B293" s="7"/>
      <c r="C293" s="7"/>
      <c r="D293" s="7"/>
      <c r="E293" s="7"/>
      <c r="F293" s="7"/>
      <c r="G293" s="7"/>
      <c r="H293" s="7"/>
      <c r="I293" s="7"/>
      <c r="K293" s="7"/>
      <c r="L293" s="7"/>
      <c r="M293" s="7" t="s">
        <v>2464</v>
      </c>
      <c r="O293" s="7"/>
      <c r="P293" s="183"/>
      <c r="Q293" s="183"/>
      <c r="R293" s="7"/>
      <c r="S293" s="7">
        <f t="shared" si="2"/>
        <v>0</v>
      </c>
      <c r="T293" s="7"/>
      <c r="U293" s="242"/>
      <c r="V293" s="7"/>
      <c r="W293" s="7"/>
      <c r="X293" s="185"/>
      <c r="Y293" s="7"/>
      <c r="Z293" s="7"/>
      <c r="AA293" s="7"/>
      <c r="AB293" s="7"/>
      <c r="AC293" s="7"/>
      <c r="AD293" s="7"/>
      <c r="AE293" s="7"/>
      <c r="AF293" s="7"/>
      <c r="AG293" s="7"/>
      <c r="AH293" s="7"/>
      <c r="AI293" s="7"/>
      <c r="AJ293" s="7"/>
      <c r="AK293" s="7"/>
      <c r="AL293" s="7"/>
    </row>
    <row r="294" ht="15.75" hidden="1" customHeight="1" outlineLevel="1">
      <c r="A294" s="183"/>
      <c r="B294" s="7"/>
      <c r="C294" s="7"/>
      <c r="D294" s="7"/>
      <c r="E294" s="7"/>
      <c r="F294" s="7"/>
      <c r="G294" s="7"/>
      <c r="H294" s="7"/>
      <c r="I294" s="7"/>
      <c r="K294" s="7"/>
      <c r="L294" s="7"/>
      <c r="M294" s="7"/>
      <c r="N294" s="2" t="s">
        <v>2465</v>
      </c>
      <c r="O294" s="243"/>
      <c r="P294" s="183"/>
      <c r="Q294" s="183"/>
      <c r="R294" s="7"/>
      <c r="S294" s="7">
        <f t="shared" si="2"/>
        <v>144</v>
      </c>
      <c r="T294" s="7" t="s">
        <v>2186</v>
      </c>
      <c r="U294" s="242"/>
      <c r="V294" s="7"/>
      <c r="W294" s="7"/>
      <c r="X294" s="185"/>
      <c r="Y294" s="7"/>
      <c r="Z294" s="7"/>
      <c r="AA294" s="7"/>
      <c r="AB294" s="7"/>
      <c r="AC294" s="7"/>
      <c r="AD294" s="7"/>
      <c r="AE294" s="7"/>
      <c r="AF294" s="7"/>
      <c r="AG294" s="7"/>
      <c r="AH294" s="7"/>
      <c r="AI294" s="7"/>
      <c r="AJ294" s="7"/>
      <c r="AK294" s="7"/>
      <c r="AL294" s="7"/>
    </row>
    <row r="295" ht="15.75" hidden="1" customHeight="1" outlineLevel="1">
      <c r="A295" s="183"/>
      <c r="B295" s="7"/>
      <c r="C295" s="7"/>
      <c r="D295" s="7"/>
      <c r="E295" s="7"/>
      <c r="F295" s="7"/>
      <c r="G295" s="7"/>
      <c r="H295" s="7"/>
      <c r="I295" s="7"/>
      <c r="K295" s="7"/>
      <c r="L295" s="7"/>
      <c r="M295" s="7"/>
      <c r="O295" s="7" t="s">
        <v>2466</v>
      </c>
      <c r="P295" s="183"/>
      <c r="Q295" s="183"/>
      <c r="R295" s="7"/>
      <c r="S295" s="7">
        <f t="shared" si="2"/>
        <v>0</v>
      </c>
      <c r="T295" s="7"/>
      <c r="U295" s="242"/>
      <c r="V295" s="7"/>
      <c r="W295" s="7"/>
      <c r="X295" s="185"/>
      <c r="Y295" s="7"/>
      <c r="Z295" s="7"/>
      <c r="AA295" s="7"/>
      <c r="AB295" s="7"/>
      <c r="AC295" s="7"/>
      <c r="AD295" s="7"/>
      <c r="AE295" s="7"/>
      <c r="AF295" s="7"/>
      <c r="AG295" s="7"/>
      <c r="AH295" s="7"/>
      <c r="AI295" s="7"/>
      <c r="AJ295" s="7"/>
      <c r="AK295" s="7"/>
      <c r="AL295" s="7"/>
    </row>
    <row r="296" ht="15.75" customHeight="1" collapsed="1">
      <c r="A296" s="183" t="s">
        <v>149</v>
      </c>
      <c r="B296" s="7" t="s">
        <v>2467</v>
      </c>
      <c r="C296" s="7" t="s">
        <v>2351</v>
      </c>
      <c r="D296" s="7"/>
      <c r="E296" s="7"/>
      <c r="F296" s="7"/>
      <c r="G296" s="7"/>
      <c r="H296" s="7"/>
      <c r="I296" s="7"/>
      <c r="J296" s="2"/>
      <c r="K296" s="7"/>
      <c r="L296" s="7"/>
      <c r="M296" s="7"/>
      <c r="N296" s="2"/>
      <c r="O296" s="7"/>
      <c r="P296" s="183"/>
      <c r="Q296" s="183"/>
      <c r="R296" s="7"/>
      <c r="S296" s="7">
        <f t="shared" si="2"/>
        <v>0</v>
      </c>
      <c r="T296" s="7"/>
      <c r="U296" s="242"/>
      <c r="V296" s="7"/>
      <c r="W296" s="7"/>
      <c r="X296" s="185"/>
      <c r="Y296" s="7"/>
      <c r="Z296" s="7"/>
      <c r="AA296" s="7"/>
      <c r="AB296" s="7"/>
      <c r="AC296" s="7"/>
      <c r="AD296" s="7"/>
      <c r="AE296" s="7"/>
      <c r="AF296" s="7"/>
      <c r="AG296" s="7"/>
      <c r="AH296" s="7"/>
      <c r="AI296" s="7"/>
      <c r="AJ296" s="7"/>
      <c r="AK296" s="7"/>
      <c r="AL296" s="7"/>
    </row>
    <row r="297" ht="15.75" hidden="1" customHeight="1" outlineLevel="1">
      <c r="A297" s="183"/>
      <c r="B297" s="7"/>
      <c r="C297" s="7"/>
      <c r="D297" s="7"/>
      <c r="E297" s="7"/>
      <c r="F297" s="7"/>
      <c r="G297" s="7"/>
      <c r="H297" s="7"/>
      <c r="I297" s="7" t="s">
        <v>2390</v>
      </c>
      <c r="J297" s="2"/>
      <c r="K297" s="7">
        <v>3.0</v>
      </c>
      <c r="L297" s="7" t="s">
        <v>2227</v>
      </c>
      <c r="M297" s="7"/>
      <c r="N297" s="2"/>
      <c r="O297" s="7"/>
      <c r="P297" s="183"/>
      <c r="Q297" s="183"/>
      <c r="R297" s="7" t="s">
        <v>2468</v>
      </c>
      <c r="S297" s="7">
        <f t="shared" si="2"/>
        <v>0</v>
      </c>
      <c r="T297" s="7"/>
      <c r="U297" s="242"/>
      <c r="V297" s="7"/>
      <c r="W297" s="7"/>
      <c r="X297" s="185"/>
      <c r="Y297" s="7"/>
      <c r="Z297" s="7"/>
      <c r="AA297" s="7"/>
      <c r="AB297" s="7"/>
      <c r="AC297" s="7"/>
      <c r="AD297" s="7"/>
      <c r="AE297" s="7"/>
      <c r="AF297" s="7"/>
      <c r="AG297" s="7"/>
      <c r="AH297" s="7"/>
      <c r="AI297" s="7"/>
      <c r="AJ297" s="7"/>
      <c r="AK297" s="7"/>
      <c r="AL297" s="7"/>
    </row>
    <row r="298" ht="15.75" hidden="1" customHeight="1" outlineLevel="1">
      <c r="A298" s="183"/>
      <c r="B298" s="7"/>
      <c r="C298" s="7"/>
      <c r="D298" s="7"/>
      <c r="E298" s="7"/>
      <c r="F298" s="7"/>
      <c r="G298" s="7"/>
      <c r="H298" s="7"/>
      <c r="I298" s="7"/>
      <c r="K298" s="7"/>
      <c r="L298" s="7"/>
      <c r="M298" s="7" t="s">
        <v>2392</v>
      </c>
      <c r="O298" s="7"/>
      <c r="P298" s="183"/>
      <c r="Q298" s="183"/>
      <c r="R298" s="7"/>
      <c r="S298" s="7">
        <f t="shared" si="2"/>
        <v>0</v>
      </c>
      <c r="T298" s="7"/>
      <c r="U298" s="242"/>
      <c r="V298" s="7"/>
      <c r="W298" s="7"/>
      <c r="X298" s="185"/>
      <c r="Y298" s="7"/>
      <c r="Z298" s="7"/>
      <c r="AA298" s="7"/>
      <c r="AB298" s="7"/>
      <c r="AC298" s="7"/>
      <c r="AD298" s="7"/>
      <c r="AE298" s="7"/>
      <c r="AF298" s="7"/>
      <c r="AG298" s="7"/>
      <c r="AH298" s="7"/>
      <c r="AI298" s="7"/>
      <c r="AJ298" s="7"/>
      <c r="AK298" s="7"/>
      <c r="AL298" s="7"/>
    </row>
    <row r="299" ht="15.75" hidden="1" customHeight="1" outlineLevel="1">
      <c r="A299" s="183"/>
      <c r="B299" s="7"/>
      <c r="C299" s="7"/>
      <c r="D299" s="7"/>
      <c r="E299" s="7"/>
      <c r="F299" s="7"/>
      <c r="G299" s="7"/>
      <c r="H299" s="7"/>
      <c r="I299" s="7"/>
      <c r="K299" s="7"/>
      <c r="L299" s="7"/>
      <c r="M299" s="7"/>
      <c r="N299" s="2" t="s">
        <v>2393</v>
      </c>
      <c r="O299" s="243"/>
      <c r="P299" s="183"/>
      <c r="Q299" s="183"/>
      <c r="R299" s="7"/>
      <c r="S299" s="7">
        <f t="shared" si="2"/>
        <v>1064</v>
      </c>
      <c r="T299" s="7" t="s">
        <v>2186</v>
      </c>
      <c r="U299" s="242"/>
      <c r="V299" s="7"/>
      <c r="W299" s="7"/>
      <c r="X299" s="185"/>
      <c r="Y299" s="7"/>
      <c r="Z299" s="7"/>
      <c r="AA299" s="7"/>
      <c r="AB299" s="7"/>
      <c r="AC299" s="7"/>
      <c r="AD299" s="7"/>
      <c r="AE299" s="7"/>
      <c r="AF299" s="7"/>
      <c r="AG299" s="7"/>
      <c r="AH299" s="7"/>
      <c r="AI299" s="7"/>
      <c r="AJ299" s="7"/>
      <c r="AK299" s="7"/>
      <c r="AL299" s="7"/>
    </row>
    <row r="300" ht="15.75" hidden="1" customHeight="1" outlineLevel="1">
      <c r="A300" s="183"/>
      <c r="B300" s="7"/>
      <c r="C300" s="7"/>
      <c r="D300" s="7"/>
      <c r="E300" s="7"/>
      <c r="F300" s="7"/>
      <c r="G300" s="7"/>
      <c r="H300" s="7"/>
      <c r="I300" s="7"/>
      <c r="K300" s="7"/>
      <c r="L300" s="7"/>
      <c r="M300" s="7"/>
      <c r="O300" s="7" t="s">
        <v>2394</v>
      </c>
      <c r="P300" s="183"/>
      <c r="Q300" s="183"/>
      <c r="R300" s="7"/>
      <c r="S300" s="7">
        <f t="shared" si="2"/>
        <v>0</v>
      </c>
      <c r="T300" s="7"/>
      <c r="U300" s="242"/>
      <c r="V300" s="7"/>
      <c r="W300" s="7"/>
      <c r="X300" s="185"/>
      <c r="Y300" s="7"/>
      <c r="Z300" s="7"/>
      <c r="AA300" s="7"/>
      <c r="AB300" s="7"/>
      <c r="AC300" s="7"/>
      <c r="AD300" s="7"/>
      <c r="AE300" s="7"/>
      <c r="AF300" s="7"/>
      <c r="AG300" s="7"/>
      <c r="AH300" s="7"/>
      <c r="AI300" s="7"/>
      <c r="AJ300" s="7"/>
      <c r="AK300" s="7"/>
      <c r="AL300" s="7"/>
    </row>
    <row r="301" ht="15.75" hidden="1" customHeight="1" outlineLevel="1">
      <c r="A301" s="183"/>
      <c r="B301" s="7"/>
      <c r="C301" s="7"/>
      <c r="D301" s="7"/>
      <c r="E301" s="7"/>
      <c r="F301" s="7"/>
      <c r="G301" s="7"/>
      <c r="H301" s="7"/>
      <c r="I301" s="7"/>
      <c r="K301" s="7"/>
      <c r="L301" s="7"/>
      <c r="M301" s="7"/>
      <c r="N301" s="2" t="s">
        <v>2397</v>
      </c>
      <c r="O301" s="260"/>
      <c r="P301" s="183"/>
      <c r="Q301" s="183"/>
      <c r="R301" s="7"/>
      <c r="S301" s="7">
        <f t="shared" si="2"/>
        <v>1065</v>
      </c>
      <c r="T301" s="7" t="s">
        <v>2191</v>
      </c>
      <c r="U301" s="242"/>
      <c r="V301" s="7"/>
      <c r="W301" s="7"/>
      <c r="X301" s="185"/>
      <c r="Y301" s="7"/>
      <c r="Z301" s="7"/>
      <c r="AA301" s="7"/>
      <c r="AB301" s="7"/>
      <c r="AC301" s="7"/>
      <c r="AD301" s="7"/>
      <c r="AE301" s="7"/>
      <c r="AF301" s="7"/>
      <c r="AG301" s="7"/>
      <c r="AH301" s="7"/>
      <c r="AI301" s="7"/>
      <c r="AJ301" s="7"/>
      <c r="AK301" s="7"/>
      <c r="AL301" s="7"/>
    </row>
    <row r="302" ht="15.75" hidden="1" customHeight="1" outlineLevel="1">
      <c r="A302" s="183"/>
      <c r="B302" s="7"/>
      <c r="C302" s="7"/>
      <c r="D302" s="7"/>
      <c r="E302" s="7"/>
      <c r="F302" s="7"/>
      <c r="G302" s="7"/>
      <c r="H302" s="7"/>
      <c r="I302" s="7"/>
      <c r="K302" s="7"/>
      <c r="L302" s="7"/>
      <c r="M302" s="7"/>
      <c r="O302" s="7" t="s">
        <v>2398</v>
      </c>
      <c r="P302" s="183"/>
      <c r="Q302" s="183"/>
      <c r="R302" s="7"/>
      <c r="S302" s="7">
        <f t="shared" si="2"/>
        <v>0</v>
      </c>
      <c r="T302" s="7"/>
      <c r="U302" s="242"/>
      <c r="V302" s="7"/>
      <c r="W302" s="7"/>
      <c r="X302" s="185"/>
      <c r="Y302" s="7"/>
      <c r="Z302" s="7"/>
      <c r="AA302" s="7"/>
      <c r="AB302" s="7"/>
      <c r="AC302" s="7"/>
      <c r="AD302" s="7"/>
      <c r="AE302" s="7"/>
      <c r="AF302" s="7"/>
      <c r="AG302" s="7"/>
      <c r="AH302" s="7"/>
      <c r="AI302" s="7"/>
      <c r="AJ302" s="7"/>
      <c r="AK302" s="7"/>
      <c r="AL302" s="7"/>
    </row>
    <row r="303" ht="15.75" hidden="1" customHeight="1" outlineLevel="1">
      <c r="A303" s="183"/>
      <c r="B303" s="7"/>
      <c r="C303" s="7"/>
      <c r="D303" s="7"/>
      <c r="E303" s="7"/>
      <c r="F303" s="7"/>
      <c r="G303" s="7"/>
      <c r="H303" s="7"/>
      <c r="I303" s="7"/>
      <c r="K303" s="7"/>
      <c r="L303" s="7"/>
      <c r="M303" s="7"/>
      <c r="N303" s="2" t="s">
        <v>2400</v>
      </c>
      <c r="O303" s="260"/>
      <c r="P303" s="183"/>
      <c r="Q303" s="183"/>
      <c r="R303" s="7"/>
      <c r="S303" s="7">
        <f t="shared" si="2"/>
        <v>1066</v>
      </c>
      <c r="T303" s="7" t="s">
        <v>2191</v>
      </c>
      <c r="U303" s="242"/>
      <c r="V303" s="7"/>
      <c r="W303" s="7"/>
      <c r="X303" s="185"/>
      <c r="Y303" s="7"/>
      <c r="Z303" s="7"/>
      <c r="AA303" s="7"/>
      <c r="AB303" s="7"/>
      <c r="AC303" s="7"/>
      <c r="AD303" s="7"/>
      <c r="AE303" s="7"/>
      <c r="AF303" s="7"/>
      <c r="AG303" s="7"/>
      <c r="AH303" s="7"/>
      <c r="AI303" s="7"/>
      <c r="AJ303" s="7"/>
      <c r="AK303" s="7"/>
      <c r="AL303" s="7"/>
    </row>
    <row r="304" ht="15.75" hidden="1" customHeight="1" outlineLevel="1">
      <c r="A304" s="183"/>
      <c r="B304" s="7"/>
      <c r="C304" s="7"/>
      <c r="D304" s="7"/>
      <c r="E304" s="7"/>
      <c r="F304" s="7"/>
      <c r="G304" s="7"/>
      <c r="H304" s="7"/>
      <c r="I304" s="7"/>
      <c r="K304" s="7"/>
      <c r="L304" s="7"/>
      <c r="M304" s="7"/>
      <c r="O304" s="7" t="s">
        <v>2401</v>
      </c>
      <c r="P304" s="183"/>
      <c r="Q304" s="183"/>
      <c r="R304" s="7"/>
      <c r="S304" s="7">
        <f t="shared" si="2"/>
        <v>0</v>
      </c>
      <c r="T304" s="7"/>
      <c r="U304" s="242"/>
      <c r="V304" s="7"/>
      <c r="W304" s="7"/>
      <c r="X304" s="185"/>
      <c r="Y304" s="7"/>
      <c r="Z304" s="7"/>
      <c r="AA304" s="7"/>
      <c r="AB304" s="7"/>
      <c r="AC304" s="7"/>
      <c r="AD304" s="7"/>
      <c r="AE304" s="7"/>
      <c r="AF304" s="7"/>
      <c r="AG304" s="7"/>
      <c r="AH304" s="7"/>
      <c r="AI304" s="7"/>
      <c r="AJ304" s="7"/>
      <c r="AK304" s="7"/>
      <c r="AL304" s="7"/>
    </row>
    <row r="305" ht="15.75" customHeight="1" collapsed="1">
      <c r="A305" s="183" t="s">
        <v>142</v>
      </c>
      <c r="B305" s="7" t="s">
        <v>2469</v>
      </c>
      <c r="C305" s="7" t="s">
        <v>2177</v>
      </c>
      <c r="D305" s="7"/>
      <c r="E305" s="7"/>
      <c r="F305" s="7"/>
      <c r="G305" s="7"/>
      <c r="H305" s="7"/>
      <c r="I305" s="7"/>
      <c r="J305" s="2"/>
      <c r="K305" s="7"/>
      <c r="L305" s="7"/>
      <c r="M305" s="7"/>
      <c r="N305" s="2"/>
      <c r="O305" s="7"/>
      <c r="P305" s="183"/>
      <c r="Q305" s="183"/>
      <c r="R305" s="7"/>
      <c r="S305" s="7">
        <f t="shared" si="2"/>
        <v>0</v>
      </c>
      <c r="T305" s="7"/>
      <c r="U305" s="242"/>
      <c r="V305" s="7"/>
      <c r="W305" s="7"/>
      <c r="X305" s="185"/>
      <c r="Y305" s="7"/>
      <c r="Z305" s="7"/>
      <c r="AA305" s="7"/>
      <c r="AB305" s="7"/>
      <c r="AC305" s="7"/>
      <c r="AD305" s="7"/>
      <c r="AE305" s="7"/>
      <c r="AF305" s="7"/>
      <c r="AG305" s="7"/>
      <c r="AH305" s="7"/>
      <c r="AI305" s="7"/>
      <c r="AJ305" s="7"/>
      <c r="AK305" s="7"/>
      <c r="AL305" s="7"/>
    </row>
    <row r="306" ht="15.75" hidden="1" customHeight="1" outlineLevel="1">
      <c r="A306" s="183"/>
      <c r="B306" s="7"/>
      <c r="C306" s="7"/>
      <c r="D306" s="7"/>
      <c r="E306" s="7"/>
      <c r="F306" s="7"/>
      <c r="G306" s="7"/>
      <c r="H306" s="7"/>
      <c r="I306" s="7" t="s">
        <v>2333</v>
      </c>
      <c r="J306" s="2"/>
      <c r="K306" s="7">
        <v>3.0</v>
      </c>
      <c r="L306" s="7" t="s">
        <v>2227</v>
      </c>
      <c r="M306" s="7"/>
      <c r="N306" s="2"/>
      <c r="O306" s="7"/>
      <c r="P306" s="183"/>
      <c r="Q306" s="183"/>
      <c r="R306" s="7" t="s">
        <v>2470</v>
      </c>
      <c r="S306" s="7">
        <f t="shared" si="2"/>
        <v>0</v>
      </c>
      <c r="T306" s="7"/>
      <c r="U306" s="242"/>
      <c r="V306" s="7"/>
      <c r="W306" s="7"/>
      <c r="X306" s="185"/>
      <c r="Y306" s="7"/>
      <c r="Z306" s="7"/>
      <c r="AA306" s="7"/>
      <c r="AB306" s="7"/>
      <c r="AC306" s="7"/>
      <c r="AD306" s="7"/>
      <c r="AE306" s="7"/>
      <c r="AF306" s="7"/>
      <c r="AG306" s="7"/>
      <c r="AH306" s="7"/>
      <c r="AI306" s="7"/>
      <c r="AJ306" s="7"/>
      <c r="AK306" s="7"/>
      <c r="AL306" s="7"/>
    </row>
    <row r="307" ht="15.75" hidden="1" customHeight="1" outlineLevel="1">
      <c r="A307" s="183"/>
      <c r="B307" s="7"/>
      <c r="C307" s="7"/>
      <c r="D307" s="7"/>
      <c r="E307" s="7"/>
      <c r="F307" s="7"/>
      <c r="G307" s="7"/>
      <c r="H307" s="7"/>
      <c r="I307" s="7"/>
      <c r="K307" s="7"/>
      <c r="L307" s="7"/>
      <c r="M307" s="7" t="s">
        <v>2335</v>
      </c>
      <c r="O307" s="7"/>
      <c r="P307" s="183"/>
      <c r="Q307" s="183"/>
      <c r="R307" s="7"/>
      <c r="S307" s="7">
        <f t="shared" si="2"/>
        <v>0</v>
      </c>
      <c r="T307" s="7"/>
      <c r="U307" s="242"/>
      <c r="V307" s="7"/>
      <c r="W307" s="7"/>
      <c r="X307" s="185"/>
      <c r="Y307" s="7"/>
      <c r="Z307" s="7"/>
      <c r="AA307" s="7"/>
      <c r="AB307" s="7"/>
      <c r="AC307" s="7"/>
      <c r="AD307" s="7"/>
      <c r="AE307" s="7"/>
      <c r="AF307" s="7"/>
      <c r="AG307" s="7"/>
      <c r="AH307" s="7"/>
      <c r="AI307" s="7"/>
      <c r="AJ307" s="7"/>
      <c r="AK307" s="7"/>
      <c r="AL307" s="7"/>
    </row>
    <row r="308" ht="15.75" hidden="1" customHeight="1" outlineLevel="1">
      <c r="A308" s="183"/>
      <c r="B308" s="7"/>
      <c r="C308" s="7"/>
      <c r="D308" s="7"/>
      <c r="E308" s="7"/>
      <c r="F308" s="7"/>
      <c r="G308" s="7"/>
      <c r="H308" s="7"/>
      <c r="I308" s="7"/>
      <c r="K308" s="7"/>
      <c r="L308" s="7"/>
      <c r="M308" s="7"/>
      <c r="N308" s="2" t="s">
        <v>2336</v>
      </c>
      <c r="O308" s="243"/>
      <c r="P308" s="183"/>
      <c r="Q308" s="183"/>
      <c r="R308" s="7"/>
      <c r="S308" s="7">
        <f t="shared" si="2"/>
        <v>1094</v>
      </c>
      <c r="T308" s="7" t="s">
        <v>2186</v>
      </c>
      <c r="U308" s="242"/>
      <c r="V308" s="7"/>
      <c r="W308" s="7"/>
      <c r="X308" s="185"/>
      <c r="Y308" s="7"/>
      <c r="Z308" s="7"/>
      <c r="AA308" s="7"/>
      <c r="AB308" s="7"/>
      <c r="AC308" s="7"/>
      <c r="AD308" s="7"/>
      <c r="AE308" s="7"/>
      <c r="AF308" s="7"/>
      <c r="AG308" s="7"/>
      <c r="AH308" s="7"/>
      <c r="AI308" s="7"/>
      <c r="AJ308" s="7"/>
      <c r="AK308" s="7"/>
      <c r="AL308" s="7"/>
    </row>
    <row r="309" ht="15.75" hidden="1" customHeight="1" outlineLevel="1">
      <c r="A309" s="183"/>
      <c r="B309" s="7"/>
      <c r="C309" s="7"/>
      <c r="D309" s="7"/>
      <c r="E309" s="7"/>
      <c r="F309" s="7"/>
      <c r="G309" s="7"/>
      <c r="H309" s="7"/>
      <c r="I309" s="7"/>
      <c r="K309" s="7"/>
      <c r="L309" s="7"/>
      <c r="M309" s="7"/>
      <c r="O309" s="7" t="s">
        <v>2337</v>
      </c>
      <c r="P309" s="183"/>
      <c r="Q309" s="183"/>
      <c r="R309" s="7"/>
      <c r="S309" s="7">
        <f t="shared" si="2"/>
        <v>0</v>
      </c>
      <c r="T309" s="7"/>
      <c r="U309" s="242"/>
      <c r="V309" s="7"/>
      <c r="W309" s="7"/>
      <c r="X309" s="185"/>
      <c r="Y309" s="7"/>
      <c r="Z309" s="7"/>
      <c r="AA309" s="7"/>
      <c r="AB309" s="7"/>
      <c r="AC309" s="7"/>
      <c r="AD309" s="7"/>
      <c r="AE309" s="7"/>
      <c r="AF309" s="7"/>
      <c r="AG309" s="7"/>
      <c r="AH309" s="7"/>
      <c r="AI309" s="7"/>
      <c r="AJ309" s="7"/>
      <c r="AK309" s="7"/>
      <c r="AL309" s="7"/>
    </row>
    <row r="310" ht="15.75" customHeight="1" collapsed="1">
      <c r="A310" s="183" t="s">
        <v>141</v>
      </c>
      <c r="B310" s="7" t="s">
        <v>2471</v>
      </c>
      <c r="C310" s="7" t="s">
        <v>2351</v>
      </c>
      <c r="D310" s="7"/>
      <c r="E310" s="7"/>
      <c r="F310" s="7"/>
      <c r="G310" s="7"/>
      <c r="H310" s="7"/>
      <c r="I310" s="7"/>
      <c r="J310" s="2"/>
      <c r="K310" s="7"/>
      <c r="L310" s="7"/>
      <c r="M310" s="7"/>
      <c r="N310" s="2"/>
      <c r="O310" s="7"/>
      <c r="P310" s="183"/>
      <c r="Q310" s="183"/>
      <c r="R310" s="7"/>
      <c r="S310" s="7">
        <f t="shared" si="2"/>
        <v>0</v>
      </c>
      <c r="T310" s="7"/>
      <c r="U310" s="242"/>
      <c r="V310" s="7"/>
      <c r="W310" s="7"/>
      <c r="X310" s="185"/>
      <c r="Y310" s="7"/>
      <c r="Z310" s="7"/>
      <c r="AA310" s="7"/>
      <c r="AB310" s="7"/>
      <c r="AC310" s="7"/>
      <c r="AD310" s="7"/>
      <c r="AE310" s="7"/>
      <c r="AF310" s="7"/>
      <c r="AG310" s="7"/>
      <c r="AH310" s="7"/>
      <c r="AI310" s="7"/>
      <c r="AJ310" s="7"/>
      <c r="AK310" s="7"/>
      <c r="AL310" s="7"/>
    </row>
    <row r="311" ht="15.75" hidden="1" customHeight="1" outlineLevel="1">
      <c r="A311" s="183"/>
      <c r="B311" s="7"/>
      <c r="C311" s="7"/>
      <c r="D311" s="7"/>
      <c r="E311" s="7"/>
      <c r="F311" s="7"/>
      <c r="G311" s="7"/>
      <c r="H311" s="7"/>
      <c r="I311" s="7" t="s">
        <v>2307</v>
      </c>
      <c r="J311" s="2"/>
      <c r="K311" s="7">
        <v>1.0</v>
      </c>
      <c r="L311" s="7" t="s">
        <v>2308</v>
      </c>
      <c r="M311" s="7"/>
      <c r="N311" s="2"/>
      <c r="O311" s="7"/>
      <c r="P311" s="183"/>
      <c r="Q311" s="183"/>
      <c r="R311" s="7" t="s">
        <v>2472</v>
      </c>
      <c r="S311" s="7">
        <f t="shared" si="2"/>
        <v>0</v>
      </c>
      <c r="T311" s="7"/>
      <c r="U311" s="242"/>
      <c r="V311" s="7"/>
      <c r="W311" s="7"/>
      <c r="X311" s="185"/>
      <c r="Y311" s="7"/>
      <c r="Z311" s="7"/>
      <c r="AA311" s="7"/>
      <c r="AB311" s="7"/>
      <c r="AC311" s="7"/>
      <c r="AD311" s="7"/>
      <c r="AE311" s="7"/>
      <c r="AF311" s="7"/>
      <c r="AG311" s="7"/>
      <c r="AH311" s="7"/>
      <c r="AI311" s="7"/>
      <c r="AJ311" s="7"/>
      <c r="AK311" s="7"/>
      <c r="AL311" s="7"/>
    </row>
    <row r="312" ht="15.75" hidden="1" customHeight="1" outlineLevel="1">
      <c r="A312" s="183"/>
      <c r="B312" s="7"/>
      <c r="C312" s="7"/>
      <c r="D312" s="7"/>
      <c r="E312" s="7"/>
      <c r="F312" s="7"/>
      <c r="G312" s="7"/>
      <c r="H312" s="7"/>
      <c r="I312" s="7"/>
      <c r="K312" s="7"/>
      <c r="L312" s="7"/>
      <c r="M312" s="7" t="s">
        <v>2310</v>
      </c>
      <c r="O312" s="7"/>
      <c r="P312" s="183"/>
      <c r="Q312" s="183"/>
      <c r="R312" s="7"/>
      <c r="S312" s="7">
        <f t="shared" si="2"/>
        <v>0</v>
      </c>
      <c r="T312" s="7"/>
      <c r="U312" s="242"/>
      <c r="V312" s="7"/>
      <c r="W312" s="7"/>
      <c r="X312" s="185"/>
      <c r="Y312" s="7"/>
      <c r="Z312" s="7"/>
      <c r="AA312" s="7"/>
      <c r="AB312" s="7"/>
      <c r="AC312" s="7"/>
      <c r="AD312" s="7"/>
      <c r="AE312" s="7"/>
      <c r="AF312" s="7"/>
      <c r="AG312" s="7"/>
      <c r="AH312" s="7"/>
      <c r="AI312" s="7"/>
      <c r="AJ312" s="7"/>
      <c r="AK312" s="7"/>
      <c r="AL312" s="7"/>
    </row>
    <row r="313" ht="15.75" hidden="1" customHeight="1" outlineLevel="1">
      <c r="A313" s="183"/>
      <c r="B313" s="7"/>
      <c r="C313" s="7"/>
      <c r="D313" s="7"/>
      <c r="E313" s="7"/>
      <c r="F313" s="7"/>
      <c r="G313" s="7"/>
      <c r="H313" s="7"/>
      <c r="I313" s="7"/>
      <c r="K313" s="7"/>
      <c r="L313" s="7"/>
      <c r="M313" s="7"/>
      <c r="N313" s="2" t="s">
        <v>2311</v>
      </c>
      <c r="O313" s="243"/>
      <c r="P313" s="183"/>
      <c r="Q313" s="183"/>
      <c r="R313" s="7"/>
      <c r="S313" s="7">
        <f t="shared" si="2"/>
        <v>1027</v>
      </c>
      <c r="T313" s="7" t="s">
        <v>2186</v>
      </c>
      <c r="U313" s="242"/>
      <c r="V313" s="7"/>
      <c r="W313" s="7"/>
      <c r="X313" s="185"/>
      <c r="Y313" s="7"/>
      <c r="Z313" s="7"/>
      <c r="AA313" s="7"/>
      <c r="AB313" s="7"/>
      <c r="AC313" s="7"/>
      <c r="AD313" s="7"/>
      <c r="AE313" s="7"/>
      <c r="AF313" s="7"/>
      <c r="AG313" s="7"/>
      <c r="AH313" s="7"/>
      <c r="AI313" s="7"/>
      <c r="AJ313" s="7"/>
      <c r="AK313" s="7"/>
      <c r="AL313" s="7"/>
    </row>
    <row r="314" ht="15.75" hidden="1" customHeight="1" outlineLevel="1">
      <c r="A314" s="183"/>
      <c r="B314" s="7"/>
      <c r="C314" s="7"/>
      <c r="D314" s="7"/>
      <c r="E314" s="7"/>
      <c r="F314" s="7"/>
      <c r="G314" s="7"/>
      <c r="H314" s="7"/>
      <c r="I314" s="7"/>
      <c r="K314" s="7"/>
      <c r="L314" s="7"/>
      <c r="M314" s="7"/>
      <c r="O314" s="7" t="s">
        <v>2313</v>
      </c>
      <c r="P314" s="183"/>
      <c r="Q314" s="183"/>
      <c r="R314" s="7"/>
      <c r="S314" s="7">
        <f t="shared" si="2"/>
        <v>0</v>
      </c>
      <c r="T314" s="7"/>
      <c r="U314" s="242"/>
      <c r="V314" s="7"/>
      <c r="W314" s="7"/>
      <c r="X314" s="185"/>
      <c r="Y314" s="7"/>
      <c r="Z314" s="7"/>
      <c r="AA314" s="7"/>
      <c r="AB314" s="7"/>
      <c r="AC314" s="7"/>
      <c r="AD314" s="7"/>
      <c r="AE314" s="7"/>
      <c r="AF314" s="7"/>
      <c r="AG314" s="7"/>
      <c r="AH314" s="7"/>
      <c r="AI314" s="7"/>
      <c r="AJ314" s="7"/>
      <c r="AK314" s="7"/>
      <c r="AL314" s="7"/>
    </row>
    <row r="315" ht="15.75" hidden="1" customHeight="1" outlineLevel="1">
      <c r="A315" s="183"/>
      <c r="B315" s="7"/>
      <c r="C315" s="7"/>
      <c r="D315" s="7"/>
      <c r="E315" s="7"/>
      <c r="F315" s="7"/>
      <c r="G315" s="7"/>
      <c r="H315" s="7"/>
      <c r="I315" s="7"/>
      <c r="K315" s="7"/>
      <c r="L315" s="7"/>
      <c r="M315" s="7"/>
      <c r="N315" s="2" t="s">
        <v>2320</v>
      </c>
      <c r="O315" s="243"/>
      <c r="P315" s="183"/>
      <c r="Q315" s="183"/>
      <c r="R315" s="7"/>
      <c r="S315" s="7">
        <f t="shared" si="2"/>
        <v>1030</v>
      </c>
      <c r="T315" s="7" t="s">
        <v>2186</v>
      </c>
      <c r="U315" s="242"/>
      <c r="V315" s="7"/>
      <c r="W315" s="7"/>
      <c r="X315" s="185"/>
      <c r="Y315" s="7"/>
      <c r="Z315" s="7"/>
      <c r="AA315" s="7"/>
      <c r="AB315" s="7"/>
      <c r="AC315" s="7"/>
      <c r="AD315" s="7"/>
      <c r="AE315" s="7"/>
      <c r="AF315" s="7"/>
      <c r="AG315" s="7"/>
      <c r="AH315" s="7"/>
      <c r="AI315" s="7"/>
      <c r="AJ315" s="7"/>
      <c r="AK315" s="7"/>
      <c r="AL315" s="7"/>
    </row>
    <row r="316" ht="15.75" hidden="1" customHeight="1" outlineLevel="1">
      <c r="A316" s="183"/>
      <c r="B316" s="7"/>
      <c r="C316" s="7"/>
      <c r="D316" s="7"/>
      <c r="E316" s="7"/>
      <c r="F316" s="7"/>
      <c r="G316" s="7"/>
      <c r="H316" s="7"/>
      <c r="I316" s="7"/>
      <c r="K316" s="7"/>
      <c r="L316" s="7"/>
      <c r="M316" s="7"/>
      <c r="O316" s="7" t="s">
        <v>2322</v>
      </c>
      <c r="P316" s="183"/>
      <c r="Q316" s="183"/>
      <c r="R316" s="7"/>
      <c r="S316" s="7">
        <f t="shared" si="2"/>
        <v>0</v>
      </c>
      <c r="T316" s="7"/>
      <c r="U316" s="242"/>
      <c r="V316" s="7"/>
      <c r="W316" s="7"/>
      <c r="X316" s="185"/>
      <c r="Y316" s="7"/>
      <c r="Z316" s="7"/>
      <c r="AA316" s="7"/>
      <c r="AB316" s="7"/>
      <c r="AC316" s="7"/>
      <c r="AD316" s="7"/>
      <c r="AE316" s="7"/>
      <c r="AF316" s="7"/>
      <c r="AG316" s="7"/>
      <c r="AH316" s="7"/>
      <c r="AI316" s="7"/>
      <c r="AJ316" s="7"/>
      <c r="AK316" s="7"/>
      <c r="AL316" s="7"/>
    </row>
    <row r="317" ht="15.75" hidden="1" customHeight="1" outlineLevel="1">
      <c r="A317" s="183"/>
      <c r="B317" s="7"/>
      <c r="C317" s="7"/>
      <c r="D317" s="7"/>
      <c r="E317" s="7"/>
      <c r="F317" s="7"/>
      <c r="G317" s="7"/>
      <c r="H317" s="7"/>
      <c r="I317" s="7"/>
      <c r="K317" s="7"/>
      <c r="L317" s="7"/>
      <c r="M317" s="7"/>
      <c r="N317" s="2" t="s">
        <v>2323</v>
      </c>
      <c r="O317" s="246"/>
      <c r="P317" s="183"/>
      <c r="Q317" s="183"/>
      <c r="R317" s="7"/>
      <c r="S317" s="7">
        <f t="shared" si="2"/>
        <v>1031</v>
      </c>
      <c r="T317" s="7" t="s">
        <v>2199</v>
      </c>
      <c r="U317" s="242"/>
      <c r="V317" s="7"/>
      <c r="W317" s="7"/>
      <c r="X317" s="185"/>
      <c r="Y317" s="7"/>
      <c r="Z317" s="7"/>
      <c r="AA317" s="7"/>
      <c r="AB317" s="7"/>
      <c r="AC317" s="7"/>
      <c r="AD317" s="7"/>
      <c r="AE317" s="7"/>
      <c r="AF317" s="7"/>
      <c r="AG317" s="7"/>
      <c r="AH317" s="7"/>
      <c r="AI317" s="7"/>
      <c r="AJ317" s="7"/>
      <c r="AK317" s="7"/>
      <c r="AL317" s="7"/>
    </row>
    <row r="318" ht="15.75" hidden="1" customHeight="1" outlineLevel="1">
      <c r="A318" s="183"/>
      <c r="B318" s="7"/>
      <c r="C318" s="7"/>
      <c r="D318" s="7"/>
      <c r="E318" s="7"/>
      <c r="F318" s="7"/>
      <c r="G318" s="7"/>
      <c r="H318" s="7"/>
      <c r="I318" s="7"/>
      <c r="K318" s="7"/>
      <c r="L318" s="7"/>
      <c r="M318" s="7"/>
      <c r="O318" s="7" t="s">
        <v>2322</v>
      </c>
      <c r="P318" s="183"/>
      <c r="Q318" s="183"/>
      <c r="R318" s="7"/>
      <c r="S318" s="7">
        <f t="shared" si="2"/>
        <v>0</v>
      </c>
      <c r="T318" s="7"/>
      <c r="U318" s="242"/>
      <c r="V318" s="7"/>
      <c r="W318" s="7"/>
      <c r="X318" s="185"/>
      <c r="Y318" s="7"/>
      <c r="Z318" s="7"/>
      <c r="AA318" s="7"/>
      <c r="AB318" s="7"/>
      <c r="AC318" s="7"/>
      <c r="AD318" s="7"/>
      <c r="AE318" s="7"/>
      <c r="AF318" s="7"/>
      <c r="AG318" s="7"/>
      <c r="AH318" s="7"/>
      <c r="AI318" s="7"/>
      <c r="AJ318" s="7"/>
      <c r="AK318" s="7"/>
      <c r="AL318" s="7"/>
    </row>
    <row r="319" ht="15.75" hidden="1" customHeight="1" outlineLevel="1">
      <c r="A319" s="183"/>
      <c r="B319" s="7"/>
      <c r="C319" s="7"/>
      <c r="D319" s="7"/>
      <c r="E319" s="7"/>
      <c r="F319" s="7"/>
      <c r="G319" s="7"/>
      <c r="H319" s="7"/>
      <c r="I319" s="7"/>
      <c r="K319" s="7"/>
      <c r="L319" s="7"/>
      <c r="M319" s="7"/>
      <c r="O319" s="7" t="s">
        <v>2325</v>
      </c>
      <c r="P319" s="183"/>
      <c r="Q319" s="183"/>
      <c r="R319" s="7"/>
      <c r="S319" s="7">
        <f t="shared" si="2"/>
        <v>0</v>
      </c>
      <c r="T319" s="7"/>
      <c r="U319" s="242"/>
      <c r="V319" s="7"/>
      <c r="W319" s="7"/>
      <c r="X319" s="185"/>
      <c r="Y319" s="7"/>
      <c r="Z319" s="7"/>
      <c r="AA319" s="7"/>
      <c r="AB319" s="7"/>
      <c r="AC319" s="7"/>
      <c r="AD319" s="7"/>
      <c r="AE319" s="7"/>
      <c r="AF319" s="7"/>
      <c r="AG319" s="7"/>
      <c r="AH319" s="7"/>
      <c r="AI319" s="7"/>
      <c r="AJ319" s="7"/>
      <c r="AK319" s="7"/>
      <c r="AL319" s="7"/>
    </row>
    <row r="320" ht="15.75" customHeight="1" collapsed="1">
      <c r="A320" s="183" t="s">
        <v>148</v>
      </c>
      <c r="B320" s="7" t="s">
        <v>2473</v>
      </c>
      <c r="C320" s="7" t="s">
        <v>2351</v>
      </c>
      <c r="D320" s="7"/>
      <c r="E320" s="7"/>
      <c r="F320" s="7"/>
      <c r="G320" s="7"/>
      <c r="H320" s="7"/>
      <c r="I320" s="7"/>
      <c r="J320" s="2"/>
      <c r="K320" s="7"/>
      <c r="L320" s="7"/>
      <c r="M320" s="7"/>
      <c r="N320" s="2"/>
      <c r="O320" s="7"/>
      <c r="P320" s="183"/>
      <c r="Q320" s="183"/>
      <c r="R320" s="7"/>
      <c r="S320" s="7">
        <f t="shared" si="2"/>
        <v>0</v>
      </c>
      <c r="T320" s="7"/>
      <c r="U320" s="242"/>
      <c r="V320" s="7"/>
      <c r="W320" s="7"/>
      <c r="X320" s="185"/>
      <c r="Y320" s="7"/>
      <c r="Z320" s="7"/>
      <c r="AA320" s="7"/>
      <c r="AB320" s="7"/>
      <c r="AC320" s="7"/>
      <c r="AD320" s="7"/>
      <c r="AE320" s="7"/>
      <c r="AF320" s="7"/>
      <c r="AG320" s="7"/>
      <c r="AH320" s="7"/>
      <c r="AI320" s="7"/>
      <c r="AJ320" s="7"/>
      <c r="AK320" s="7"/>
      <c r="AL320" s="7"/>
    </row>
    <row r="321" ht="15.75" hidden="1" customHeight="1" outlineLevel="1">
      <c r="A321" s="183"/>
      <c r="B321" s="7"/>
      <c r="C321" s="7"/>
      <c r="D321" s="7"/>
      <c r="E321" s="7"/>
      <c r="F321" s="7"/>
      <c r="G321" s="7"/>
      <c r="H321" s="7"/>
      <c r="I321" s="7" t="s">
        <v>2474</v>
      </c>
      <c r="J321" s="2"/>
      <c r="K321" s="7">
        <v>1.0</v>
      </c>
      <c r="L321" s="7" t="s">
        <v>2308</v>
      </c>
      <c r="M321" s="7"/>
      <c r="N321" s="2"/>
      <c r="O321" s="7"/>
      <c r="P321" s="183"/>
      <c r="Q321" s="183"/>
      <c r="R321" s="7" t="s">
        <v>2475</v>
      </c>
      <c r="S321" s="7">
        <f t="shared" si="2"/>
        <v>0</v>
      </c>
      <c r="T321" s="7"/>
      <c r="U321" s="242"/>
      <c r="V321" s="7"/>
      <c r="W321" s="7"/>
      <c r="X321" s="185"/>
      <c r="Y321" s="7"/>
      <c r="Z321" s="7"/>
      <c r="AA321" s="7"/>
      <c r="AB321" s="7"/>
      <c r="AC321" s="7"/>
      <c r="AD321" s="7"/>
      <c r="AE321" s="7"/>
      <c r="AF321" s="7"/>
      <c r="AG321" s="7"/>
      <c r="AH321" s="7"/>
      <c r="AI321" s="7"/>
      <c r="AJ321" s="7"/>
      <c r="AK321" s="7"/>
      <c r="AL321" s="7"/>
    </row>
    <row r="322" ht="15.75" hidden="1" customHeight="1" outlineLevel="1">
      <c r="A322" s="183"/>
      <c r="B322" s="7"/>
      <c r="C322" s="7"/>
      <c r="D322" s="7"/>
      <c r="E322" s="7"/>
      <c r="F322" s="7"/>
      <c r="G322" s="7"/>
      <c r="H322" s="7"/>
      <c r="I322" s="7"/>
      <c r="K322" s="7"/>
      <c r="L322" s="7"/>
      <c r="M322" s="7" t="s">
        <v>2476</v>
      </c>
      <c r="O322" s="7"/>
      <c r="P322" s="183"/>
      <c r="Q322" s="183"/>
      <c r="R322" s="7"/>
      <c r="S322" s="7">
        <f t="shared" si="2"/>
        <v>0</v>
      </c>
      <c r="T322" s="7"/>
      <c r="U322" s="242"/>
      <c r="V322" s="7"/>
      <c r="W322" s="7"/>
      <c r="X322" s="185"/>
      <c r="Y322" s="7"/>
      <c r="Z322" s="7"/>
      <c r="AA322" s="7"/>
      <c r="AB322" s="7"/>
      <c r="AC322" s="7"/>
      <c r="AD322" s="7"/>
      <c r="AE322" s="7"/>
      <c r="AF322" s="7"/>
      <c r="AG322" s="7"/>
      <c r="AH322" s="7"/>
      <c r="AI322" s="7"/>
      <c r="AJ322" s="7"/>
      <c r="AK322" s="7"/>
      <c r="AL322" s="7"/>
    </row>
    <row r="323" ht="15.75" hidden="1" customHeight="1" outlineLevel="1">
      <c r="A323" s="183"/>
      <c r="B323" s="7"/>
      <c r="C323" s="7"/>
      <c r="D323" s="7"/>
      <c r="E323" s="7"/>
      <c r="F323" s="7"/>
      <c r="G323" s="7"/>
      <c r="H323" s="7"/>
      <c r="I323" s="7"/>
      <c r="K323" s="7"/>
      <c r="L323" s="7"/>
      <c r="M323" s="7"/>
      <c r="N323" s="2" t="s">
        <v>2477</v>
      </c>
      <c r="O323" s="243"/>
      <c r="P323" s="183"/>
      <c r="Q323" s="183"/>
      <c r="R323" s="7"/>
      <c r="S323" s="7">
        <f t="shared" si="2"/>
        <v>1063</v>
      </c>
      <c r="T323" s="7" t="s">
        <v>2186</v>
      </c>
      <c r="U323" s="242"/>
      <c r="V323" s="7"/>
      <c r="W323" s="7"/>
      <c r="X323" s="185"/>
      <c r="Y323" s="7"/>
      <c r="Z323" s="7"/>
      <c r="AA323" s="7"/>
      <c r="AB323" s="7"/>
      <c r="AC323" s="7"/>
      <c r="AD323" s="7"/>
      <c r="AE323" s="7"/>
      <c r="AF323" s="7"/>
      <c r="AG323" s="7"/>
      <c r="AH323" s="7"/>
      <c r="AI323" s="7"/>
      <c r="AJ323" s="7"/>
      <c r="AK323" s="7"/>
      <c r="AL323" s="7"/>
    </row>
    <row r="324" ht="15.75" hidden="1" customHeight="1" outlineLevel="1">
      <c r="A324" s="183"/>
      <c r="B324" s="7"/>
      <c r="C324" s="7"/>
      <c r="D324" s="7"/>
      <c r="E324" s="7"/>
      <c r="F324" s="7"/>
      <c r="G324" s="7"/>
      <c r="H324" s="7"/>
      <c r="I324" s="7"/>
      <c r="K324" s="7"/>
      <c r="L324" s="7"/>
      <c r="M324" s="7"/>
      <c r="O324" s="7" t="s">
        <v>2478</v>
      </c>
      <c r="P324" s="183"/>
      <c r="Q324" s="183"/>
      <c r="R324" s="7"/>
      <c r="S324" s="7">
        <f t="shared" si="2"/>
        <v>0</v>
      </c>
      <c r="T324" s="7"/>
      <c r="U324" s="242"/>
      <c r="V324" s="7"/>
      <c r="W324" s="7"/>
      <c r="X324" s="185"/>
      <c r="Y324" s="7"/>
      <c r="Z324" s="7"/>
      <c r="AA324" s="7"/>
      <c r="AB324" s="7"/>
      <c r="AC324" s="7"/>
      <c r="AD324" s="7"/>
      <c r="AE324" s="7"/>
      <c r="AF324" s="7"/>
      <c r="AG324" s="7"/>
      <c r="AH324" s="7"/>
      <c r="AI324" s="7"/>
      <c r="AJ324" s="7"/>
      <c r="AK324" s="7"/>
      <c r="AL324" s="7"/>
    </row>
    <row r="325" ht="15.75" customHeight="1" collapsed="1">
      <c r="A325" s="183" t="s">
        <v>149</v>
      </c>
      <c r="B325" s="7" t="s">
        <v>2479</v>
      </c>
      <c r="C325" s="7" t="s">
        <v>2177</v>
      </c>
      <c r="D325" s="7"/>
      <c r="E325" s="7"/>
      <c r="F325" s="7"/>
      <c r="G325" s="7"/>
      <c r="H325" s="7"/>
      <c r="I325" s="7"/>
      <c r="J325" s="2"/>
      <c r="K325" s="7"/>
      <c r="L325" s="7"/>
      <c r="M325" s="7"/>
      <c r="N325" s="2"/>
      <c r="O325" s="7"/>
      <c r="P325" s="183"/>
      <c r="Q325" s="183"/>
      <c r="R325" s="7"/>
      <c r="S325" s="7">
        <f t="shared" si="2"/>
        <v>0</v>
      </c>
      <c r="T325" s="7"/>
      <c r="U325" s="242"/>
      <c r="V325" s="7"/>
      <c r="W325" s="7"/>
      <c r="X325" s="185"/>
      <c r="Y325" s="7"/>
      <c r="Z325" s="7"/>
      <c r="AA325" s="7"/>
      <c r="AB325" s="7"/>
      <c r="AC325" s="7"/>
      <c r="AD325" s="7"/>
      <c r="AE325" s="7"/>
      <c r="AF325" s="7"/>
      <c r="AG325" s="7"/>
      <c r="AH325" s="7"/>
      <c r="AI325" s="7"/>
      <c r="AJ325" s="7"/>
      <c r="AK325" s="7"/>
      <c r="AL325" s="7"/>
    </row>
    <row r="326" ht="15.75" hidden="1" customHeight="1" outlineLevel="1">
      <c r="A326" s="183"/>
      <c r="B326" s="7"/>
      <c r="C326" s="7"/>
      <c r="D326" s="7"/>
      <c r="E326" s="7"/>
      <c r="F326" s="7"/>
      <c r="G326" s="7"/>
      <c r="H326" s="7"/>
      <c r="I326" s="7" t="s">
        <v>2480</v>
      </c>
      <c r="J326" s="2"/>
      <c r="K326" s="7">
        <v>3.0</v>
      </c>
      <c r="L326" s="7" t="s">
        <v>2227</v>
      </c>
      <c r="M326" s="7"/>
      <c r="N326" s="2"/>
      <c r="O326" s="7"/>
      <c r="P326" s="183"/>
      <c r="Q326" s="183"/>
      <c r="R326" s="7" t="s">
        <v>2481</v>
      </c>
      <c r="S326" s="7">
        <f t="shared" si="2"/>
        <v>0</v>
      </c>
      <c r="T326" s="7"/>
      <c r="U326" s="242"/>
      <c r="V326" s="7"/>
      <c r="W326" s="7"/>
      <c r="X326" s="185"/>
      <c r="Y326" s="7"/>
      <c r="Z326" s="7"/>
      <c r="AA326" s="7"/>
      <c r="AB326" s="7"/>
      <c r="AC326" s="7"/>
      <c r="AD326" s="7"/>
      <c r="AE326" s="7"/>
      <c r="AF326" s="7"/>
      <c r="AG326" s="7"/>
      <c r="AH326" s="7"/>
      <c r="AI326" s="7"/>
      <c r="AJ326" s="7"/>
      <c r="AK326" s="7"/>
      <c r="AL326" s="7"/>
    </row>
    <row r="327" ht="15.75" hidden="1" customHeight="1" outlineLevel="1">
      <c r="A327" s="183"/>
      <c r="B327" s="7"/>
      <c r="C327" s="7"/>
      <c r="D327" s="7"/>
      <c r="E327" s="7"/>
      <c r="F327" s="7"/>
      <c r="G327" s="7"/>
      <c r="H327" s="7"/>
      <c r="I327" s="7"/>
      <c r="K327" s="7"/>
      <c r="L327" s="7"/>
      <c r="M327" s="7" t="s">
        <v>2482</v>
      </c>
      <c r="O327" s="7"/>
      <c r="P327" s="183"/>
      <c r="Q327" s="183"/>
      <c r="R327" s="7"/>
      <c r="S327" s="7">
        <f t="shared" si="2"/>
        <v>0</v>
      </c>
      <c r="T327" s="7"/>
      <c r="U327" s="242"/>
      <c r="V327" s="7"/>
      <c r="W327" s="7"/>
      <c r="X327" s="185"/>
      <c r="Y327" s="7"/>
      <c r="Z327" s="7"/>
      <c r="AA327" s="7"/>
      <c r="AB327" s="7"/>
      <c r="AC327" s="7"/>
      <c r="AD327" s="7"/>
      <c r="AE327" s="7"/>
      <c r="AF327" s="7"/>
      <c r="AG327" s="7"/>
      <c r="AH327" s="7"/>
      <c r="AI327" s="7"/>
      <c r="AJ327" s="7"/>
      <c r="AK327" s="7"/>
      <c r="AL327" s="7"/>
    </row>
    <row r="328" ht="15.75" hidden="1" customHeight="1" outlineLevel="1">
      <c r="A328" s="183"/>
      <c r="B328" s="7"/>
      <c r="C328" s="7"/>
      <c r="D328" s="7"/>
      <c r="E328" s="7"/>
      <c r="F328" s="7"/>
      <c r="G328" s="7"/>
      <c r="H328" s="7"/>
      <c r="I328" s="7"/>
      <c r="K328" s="7"/>
      <c r="L328" s="7"/>
      <c r="M328" s="7"/>
      <c r="N328" s="2" t="s">
        <v>2483</v>
      </c>
      <c r="O328" s="7"/>
      <c r="P328" s="183"/>
      <c r="Q328" s="183"/>
      <c r="R328" s="7"/>
      <c r="S328" s="7">
        <f t="shared" si="2"/>
        <v>1067</v>
      </c>
      <c r="T328" s="7" t="s">
        <v>2186</v>
      </c>
      <c r="U328" s="242"/>
      <c r="V328" s="7"/>
      <c r="W328" s="7"/>
      <c r="X328" s="185"/>
      <c r="Y328" s="7"/>
      <c r="Z328" s="7"/>
      <c r="AA328" s="7"/>
      <c r="AB328" s="7"/>
      <c r="AC328" s="7"/>
      <c r="AD328" s="7"/>
      <c r="AE328" s="7"/>
      <c r="AF328" s="7"/>
      <c r="AG328" s="7"/>
      <c r="AH328" s="7"/>
      <c r="AI328" s="7"/>
      <c r="AJ328" s="7"/>
      <c r="AK328" s="7"/>
      <c r="AL328" s="7"/>
    </row>
    <row r="329" ht="15.75" hidden="1" customHeight="1" outlineLevel="1">
      <c r="A329" s="183"/>
      <c r="B329" s="7"/>
      <c r="C329" s="7"/>
      <c r="D329" s="7"/>
      <c r="E329" s="7"/>
      <c r="F329" s="7"/>
      <c r="G329" s="7"/>
      <c r="H329" s="7"/>
      <c r="I329" s="7"/>
      <c r="K329" s="7"/>
      <c r="L329" s="7"/>
      <c r="M329" s="7"/>
      <c r="O329" s="7" t="s">
        <v>2484</v>
      </c>
      <c r="P329" s="183"/>
      <c r="Q329" s="183"/>
      <c r="R329" s="7"/>
      <c r="S329" s="7">
        <f t="shared" si="2"/>
        <v>0</v>
      </c>
      <c r="T329" s="7"/>
      <c r="U329" s="242"/>
      <c r="V329" s="7"/>
      <c r="W329" s="7"/>
      <c r="X329" s="185"/>
      <c r="Y329" s="7"/>
      <c r="Z329" s="7"/>
      <c r="AA329" s="7"/>
      <c r="AB329" s="7"/>
      <c r="AC329" s="7"/>
      <c r="AD329" s="7"/>
      <c r="AE329" s="7"/>
      <c r="AF329" s="7"/>
      <c r="AG329" s="7"/>
      <c r="AH329" s="7"/>
      <c r="AI329" s="7"/>
      <c r="AJ329" s="7"/>
      <c r="AK329" s="7"/>
      <c r="AL329" s="7"/>
    </row>
    <row r="330" ht="15.75" customHeight="1">
      <c r="A330" s="183" t="s">
        <v>149</v>
      </c>
      <c r="B330" s="7" t="s">
        <v>2485</v>
      </c>
      <c r="C330" s="7" t="s">
        <v>2177</v>
      </c>
      <c r="D330" s="7" t="s">
        <v>2344</v>
      </c>
      <c r="E330" s="7"/>
      <c r="F330" s="7"/>
      <c r="G330" s="7"/>
      <c r="H330" s="7"/>
      <c r="I330" s="7"/>
      <c r="J330" s="2"/>
      <c r="K330" s="7"/>
      <c r="L330" s="7"/>
      <c r="M330" s="7"/>
      <c r="N330" s="2"/>
      <c r="O330" s="7"/>
      <c r="P330" s="183"/>
      <c r="Q330" s="183"/>
      <c r="R330" s="7"/>
      <c r="S330" s="7">
        <f t="shared" si="2"/>
        <v>0</v>
      </c>
      <c r="T330" s="7"/>
      <c r="U330" s="242"/>
      <c r="V330" s="7"/>
      <c r="W330" s="7"/>
      <c r="X330" s="185"/>
      <c r="Y330" s="7"/>
      <c r="Z330" s="7"/>
      <c r="AA330" s="7"/>
      <c r="AB330" s="7"/>
      <c r="AC330" s="7"/>
      <c r="AD330" s="7"/>
      <c r="AE330" s="7"/>
      <c r="AF330" s="7"/>
      <c r="AG330" s="7"/>
      <c r="AH330" s="7"/>
      <c r="AI330" s="7"/>
      <c r="AJ330" s="7"/>
      <c r="AK330" s="7"/>
      <c r="AL330" s="7"/>
    </row>
    <row r="331" ht="15.75" customHeight="1" outlineLevel="1">
      <c r="A331" s="183"/>
      <c r="B331" s="7"/>
      <c r="C331" s="7"/>
      <c r="D331" s="7"/>
      <c r="E331" s="7"/>
      <c r="F331" s="7"/>
      <c r="G331" s="7"/>
      <c r="H331" s="7"/>
      <c r="I331" s="7" t="s">
        <v>2486</v>
      </c>
      <c r="J331" s="2"/>
      <c r="K331" s="7">
        <v>1.0</v>
      </c>
      <c r="L331" s="7" t="s">
        <v>2308</v>
      </c>
      <c r="M331" s="7"/>
      <c r="N331" s="2"/>
      <c r="O331" s="7"/>
      <c r="P331" s="183"/>
      <c r="Q331" s="183"/>
      <c r="R331" s="7" t="s">
        <v>2487</v>
      </c>
      <c r="S331" s="7">
        <f t="shared" si="2"/>
        <v>0</v>
      </c>
      <c r="T331" s="7"/>
      <c r="U331" s="242"/>
      <c r="V331" s="7"/>
      <c r="W331" s="7"/>
      <c r="X331" s="185"/>
      <c r="Y331" s="7"/>
      <c r="Z331" s="7"/>
      <c r="AA331" s="7"/>
      <c r="AB331" s="7"/>
      <c r="AC331" s="7"/>
      <c r="AD331" s="7"/>
      <c r="AE331" s="7"/>
      <c r="AF331" s="7"/>
      <c r="AG331" s="7"/>
      <c r="AH331" s="7"/>
      <c r="AI331" s="7"/>
      <c r="AJ331" s="7"/>
      <c r="AK331" s="7"/>
      <c r="AL331" s="7"/>
    </row>
    <row r="332" ht="15.75" customHeight="1" outlineLevel="1">
      <c r="A332" s="183"/>
      <c r="B332" s="7"/>
      <c r="C332" s="7"/>
      <c r="D332" s="7"/>
      <c r="E332" s="7"/>
      <c r="F332" s="7"/>
      <c r="G332" s="7"/>
      <c r="H332" s="7"/>
      <c r="I332" s="7"/>
      <c r="K332" s="7"/>
      <c r="L332" s="7"/>
      <c r="M332" s="7" t="s">
        <v>2488</v>
      </c>
      <c r="O332" s="7"/>
      <c r="P332" s="183"/>
      <c r="Q332" s="183"/>
      <c r="R332" s="7"/>
      <c r="S332" s="7">
        <f t="shared" si="2"/>
        <v>0</v>
      </c>
      <c r="T332" s="7"/>
      <c r="U332" s="242"/>
      <c r="V332" s="7"/>
      <c r="W332" s="7"/>
      <c r="X332" s="185"/>
      <c r="Y332" s="7"/>
      <c r="Z332" s="7"/>
      <c r="AA332" s="7"/>
      <c r="AB332" s="7"/>
      <c r="AC332" s="7"/>
      <c r="AD332" s="7"/>
      <c r="AE332" s="7"/>
      <c r="AF332" s="7"/>
      <c r="AG332" s="7"/>
      <c r="AH332" s="7"/>
      <c r="AI332" s="7"/>
      <c r="AJ332" s="7"/>
      <c r="AK332" s="7"/>
      <c r="AL332" s="7"/>
    </row>
    <row r="333" ht="15.75" customHeight="1" outlineLevel="1">
      <c r="A333" s="183"/>
      <c r="B333" s="7"/>
      <c r="C333" s="7"/>
      <c r="D333" s="7"/>
      <c r="E333" s="7"/>
      <c r="F333" s="7"/>
      <c r="G333" s="7"/>
      <c r="H333" s="7"/>
      <c r="I333" s="7"/>
      <c r="K333" s="7"/>
      <c r="L333" s="7"/>
      <c r="M333" s="7"/>
      <c r="N333" s="2" t="s">
        <v>2489</v>
      </c>
      <c r="O333" s="7"/>
      <c r="P333" s="183"/>
      <c r="Q333" s="183"/>
      <c r="R333" s="7"/>
      <c r="S333" s="7">
        <f t="shared" si="2"/>
        <v>1068</v>
      </c>
      <c r="T333" s="7" t="s">
        <v>2186</v>
      </c>
      <c r="U333" s="242"/>
      <c r="V333" s="7"/>
      <c r="W333" s="7"/>
      <c r="X333" s="185"/>
      <c r="Y333" s="7"/>
      <c r="Z333" s="7"/>
      <c r="AA333" s="7"/>
      <c r="AB333" s="7"/>
      <c r="AC333" s="7"/>
      <c r="AD333" s="7"/>
      <c r="AE333" s="7"/>
      <c r="AF333" s="7"/>
      <c r="AG333" s="7"/>
      <c r="AH333" s="7"/>
      <c r="AI333" s="7"/>
      <c r="AJ333" s="7"/>
      <c r="AK333" s="7"/>
      <c r="AL333" s="7"/>
    </row>
    <row r="334" ht="15.75" customHeight="1" outlineLevel="1">
      <c r="A334" s="183"/>
      <c r="B334" s="7"/>
      <c r="C334" s="7"/>
      <c r="D334" s="7"/>
      <c r="E334" s="7"/>
      <c r="F334" s="7"/>
      <c r="G334" s="7"/>
      <c r="H334" s="7"/>
      <c r="I334" s="7"/>
      <c r="K334" s="7"/>
      <c r="L334" s="7"/>
      <c r="M334" s="7"/>
      <c r="O334" s="7" t="s">
        <v>2490</v>
      </c>
      <c r="P334" s="183"/>
      <c r="Q334" s="183"/>
      <c r="R334" s="7"/>
      <c r="S334" s="7">
        <f t="shared" si="2"/>
        <v>0</v>
      </c>
      <c r="T334" s="7"/>
      <c r="U334" s="242"/>
      <c r="V334" s="7"/>
      <c r="W334" s="7"/>
      <c r="X334" s="185"/>
      <c r="Y334" s="7"/>
      <c r="Z334" s="7"/>
      <c r="AA334" s="7"/>
      <c r="AB334" s="7"/>
      <c r="AC334" s="7"/>
      <c r="AD334" s="7"/>
      <c r="AE334" s="7"/>
      <c r="AF334" s="7"/>
      <c r="AG334" s="7"/>
      <c r="AH334" s="7"/>
      <c r="AI334" s="7"/>
      <c r="AJ334" s="7"/>
      <c r="AK334" s="7"/>
      <c r="AL334" s="7"/>
    </row>
    <row r="335" ht="15.75" customHeight="1" outlineLevel="1">
      <c r="A335" s="183"/>
      <c r="B335" s="7"/>
      <c r="C335" s="7"/>
      <c r="D335" s="7"/>
      <c r="E335" s="7"/>
      <c r="F335" s="7"/>
      <c r="G335" s="7"/>
      <c r="H335" s="7"/>
      <c r="I335" s="7"/>
      <c r="K335" s="7"/>
      <c r="L335" s="7"/>
      <c r="M335" s="7" t="s">
        <v>2491</v>
      </c>
      <c r="O335" s="7"/>
      <c r="P335" s="183"/>
      <c r="Q335" s="183"/>
      <c r="R335" s="7" t="s">
        <v>2492</v>
      </c>
      <c r="S335" s="7">
        <f t="shared" si="2"/>
        <v>0</v>
      </c>
      <c r="T335" s="7"/>
      <c r="U335" s="242"/>
      <c r="V335" s="7"/>
      <c r="W335" s="7"/>
      <c r="X335" s="185"/>
      <c r="Y335" s="7"/>
      <c r="Z335" s="7"/>
      <c r="AA335" s="7"/>
      <c r="AB335" s="7"/>
      <c r="AC335" s="7"/>
      <c r="AD335" s="7"/>
      <c r="AE335" s="7"/>
      <c r="AF335" s="7"/>
      <c r="AG335" s="7"/>
      <c r="AH335" s="7"/>
      <c r="AI335" s="7"/>
      <c r="AJ335" s="7"/>
      <c r="AK335" s="7"/>
      <c r="AL335" s="7"/>
    </row>
    <row r="336" ht="15.75" customHeight="1" outlineLevel="1">
      <c r="A336" s="183"/>
      <c r="B336" s="7"/>
      <c r="C336" s="7"/>
      <c r="D336" s="7"/>
      <c r="E336" s="7"/>
      <c r="F336" s="7"/>
      <c r="G336" s="7"/>
      <c r="H336" s="7"/>
      <c r="I336" s="7"/>
      <c r="K336" s="7"/>
      <c r="L336" s="7"/>
      <c r="M336" s="7"/>
      <c r="N336" s="2" t="s">
        <v>2493</v>
      </c>
      <c r="O336" s="7"/>
      <c r="P336" s="183"/>
      <c r="Q336" s="183"/>
      <c r="R336" s="7"/>
      <c r="S336" s="7">
        <f t="shared" si="2"/>
        <v>1069</v>
      </c>
      <c r="T336" s="7" t="s">
        <v>2186</v>
      </c>
      <c r="U336" s="242"/>
      <c r="V336" s="7"/>
      <c r="W336" s="7"/>
      <c r="X336" s="185"/>
      <c r="Y336" s="7"/>
      <c r="Z336" s="7"/>
      <c r="AA336" s="7"/>
      <c r="AB336" s="7"/>
      <c r="AC336" s="7"/>
      <c r="AD336" s="7"/>
      <c r="AE336" s="7"/>
      <c r="AF336" s="7"/>
      <c r="AG336" s="7"/>
      <c r="AH336" s="7"/>
      <c r="AI336" s="7"/>
      <c r="AJ336" s="7"/>
      <c r="AK336" s="7"/>
      <c r="AL336" s="7"/>
    </row>
    <row r="337" ht="15.75" customHeight="1" outlineLevel="1">
      <c r="A337" s="183"/>
      <c r="B337" s="7"/>
      <c r="C337" s="7"/>
      <c r="D337" s="7"/>
      <c r="E337" s="7"/>
      <c r="F337" s="7"/>
      <c r="G337" s="7"/>
      <c r="H337" s="7"/>
      <c r="I337" s="7"/>
      <c r="K337" s="7"/>
      <c r="L337" s="7"/>
      <c r="M337" s="7"/>
      <c r="O337" s="7" t="s">
        <v>2494</v>
      </c>
      <c r="P337" s="183"/>
      <c r="Q337" s="183"/>
      <c r="R337" s="7" t="s">
        <v>2495</v>
      </c>
      <c r="S337" s="7">
        <f t="shared" si="2"/>
        <v>0</v>
      </c>
      <c r="T337" s="7"/>
      <c r="U337" s="242"/>
      <c r="V337" s="7"/>
      <c r="W337" s="7"/>
      <c r="X337" s="185"/>
      <c r="Y337" s="7"/>
      <c r="Z337" s="7"/>
      <c r="AA337" s="7"/>
      <c r="AB337" s="7"/>
      <c r="AC337" s="7"/>
      <c r="AD337" s="7"/>
      <c r="AE337" s="7"/>
      <c r="AF337" s="7"/>
      <c r="AG337" s="7"/>
      <c r="AH337" s="7"/>
      <c r="AI337" s="7"/>
      <c r="AJ337" s="7"/>
      <c r="AK337" s="7"/>
      <c r="AL337" s="7"/>
    </row>
    <row r="338" ht="15.75" customHeight="1" collapsed="1">
      <c r="A338" s="183" t="s">
        <v>149</v>
      </c>
      <c r="B338" s="7" t="s">
        <v>2496</v>
      </c>
      <c r="C338" s="7" t="s">
        <v>2177</v>
      </c>
      <c r="D338" s="7" t="s">
        <v>2344</v>
      </c>
      <c r="E338" s="7"/>
      <c r="F338" s="7"/>
      <c r="G338" s="7"/>
      <c r="H338" s="7"/>
      <c r="I338" s="7"/>
      <c r="J338" s="2"/>
      <c r="K338" s="7"/>
      <c r="L338" s="7"/>
      <c r="M338" s="7"/>
      <c r="N338" s="2"/>
      <c r="O338" s="7"/>
      <c r="P338" s="183"/>
      <c r="Q338" s="183"/>
      <c r="R338" s="7"/>
      <c r="S338" s="7">
        <f t="shared" si="2"/>
        <v>0</v>
      </c>
      <c r="T338" s="7"/>
      <c r="U338" s="242"/>
      <c r="V338" s="7"/>
      <c r="W338" s="7"/>
      <c r="X338" s="185"/>
      <c r="Y338" s="7"/>
      <c r="Z338" s="7"/>
      <c r="AA338" s="7"/>
      <c r="AB338" s="7"/>
      <c r="AC338" s="7"/>
      <c r="AD338" s="7"/>
      <c r="AE338" s="7"/>
      <c r="AF338" s="7"/>
      <c r="AG338" s="7"/>
      <c r="AH338" s="7"/>
      <c r="AI338" s="7"/>
      <c r="AJ338" s="7"/>
      <c r="AK338" s="7"/>
      <c r="AL338" s="7"/>
    </row>
    <row r="339" ht="15.75" hidden="1" customHeight="1" outlineLevel="1">
      <c r="A339" s="183"/>
      <c r="B339" s="7"/>
      <c r="C339" s="7"/>
      <c r="D339" s="7"/>
      <c r="E339" s="7"/>
      <c r="F339" s="7"/>
      <c r="G339" s="7"/>
      <c r="H339" s="7"/>
      <c r="I339" s="7" t="s">
        <v>2497</v>
      </c>
      <c r="J339" s="2"/>
      <c r="K339" s="7">
        <v>1.0</v>
      </c>
      <c r="L339" s="7" t="s">
        <v>2308</v>
      </c>
      <c r="M339" s="7"/>
      <c r="N339" s="2"/>
      <c r="O339" s="7"/>
      <c r="P339" s="183"/>
      <c r="Q339" s="183"/>
      <c r="R339" s="7" t="s">
        <v>2487</v>
      </c>
      <c r="S339" s="7">
        <f t="shared" si="2"/>
        <v>0</v>
      </c>
      <c r="T339" s="7"/>
      <c r="U339" s="242"/>
      <c r="V339" s="7"/>
      <c r="W339" s="7"/>
      <c r="X339" s="185"/>
      <c r="Y339" s="7"/>
      <c r="Z339" s="7"/>
      <c r="AA339" s="7"/>
      <c r="AB339" s="7"/>
      <c r="AC339" s="7"/>
      <c r="AD339" s="7"/>
      <c r="AE339" s="7"/>
      <c r="AF339" s="7"/>
      <c r="AG339" s="7"/>
      <c r="AH339" s="7"/>
      <c r="AI339" s="7"/>
      <c r="AJ339" s="7"/>
      <c r="AK339" s="7"/>
      <c r="AL339" s="7"/>
    </row>
    <row r="340" ht="15.75" hidden="1" customHeight="1" outlineLevel="1">
      <c r="A340" s="183"/>
      <c r="B340" s="7"/>
      <c r="C340" s="7"/>
      <c r="D340" s="7"/>
      <c r="E340" s="7"/>
      <c r="F340" s="7"/>
      <c r="G340" s="7"/>
      <c r="H340" s="7"/>
      <c r="I340" s="7"/>
      <c r="K340" s="7"/>
      <c r="L340" s="7"/>
      <c r="M340" s="7" t="s">
        <v>2498</v>
      </c>
      <c r="O340" s="7"/>
      <c r="P340" s="183"/>
      <c r="Q340" s="183"/>
      <c r="R340" s="7"/>
      <c r="S340" s="7">
        <f t="shared" si="2"/>
        <v>0</v>
      </c>
      <c r="T340" s="7"/>
      <c r="U340" s="242"/>
      <c r="V340" s="7"/>
      <c r="W340" s="7"/>
      <c r="X340" s="185"/>
      <c r="Y340" s="7"/>
      <c r="Z340" s="7"/>
      <c r="AA340" s="7"/>
      <c r="AB340" s="7"/>
      <c r="AC340" s="7"/>
      <c r="AD340" s="7"/>
      <c r="AE340" s="7"/>
      <c r="AF340" s="7"/>
      <c r="AG340" s="7"/>
      <c r="AH340" s="7"/>
      <c r="AI340" s="7"/>
      <c r="AJ340" s="7"/>
      <c r="AK340" s="7"/>
      <c r="AL340" s="7"/>
    </row>
    <row r="341" ht="15.75" hidden="1" customHeight="1" outlineLevel="1">
      <c r="A341" s="183"/>
      <c r="B341" s="7"/>
      <c r="C341" s="7"/>
      <c r="D341" s="7"/>
      <c r="E341" s="7"/>
      <c r="F341" s="7"/>
      <c r="G341" s="7"/>
      <c r="H341" s="7"/>
      <c r="I341" s="7"/>
      <c r="K341" s="7"/>
      <c r="L341" s="7"/>
      <c r="M341" s="7"/>
      <c r="N341" s="2" t="s">
        <v>2499</v>
      </c>
      <c r="O341" s="7"/>
      <c r="P341" s="183"/>
      <c r="Q341" s="183"/>
      <c r="R341" s="7"/>
      <c r="S341" s="7">
        <f t="shared" si="2"/>
        <v>1070</v>
      </c>
      <c r="T341" s="7" t="s">
        <v>2186</v>
      </c>
      <c r="U341" s="242"/>
      <c r="V341" s="7"/>
      <c r="W341" s="7"/>
      <c r="X341" s="185"/>
      <c r="Y341" s="7"/>
      <c r="Z341" s="7"/>
      <c r="AA341" s="7"/>
      <c r="AB341" s="7"/>
      <c r="AC341" s="7"/>
      <c r="AD341" s="7"/>
      <c r="AE341" s="7"/>
      <c r="AF341" s="7"/>
      <c r="AG341" s="7"/>
      <c r="AH341" s="7"/>
      <c r="AI341" s="7"/>
      <c r="AJ341" s="7"/>
      <c r="AK341" s="7"/>
      <c r="AL341" s="7"/>
    </row>
    <row r="342" ht="15.75" hidden="1" customHeight="1" outlineLevel="1">
      <c r="A342" s="183"/>
      <c r="B342" s="7"/>
      <c r="C342" s="7"/>
      <c r="D342" s="7"/>
      <c r="E342" s="7"/>
      <c r="F342" s="7"/>
      <c r="G342" s="7"/>
      <c r="H342" s="7"/>
      <c r="I342" s="7"/>
      <c r="K342" s="7"/>
      <c r="L342" s="7"/>
      <c r="M342" s="7"/>
      <c r="O342" s="7" t="s">
        <v>2500</v>
      </c>
      <c r="P342" s="183"/>
      <c r="Q342" s="183"/>
      <c r="R342" s="7"/>
      <c r="S342" s="7">
        <f t="shared" si="2"/>
        <v>0</v>
      </c>
      <c r="T342" s="7"/>
      <c r="U342" s="242"/>
      <c r="V342" s="7"/>
      <c r="W342" s="7"/>
      <c r="X342" s="185"/>
      <c r="Y342" s="7"/>
      <c r="Z342" s="7"/>
      <c r="AA342" s="7"/>
      <c r="AB342" s="7"/>
      <c r="AC342" s="7"/>
      <c r="AD342" s="7"/>
      <c r="AE342" s="7"/>
      <c r="AF342" s="7"/>
      <c r="AG342" s="7"/>
      <c r="AH342" s="7"/>
      <c r="AI342" s="7"/>
      <c r="AJ342" s="7"/>
      <c r="AK342" s="7"/>
      <c r="AL342" s="7"/>
    </row>
    <row r="343" ht="15.75" hidden="1" customHeight="1" outlineLevel="1">
      <c r="A343" s="183"/>
      <c r="B343" s="7"/>
      <c r="C343" s="7"/>
      <c r="D343" s="7"/>
      <c r="E343" s="7"/>
      <c r="F343" s="7"/>
      <c r="G343" s="7"/>
      <c r="H343" s="7"/>
      <c r="I343" s="7"/>
      <c r="K343" s="7"/>
      <c r="L343" s="7"/>
      <c r="M343" s="7"/>
      <c r="N343" s="2" t="s">
        <v>2501</v>
      </c>
      <c r="O343" s="7"/>
      <c r="P343" s="183"/>
      <c r="Q343" s="183"/>
      <c r="R343" s="7"/>
      <c r="S343" s="7">
        <f t="shared" si="2"/>
        <v>1071</v>
      </c>
      <c r="T343" s="7" t="s">
        <v>2199</v>
      </c>
      <c r="U343" s="242"/>
      <c r="V343" s="7"/>
      <c r="W343" s="7"/>
      <c r="X343" s="185"/>
      <c r="Y343" s="7"/>
      <c r="Z343" s="7"/>
      <c r="AA343" s="7"/>
      <c r="AB343" s="7"/>
      <c r="AC343" s="7"/>
      <c r="AD343" s="7"/>
      <c r="AE343" s="7"/>
      <c r="AF343" s="7"/>
      <c r="AG343" s="7"/>
      <c r="AH343" s="7"/>
      <c r="AI343" s="7"/>
      <c r="AJ343" s="7"/>
      <c r="AK343" s="7"/>
      <c r="AL343" s="7"/>
    </row>
    <row r="344" ht="15.75" hidden="1" customHeight="1" outlineLevel="1">
      <c r="A344" s="183"/>
      <c r="B344" s="7"/>
      <c r="C344" s="7"/>
      <c r="D344" s="7"/>
      <c r="E344" s="7"/>
      <c r="F344" s="7"/>
      <c r="G344" s="7"/>
      <c r="H344" s="7"/>
      <c r="I344" s="7"/>
      <c r="K344" s="7"/>
      <c r="L344" s="7"/>
      <c r="M344" s="7"/>
      <c r="O344" s="7" t="s">
        <v>2502</v>
      </c>
      <c r="P344" s="183"/>
      <c r="Q344" s="183"/>
      <c r="R344" s="7"/>
      <c r="S344" s="7">
        <f t="shared" si="2"/>
        <v>0</v>
      </c>
      <c r="T344" s="7"/>
      <c r="U344" s="242"/>
      <c r="V344" s="7"/>
      <c r="W344" s="7"/>
      <c r="X344" s="185"/>
      <c r="Y344" s="7"/>
      <c r="Z344" s="7"/>
      <c r="AA344" s="7"/>
      <c r="AB344" s="7"/>
      <c r="AC344" s="7"/>
      <c r="AD344" s="7"/>
      <c r="AE344" s="7"/>
      <c r="AF344" s="7"/>
      <c r="AG344" s="7"/>
      <c r="AH344" s="7"/>
      <c r="AI344" s="7"/>
      <c r="AJ344" s="7"/>
      <c r="AK344" s="7"/>
      <c r="AL344" s="7"/>
    </row>
    <row r="345" ht="15.75" hidden="1" customHeight="1" outlineLevel="1">
      <c r="A345" s="183"/>
      <c r="B345" s="7"/>
      <c r="C345" s="7"/>
      <c r="D345" s="7"/>
      <c r="E345" s="7"/>
      <c r="F345" s="7"/>
      <c r="G345" s="7"/>
      <c r="H345" s="7"/>
      <c r="I345" s="7"/>
      <c r="K345" s="7"/>
      <c r="L345" s="7"/>
      <c r="M345" s="7"/>
      <c r="O345" s="7" t="s">
        <v>2503</v>
      </c>
      <c r="P345" s="183"/>
      <c r="Q345" s="183"/>
      <c r="R345" s="7"/>
      <c r="S345" s="7">
        <f t="shared" si="2"/>
        <v>0</v>
      </c>
      <c r="T345" s="7"/>
      <c r="U345" s="242"/>
      <c r="V345" s="7"/>
      <c r="W345" s="7"/>
      <c r="X345" s="185"/>
      <c r="Y345" s="7"/>
      <c r="Z345" s="7"/>
      <c r="AA345" s="7"/>
      <c r="AB345" s="7"/>
      <c r="AC345" s="7"/>
      <c r="AD345" s="7"/>
      <c r="AE345" s="7"/>
      <c r="AF345" s="7"/>
      <c r="AG345" s="7"/>
      <c r="AH345" s="7"/>
      <c r="AI345" s="7"/>
      <c r="AJ345" s="7"/>
      <c r="AK345" s="7"/>
      <c r="AL345" s="7"/>
    </row>
    <row r="346" ht="15.75" hidden="1" customHeight="1" outlineLevel="1">
      <c r="A346" s="183"/>
      <c r="B346" s="7"/>
      <c r="C346" s="7"/>
      <c r="D346" s="7"/>
      <c r="E346" s="7"/>
      <c r="F346" s="7"/>
      <c r="G346" s="7"/>
      <c r="H346" s="7"/>
      <c r="I346" s="7"/>
      <c r="K346" s="7"/>
      <c r="L346" s="7"/>
      <c r="M346" s="7"/>
      <c r="O346" s="7" t="s">
        <v>2490</v>
      </c>
      <c r="P346" s="183"/>
      <c r="Q346" s="183"/>
      <c r="R346" s="7"/>
      <c r="S346" s="7">
        <f t="shared" si="2"/>
        <v>0</v>
      </c>
      <c r="T346" s="7"/>
      <c r="U346" s="242"/>
      <c r="V346" s="7"/>
      <c r="W346" s="7"/>
      <c r="X346" s="185"/>
      <c r="Y346" s="7"/>
      <c r="Z346" s="7"/>
      <c r="AA346" s="7"/>
      <c r="AB346" s="7"/>
      <c r="AC346" s="7"/>
      <c r="AD346" s="7"/>
      <c r="AE346" s="7"/>
      <c r="AF346" s="7"/>
      <c r="AG346" s="7"/>
      <c r="AH346" s="7"/>
      <c r="AI346" s="7"/>
      <c r="AJ346" s="7"/>
      <c r="AK346" s="7"/>
      <c r="AL346" s="7"/>
    </row>
    <row r="347" ht="15.75" hidden="1" customHeight="1" outlineLevel="1">
      <c r="A347" s="183"/>
      <c r="B347" s="7"/>
      <c r="C347" s="7"/>
      <c r="D347" s="7"/>
      <c r="E347" s="7"/>
      <c r="F347" s="7"/>
      <c r="G347" s="7"/>
      <c r="H347" s="7"/>
      <c r="I347" s="7"/>
      <c r="K347" s="7"/>
      <c r="L347" s="7"/>
      <c r="M347" s="7"/>
      <c r="O347" s="7" t="s">
        <v>2504</v>
      </c>
      <c r="P347" s="183"/>
      <c r="Q347" s="183"/>
      <c r="R347" s="7"/>
      <c r="S347" s="7">
        <f t="shared" si="2"/>
        <v>0</v>
      </c>
      <c r="T347" s="7"/>
      <c r="U347" s="242"/>
      <c r="V347" s="7"/>
      <c r="W347" s="7"/>
      <c r="X347" s="185"/>
      <c r="Y347" s="7"/>
      <c r="Z347" s="7"/>
      <c r="AA347" s="7"/>
      <c r="AB347" s="7"/>
      <c r="AC347" s="7"/>
      <c r="AD347" s="7"/>
      <c r="AE347" s="7"/>
      <c r="AF347" s="7"/>
      <c r="AG347" s="7"/>
      <c r="AH347" s="7"/>
      <c r="AI347" s="7"/>
      <c r="AJ347" s="7"/>
      <c r="AK347" s="7"/>
      <c r="AL347" s="7"/>
    </row>
    <row r="348" ht="15.75" hidden="1" customHeight="1" outlineLevel="1">
      <c r="A348" s="183"/>
      <c r="B348" s="7"/>
      <c r="C348" s="7"/>
      <c r="D348" s="7"/>
      <c r="E348" s="7"/>
      <c r="F348" s="7"/>
      <c r="G348" s="7"/>
      <c r="H348" s="7"/>
      <c r="I348" s="7"/>
      <c r="K348" s="7"/>
      <c r="L348" s="7"/>
      <c r="M348" s="7" t="s">
        <v>2491</v>
      </c>
      <c r="O348" s="7"/>
      <c r="P348" s="183"/>
      <c r="Q348" s="183"/>
      <c r="R348" s="7" t="s">
        <v>2492</v>
      </c>
      <c r="S348" s="7">
        <f t="shared" si="2"/>
        <v>0</v>
      </c>
      <c r="T348" s="7"/>
      <c r="U348" s="242"/>
      <c r="V348" s="7"/>
      <c r="W348" s="7"/>
      <c r="X348" s="185"/>
      <c r="Y348" s="7"/>
      <c r="Z348" s="7"/>
      <c r="AA348" s="7"/>
      <c r="AB348" s="7"/>
      <c r="AC348" s="7"/>
      <c r="AD348" s="7"/>
      <c r="AE348" s="7"/>
      <c r="AF348" s="7"/>
      <c r="AG348" s="7"/>
      <c r="AH348" s="7"/>
      <c r="AI348" s="7"/>
      <c r="AJ348" s="7"/>
      <c r="AK348" s="7"/>
      <c r="AL348" s="7"/>
    </row>
    <row r="349" ht="15.75" hidden="1" customHeight="1" outlineLevel="1">
      <c r="A349" s="183"/>
      <c r="B349" s="7"/>
      <c r="C349" s="7"/>
      <c r="D349" s="7"/>
      <c r="E349" s="7"/>
      <c r="F349" s="7"/>
      <c r="G349" s="7"/>
      <c r="H349" s="7"/>
      <c r="I349" s="7"/>
      <c r="K349" s="7"/>
      <c r="L349" s="7"/>
      <c r="M349" s="7"/>
      <c r="N349" s="2" t="s">
        <v>2493</v>
      </c>
      <c r="O349" s="7"/>
      <c r="P349" s="183"/>
      <c r="Q349" s="183"/>
      <c r="R349" s="7"/>
      <c r="S349" s="7">
        <f t="shared" si="2"/>
        <v>1069</v>
      </c>
      <c r="T349" s="7" t="s">
        <v>2186</v>
      </c>
      <c r="U349" s="242"/>
      <c r="V349" s="7"/>
      <c r="W349" s="7"/>
      <c r="X349" s="185"/>
      <c r="Y349" s="7"/>
      <c r="Z349" s="7"/>
      <c r="AA349" s="7"/>
      <c r="AB349" s="7"/>
      <c r="AC349" s="7"/>
      <c r="AD349" s="7"/>
      <c r="AE349" s="7"/>
      <c r="AF349" s="7"/>
      <c r="AG349" s="7"/>
      <c r="AH349" s="7"/>
      <c r="AI349" s="7"/>
      <c r="AJ349" s="7"/>
      <c r="AK349" s="7"/>
      <c r="AL349" s="7"/>
    </row>
    <row r="350" ht="15.75" hidden="1" customHeight="1" outlineLevel="1">
      <c r="A350" s="183"/>
      <c r="B350" s="7"/>
      <c r="C350" s="7"/>
      <c r="D350" s="7"/>
      <c r="E350" s="7"/>
      <c r="F350" s="7"/>
      <c r="G350" s="7"/>
      <c r="H350" s="7"/>
      <c r="I350" s="7"/>
      <c r="K350" s="7"/>
      <c r="L350" s="7"/>
      <c r="M350" s="7"/>
      <c r="O350" s="7" t="s">
        <v>2494</v>
      </c>
      <c r="P350" s="183"/>
      <c r="Q350" s="183"/>
      <c r="R350" s="7" t="s">
        <v>2495</v>
      </c>
      <c r="S350" s="7">
        <f t="shared" si="2"/>
        <v>0</v>
      </c>
      <c r="T350" s="7"/>
      <c r="U350" s="242"/>
      <c r="V350" s="7"/>
      <c r="W350" s="7"/>
      <c r="X350" s="185"/>
      <c r="Y350" s="7"/>
      <c r="Z350" s="7"/>
      <c r="AA350" s="7"/>
      <c r="AB350" s="7"/>
      <c r="AC350" s="7"/>
      <c r="AD350" s="7"/>
      <c r="AE350" s="7"/>
      <c r="AF350" s="7"/>
      <c r="AG350" s="7"/>
      <c r="AH350" s="7"/>
      <c r="AI350" s="7"/>
      <c r="AJ350" s="7"/>
      <c r="AK350" s="7"/>
      <c r="AL350" s="7"/>
    </row>
    <row r="351" ht="15.75" customHeight="1" collapsed="1">
      <c r="A351" s="183" t="s">
        <v>149</v>
      </c>
      <c r="B351" s="7" t="s">
        <v>2505</v>
      </c>
      <c r="C351" s="7" t="s">
        <v>2177</v>
      </c>
      <c r="D351" s="7" t="s">
        <v>2344</v>
      </c>
      <c r="E351" s="7"/>
      <c r="F351" s="7"/>
      <c r="G351" s="7"/>
      <c r="H351" s="7"/>
      <c r="I351" s="7"/>
      <c r="J351" s="2"/>
      <c r="K351" s="7"/>
      <c r="L351" s="7"/>
      <c r="M351" s="7"/>
      <c r="N351" s="2"/>
      <c r="O351" s="7"/>
      <c r="P351" s="183"/>
      <c r="Q351" s="183"/>
      <c r="R351" s="7"/>
      <c r="S351" s="7">
        <f t="shared" si="2"/>
        <v>0</v>
      </c>
      <c r="T351" s="7"/>
      <c r="U351" s="242"/>
      <c r="V351" s="7"/>
      <c r="W351" s="7"/>
      <c r="X351" s="185"/>
      <c r="Y351" s="7"/>
      <c r="Z351" s="7"/>
      <c r="AA351" s="7"/>
      <c r="AB351" s="7"/>
      <c r="AC351" s="7"/>
      <c r="AD351" s="7"/>
      <c r="AE351" s="7"/>
      <c r="AF351" s="7"/>
      <c r="AG351" s="7"/>
      <c r="AH351" s="7"/>
      <c r="AI351" s="7"/>
      <c r="AJ351" s="7"/>
      <c r="AK351" s="7"/>
      <c r="AL351" s="7"/>
    </row>
    <row r="352" ht="15.75" hidden="1" customHeight="1" outlineLevel="1">
      <c r="A352" s="183"/>
      <c r="B352" s="7"/>
      <c r="C352" s="7"/>
      <c r="D352" s="7"/>
      <c r="E352" s="7"/>
      <c r="F352" s="7"/>
      <c r="G352" s="7"/>
      <c r="H352" s="7"/>
      <c r="I352" s="7" t="s">
        <v>2506</v>
      </c>
      <c r="J352" s="2"/>
      <c r="K352" s="7">
        <v>1.0</v>
      </c>
      <c r="L352" s="7" t="s">
        <v>2308</v>
      </c>
      <c r="M352" s="7"/>
      <c r="N352" s="2"/>
      <c r="O352" s="7"/>
      <c r="P352" s="183"/>
      <c r="Q352" s="183"/>
      <c r="R352" s="7" t="s">
        <v>2507</v>
      </c>
      <c r="S352" s="7">
        <f t="shared" si="2"/>
        <v>0</v>
      </c>
      <c r="T352" s="7"/>
      <c r="U352" s="242"/>
      <c r="V352" s="7"/>
      <c r="W352" s="7"/>
      <c r="X352" s="185"/>
      <c r="Y352" s="7"/>
      <c r="Z352" s="7"/>
      <c r="AA352" s="7"/>
      <c r="AB352" s="7"/>
      <c r="AC352" s="7"/>
      <c r="AD352" s="7"/>
      <c r="AE352" s="7"/>
      <c r="AF352" s="7"/>
      <c r="AG352" s="7"/>
      <c r="AH352" s="7"/>
      <c r="AI352" s="7"/>
      <c r="AJ352" s="7"/>
      <c r="AK352" s="7"/>
      <c r="AL352" s="7"/>
    </row>
    <row r="353" ht="15.75" hidden="1" customHeight="1" outlineLevel="1">
      <c r="A353" s="183"/>
      <c r="B353" s="7"/>
      <c r="C353" s="7"/>
      <c r="D353" s="7"/>
      <c r="E353" s="7"/>
      <c r="F353" s="7"/>
      <c r="G353" s="7"/>
      <c r="H353" s="7"/>
      <c r="I353" s="7"/>
      <c r="K353" s="7"/>
      <c r="L353" s="7"/>
      <c r="M353" s="7" t="s">
        <v>2508</v>
      </c>
      <c r="O353" s="7"/>
      <c r="P353" s="183"/>
      <c r="Q353" s="183"/>
      <c r="R353" s="7"/>
      <c r="S353" s="7">
        <f t="shared" si="2"/>
        <v>0</v>
      </c>
      <c r="T353" s="7"/>
      <c r="U353" s="242"/>
      <c r="V353" s="7"/>
      <c r="W353" s="7"/>
      <c r="X353" s="185"/>
      <c r="Y353" s="7"/>
      <c r="Z353" s="7"/>
      <c r="AA353" s="7"/>
      <c r="AB353" s="7"/>
      <c r="AC353" s="7"/>
      <c r="AD353" s="7"/>
      <c r="AE353" s="7"/>
      <c r="AF353" s="7"/>
      <c r="AG353" s="7"/>
      <c r="AH353" s="7"/>
      <c r="AI353" s="7"/>
      <c r="AJ353" s="7"/>
      <c r="AK353" s="7"/>
      <c r="AL353" s="7"/>
    </row>
    <row r="354" ht="15.75" hidden="1" customHeight="1" outlineLevel="1">
      <c r="A354" s="183"/>
      <c r="B354" s="7"/>
      <c r="C354" s="7"/>
      <c r="D354" s="7"/>
      <c r="E354" s="7"/>
      <c r="F354" s="7"/>
      <c r="G354" s="7"/>
      <c r="H354" s="7"/>
      <c r="I354" s="7"/>
      <c r="K354" s="7"/>
      <c r="L354" s="7"/>
      <c r="M354" s="7"/>
      <c r="N354" s="2" t="s">
        <v>2509</v>
      </c>
      <c r="O354" s="7"/>
      <c r="P354" s="183"/>
      <c r="Q354" s="183"/>
      <c r="R354" s="7"/>
      <c r="S354" s="7">
        <f t="shared" si="2"/>
        <v>1072</v>
      </c>
      <c r="T354" s="7" t="s">
        <v>2186</v>
      </c>
      <c r="U354" s="242"/>
      <c r="V354" s="7"/>
      <c r="W354" s="7"/>
      <c r="X354" s="185"/>
      <c r="Y354" s="7"/>
      <c r="Z354" s="7"/>
      <c r="AA354" s="7"/>
      <c r="AB354" s="7"/>
      <c r="AC354" s="7"/>
      <c r="AD354" s="7"/>
      <c r="AE354" s="7"/>
      <c r="AF354" s="7"/>
      <c r="AG354" s="7"/>
      <c r="AH354" s="7"/>
      <c r="AI354" s="7"/>
      <c r="AJ354" s="7"/>
      <c r="AK354" s="7"/>
      <c r="AL354" s="7"/>
    </row>
    <row r="355" ht="15.75" hidden="1" customHeight="1" outlineLevel="1">
      <c r="A355" s="183"/>
      <c r="B355" s="7"/>
      <c r="C355" s="7"/>
      <c r="D355" s="7"/>
      <c r="E355" s="7"/>
      <c r="F355" s="7"/>
      <c r="G355" s="7"/>
      <c r="H355" s="7"/>
      <c r="I355" s="7"/>
      <c r="K355" s="7"/>
      <c r="L355" s="7"/>
      <c r="M355" s="7"/>
      <c r="O355" s="7" t="s">
        <v>2510</v>
      </c>
      <c r="P355" s="183"/>
      <c r="Q355" s="183"/>
      <c r="R355" s="7"/>
      <c r="S355" s="7">
        <f t="shared" si="2"/>
        <v>0</v>
      </c>
      <c r="T355" s="7"/>
      <c r="U355" s="242"/>
      <c r="V355" s="7"/>
      <c r="W355" s="7"/>
      <c r="X355" s="185"/>
      <c r="Y355" s="7"/>
      <c r="Z355" s="7"/>
      <c r="AA355" s="7"/>
      <c r="AB355" s="7"/>
      <c r="AC355" s="7"/>
      <c r="AD355" s="7"/>
      <c r="AE355" s="7"/>
      <c r="AF355" s="7"/>
      <c r="AG355" s="7"/>
      <c r="AH355" s="7"/>
      <c r="AI355" s="7"/>
      <c r="AJ355" s="7"/>
      <c r="AK355" s="7"/>
      <c r="AL355" s="7"/>
    </row>
    <row r="356" ht="15.75" hidden="1" customHeight="1" outlineLevel="1">
      <c r="A356" s="183"/>
      <c r="B356" s="7"/>
      <c r="C356" s="7"/>
      <c r="D356" s="7"/>
      <c r="E356" s="7"/>
      <c r="F356" s="7"/>
      <c r="G356" s="7"/>
      <c r="H356" s="7"/>
      <c r="I356" s="7"/>
      <c r="K356" s="7"/>
      <c r="L356" s="7"/>
      <c r="M356" s="7"/>
      <c r="N356" s="2" t="s">
        <v>2511</v>
      </c>
      <c r="O356" s="7"/>
      <c r="P356" s="183"/>
      <c r="Q356" s="183"/>
      <c r="R356" s="7"/>
      <c r="S356" s="7">
        <f t="shared" si="2"/>
        <v>1073</v>
      </c>
      <c r="T356" s="7" t="s">
        <v>2199</v>
      </c>
      <c r="U356" s="242"/>
      <c r="V356" s="7"/>
      <c r="W356" s="7"/>
      <c r="X356" s="185"/>
      <c r="Y356" s="7"/>
      <c r="Z356" s="7"/>
      <c r="AA356" s="7"/>
      <c r="AB356" s="7"/>
      <c r="AC356" s="7"/>
      <c r="AD356" s="7"/>
      <c r="AE356" s="7"/>
      <c r="AF356" s="7"/>
      <c r="AG356" s="7"/>
      <c r="AH356" s="7"/>
      <c r="AI356" s="7"/>
      <c r="AJ356" s="7"/>
      <c r="AK356" s="7"/>
      <c r="AL356" s="7"/>
    </row>
    <row r="357" ht="15.75" hidden="1" customHeight="1" outlineLevel="1">
      <c r="A357" s="183"/>
      <c r="B357" s="7"/>
      <c r="C357" s="7"/>
      <c r="D357" s="7"/>
      <c r="E357" s="7"/>
      <c r="F357" s="7"/>
      <c r="G357" s="7"/>
      <c r="H357" s="7"/>
      <c r="I357" s="7"/>
      <c r="K357" s="7"/>
      <c r="L357" s="7"/>
      <c r="M357" s="7"/>
      <c r="O357" s="7" t="s">
        <v>2512</v>
      </c>
      <c r="P357" s="183"/>
      <c r="Q357" s="183"/>
      <c r="R357" s="7"/>
      <c r="S357" s="7">
        <f t="shared" si="2"/>
        <v>0</v>
      </c>
      <c r="T357" s="7"/>
      <c r="U357" s="242"/>
      <c r="V357" s="7"/>
      <c r="W357" s="7"/>
      <c r="X357" s="185"/>
      <c r="Y357" s="7"/>
      <c r="Z357" s="7"/>
      <c r="AA357" s="7"/>
      <c r="AB357" s="7"/>
      <c r="AC357" s="7"/>
      <c r="AD357" s="7"/>
      <c r="AE357" s="7"/>
      <c r="AF357" s="7"/>
      <c r="AG357" s="7"/>
      <c r="AH357" s="7"/>
      <c r="AI357" s="7"/>
      <c r="AJ357" s="7"/>
      <c r="AK357" s="7"/>
      <c r="AL357" s="7"/>
    </row>
    <row r="358" ht="15.75" hidden="1" customHeight="1" outlineLevel="1">
      <c r="A358" s="183"/>
      <c r="B358" s="7"/>
      <c r="C358" s="7"/>
      <c r="D358" s="7"/>
      <c r="E358" s="7"/>
      <c r="F358" s="7"/>
      <c r="G358" s="7"/>
      <c r="H358" s="7"/>
      <c r="I358" s="7"/>
      <c r="K358" s="7"/>
      <c r="L358" s="7"/>
      <c r="M358" s="7"/>
      <c r="O358" s="7" t="s">
        <v>2513</v>
      </c>
      <c r="P358" s="183"/>
      <c r="Q358" s="183"/>
      <c r="R358" s="7"/>
      <c r="S358" s="7">
        <f t="shared" si="2"/>
        <v>0</v>
      </c>
      <c r="T358" s="7"/>
      <c r="U358" s="242"/>
      <c r="V358" s="7"/>
      <c r="W358" s="7"/>
      <c r="X358" s="185"/>
      <c r="Y358" s="7"/>
      <c r="Z358" s="7"/>
      <c r="AA358" s="7"/>
      <c r="AB358" s="7"/>
      <c r="AC358" s="7"/>
      <c r="AD358" s="7"/>
      <c r="AE358" s="7"/>
      <c r="AF358" s="7"/>
      <c r="AG358" s="7"/>
      <c r="AH358" s="7"/>
      <c r="AI358" s="7"/>
      <c r="AJ358" s="7"/>
      <c r="AK358" s="7"/>
      <c r="AL358" s="7"/>
    </row>
    <row r="359" ht="15.75" hidden="1" customHeight="1" outlineLevel="1">
      <c r="A359" s="183"/>
      <c r="B359" s="7"/>
      <c r="C359" s="7"/>
      <c r="D359" s="7"/>
      <c r="E359" s="7"/>
      <c r="F359" s="7"/>
      <c r="G359" s="7"/>
      <c r="H359" s="7"/>
      <c r="I359" s="7"/>
      <c r="K359" s="7"/>
      <c r="L359" s="7"/>
      <c r="M359" s="7"/>
      <c r="O359" s="7" t="s">
        <v>2514</v>
      </c>
      <c r="P359" s="183"/>
      <c r="Q359" s="183"/>
      <c r="R359" s="7"/>
      <c r="S359" s="7">
        <f t="shared" si="2"/>
        <v>0</v>
      </c>
      <c r="T359" s="7"/>
      <c r="U359" s="242"/>
      <c r="V359" s="7"/>
      <c r="W359" s="7"/>
      <c r="X359" s="185"/>
      <c r="Y359" s="7"/>
      <c r="Z359" s="7"/>
      <c r="AA359" s="7"/>
      <c r="AB359" s="7"/>
      <c r="AC359" s="7"/>
      <c r="AD359" s="7"/>
      <c r="AE359" s="7"/>
      <c r="AF359" s="7"/>
      <c r="AG359" s="7"/>
      <c r="AH359" s="7"/>
      <c r="AI359" s="7"/>
      <c r="AJ359" s="7"/>
      <c r="AK359" s="7"/>
      <c r="AL359" s="7"/>
    </row>
    <row r="360" ht="15.75" hidden="1" customHeight="1" outlineLevel="1">
      <c r="A360" s="183"/>
      <c r="B360" s="7"/>
      <c r="C360" s="7"/>
      <c r="D360" s="7"/>
      <c r="E360" s="7"/>
      <c r="F360" s="7"/>
      <c r="G360" s="7"/>
      <c r="H360" s="7"/>
      <c r="I360" s="7"/>
      <c r="K360" s="7"/>
      <c r="L360" s="7"/>
      <c r="M360" s="7"/>
      <c r="O360" s="7" t="s">
        <v>2515</v>
      </c>
      <c r="P360" s="183"/>
      <c r="Q360" s="183"/>
      <c r="R360" s="7"/>
      <c r="S360" s="7">
        <f t="shared" si="2"/>
        <v>0</v>
      </c>
      <c r="T360" s="7"/>
      <c r="U360" s="242"/>
      <c r="V360" s="7"/>
      <c r="W360" s="7"/>
      <c r="X360" s="185"/>
      <c r="Y360" s="7"/>
      <c r="Z360" s="7"/>
      <c r="AA360" s="7"/>
      <c r="AB360" s="7"/>
      <c r="AC360" s="7"/>
      <c r="AD360" s="7"/>
      <c r="AE360" s="7"/>
      <c r="AF360" s="7"/>
      <c r="AG360" s="7"/>
      <c r="AH360" s="7"/>
      <c r="AI360" s="7"/>
      <c r="AJ360" s="7"/>
      <c r="AK360" s="7"/>
      <c r="AL360" s="7"/>
    </row>
    <row r="361" ht="15.75" hidden="1" customHeight="1" outlineLevel="1">
      <c r="A361" s="183"/>
      <c r="B361" s="7"/>
      <c r="C361" s="7"/>
      <c r="D361" s="7"/>
      <c r="E361" s="7"/>
      <c r="F361" s="7"/>
      <c r="G361" s="7"/>
      <c r="H361" s="7"/>
      <c r="I361" s="7"/>
      <c r="K361" s="7"/>
      <c r="L361" s="7"/>
      <c r="M361" s="7"/>
      <c r="N361" s="2" t="s">
        <v>2516</v>
      </c>
      <c r="O361" s="7"/>
      <c r="P361" s="183"/>
      <c r="Q361" s="183"/>
      <c r="R361" s="7"/>
      <c r="S361" s="7">
        <f t="shared" si="2"/>
        <v>1074</v>
      </c>
      <c r="T361" s="7" t="s">
        <v>2191</v>
      </c>
      <c r="U361" s="242"/>
      <c r="V361" s="7"/>
      <c r="W361" s="7"/>
      <c r="X361" s="185"/>
      <c r="Y361" s="7"/>
      <c r="Z361" s="7"/>
      <c r="AA361" s="7"/>
      <c r="AB361" s="7"/>
      <c r="AC361" s="7"/>
      <c r="AD361" s="7"/>
      <c r="AE361" s="7"/>
      <c r="AF361" s="7"/>
      <c r="AG361" s="7"/>
      <c r="AH361" s="7"/>
      <c r="AI361" s="7"/>
      <c r="AJ361" s="7"/>
      <c r="AK361" s="7"/>
      <c r="AL361" s="7"/>
    </row>
    <row r="362" ht="15.75" hidden="1" customHeight="1" outlineLevel="1">
      <c r="A362" s="183"/>
      <c r="B362" s="7"/>
      <c r="C362" s="7"/>
      <c r="D362" s="7"/>
      <c r="E362" s="7"/>
      <c r="F362" s="7"/>
      <c r="G362" s="7"/>
      <c r="H362" s="7"/>
      <c r="I362" s="7"/>
      <c r="K362" s="7"/>
      <c r="L362" s="7"/>
      <c r="M362" s="7"/>
      <c r="O362" s="7" t="s">
        <v>2514</v>
      </c>
      <c r="P362" s="183"/>
      <c r="Q362" s="183"/>
      <c r="R362" s="7"/>
      <c r="S362" s="7">
        <f t="shared" si="2"/>
        <v>0</v>
      </c>
      <c r="T362" s="7"/>
      <c r="U362" s="242"/>
      <c r="V362" s="7"/>
      <c r="W362" s="7"/>
      <c r="X362" s="185"/>
      <c r="Y362" s="7"/>
      <c r="Z362" s="7"/>
      <c r="AA362" s="7"/>
      <c r="AB362" s="7"/>
      <c r="AC362" s="7"/>
      <c r="AD362" s="7"/>
      <c r="AE362" s="7"/>
      <c r="AF362" s="7"/>
      <c r="AG362" s="7"/>
      <c r="AH362" s="7"/>
      <c r="AI362" s="7"/>
      <c r="AJ362" s="7"/>
      <c r="AK362" s="7"/>
      <c r="AL362" s="7"/>
    </row>
    <row r="363" ht="15.75" hidden="1" customHeight="1" outlineLevel="1">
      <c r="A363" s="183"/>
      <c r="B363" s="7"/>
      <c r="C363" s="7"/>
      <c r="D363" s="7"/>
      <c r="E363" s="7"/>
      <c r="F363" s="7"/>
      <c r="G363" s="7"/>
      <c r="H363" s="7"/>
      <c r="I363" s="7"/>
      <c r="K363" s="7"/>
      <c r="L363" s="7"/>
      <c r="M363" s="7" t="s">
        <v>2491</v>
      </c>
      <c r="O363" s="7"/>
      <c r="P363" s="183"/>
      <c r="Q363" s="183"/>
      <c r="R363" s="7" t="s">
        <v>2492</v>
      </c>
      <c r="S363" s="7">
        <f t="shared" si="2"/>
        <v>0</v>
      </c>
      <c r="T363" s="7"/>
      <c r="U363" s="242"/>
      <c r="V363" s="7"/>
      <c r="W363" s="7"/>
      <c r="X363" s="185"/>
      <c r="Y363" s="7"/>
      <c r="Z363" s="7"/>
      <c r="AA363" s="7"/>
      <c r="AB363" s="7"/>
      <c r="AC363" s="7"/>
      <c r="AD363" s="7"/>
      <c r="AE363" s="7"/>
      <c r="AF363" s="7"/>
      <c r="AG363" s="7"/>
      <c r="AH363" s="7"/>
      <c r="AI363" s="7"/>
      <c r="AJ363" s="7"/>
      <c r="AK363" s="7"/>
      <c r="AL363" s="7"/>
    </row>
    <row r="364" ht="15.75" hidden="1" customHeight="1" outlineLevel="1">
      <c r="A364" s="183"/>
      <c r="B364" s="7"/>
      <c r="C364" s="7"/>
      <c r="D364" s="7"/>
      <c r="E364" s="7"/>
      <c r="F364" s="7"/>
      <c r="G364" s="7"/>
      <c r="H364" s="7"/>
      <c r="I364" s="7"/>
      <c r="K364" s="7"/>
      <c r="L364" s="7"/>
      <c r="M364" s="7"/>
      <c r="N364" s="2" t="s">
        <v>2493</v>
      </c>
      <c r="O364" s="7"/>
      <c r="P364" s="183"/>
      <c r="Q364" s="183"/>
      <c r="R364" s="7"/>
      <c r="S364" s="7">
        <f t="shared" si="2"/>
        <v>1069</v>
      </c>
      <c r="T364" s="7" t="s">
        <v>2186</v>
      </c>
      <c r="U364" s="242"/>
      <c r="V364" s="7"/>
      <c r="W364" s="7"/>
      <c r="X364" s="185"/>
      <c r="Y364" s="7"/>
      <c r="Z364" s="7"/>
      <c r="AA364" s="7"/>
      <c r="AB364" s="7"/>
      <c r="AC364" s="7"/>
      <c r="AD364" s="7"/>
      <c r="AE364" s="7"/>
      <c r="AF364" s="7"/>
      <c r="AG364" s="7"/>
      <c r="AH364" s="7"/>
      <c r="AI364" s="7"/>
      <c r="AJ364" s="7"/>
      <c r="AK364" s="7"/>
      <c r="AL364" s="7"/>
    </row>
    <row r="365" ht="15.75" hidden="1" customHeight="1" outlineLevel="1">
      <c r="A365" s="183"/>
      <c r="B365" s="7"/>
      <c r="C365" s="7"/>
      <c r="D365" s="7"/>
      <c r="E365" s="7"/>
      <c r="F365" s="7"/>
      <c r="G365" s="7"/>
      <c r="H365" s="7"/>
      <c r="I365" s="7"/>
      <c r="K365" s="7"/>
      <c r="L365" s="7"/>
      <c r="M365" s="7"/>
      <c r="O365" s="7" t="s">
        <v>2494</v>
      </c>
      <c r="P365" s="183"/>
      <c r="Q365" s="183"/>
      <c r="R365" s="7" t="s">
        <v>2495</v>
      </c>
      <c r="S365" s="7">
        <f t="shared" si="2"/>
        <v>0</v>
      </c>
      <c r="T365" s="7"/>
      <c r="U365" s="242"/>
      <c r="V365" s="7"/>
      <c r="W365" s="7"/>
      <c r="X365" s="185"/>
      <c r="Y365" s="7"/>
      <c r="Z365" s="7"/>
      <c r="AA365" s="7"/>
      <c r="AB365" s="7"/>
      <c r="AC365" s="7"/>
      <c r="AD365" s="7"/>
      <c r="AE365" s="7"/>
      <c r="AF365" s="7"/>
      <c r="AG365" s="7"/>
      <c r="AH365" s="7"/>
      <c r="AI365" s="7"/>
      <c r="AJ365" s="7"/>
      <c r="AK365" s="7"/>
      <c r="AL365" s="7"/>
    </row>
    <row r="366" ht="15.75" customHeight="1" collapsed="1">
      <c r="A366" s="183" t="s">
        <v>149</v>
      </c>
      <c r="B366" s="7" t="s">
        <v>2517</v>
      </c>
      <c r="C366" s="7" t="s">
        <v>2177</v>
      </c>
      <c r="D366" s="7" t="s">
        <v>2344</v>
      </c>
      <c r="E366" s="7"/>
      <c r="F366" s="7"/>
      <c r="G366" s="7"/>
      <c r="H366" s="7"/>
      <c r="I366" s="7"/>
      <c r="J366" s="2"/>
      <c r="K366" s="7"/>
      <c r="L366" s="7"/>
      <c r="M366" s="7"/>
      <c r="N366" s="2"/>
      <c r="O366" s="7"/>
      <c r="P366" s="183"/>
      <c r="Q366" s="183"/>
      <c r="R366" s="7"/>
      <c r="S366" s="7">
        <f t="shared" si="2"/>
        <v>0</v>
      </c>
      <c r="T366" s="7"/>
      <c r="U366" s="242"/>
      <c r="V366" s="7"/>
      <c r="W366" s="7"/>
      <c r="X366" s="185"/>
      <c r="Y366" s="7"/>
      <c r="Z366" s="7"/>
      <c r="AA366" s="7"/>
      <c r="AB366" s="7"/>
      <c r="AC366" s="7"/>
      <c r="AD366" s="7"/>
      <c r="AE366" s="7"/>
      <c r="AF366" s="7"/>
      <c r="AG366" s="7"/>
      <c r="AH366" s="7"/>
      <c r="AI366" s="7"/>
      <c r="AJ366" s="7"/>
      <c r="AK366" s="7"/>
      <c r="AL366" s="7"/>
    </row>
    <row r="367" ht="15.75" hidden="1" customHeight="1" outlineLevel="1">
      <c r="A367" s="183"/>
      <c r="B367" s="7"/>
      <c r="C367" s="7"/>
      <c r="D367" s="7"/>
      <c r="E367" s="7"/>
      <c r="F367" s="7"/>
      <c r="G367" s="7"/>
      <c r="H367" s="7"/>
      <c r="I367" s="7" t="s">
        <v>2518</v>
      </c>
      <c r="J367" s="2"/>
      <c r="K367" s="7">
        <v>1.0</v>
      </c>
      <c r="L367" s="7" t="s">
        <v>2308</v>
      </c>
      <c r="M367" s="7"/>
      <c r="N367" s="2"/>
      <c r="O367" s="7"/>
      <c r="P367" s="183"/>
      <c r="Q367" s="183"/>
      <c r="R367" s="7" t="s">
        <v>2519</v>
      </c>
      <c r="S367" s="7">
        <f t="shared" si="2"/>
        <v>0</v>
      </c>
      <c r="T367" s="7"/>
      <c r="U367" s="242"/>
      <c r="V367" s="7"/>
      <c r="W367" s="7"/>
      <c r="X367" s="185"/>
      <c r="Y367" s="7"/>
      <c r="Z367" s="7"/>
      <c r="AA367" s="7"/>
      <c r="AB367" s="7"/>
      <c r="AC367" s="7"/>
      <c r="AD367" s="7"/>
      <c r="AE367" s="7"/>
      <c r="AF367" s="7"/>
      <c r="AG367" s="7"/>
      <c r="AH367" s="7"/>
      <c r="AI367" s="7"/>
      <c r="AJ367" s="7"/>
      <c r="AK367" s="7"/>
      <c r="AL367" s="7"/>
    </row>
    <row r="368" ht="15.75" hidden="1" customHeight="1" outlineLevel="1">
      <c r="A368" s="183"/>
      <c r="B368" s="7"/>
      <c r="C368" s="7"/>
      <c r="D368" s="7"/>
      <c r="E368" s="7"/>
      <c r="F368" s="7"/>
      <c r="G368" s="7"/>
      <c r="H368" s="7"/>
      <c r="I368" s="7"/>
      <c r="K368" s="7"/>
      <c r="L368" s="7"/>
      <c r="M368" s="7" t="s">
        <v>2520</v>
      </c>
      <c r="O368" s="7"/>
      <c r="P368" s="183"/>
      <c r="Q368" s="183"/>
      <c r="R368" s="7"/>
      <c r="S368" s="7">
        <f t="shared" si="2"/>
        <v>0</v>
      </c>
      <c r="T368" s="7"/>
      <c r="U368" s="242"/>
      <c r="V368" s="7"/>
      <c r="W368" s="7"/>
      <c r="X368" s="185"/>
      <c r="Y368" s="7"/>
      <c r="Z368" s="7"/>
      <c r="AA368" s="7"/>
      <c r="AB368" s="7"/>
      <c r="AC368" s="7"/>
      <c r="AD368" s="7"/>
      <c r="AE368" s="7"/>
      <c r="AF368" s="7"/>
      <c r="AG368" s="7"/>
      <c r="AH368" s="7"/>
      <c r="AI368" s="7"/>
      <c r="AJ368" s="7"/>
      <c r="AK368" s="7"/>
      <c r="AL368" s="7"/>
    </row>
    <row r="369" ht="15.75" hidden="1" customHeight="1" outlineLevel="1">
      <c r="A369" s="183"/>
      <c r="B369" s="7"/>
      <c r="C369" s="7"/>
      <c r="D369" s="7"/>
      <c r="E369" s="7"/>
      <c r="F369" s="7"/>
      <c r="G369" s="7"/>
      <c r="H369" s="7"/>
      <c r="I369" s="7"/>
      <c r="K369" s="7"/>
      <c r="L369" s="7"/>
      <c r="M369" s="7"/>
      <c r="N369" s="2" t="s">
        <v>2521</v>
      </c>
      <c r="O369" s="7"/>
      <c r="P369" s="183"/>
      <c r="Q369" s="183"/>
      <c r="R369" s="7"/>
      <c r="S369" s="7">
        <f t="shared" si="2"/>
        <v>1075</v>
      </c>
      <c r="T369" s="7" t="s">
        <v>2186</v>
      </c>
      <c r="U369" s="242"/>
      <c r="V369" s="7"/>
      <c r="W369" s="7"/>
      <c r="X369" s="185"/>
      <c r="Y369" s="7"/>
      <c r="Z369" s="7"/>
      <c r="AA369" s="7"/>
      <c r="AB369" s="7"/>
      <c r="AC369" s="7"/>
      <c r="AD369" s="7"/>
      <c r="AE369" s="7"/>
      <c r="AF369" s="7"/>
      <c r="AG369" s="7"/>
      <c r="AH369" s="7"/>
      <c r="AI369" s="7"/>
      <c r="AJ369" s="7"/>
      <c r="AK369" s="7"/>
      <c r="AL369" s="7"/>
    </row>
    <row r="370" ht="15.75" hidden="1" customHeight="1" outlineLevel="1">
      <c r="A370" s="183"/>
      <c r="B370" s="7"/>
      <c r="C370" s="7"/>
      <c r="D370" s="7"/>
      <c r="E370" s="7"/>
      <c r="F370" s="7"/>
      <c r="G370" s="7"/>
      <c r="H370" s="7"/>
      <c r="I370" s="7"/>
      <c r="K370" s="7"/>
      <c r="L370" s="7"/>
      <c r="M370" s="7"/>
      <c r="O370" s="7" t="s">
        <v>2510</v>
      </c>
      <c r="P370" s="183"/>
      <c r="Q370" s="183"/>
      <c r="R370" s="7"/>
      <c r="S370" s="7">
        <f t="shared" si="2"/>
        <v>0</v>
      </c>
      <c r="T370" s="7"/>
      <c r="U370" s="242"/>
      <c r="V370" s="7"/>
      <c r="W370" s="7"/>
      <c r="X370" s="185"/>
      <c r="Y370" s="7"/>
      <c r="Z370" s="7"/>
      <c r="AA370" s="7"/>
      <c r="AB370" s="7"/>
      <c r="AC370" s="7"/>
      <c r="AD370" s="7"/>
      <c r="AE370" s="7"/>
      <c r="AF370" s="7"/>
      <c r="AG370" s="7"/>
      <c r="AH370" s="7"/>
      <c r="AI370" s="7"/>
      <c r="AJ370" s="7"/>
      <c r="AK370" s="7"/>
      <c r="AL370" s="7"/>
    </row>
    <row r="371" ht="15.75" hidden="1" customHeight="1" outlineLevel="1">
      <c r="A371" s="183"/>
      <c r="B371" s="7"/>
      <c r="C371" s="7"/>
      <c r="D371" s="7"/>
      <c r="E371" s="7"/>
      <c r="F371" s="7"/>
      <c r="G371" s="7"/>
      <c r="H371" s="7"/>
      <c r="I371" s="7"/>
      <c r="K371" s="7"/>
      <c r="L371" s="7"/>
      <c r="M371" s="7"/>
      <c r="N371" s="2" t="s">
        <v>2522</v>
      </c>
      <c r="O371" s="7"/>
      <c r="P371" s="183"/>
      <c r="Q371" s="183"/>
      <c r="R371" s="7"/>
      <c r="S371" s="7">
        <f t="shared" si="2"/>
        <v>1076</v>
      </c>
      <c r="T371" s="7" t="s">
        <v>2199</v>
      </c>
      <c r="U371" s="242"/>
      <c r="V371" s="7"/>
      <c r="W371" s="7"/>
      <c r="X371" s="185"/>
      <c r="Y371" s="7"/>
      <c r="Z371" s="7"/>
      <c r="AA371" s="7"/>
      <c r="AB371" s="7"/>
      <c r="AC371" s="7"/>
      <c r="AD371" s="7"/>
      <c r="AE371" s="7"/>
      <c r="AF371" s="7"/>
      <c r="AG371" s="7"/>
      <c r="AH371" s="7"/>
      <c r="AI371" s="7"/>
      <c r="AJ371" s="7"/>
      <c r="AK371" s="7"/>
      <c r="AL371" s="7"/>
    </row>
    <row r="372" ht="15.75" hidden="1" customHeight="1" outlineLevel="1">
      <c r="A372" s="183"/>
      <c r="B372" s="7"/>
      <c r="C372" s="7"/>
      <c r="D372" s="7"/>
      <c r="E372" s="7"/>
      <c r="F372" s="7"/>
      <c r="G372" s="7"/>
      <c r="H372" s="7"/>
      <c r="I372" s="7"/>
      <c r="K372" s="7"/>
      <c r="L372" s="7"/>
      <c r="M372" s="7"/>
      <c r="O372" s="7" t="s">
        <v>2512</v>
      </c>
      <c r="P372" s="183"/>
      <c r="Q372" s="183"/>
      <c r="R372" s="7"/>
      <c r="S372" s="7">
        <f t="shared" si="2"/>
        <v>0</v>
      </c>
      <c r="T372" s="7"/>
      <c r="U372" s="242"/>
      <c r="V372" s="7"/>
      <c r="W372" s="7"/>
      <c r="X372" s="185"/>
      <c r="Y372" s="7"/>
      <c r="Z372" s="7"/>
      <c r="AA372" s="7"/>
      <c r="AB372" s="7"/>
      <c r="AC372" s="7"/>
      <c r="AD372" s="7"/>
      <c r="AE372" s="7"/>
      <c r="AF372" s="7"/>
      <c r="AG372" s="7"/>
      <c r="AH372" s="7"/>
      <c r="AI372" s="7"/>
      <c r="AJ372" s="7"/>
      <c r="AK372" s="7"/>
      <c r="AL372" s="7"/>
    </row>
    <row r="373" ht="15.75" hidden="1" customHeight="1" outlineLevel="1">
      <c r="A373" s="183"/>
      <c r="B373" s="7"/>
      <c r="C373" s="7"/>
      <c r="D373" s="7"/>
      <c r="E373" s="7"/>
      <c r="F373" s="7"/>
      <c r="G373" s="7"/>
      <c r="H373" s="7"/>
      <c r="I373" s="7"/>
      <c r="K373" s="7"/>
      <c r="L373" s="7"/>
      <c r="M373" s="7"/>
      <c r="O373" s="7" t="s">
        <v>2513</v>
      </c>
      <c r="P373" s="183"/>
      <c r="Q373" s="183"/>
      <c r="R373" s="7"/>
      <c r="S373" s="7">
        <f t="shared" si="2"/>
        <v>0</v>
      </c>
      <c r="T373" s="7"/>
      <c r="U373" s="242"/>
      <c r="V373" s="7"/>
      <c r="W373" s="7"/>
      <c r="X373" s="185"/>
      <c r="Y373" s="7"/>
      <c r="Z373" s="7"/>
      <c r="AA373" s="7"/>
      <c r="AB373" s="7"/>
      <c r="AC373" s="7"/>
      <c r="AD373" s="7"/>
      <c r="AE373" s="7"/>
      <c r="AF373" s="7"/>
      <c r="AG373" s="7"/>
      <c r="AH373" s="7"/>
      <c r="AI373" s="7"/>
      <c r="AJ373" s="7"/>
      <c r="AK373" s="7"/>
      <c r="AL373" s="7"/>
    </row>
    <row r="374" ht="15.75" hidden="1" customHeight="1" outlineLevel="1">
      <c r="A374" s="183"/>
      <c r="B374" s="7"/>
      <c r="C374" s="7"/>
      <c r="D374" s="7"/>
      <c r="E374" s="7"/>
      <c r="F374" s="7"/>
      <c r="G374" s="7"/>
      <c r="H374" s="7"/>
      <c r="I374" s="7"/>
      <c r="K374" s="7"/>
      <c r="L374" s="7"/>
      <c r="M374" s="7"/>
      <c r="O374" s="7" t="s">
        <v>2514</v>
      </c>
      <c r="P374" s="183"/>
      <c r="Q374" s="183"/>
      <c r="R374" s="7"/>
      <c r="S374" s="7">
        <f t="shared" si="2"/>
        <v>0</v>
      </c>
      <c r="T374" s="7"/>
      <c r="U374" s="242"/>
      <c r="V374" s="7"/>
      <c r="W374" s="7"/>
      <c r="X374" s="185"/>
      <c r="Y374" s="7"/>
      <c r="Z374" s="7"/>
      <c r="AA374" s="7"/>
      <c r="AB374" s="7"/>
      <c r="AC374" s="7"/>
      <c r="AD374" s="7"/>
      <c r="AE374" s="7"/>
      <c r="AF374" s="7"/>
      <c r="AG374" s="7"/>
      <c r="AH374" s="7"/>
      <c r="AI374" s="7"/>
      <c r="AJ374" s="7"/>
      <c r="AK374" s="7"/>
      <c r="AL374" s="7"/>
    </row>
    <row r="375" ht="15.75" hidden="1" customHeight="1" outlineLevel="1">
      <c r="A375" s="183"/>
      <c r="B375" s="7"/>
      <c r="C375" s="7"/>
      <c r="D375" s="7"/>
      <c r="E375" s="7"/>
      <c r="F375" s="7"/>
      <c r="G375" s="7"/>
      <c r="H375" s="7"/>
      <c r="I375" s="7"/>
      <c r="K375" s="7"/>
      <c r="L375" s="7"/>
      <c r="M375" s="7"/>
      <c r="O375" s="7" t="s">
        <v>2515</v>
      </c>
      <c r="P375" s="183"/>
      <c r="Q375" s="183"/>
      <c r="R375" s="7"/>
      <c r="S375" s="7">
        <f t="shared" si="2"/>
        <v>0</v>
      </c>
      <c r="T375" s="7"/>
      <c r="U375" s="242"/>
      <c r="V375" s="7"/>
      <c r="W375" s="7"/>
      <c r="X375" s="185"/>
      <c r="Y375" s="7"/>
      <c r="Z375" s="7"/>
      <c r="AA375" s="7"/>
      <c r="AB375" s="7"/>
      <c r="AC375" s="7"/>
      <c r="AD375" s="7"/>
      <c r="AE375" s="7"/>
      <c r="AF375" s="7"/>
      <c r="AG375" s="7"/>
      <c r="AH375" s="7"/>
      <c r="AI375" s="7"/>
      <c r="AJ375" s="7"/>
      <c r="AK375" s="7"/>
      <c r="AL375" s="7"/>
    </row>
    <row r="376" ht="15.75" hidden="1" customHeight="1" outlineLevel="1">
      <c r="A376" s="183"/>
      <c r="B376" s="7"/>
      <c r="C376" s="7"/>
      <c r="D376" s="7"/>
      <c r="E376" s="7"/>
      <c r="F376" s="7"/>
      <c r="G376" s="7"/>
      <c r="H376" s="7"/>
      <c r="I376" s="7"/>
      <c r="K376" s="7"/>
      <c r="L376" s="7"/>
      <c r="M376" s="7"/>
      <c r="N376" s="2" t="s">
        <v>2523</v>
      </c>
      <c r="O376" s="7"/>
      <c r="P376" s="183"/>
      <c r="Q376" s="183"/>
      <c r="R376" s="7"/>
      <c r="S376" s="7">
        <f t="shared" si="2"/>
        <v>1077</v>
      </c>
      <c r="T376" s="7" t="s">
        <v>2191</v>
      </c>
      <c r="U376" s="242"/>
      <c r="V376" s="7"/>
      <c r="W376" s="7"/>
      <c r="X376" s="185"/>
      <c r="Y376" s="7"/>
      <c r="Z376" s="7"/>
      <c r="AA376" s="7"/>
      <c r="AB376" s="7"/>
      <c r="AC376" s="7"/>
      <c r="AD376" s="7"/>
      <c r="AE376" s="7"/>
      <c r="AF376" s="7"/>
      <c r="AG376" s="7"/>
      <c r="AH376" s="7"/>
      <c r="AI376" s="7"/>
      <c r="AJ376" s="7"/>
      <c r="AK376" s="7"/>
      <c r="AL376" s="7"/>
    </row>
    <row r="377" ht="15.75" hidden="1" customHeight="1" outlineLevel="1">
      <c r="A377" s="183"/>
      <c r="B377" s="7"/>
      <c r="C377" s="7"/>
      <c r="D377" s="7"/>
      <c r="E377" s="7"/>
      <c r="F377" s="7"/>
      <c r="G377" s="7"/>
      <c r="H377" s="7"/>
      <c r="I377" s="7"/>
      <c r="K377" s="7"/>
      <c r="L377" s="7"/>
      <c r="M377" s="7"/>
      <c r="O377" s="7" t="s">
        <v>2514</v>
      </c>
      <c r="P377" s="183"/>
      <c r="Q377" s="183"/>
      <c r="R377" s="7"/>
      <c r="S377" s="7">
        <f t="shared" si="2"/>
        <v>0</v>
      </c>
      <c r="T377" s="7"/>
      <c r="U377" s="242"/>
      <c r="V377" s="7"/>
      <c r="W377" s="7"/>
      <c r="X377" s="185"/>
      <c r="Y377" s="7"/>
      <c r="Z377" s="7"/>
      <c r="AA377" s="7"/>
      <c r="AB377" s="7"/>
      <c r="AC377" s="7"/>
      <c r="AD377" s="7"/>
      <c r="AE377" s="7"/>
      <c r="AF377" s="7"/>
      <c r="AG377" s="7"/>
      <c r="AH377" s="7"/>
      <c r="AI377" s="7"/>
      <c r="AJ377" s="7"/>
      <c r="AK377" s="7"/>
      <c r="AL377" s="7"/>
    </row>
    <row r="378" ht="15.75" hidden="1" customHeight="1" outlineLevel="1">
      <c r="A378" s="183"/>
      <c r="B378" s="7"/>
      <c r="C378" s="7"/>
      <c r="D378" s="7"/>
      <c r="E378" s="7"/>
      <c r="F378" s="7"/>
      <c r="G378" s="7"/>
      <c r="H378" s="7"/>
      <c r="I378" s="7"/>
      <c r="K378" s="7"/>
      <c r="L378" s="7"/>
      <c r="M378" s="7" t="s">
        <v>2524</v>
      </c>
      <c r="O378" s="7"/>
      <c r="P378" s="183"/>
      <c r="Q378" s="183"/>
      <c r="R378" s="7"/>
      <c r="S378" s="7">
        <f t="shared" si="2"/>
        <v>0</v>
      </c>
      <c r="T378" s="7"/>
      <c r="U378" s="242"/>
      <c r="V378" s="7"/>
      <c r="W378" s="7"/>
      <c r="X378" s="185"/>
      <c r="Y378" s="7"/>
      <c r="Z378" s="7"/>
      <c r="AA378" s="7"/>
      <c r="AB378" s="7"/>
      <c r="AC378" s="7"/>
      <c r="AD378" s="7"/>
      <c r="AE378" s="7"/>
      <c r="AF378" s="7"/>
      <c r="AG378" s="7"/>
      <c r="AH378" s="7"/>
      <c r="AI378" s="7"/>
      <c r="AJ378" s="7"/>
      <c r="AK378" s="7"/>
      <c r="AL378" s="7"/>
    </row>
    <row r="379" ht="15.75" hidden="1" customHeight="1" outlineLevel="1">
      <c r="A379" s="183"/>
      <c r="B379" s="7"/>
      <c r="C379" s="7"/>
      <c r="D379" s="7"/>
      <c r="E379" s="7"/>
      <c r="F379" s="7"/>
      <c r="G379" s="7"/>
      <c r="H379" s="7"/>
      <c r="I379" s="7"/>
      <c r="K379" s="7"/>
      <c r="L379" s="7"/>
      <c r="M379" s="7"/>
      <c r="N379" s="2" t="s">
        <v>2525</v>
      </c>
      <c r="O379" s="7"/>
      <c r="P379" s="183"/>
      <c r="Q379" s="183"/>
      <c r="R379" s="7"/>
      <c r="S379" s="7">
        <f t="shared" si="2"/>
        <v>1078</v>
      </c>
      <c r="T379" s="7" t="s">
        <v>2186</v>
      </c>
      <c r="U379" s="242"/>
      <c r="V379" s="7"/>
      <c r="W379" s="7"/>
      <c r="X379" s="185"/>
      <c r="Y379" s="7"/>
      <c r="Z379" s="7"/>
      <c r="AA379" s="7"/>
      <c r="AB379" s="7"/>
      <c r="AC379" s="7"/>
      <c r="AD379" s="7"/>
      <c r="AE379" s="7"/>
      <c r="AF379" s="7"/>
      <c r="AG379" s="7"/>
      <c r="AH379" s="7"/>
      <c r="AI379" s="7"/>
      <c r="AJ379" s="7"/>
      <c r="AK379" s="7"/>
      <c r="AL379" s="7"/>
    </row>
    <row r="380" ht="15.75" hidden="1" customHeight="1" outlineLevel="1">
      <c r="A380" s="183"/>
      <c r="B380" s="7"/>
      <c r="C380" s="7"/>
      <c r="D380" s="7"/>
      <c r="E380" s="7"/>
      <c r="F380" s="7"/>
      <c r="G380" s="7"/>
      <c r="H380" s="7"/>
      <c r="I380" s="7"/>
      <c r="K380" s="7"/>
      <c r="L380" s="7"/>
      <c r="M380" s="7"/>
      <c r="O380" s="7" t="s">
        <v>2510</v>
      </c>
      <c r="P380" s="183"/>
      <c r="Q380" s="183"/>
      <c r="R380" s="7"/>
      <c r="S380" s="7">
        <f t="shared" si="2"/>
        <v>0</v>
      </c>
      <c r="T380" s="7"/>
      <c r="U380" s="242"/>
      <c r="V380" s="7"/>
      <c r="W380" s="7"/>
      <c r="X380" s="185"/>
      <c r="Y380" s="7"/>
      <c r="Z380" s="7"/>
      <c r="AA380" s="7"/>
      <c r="AB380" s="7"/>
      <c r="AC380" s="7"/>
      <c r="AD380" s="7"/>
      <c r="AE380" s="7"/>
      <c r="AF380" s="7"/>
      <c r="AG380" s="7"/>
      <c r="AH380" s="7"/>
      <c r="AI380" s="7"/>
      <c r="AJ380" s="7"/>
      <c r="AK380" s="7"/>
      <c r="AL380" s="7"/>
    </row>
    <row r="381" ht="15.75" hidden="1" customHeight="1" outlineLevel="1">
      <c r="A381" s="183"/>
      <c r="B381" s="7"/>
      <c r="C381" s="7"/>
      <c r="D381" s="7"/>
      <c r="E381" s="7"/>
      <c r="F381" s="7"/>
      <c r="G381" s="7"/>
      <c r="H381" s="7"/>
      <c r="I381" s="7"/>
      <c r="K381" s="7"/>
      <c r="L381" s="7"/>
      <c r="M381" s="7"/>
      <c r="N381" s="2" t="s">
        <v>2526</v>
      </c>
      <c r="O381" s="7"/>
      <c r="P381" s="183"/>
      <c r="Q381" s="183"/>
      <c r="R381" s="7"/>
      <c r="S381" s="7">
        <f t="shared" si="2"/>
        <v>1079</v>
      </c>
      <c r="T381" s="7" t="s">
        <v>2199</v>
      </c>
      <c r="U381" s="242"/>
      <c r="V381" s="7"/>
      <c r="W381" s="7"/>
      <c r="X381" s="185"/>
      <c r="Y381" s="7"/>
      <c r="Z381" s="7"/>
      <c r="AA381" s="7"/>
      <c r="AB381" s="7"/>
      <c r="AC381" s="7"/>
      <c r="AD381" s="7"/>
      <c r="AE381" s="7"/>
      <c r="AF381" s="7"/>
      <c r="AG381" s="7"/>
      <c r="AH381" s="7"/>
      <c r="AI381" s="7"/>
      <c r="AJ381" s="7"/>
      <c r="AK381" s="7"/>
      <c r="AL381" s="7"/>
    </row>
    <row r="382" ht="15.75" hidden="1" customHeight="1" outlineLevel="1">
      <c r="A382" s="183"/>
      <c r="B382" s="7"/>
      <c r="C382" s="7"/>
      <c r="D382" s="7"/>
      <c r="E382" s="7"/>
      <c r="F382" s="7"/>
      <c r="G382" s="7"/>
      <c r="H382" s="7"/>
      <c r="I382" s="7"/>
      <c r="K382" s="7"/>
      <c r="L382" s="7"/>
      <c r="M382" s="7"/>
      <c r="O382" s="7" t="s">
        <v>2512</v>
      </c>
      <c r="P382" s="183"/>
      <c r="Q382" s="183"/>
      <c r="R382" s="7"/>
      <c r="S382" s="7">
        <f t="shared" si="2"/>
        <v>0</v>
      </c>
      <c r="T382" s="7"/>
      <c r="U382" s="242"/>
      <c r="V382" s="7"/>
      <c r="W382" s="7"/>
      <c r="X382" s="185"/>
      <c r="Y382" s="7"/>
      <c r="Z382" s="7"/>
      <c r="AA382" s="7"/>
      <c r="AB382" s="7"/>
      <c r="AC382" s="7"/>
      <c r="AD382" s="7"/>
      <c r="AE382" s="7"/>
      <c r="AF382" s="7"/>
      <c r="AG382" s="7"/>
      <c r="AH382" s="7"/>
      <c r="AI382" s="7"/>
      <c r="AJ382" s="7"/>
      <c r="AK382" s="7"/>
      <c r="AL382" s="7"/>
    </row>
    <row r="383" ht="15.75" hidden="1" customHeight="1" outlineLevel="1">
      <c r="A383" s="183"/>
      <c r="B383" s="7"/>
      <c r="C383" s="7"/>
      <c r="D383" s="7"/>
      <c r="E383" s="7"/>
      <c r="F383" s="7"/>
      <c r="G383" s="7"/>
      <c r="H383" s="7"/>
      <c r="I383" s="7"/>
      <c r="K383" s="7"/>
      <c r="L383" s="7"/>
      <c r="M383" s="7"/>
      <c r="O383" s="7" t="s">
        <v>2513</v>
      </c>
      <c r="P383" s="183"/>
      <c r="Q383" s="183"/>
      <c r="R383" s="7"/>
      <c r="S383" s="7">
        <f t="shared" si="2"/>
        <v>0</v>
      </c>
      <c r="T383" s="7"/>
      <c r="U383" s="242"/>
      <c r="V383" s="7"/>
      <c r="W383" s="7"/>
      <c r="X383" s="185"/>
      <c r="Y383" s="7"/>
      <c r="Z383" s="7"/>
      <c r="AA383" s="7"/>
      <c r="AB383" s="7"/>
      <c r="AC383" s="7"/>
      <c r="AD383" s="7"/>
      <c r="AE383" s="7"/>
      <c r="AF383" s="7"/>
      <c r="AG383" s="7"/>
      <c r="AH383" s="7"/>
      <c r="AI383" s="7"/>
      <c r="AJ383" s="7"/>
      <c r="AK383" s="7"/>
      <c r="AL383" s="7"/>
    </row>
    <row r="384" ht="15.75" hidden="1" customHeight="1" outlineLevel="1">
      <c r="A384" s="183"/>
      <c r="B384" s="7"/>
      <c r="C384" s="7"/>
      <c r="D384" s="7"/>
      <c r="E384" s="7"/>
      <c r="F384" s="7"/>
      <c r="G384" s="7"/>
      <c r="H384" s="7"/>
      <c r="I384" s="7"/>
      <c r="K384" s="7"/>
      <c r="L384" s="7"/>
      <c r="M384" s="7"/>
      <c r="O384" s="7" t="s">
        <v>2514</v>
      </c>
      <c r="P384" s="183"/>
      <c r="Q384" s="183"/>
      <c r="R384" s="7"/>
      <c r="S384" s="7">
        <f t="shared" si="2"/>
        <v>0</v>
      </c>
      <c r="T384" s="7"/>
      <c r="U384" s="242"/>
      <c r="V384" s="7"/>
      <c r="W384" s="7"/>
      <c r="X384" s="185"/>
      <c r="Y384" s="7"/>
      <c r="Z384" s="7"/>
      <c r="AA384" s="7"/>
      <c r="AB384" s="7"/>
      <c r="AC384" s="7"/>
      <c r="AD384" s="7"/>
      <c r="AE384" s="7"/>
      <c r="AF384" s="7"/>
      <c r="AG384" s="7"/>
      <c r="AH384" s="7"/>
      <c r="AI384" s="7"/>
      <c r="AJ384" s="7"/>
      <c r="AK384" s="7"/>
      <c r="AL384" s="7"/>
    </row>
    <row r="385" ht="15.75" hidden="1" customHeight="1" outlineLevel="1">
      <c r="A385" s="183"/>
      <c r="B385" s="7"/>
      <c r="C385" s="7"/>
      <c r="D385" s="7"/>
      <c r="E385" s="7"/>
      <c r="F385" s="7"/>
      <c r="G385" s="7"/>
      <c r="H385" s="7"/>
      <c r="I385" s="7"/>
      <c r="K385" s="7"/>
      <c r="L385" s="7"/>
      <c r="M385" s="7"/>
      <c r="O385" s="7" t="s">
        <v>2515</v>
      </c>
      <c r="P385" s="183"/>
      <c r="Q385" s="183"/>
      <c r="R385" s="7"/>
      <c r="S385" s="7">
        <f t="shared" si="2"/>
        <v>0</v>
      </c>
      <c r="T385" s="7"/>
      <c r="U385" s="242"/>
      <c r="V385" s="7"/>
      <c r="W385" s="7"/>
      <c r="X385" s="185"/>
      <c r="Y385" s="7"/>
      <c r="Z385" s="7"/>
      <c r="AA385" s="7"/>
      <c r="AB385" s="7"/>
      <c r="AC385" s="7"/>
      <c r="AD385" s="7"/>
      <c r="AE385" s="7"/>
      <c r="AF385" s="7"/>
      <c r="AG385" s="7"/>
      <c r="AH385" s="7"/>
      <c r="AI385" s="7"/>
      <c r="AJ385" s="7"/>
      <c r="AK385" s="7"/>
      <c r="AL385" s="7"/>
    </row>
    <row r="386" ht="15.75" hidden="1" customHeight="1" outlineLevel="1">
      <c r="A386" s="183"/>
      <c r="B386" s="7"/>
      <c r="C386" s="7"/>
      <c r="D386" s="7"/>
      <c r="E386" s="7"/>
      <c r="F386" s="7"/>
      <c r="G386" s="7"/>
      <c r="H386" s="7"/>
      <c r="I386" s="7"/>
      <c r="K386" s="7"/>
      <c r="L386" s="7"/>
      <c r="M386" s="7"/>
      <c r="N386" s="2" t="s">
        <v>2527</v>
      </c>
      <c r="O386" s="7"/>
      <c r="P386" s="183"/>
      <c r="Q386" s="183"/>
      <c r="R386" s="7"/>
      <c r="S386" s="7">
        <f t="shared" si="2"/>
        <v>1080</v>
      </c>
      <c r="T386" s="7" t="s">
        <v>2191</v>
      </c>
      <c r="U386" s="242"/>
      <c r="V386" s="7"/>
      <c r="W386" s="7"/>
      <c r="X386" s="185"/>
      <c r="Y386" s="7"/>
      <c r="Z386" s="7"/>
      <c r="AA386" s="7"/>
      <c r="AB386" s="7"/>
      <c r="AC386" s="7"/>
      <c r="AD386" s="7"/>
      <c r="AE386" s="7"/>
      <c r="AF386" s="7"/>
      <c r="AG386" s="7"/>
      <c r="AH386" s="7"/>
      <c r="AI386" s="7"/>
      <c r="AJ386" s="7"/>
      <c r="AK386" s="7"/>
      <c r="AL386" s="7"/>
    </row>
    <row r="387" ht="15.75" hidden="1" customHeight="1" outlineLevel="1">
      <c r="A387" s="183"/>
      <c r="B387" s="7"/>
      <c r="C387" s="7"/>
      <c r="D387" s="7"/>
      <c r="E387" s="7"/>
      <c r="F387" s="7"/>
      <c r="G387" s="7"/>
      <c r="H387" s="7"/>
      <c r="I387" s="7"/>
      <c r="K387" s="7"/>
      <c r="L387" s="7"/>
      <c r="M387" s="7"/>
      <c r="O387" s="7" t="s">
        <v>2514</v>
      </c>
      <c r="P387" s="183"/>
      <c r="Q387" s="183"/>
      <c r="R387" s="7"/>
      <c r="S387" s="7">
        <f t="shared" si="2"/>
        <v>0</v>
      </c>
      <c r="T387" s="7"/>
      <c r="U387" s="242"/>
      <c r="V387" s="7"/>
      <c r="W387" s="7"/>
      <c r="X387" s="185"/>
      <c r="Y387" s="7"/>
      <c r="Z387" s="7"/>
      <c r="AA387" s="7"/>
      <c r="AB387" s="7"/>
      <c r="AC387" s="7"/>
      <c r="AD387" s="7"/>
      <c r="AE387" s="7"/>
      <c r="AF387" s="7"/>
      <c r="AG387" s="7"/>
      <c r="AH387" s="7"/>
      <c r="AI387" s="7"/>
      <c r="AJ387" s="7"/>
      <c r="AK387" s="7"/>
      <c r="AL387" s="7"/>
    </row>
    <row r="388" ht="15.75" hidden="1" customHeight="1" outlineLevel="1">
      <c r="A388" s="183"/>
      <c r="B388" s="7"/>
      <c r="C388" s="7"/>
      <c r="D388" s="7"/>
      <c r="E388" s="7"/>
      <c r="F388" s="7"/>
      <c r="G388" s="7"/>
      <c r="H388" s="7"/>
      <c r="I388" s="7"/>
      <c r="K388" s="7"/>
      <c r="L388" s="7"/>
      <c r="M388" s="7" t="s">
        <v>2491</v>
      </c>
      <c r="O388" s="7"/>
      <c r="P388" s="183"/>
      <c r="Q388" s="183"/>
      <c r="R388" s="7" t="s">
        <v>2492</v>
      </c>
      <c r="S388" s="7">
        <f t="shared" si="2"/>
        <v>0</v>
      </c>
      <c r="T388" s="7"/>
      <c r="U388" s="242"/>
      <c r="V388" s="7"/>
      <c r="W388" s="7"/>
      <c r="X388" s="185"/>
      <c r="Y388" s="7"/>
      <c r="Z388" s="7"/>
      <c r="AA388" s="7"/>
      <c r="AB388" s="7"/>
      <c r="AC388" s="7"/>
      <c r="AD388" s="7"/>
      <c r="AE388" s="7"/>
      <c r="AF388" s="7"/>
      <c r="AG388" s="7"/>
      <c r="AH388" s="7"/>
      <c r="AI388" s="7"/>
      <c r="AJ388" s="7"/>
      <c r="AK388" s="7"/>
      <c r="AL388" s="7"/>
    </row>
    <row r="389" ht="15.75" hidden="1" customHeight="1" outlineLevel="1">
      <c r="A389" s="183"/>
      <c r="B389" s="7"/>
      <c r="C389" s="7"/>
      <c r="D389" s="7"/>
      <c r="E389" s="7"/>
      <c r="F389" s="7"/>
      <c r="G389" s="7"/>
      <c r="H389" s="7"/>
      <c r="I389" s="7"/>
      <c r="K389" s="7"/>
      <c r="L389" s="7"/>
      <c r="M389" s="7"/>
      <c r="N389" s="2" t="s">
        <v>2493</v>
      </c>
      <c r="O389" s="7"/>
      <c r="P389" s="183"/>
      <c r="Q389" s="183"/>
      <c r="R389" s="7"/>
      <c r="S389" s="7">
        <f t="shared" si="2"/>
        <v>1069</v>
      </c>
      <c r="T389" s="7" t="s">
        <v>2186</v>
      </c>
      <c r="U389" s="242"/>
      <c r="V389" s="7"/>
      <c r="W389" s="7"/>
      <c r="X389" s="185"/>
      <c r="Y389" s="7"/>
      <c r="Z389" s="7"/>
      <c r="AA389" s="7"/>
      <c r="AB389" s="7"/>
      <c r="AC389" s="7"/>
      <c r="AD389" s="7"/>
      <c r="AE389" s="7"/>
      <c r="AF389" s="7"/>
      <c r="AG389" s="7"/>
      <c r="AH389" s="7"/>
      <c r="AI389" s="7"/>
      <c r="AJ389" s="7"/>
      <c r="AK389" s="7"/>
      <c r="AL389" s="7"/>
    </row>
    <row r="390" ht="15.75" hidden="1" customHeight="1" outlineLevel="1">
      <c r="A390" s="183"/>
      <c r="B390" s="7"/>
      <c r="C390" s="7"/>
      <c r="D390" s="7"/>
      <c r="E390" s="7"/>
      <c r="F390" s="7"/>
      <c r="G390" s="7"/>
      <c r="H390" s="7"/>
      <c r="I390" s="7"/>
      <c r="K390" s="7"/>
      <c r="L390" s="7"/>
      <c r="M390" s="7"/>
      <c r="O390" s="7" t="s">
        <v>2494</v>
      </c>
      <c r="P390" s="183"/>
      <c r="Q390" s="183"/>
      <c r="R390" s="7" t="s">
        <v>2495</v>
      </c>
      <c r="S390" s="7">
        <f t="shared" si="2"/>
        <v>0</v>
      </c>
      <c r="T390" s="7"/>
      <c r="U390" s="242"/>
      <c r="V390" s="7"/>
      <c r="W390" s="7"/>
      <c r="X390" s="185"/>
      <c r="Y390" s="7"/>
      <c r="Z390" s="7"/>
      <c r="AA390" s="7"/>
      <c r="AB390" s="7"/>
      <c r="AC390" s="7"/>
      <c r="AD390" s="7"/>
      <c r="AE390" s="7"/>
      <c r="AF390" s="7"/>
      <c r="AG390" s="7"/>
      <c r="AH390" s="7"/>
      <c r="AI390" s="7"/>
      <c r="AJ390" s="7"/>
      <c r="AK390" s="7"/>
      <c r="AL390" s="7"/>
    </row>
    <row r="391" ht="15.75" customHeight="1" collapsed="1">
      <c r="A391" s="183" t="s">
        <v>149</v>
      </c>
      <c r="B391" s="7" t="s">
        <v>2528</v>
      </c>
      <c r="C391" s="7" t="s">
        <v>2177</v>
      </c>
      <c r="D391" s="7" t="s">
        <v>2344</v>
      </c>
      <c r="E391" s="7"/>
      <c r="F391" s="7"/>
      <c r="G391" s="7"/>
      <c r="H391" s="7"/>
      <c r="I391" s="7"/>
      <c r="J391" s="2"/>
      <c r="K391" s="7"/>
      <c r="L391" s="7"/>
      <c r="M391" s="7"/>
      <c r="N391" s="2"/>
      <c r="O391" s="7"/>
      <c r="P391" s="183"/>
      <c r="Q391" s="183"/>
      <c r="R391" s="7"/>
      <c r="S391" s="7">
        <f t="shared" si="2"/>
        <v>0</v>
      </c>
      <c r="T391" s="7"/>
      <c r="U391" s="242"/>
      <c r="V391" s="7"/>
      <c r="W391" s="7"/>
      <c r="X391" s="185"/>
      <c r="Y391" s="7"/>
      <c r="Z391" s="7"/>
      <c r="AA391" s="7"/>
      <c r="AB391" s="7"/>
      <c r="AC391" s="7"/>
      <c r="AD391" s="7"/>
      <c r="AE391" s="7"/>
      <c r="AF391" s="7"/>
      <c r="AG391" s="7"/>
      <c r="AH391" s="7"/>
      <c r="AI391" s="7"/>
      <c r="AJ391" s="7"/>
      <c r="AK391" s="7"/>
      <c r="AL391" s="7"/>
    </row>
    <row r="392" ht="15.75" hidden="1" customHeight="1" outlineLevel="1">
      <c r="A392" s="183"/>
      <c r="B392" s="7"/>
      <c r="C392" s="7"/>
      <c r="D392" s="7"/>
      <c r="E392" s="7"/>
      <c r="F392" s="7"/>
      <c r="G392" s="7"/>
      <c r="H392" s="7"/>
      <c r="I392" s="7" t="s">
        <v>2518</v>
      </c>
      <c r="J392" s="2"/>
      <c r="K392" s="7">
        <v>1.0</v>
      </c>
      <c r="L392" s="7" t="s">
        <v>2308</v>
      </c>
      <c r="M392" s="7"/>
      <c r="N392" s="2"/>
      <c r="O392" s="7"/>
      <c r="P392" s="183"/>
      <c r="Q392" s="183"/>
      <c r="R392" s="7" t="s">
        <v>2529</v>
      </c>
      <c r="S392" s="7">
        <f t="shared" si="2"/>
        <v>0</v>
      </c>
      <c r="T392" s="7"/>
      <c r="U392" s="242"/>
      <c r="V392" s="7"/>
      <c r="W392" s="7"/>
      <c r="X392" s="185"/>
      <c r="Y392" s="7"/>
      <c r="Z392" s="7"/>
      <c r="AA392" s="7"/>
      <c r="AB392" s="7"/>
      <c r="AC392" s="7"/>
      <c r="AD392" s="7"/>
      <c r="AE392" s="7"/>
      <c r="AF392" s="7"/>
      <c r="AG392" s="7"/>
      <c r="AH392" s="7"/>
      <c r="AI392" s="7"/>
      <c r="AJ392" s="7"/>
      <c r="AK392" s="7"/>
      <c r="AL392" s="7"/>
    </row>
    <row r="393" ht="15.75" hidden="1" customHeight="1" outlineLevel="1">
      <c r="A393" s="183"/>
      <c r="B393" s="7"/>
      <c r="C393" s="7"/>
      <c r="D393" s="7"/>
      <c r="E393" s="7"/>
      <c r="F393" s="7"/>
      <c r="G393" s="7"/>
      <c r="H393" s="7"/>
      <c r="I393" s="7"/>
      <c r="K393" s="7"/>
      <c r="L393" s="7"/>
      <c r="M393" s="7" t="s">
        <v>2520</v>
      </c>
      <c r="O393" s="7"/>
      <c r="P393" s="183"/>
      <c r="Q393" s="183"/>
      <c r="R393" s="7"/>
      <c r="S393" s="7">
        <f t="shared" si="2"/>
        <v>0</v>
      </c>
      <c r="T393" s="7"/>
      <c r="U393" s="242"/>
      <c r="V393" s="7"/>
      <c r="W393" s="7"/>
      <c r="X393" s="185"/>
      <c r="Y393" s="7"/>
      <c r="Z393" s="7"/>
      <c r="AA393" s="7"/>
      <c r="AB393" s="7"/>
      <c r="AC393" s="7"/>
      <c r="AD393" s="7"/>
      <c r="AE393" s="7"/>
      <c r="AF393" s="7"/>
      <c r="AG393" s="7"/>
      <c r="AH393" s="7"/>
      <c r="AI393" s="7"/>
      <c r="AJ393" s="7"/>
      <c r="AK393" s="7"/>
      <c r="AL393" s="7"/>
    </row>
    <row r="394" ht="15.75" hidden="1" customHeight="1" outlineLevel="1">
      <c r="A394" s="183"/>
      <c r="B394" s="7"/>
      <c r="C394" s="7"/>
      <c r="D394" s="7"/>
      <c r="E394" s="7"/>
      <c r="F394" s="7"/>
      <c r="G394" s="7"/>
      <c r="H394" s="7"/>
      <c r="I394" s="7"/>
      <c r="K394" s="7"/>
      <c r="L394" s="7"/>
      <c r="M394" s="7"/>
      <c r="N394" s="2" t="s">
        <v>2521</v>
      </c>
      <c r="O394" s="7"/>
      <c r="P394" s="183"/>
      <c r="Q394" s="183"/>
      <c r="R394" s="7"/>
      <c r="S394" s="7">
        <f t="shared" si="2"/>
        <v>1075</v>
      </c>
      <c r="T394" s="7" t="s">
        <v>2186</v>
      </c>
      <c r="U394" s="242"/>
      <c r="V394" s="7"/>
      <c r="W394" s="7"/>
      <c r="X394" s="185"/>
      <c r="Y394" s="7"/>
      <c r="Z394" s="7"/>
      <c r="AA394" s="7"/>
      <c r="AB394" s="7"/>
      <c r="AC394" s="7"/>
      <c r="AD394" s="7"/>
      <c r="AE394" s="7"/>
      <c r="AF394" s="7"/>
      <c r="AG394" s="7"/>
      <c r="AH394" s="7"/>
      <c r="AI394" s="7"/>
      <c r="AJ394" s="7"/>
      <c r="AK394" s="7"/>
      <c r="AL394" s="7"/>
    </row>
    <row r="395" ht="15.75" hidden="1" customHeight="1" outlineLevel="1">
      <c r="A395" s="183"/>
      <c r="B395" s="7"/>
      <c r="C395" s="7"/>
      <c r="D395" s="7"/>
      <c r="E395" s="7"/>
      <c r="F395" s="7"/>
      <c r="G395" s="7"/>
      <c r="H395" s="7"/>
      <c r="I395" s="7"/>
      <c r="K395" s="7"/>
      <c r="L395" s="7"/>
      <c r="M395" s="7"/>
      <c r="O395" s="7" t="s">
        <v>2510</v>
      </c>
      <c r="P395" s="183"/>
      <c r="Q395" s="183"/>
      <c r="R395" s="7"/>
      <c r="S395" s="7">
        <f t="shared" si="2"/>
        <v>0</v>
      </c>
      <c r="T395" s="7"/>
      <c r="U395" s="242"/>
      <c r="V395" s="7"/>
      <c r="W395" s="7"/>
      <c r="X395" s="185"/>
      <c r="Y395" s="7"/>
      <c r="Z395" s="7"/>
      <c r="AA395" s="7"/>
      <c r="AB395" s="7"/>
      <c r="AC395" s="7"/>
      <c r="AD395" s="7"/>
      <c r="AE395" s="7"/>
      <c r="AF395" s="7"/>
      <c r="AG395" s="7"/>
      <c r="AH395" s="7"/>
      <c r="AI395" s="7"/>
      <c r="AJ395" s="7"/>
      <c r="AK395" s="7"/>
      <c r="AL395" s="7"/>
    </row>
    <row r="396" ht="15.75" hidden="1" customHeight="1" outlineLevel="1">
      <c r="A396" s="183"/>
      <c r="B396" s="7"/>
      <c r="C396" s="7"/>
      <c r="D396" s="7"/>
      <c r="E396" s="7"/>
      <c r="F396" s="7"/>
      <c r="G396" s="7"/>
      <c r="H396" s="7"/>
      <c r="I396" s="7"/>
      <c r="K396" s="7"/>
      <c r="L396" s="7"/>
      <c r="M396" s="7"/>
      <c r="N396" s="2" t="s">
        <v>2522</v>
      </c>
      <c r="O396" s="7"/>
      <c r="P396" s="183"/>
      <c r="Q396" s="183"/>
      <c r="R396" s="7"/>
      <c r="S396" s="7">
        <f t="shared" si="2"/>
        <v>1076</v>
      </c>
      <c r="T396" s="7" t="s">
        <v>2199</v>
      </c>
      <c r="U396" s="242"/>
      <c r="V396" s="7"/>
      <c r="W396" s="7"/>
      <c r="X396" s="185"/>
      <c r="Y396" s="7"/>
      <c r="Z396" s="7"/>
      <c r="AA396" s="7"/>
      <c r="AB396" s="7"/>
      <c r="AC396" s="7"/>
      <c r="AD396" s="7"/>
      <c r="AE396" s="7"/>
      <c r="AF396" s="7"/>
      <c r="AG396" s="7"/>
      <c r="AH396" s="7"/>
      <c r="AI396" s="7"/>
      <c r="AJ396" s="7"/>
      <c r="AK396" s="7"/>
      <c r="AL396" s="7"/>
    </row>
    <row r="397" ht="15.75" hidden="1" customHeight="1" outlineLevel="1">
      <c r="A397" s="183"/>
      <c r="B397" s="7"/>
      <c r="C397" s="7"/>
      <c r="D397" s="7"/>
      <c r="E397" s="7"/>
      <c r="F397" s="7"/>
      <c r="G397" s="7"/>
      <c r="H397" s="7"/>
      <c r="I397" s="7"/>
      <c r="K397" s="7"/>
      <c r="L397" s="7"/>
      <c r="M397" s="7"/>
      <c r="O397" s="7" t="s">
        <v>2512</v>
      </c>
      <c r="P397" s="183"/>
      <c r="Q397" s="183"/>
      <c r="R397" s="7"/>
      <c r="S397" s="7">
        <f t="shared" si="2"/>
        <v>0</v>
      </c>
      <c r="T397" s="7"/>
      <c r="U397" s="242"/>
      <c r="V397" s="7"/>
      <c r="W397" s="7"/>
      <c r="X397" s="185"/>
      <c r="Y397" s="7"/>
      <c r="Z397" s="7"/>
      <c r="AA397" s="7"/>
      <c r="AB397" s="7"/>
      <c r="AC397" s="7"/>
      <c r="AD397" s="7"/>
      <c r="AE397" s="7"/>
      <c r="AF397" s="7"/>
      <c r="AG397" s="7"/>
      <c r="AH397" s="7"/>
      <c r="AI397" s="7"/>
      <c r="AJ397" s="7"/>
      <c r="AK397" s="7"/>
      <c r="AL397" s="7"/>
    </row>
    <row r="398" ht="15.75" hidden="1" customHeight="1" outlineLevel="1">
      <c r="A398" s="183"/>
      <c r="B398" s="7"/>
      <c r="C398" s="7"/>
      <c r="D398" s="7"/>
      <c r="E398" s="7"/>
      <c r="F398" s="7"/>
      <c r="G398" s="7"/>
      <c r="H398" s="7"/>
      <c r="I398" s="7"/>
      <c r="K398" s="7"/>
      <c r="L398" s="7"/>
      <c r="M398" s="7"/>
      <c r="O398" s="7" t="s">
        <v>2513</v>
      </c>
      <c r="P398" s="183"/>
      <c r="Q398" s="183"/>
      <c r="R398" s="7"/>
      <c r="S398" s="7">
        <f t="shared" si="2"/>
        <v>0</v>
      </c>
      <c r="T398" s="7"/>
      <c r="U398" s="242"/>
      <c r="V398" s="7"/>
      <c r="W398" s="7"/>
      <c r="X398" s="185"/>
      <c r="Y398" s="7"/>
      <c r="Z398" s="7"/>
      <c r="AA398" s="7"/>
      <c r="AB398" s="7"/>
      <c r="AC398" s="7"/>
      <c r="AD398" s="7"/>
      <c r="AE398" s="7"/>
      <c r="AF398" s="7"/>
      <c r="AG398" s="7"/>
      <c r="AH398" s="7"/>
      <c r="AI398" s="7"/>
      <c r="AJ398" s="7"/>
      <c r="AK398" s="7"/>
      <c r="AL398" s="7"/>
    </row>
    <row r="399" ht="15.75" hidden="1" customHeight="1" outlineLevel="1">
      <c r="A399" s="183"/>
      <c r="B399" s="7"/>
      <c r="C399" s="7"/>
      <c r="D399" s="7"/>
      <c r="E399" s="7"/>
      <c r="F399" s="7"/>
      <c r="G399" s="7"/>
      <c r="H399" s="7"/>
      <c r="I399" s="7"/>
      <c r="K399" s="7"/>
      <c r="L399" s="7"/>
      <c r="M399" s="7"/>
      <c r="O399" s="7" t="s">
        <v>2514</v>
      </c>
      <c r="P399" s="183"/>
      <c r="Q399" s="183"/>
      <c r="R399" s="7"/>
      <c r="S399" s="7">
        <f t="shared" si="2"/>
        <v>0</v>
      </c>
      <c r="T399" s="7"/>
      <c r="U399" s="242"/>
      <c r="V399" s="7"/>
      <c r="W399" s="7"/>
      <c r="X399" s="185"/>
      <c r="Y399" s="7"/>
      <c r="Z399" s="7"/>
      <c r="AA399" s="7"/>
      <c r="AB399" s="7"/>
      <c r="AC399" s="7"/>
      <c r="AD399" s="7"/>
      <c r="AE399" s="7"/>
      <c r="AF399" s="7"/>
      <c r="AG399" s="7"/>
      <c r="AH399" s="7"/>
      <c r="AI399" s="7"/>
      <c r="AJ399" s="7"/>
      <c r="AK399" s="7"/>
      <c r="AL399" s="7"/>
    </row>
    <row r="400" ht="15.75" hidden="1" customHeight="1" outlineLevel="1">
      <c r="A400" s="183"/>
      <c r="B400" s="7"/>
      <c r="C400" s="7"/>
      <c r="D400" s="7"/>
      <c r="E400" s="7"/>
      <c r="F400" s="7"/>
      <c r="G400" s="7"/>
      <c r="H400" s="7"/>
      <c r="I400" s="7"/>
      <c r="K400" s="7"/>
      <c r="L400" s="7"/>
      <c r="M400" s="7"/>
      <c r="O400" s="7" t="s">
        <v>2515</v>
      </c>
      <c r="P400" s="183"/>
      <c r="Q400" s="183"/>
      <c r="R400" s="7"/>
      <c r="S400" s="7">
        <f t="shared" si="2"/>
        <v>0</v>
      </c>
      <c r="T400" s="7"/>
      <c r="U400" s="242"/>
      <c r="V400" s="7"/>
      <c r="W400" s="7"/>
      <c r="X400" s="185"/>
      <c r="Y400" s="7"/>
      <c r="Z400" s="7"/>
      <c r="AA400" s="7"/>
      <c r="AB400" s="7"/>
      <c r="AC400" s="7"/>
      <c r="AD400" s="7"/>
      <c r="AE400" s="7"/>
      <c r="AF400" s="7"/>
      <c r="AG400" s="7"/>
      <c r="AH400" s="7"/>
      <c r="AI400" s="7"/>
      <c r="AJ400" s="7"/>
      <c r="AK400" s="7"/>
      <c r="AL400" s="7"/>
    </row>
    <row r="401" ht="15.75" hidden="1" customHeight="1" outlineLevel="1">
      <c r="A401" s="183"/>
      <c r="B401" s="7"/>
      <c r="C401" s="7"/>
      <c r="D401" s="7"/>
      <c r="E401" s="7"/>
      <c r="F401" s="7"/>
      <c r="G401" s="7"/>
      <c r="H401" s="7"/>
      <c r="I401" s="7"/>
      <c r="K401" s="7"/>
      <c r="L401" s="7"/>
      <c r="M401" s="7"/>
      <c r="N401" s="2" t="s">
        <v>2523</v>
      </c>
      <c r="O401" s="7"/>
      <c r="P401" s="183"/>
      <c r="Q401" s="183"/>
      <c r="R401" s="7"/>
      <c r="S401" s="7">
        <f t="shared" si="2"/>
        <v>1077</v>
      </c>
      <c r="T401" s="7" t="s">
        <v>2191</v>
      </c>
      <c r="U401" s="242"/>
      <c r="V401" s="7"/>
      <c r="W401" s="7"/>
      <c r="X401" s="185"/>
      <c r="Y401" s="7"/>
      <c r="Z401" s="7"/>
      <c r="AA401" s="7"/>
      <c r="AB401" s="7"/>
      <c r="AC401" s="7"/>
      <c r="AD401" s="7"/>
      <c r="AE401" s="7"/>
      <c r="AF401" s="7"/>
      <c r="AG401" s="7"/>
      <c r="AH401" s="7"/>
      <c r="AI401" s="7"/>
      <c r="AJ401" s="7"/>
      <c r="AK401" s="7"/>
      <c r="AL401" s="7"/>
    </row>
    <row r="402" ht="15.75" hidden="1" customHeight="1" outlineLevel="1">
      <c r="A402" s="183"/>
      <c r="B402" s="7"/>
      <c r="C402" s="7"/>
      <c r="D402" s="7"/>
      <c r="E402" s="7"/>
      <c r="F402" s="7"/>
      <c r="G402" s="7"/>
      <c r="H402" s="7"/>
      <c r="I402" s="7"/>
      <c r="K402" s="7"/>
      <c r="L402" s="7"/>
      <c r="M402" s="7"/>
      <c r="O402" s="7" t="s">
        <v>2514</v>
      </c>
      <c r="P402" s="183"/>
      <c r="Q402" s="183"/>
      <c r="R402" s="7"/>
      <c r="S402" s="7">
        <f t="shared" si="2"/>
        <v>0</v>
      </c>
      <c r="T402" s="7"/>
      <c r="U402" s="242"/>
      <c r="V402" s="7"/>
      <c r="W402" s="7"/>
      <c r="X402" s="185"/>
      <c r="Y402" s="7"/>
      <c r="Z402" s="7"/>
      <c r="AA402" s="7"/>
      <c r="AB402" s="7"/>
      <c r="AC402" s="7"/>
      <c r="AD402" s="7"/>
      <c r="AE402" s="7"/>
      <c r="AF402" s="7"/>
      <c r="AG402" s="7"/>
      <c r="AH402" s="7"/>
      <c r="AI402" s="7"/>
      <c r="AJ402" s="7"/>
      <c r="AK402" s="7"/>
      <c r="AL402" s="7"/>
    </row>
    <row r="403" ht="15.75" hidden="1" customHeight="1" outlineLevel="1">
      <c r="A403" s="183"/>
      <c r="B403" s="7"/>
      <c r="C403" s="7"/>
      <c r="D403" s="7"/>
      <c r="E403" s="7"/>
      <c r="F403" s="7"/>
      <c r="G403" s="7"/>
      <c r="H403" s="7"/>
      <c r="I403" s="7"/>
      <c r="K403" s="7"/>
      <c r="L403" s="7"/>
      <c r="M403" s="7" t="s">
        <v>2524</v>
      </c>
      <c r="O403" s="7"/>
      <c r="P403" s="183"/>
      <c r="Q403" s="183"/>
      <c r="R403" s="7"/>
      <c r="S403" s="7">
        <f t="shared" si="2"/>
        <v>0</v>
      </c>
      <c r="T403" s="7"/>
      <c r="U403" s="242"/>
      <c r="V403" s="7"/>
      <c r="W403" s="7"/>
      <c r="X403" s="185"/>
      <c r="Y403" s="7"/>
      <c r="Z403" s="7"/>
      <c r="AA403" s="7"/>
      <c r="AB403" s="7"/>
      <c r="AC403" s="7"/>
      <c r="AD403" s="7"/>
      <c r="AE403" s="7"/>
      <c r="AF403" s="7"/>
      <c r="AG403" s="7"/>
      <c r="AH403" s="7"/>
      <c r="AI403" s="7"/>
      <c r="AJ403" s="7"/>
      <c r="AK403" s="7"/>
      <c r="AL403" s="7"/>
    </row>
    <row r="404" ht="15.75" hidden="1" customHeight="1" outlineLevel="1">
      <c r="A404" s="183"/>
      <c r="B404" s="7"/>
      <c r="C404" s="7"/>
      <c r="D404" s="7"/>
      <c r="E404" s="7"/>
      <c r="F404" s="7"/>
      <c r="G404" s="7"/>
      <c r="H404" s="7"/>
      <c r="I404" s="7"/>
      <c r="K404" s="7"/>
      <c r="L404" s="7"/>
      <c r="M404" s="7"/>
      <c r="N404" s="2" t="s">
        <v>2525</v>
      </c>
      <c r="O404" s="7"/>
      <c r="P404" s="183"/>
      <c r="Q404" s="183"/>
      <c r="R404" s="7"/>
      <c r="S404" s="7">
        <f t="shared" si="2"/>
        <v>1078</v>
      </c>
      <c r="T404" s="7" t="s">
        <v>2186</v>
      </c>
      <c r="U404" s="242"/>
      <c r="V404" s="7"/>
      <c r="W404" s="7"/>
      <c r="X404" s="185"/>
      <c r="Y404" s="7"/>
      <c r="Z404" s="7"/>
      <c r="AA404" s="7"/>
      <c r="AB404" s="7"/>
      <c r="AC404" s="7"/>
      <c r="AD404" s="7"/>
      <c r="AE404" s="7"/>
      <c r="AF404" s="7"/>
      <c r="AG404" s="7"/>
      <c r="AH404" s="7"/>
      <c r="AI404" s="7"/>
      <c r="AJ404" s="7"/>
      <c r="AK404" s="7"/>
      <c r="AL404" s="7"/>
    </row>
    <row r="405" ht="15.75" hidden="1" customHeight="1" outlineLevel="1">
      <c r="A405" s="183"/>
      <c r="B405" s="7"/>
      <c r="C405" s="7"/>
      <c r="D405" s="7"/>
      <c r="E405" s="7"/>
      <c r="F405" s="7"/>
      <c r="G405" s="7"/>
      <c r="H405" s="7"/>
      <c r="I405" s="7"/>
      <c r="K405" s="7"/>
      <c r="L405" s="7"/>
      <c r="M405" s="7"/>
      <c r="O405" s="7" t="s">
        <v>2510</v>
      </c>
      <c r="P405" s="183"/>
      <c r="Q405" s="183"/>
      <c r="R405" s="7"/>
      <c r="S405" s="7">
        <f t="shared" si="2"/>
        <v>0</v>
      </c>
      <c r="T405" s="7"/>
      <c r="U405" s="242"/>
      <c r="V405" s="7"/>
      <c r="W405" s="7"/>
      <c r="X405" s="185"/>
      <c r="Y405" s="7"/>
      <c r="Z405" s="7"/>
      <c r="AA405" s="7"/>
      <c r="AB405" s="7"/>
      <c r="AC405" s="7"/>
      <c r="AD405" s="7"/>
      <c r="AE405" s="7"/>
      <c r="AF405" s="7"/>
      <c r="AG405" s="7"/>
      <c r="AH405" s="7"/>
      <c r="AI405" s="7"/>
      <c r="AJ405" s="7"/>
      <c r="AK405" s="7"/>
      <c r="AL405" s="7"/>
    </row>
    <row r="406" ht="15.75" hidden="1" customHeight="1" outlineLevel="1">
      <c r="A406" s="183"/>
      <c r="B406" s="7"/>
      <c r="C406" s="7"/>
      <c r="D406" s="7"/>
      <c r="E406" s="7"/>
      <c r="F406" s="7"/>
      <c r="G406" s="7"/>
      <c r="H406" s="7"/>
      <c r="I406" s="7"/>
      <c r="K406" s="7"/>
      <c r="L406" s="7"/>
      <c r="M406" s="7"/>
      <c r="N406" s="2" t="s">
        <v>2526</v>
      </c>
      <c r="O406" s="7"/>
      <c r="P406" s="183"/>
      <c r="Q406" s="183"/>
      <c r="R406" s="7"/>
      <c r="S406" s="7">
        <f t="shared" si="2"/>
        <v>1079</v>
      </c>
      <c r="T406" s="7" t="s">
        <v>2199</v>
      </c>
      <c r="U406" s="242"/>
      <c r="V406" s="7"/>
      <c r="W406" s="7"/>
      <c r="X406" s="185"/>
      <c r="Y406" s="7"/>
      <c r="Z406" s="7"/>
      <c r="AA406" s="7"/>
      <c r="AB406" s="7"/>
      <c r="AC406" s="7"/>
      <c r="AD406" s="7"/>
      <c r="AE406" s="7"/>
      <c r="AF406" s="7"/>
      <c r="AG406" s="7"/>
      <c r="AH406" s="7"/>
      <c r="AI406" s="7"/>
      <c r="AJ406" s="7"/>
      <c r="AK406" s="7"/>
      <c r="AL406" s="7"/>
    </row>
    <row r="407" ht="15.75" hidden="1" customHeight="1" outlineLevel="1">
      <c r="A407" s="183"/>
      <c r="B407" s="7"/>
      <c r="C407" s="7"/>
      <c r="D407" s="7"/>
      <c r="E407" s="7"/>
      <c r="F407" s="7"/>
      <c r="G407" s="7"/>
      <c r="H407" s="7"/>
      <c r="I407" s="7"/>
      <c r="K407" s="7"/>
      <c r="L407" s="7"/>
      <c r="M407" s="7"/>
      <c r="O407" s="7" t="s">
        <v>2512</v>
      </c>
      <c r="P407" s="183"/>
      <c r="Q407" s="183"/>
      <c r="R407" s="7"/>
      <c r="S407" s="7">
        <f t="shared" si="2"/>
        <v>0</v>
      </c>
      <c r="T407" s="7"/>
      <c r="U407" s="242"/>
      <c r="V407" s="7"/>
      <c r="W407" s="7"/>
      <c r="X407" s="185"/>
      <c r="Y407" s="7"/>
      <c r="Z407" s="7"/>
      <c r="AA407" s="7"/>
      <c r="AB407" s="7"/>
      <c r="AC407" s="7"/>
      <c r="AD407" s="7"/>
      <c r="AE407" s="7"/>
      <c r="AF407" s="7"/>
      <c r="AG407" s="7"/>
      <c r="AH407" s="7"/>
      <c r="AI407" s="7"/>
      <c r="AJ407" s="7"/>
      <c r="AK407" s="7"/>
      <c r="AL407" s="7"/>
    </row>
    <row r="408" ht="15.75" hidden="1" customHeight="1" outlineLevel="1">
      <c r="A408" s="183"/>
      <c r="B408" s="7"/>
      <c r="C408" s="7"/>
      <c r="D408" s="7"/>
      <c r="E408" s="7"/>
      <c r="F408" s="7"/>
      <c r="G408" s="7"/>
      <c r="H408" s="7"/>
      <c r="I408" s="7"/>
      <c r="K408" s="7"/>
      <c r="L408" s="7"/>
      <c r="M408" s="7"/>
      <c r="O408" s="7" t="s">
        <v>2513</v>
      </c>
      <c r="P408" s="183"/>
      <c r="Q408" s="183"/>
      <c r="R408" s="7"/>
      <c r="S408" s="7">
        <f t="shared" si="2"/>
        <v>0</v>
      </c>
      <c r="T408" s="7"/>
      <c r="U408" s="242"/>
      <c r="V408" s="7"/>
      <c r="W408" s="7"/>
      <c r="X408" s="185"/>
      <c r="Y408" s="7"/>
      <c r="Z408" s="7"/>
      <c r="AA408" s="7"/>
      <c r="AB408" s="7"/>
      <c r="AC408" s="7"/>
      <c r="AD408" s="7"/>
      <c r="AE408" s="7"/>
      <c r="AF408" s="7"/>
      <c r="AG408" s="7"/>
      <c r="AH408" s="7"/>
      <c r="AI408" s="7"/>
      <c r="AJ408" s="7"/>
      <c r="AK408" s="7"/>
      <c r="AL408" s="7"/>
    </row>
    <row r="409" ht="15.75" hidden="1" customHeight="1" outlineLevel="1">
      <c r="A409" s="183"/>
      <c r="B409" s="7"/>
      <c r="C409" s="7"/>
      <c r="D409" s="7"/>
      <c r="E409" s="7"/>
      <c r="F409" s="7"/>
      <c r="G409" s="7"/>
      <c r="H409" s="7"/>
      <c r="I409" s="7"/>
      <c r="K409" s="7"/>
      <c r="L409" s="7"/>
      <c r="M409" s="7"/>
      <c r="O409" s="7" t="s">
        <v>2514</v>
      </c>
      <c r="P409" s="183"/>
      <c r="Q409" s="183"/>
      <c r="R409" s="7"/>
      <c r="S409" s="7">
        <f t="shared" si="2"/>
        <v>0</v>
      </c>
      <c r="T409" s="7"/>
      <c r="U409" s="242"/>
      <c r="V409" s="7"/>
      <c r="W409" s="7"/>
      <c r="X409" s="185"/>
      <c r="Y409" s="7"/>
      <c r="Z409" s="7"/>
      <c r="AA409" s="7"/>
      <c r="AB409" s="7"/>
      <c r="AC409" s="7"/>
      <c r="AD409" s="7"/>
      <c r="AE409" s="7"/>
      <c r="AF409" s="7"/>
      <c r="AG409" s="7"/>
      <c r="AH409" s="7"/>
      <c r="AI409" s="7"/>
      <c r="AJ409" s="7"/>
      <c r="AK409" s="7"/>
      <c r="AL409" s="7"/>
    </row>
    <row r="410" ht="15.75" hidden="1" customHeight="1" outlineLevel="1">
      <c r="A410" s="183"/>
      <c r="B410" s="7"/>
      <c r="C410" s="7"/>
      <c r="D410" s="7"/>
      <c r="E410" s="7"/>
      <c r="F410" s="7"/>
      <c r="G410" s="7"/>
      <c r="H410" s="7"/>
      <c r="I410" s="7"/>
      <c r="K410" s="7"/>
      <c r="L410" s="7"/>
      <c r="M410" s="7"/>
      <c r="O410" s="7" t="s">
        <v>2515</v>
      </c>
      <c r="P410" s="183"/>
      <c r="Q410" s="183"/>
      <c r="R410" s="7"/>
      <c r="S410" s="7">
        <f t="shared" si="2"/>
        <v>0</v>
      </c>
      <c r="T410" s="7"/>
      <c r="U410" s="242"/>
      <c r="V410" s="7"/>
      <c r="W410" s="7"/>
      <c r="X410" s="185"/>
      <c r="Y410" s="7"/>
      <c r="Z410" s="7"/>
      <c r="AA410" s="7"/>
      <c r="AB410" s="7"/>
      <c r="AC410" s="7"/>
      <c r="AD410" s="7"/>
      <c r="AE410" s="7"/>
      <c r="AF410" s="7"/>
      <c r="AG410" s="7"/>
      <c r="AH410" s="7"/>
      <c r="AI410" s="7"/>
      <c r="AJ410" s="7"/>
      <c r="AK410" s="7"/>
      <c r="AL410" s="7"/>
    </row>
    <row r="411" ht="15.75" hidden="1" customHeight="1" outlineLevel="1">
      <c r="A411" s="183"/>
      <c r="B411" s="7"/>
      <c r="C411" s="7"/>
      <c r="D411" s="7"/>
      <c r="E411" s="7"/>
      <c r="F411" s="7"/>
      <c r="G411" s="7"/>
      <c r="H411" s="7"/>
      <c r="I411" s="7"/>
      <c r="K411" s="7"/>
      <c r="L411" s="7"/>
      <c r="M411" s="7"/>
      <c r="N411" s="2" t="s">
        <v>2527</v>
      </c>
      <c r="O411" s="7"/>
      <c r="P411" s="183"/>
      <c r="Q411" s="183"/>
      <c r="R411" s="7"/>
      <c r="S411" s="7">
        <f t="shared" si="2"/>
        <v>1080</v>
      </c>
      <c r="T411" s="7" t="s">
        <v>2191</v>
      </c>
      <c r="U411" s="242"/>
      <c r="V411" s="7"/>
      <c r="W411" s="7"/>
      <c r="X411" s="185"/>
      <c r="Y411" s="7"/>
      <c r="Z411" s="7"/>
      <c r="AA411" s="7"/>
      <c r="AB411" s="7"/>
      <c r="AC411" s="7"/>
      <c r="AD411" s="7"/>
      <c r="AE411" s="7"/>
      <c r="AF411" s="7"/>
      <c r="AG411" s="7"/>
      <c r="AH411" s="7"/>
      <c r="AI411" s="7"/>
      <c r="AJ411" s="7"/>
      <c r="AK411" s="7"/>
      <c r="AL411" s="7"/>
    </row>
    <row r="412" ht="15.75" hidden="1" customHeight="1" outlineLevel="1">
      <c r="A412" s="183"/>
      <c r="B412" s="7"/>
      <c r="C412" s="7"/>
      <c r="D412" s="7"/>
      <c r="E412" s="7"/>
      <c r="F412" s="7"/>
      <c r="G412" s="7"/>
      <c r="H412" s="7"/>
      <c r="I412" s="7"/>
      <c r="K412" s="7"/>
      <c r="L412" s="7"/>
      <c r="M412" s="7"/>
      <c r="O412" s="7" t="s">
        <v>2514</v>
      </c>
      <c r="P412" s="183"/>
      <c r="Q412" s="183"/>
      <c r="R412" s="7"/>
      <c r="S412" s="7">
        <f t="shared" si="2"/>
        <v>0</v>
      </c>
      <c r="T412" s="7"/>
      <c r="U412" s="242"/>
      <c r="V412" s="7"/>
      <c r="W412" s="7"/>
      <c r="X412" s="185"/>
      <c r="Y412" s="7"/>
      <c r="Z412" s="7"/>
      <c r="AA412" s="7"/>
      <c r="AB412" s="7"/>
      <c r="AC412" s="7"/>
      <c r="AD412" s="7"/>
      <c r="AE412" s="7"/>
      <c r="AF412" s="7"/>
      <c r="AG412" s="7"/>
      <c r="AH412" s="7"/>
      <c r="AI412" s="7"/>
      <c r="AJ412" s="7"/>
      <c r="AK412" s="7"/>
      <c r="AL412" s="7"/>
    </row>
    <row r="413" ht="15.75" hidden="1" customHeight="1" outlineLevel="1">
      <c r="A413" s="183"/>
      <c r="B413" s="7"/>
      <c r="C413" s="7"/>
      <c r="D413" s="7"/>
      <c r="E413" s="7"/>
      <c r="F413" s="7"/>
      <c r="G413" s="7"/>
      <c r="H413" s="7"/>
      <c r="I413" s="7"/>
      <c r="K413" s="7"/>
      <c r="L413" s="7"/>
      <c r="M413" s="7" t="s">
        <v>2530</v>
      </c>
      <c r="O413" s="7"/>
      <c r="P413" s="183"/>
      <c r="Q413" s="183"/>
      <c r="R413" s="7"/>
      <c r="S413" s="7">
        <f t="shared" si="2"/>
        <v>0</v>
      </c>
      <c r="T413" s="7"/>
      <c r="U413" s="242"/>
      <c r="V413" s="7"/>
      <c r="W413" s="7"/>
      <c r="X413" s="185"/>
      <c r="Y413" s="7"/>
      <c r="Z413" s="7"/>
      <c r="AA413" s="7"/>
      <c r="AB413" s="7"/>
      <c r="AC413" s="7"/>
      <c r="AD413" s="7"/>
      <c r="AE413" s="7"/>
      <c r="AF413" s="7"/>
      <c r="AG413" s="7"/>
      <c r="AH413" s="7"/>
      <c r="AI413" s="7"/>
      <c r="AJ413" s="7"/>
      <c r="AK413" s="7"/>
      <c r="AL413" s="7"/>
    </row>
    <row r="414" ht="15.75" hidden="1" customHeight="1" outlineLevel="1">
      <c r="A414" s="183"/>
      <c r="B414" s="7"/>
      <c r="C414" s="7"/>
      <c r="D414" s="7"/>
      <c r="E414" s="7"/>
      <c r="F414" s="7"/>
      <c r="G414" s="7"/>
      <c r="H414" s="7"/>
      <c r="I414" s="7"/>
      <c r="K414" s="7"/>
      <c r="L414" s="7"/>
      <c r="M414" s="7"/>
      <c r="N414" s="2" t="s">
        <v>2531</v>
      </c>
      <c r="O414" s="7"/>
      <c r="P414" s="183"/>
      <c r="Q414" s="183"/>
      <c r="R414" s="7"/>
      <c r="S414" s="7">
        <f t="shared" si="2"/>
        <v>1081</v>
      </c>
      <c r="T414" s="7" t="s">
        <v>2186</v>
      </c>
      <c r="U414" s="242"/>
      <c r="V414" s="7"/>
      <c r="W414" s="7"/>
      <c r="X414" s="185"/>
      <c r="Y414" s="7"/>
      <c r="Z414" s="7"/>
      <c r="AA414" s="7"/>
      <c r="AB414" s="7"/>
      <c r="AC414" s="7"/>
      <c r="AD414" s="7"/>
      <c r="AE414" s="7"/>
      <c r="AF414" s="7"/>
      <c r="AG414" s="7"/>
      <c r="AH414" s="7"/>
      <c r="AI414" s="7"/>
      <c r="AJ414" s="7"/>
      <c r="AK414" s="7"/>
      <c r="AL414" s="7"/>
    </row>
    <row r="415" ht="15.75" hidden="1" customHeight="1" outlineLevel="1">
      <c r="A415" s="183"/>
      <c r="B415" s="7"/>
      <c r="C415" s="7"/>
      <c r="D415" s="7"/>
      <c r="E415" s="7"/>
      <c r="F415" s="7"/>
      <c r="G415" s="7"/>
      <c r="H415" s="7"/>
      <c r="I415" s="7"/>
      <c r="K415" s="7"/>
      <c r="L415" s="7"/>
      <c r="M415" s="7"/>
      <c r="O415" s="7" t="s">
        <v>2510</v>
      </c>
      <c r="P415" s="183"/>
      <c r="Q415" s="183"/>
      <c r="R415" s="7"/>
      <c r="S415" s="7">
        <f t="shared" si="2"/>
        <v>0</v>
      </c>
      <c r="T415" s="7"/>
      <c r="U415" s="242"/>
      <c r="V415" s="7"/>
      <c r="W415" s="7"/>
      <c r="X415" s="185"/>
      <c r="Y415" s="7"/>
      <c r="Z415" s="7"/>
      <c r="AA415" s="7"/>
      <c r="AB415" s="7"/>
      <c r="AC415" s="7"/>
      <c r="AD415" s="7"/>
      <c r="AE415" s="7"/>
      <c r="AF415" s="7"/>
      <c r="AG415" s="7"/>
      <c r="AH415" s="7"/>
      <c r="AI415" s="7"/>
      <c r="AJ415" s="7"/>
      <c r="AK415" s="7"/>
      <c r="AL415" s="7"/>
    </row>
    <row r="416" ht="15.75" hidden="1" customHeight="1" outlineLevel="1">
      <c r="A416" s="183"/>
      <c r="B416" s="7"/>
      <c r="C416" s="7"/>
      <c r="D416" s="7"/>
      <c r="E416" s="7"/>
      <c r="F416" s="7"/>
      <c r="G416" s="7"/>
      <c r="H416" s="7"/>
      <c r="I416" s="7"/>
      <c r="K416" s="7"/>
      <c r="L416" s="7"/>
      <c r="M416" s="7"/>
      <c r="N416" s="2" t="s">
        <v>2532</v>
      </c>
      <c r="O416" s="7"/>
      <c r="P416" s="183"/>
      <c r="Q416" s="183"/>
      <c r="R416" s="7"/>
      <c r="S416" s="7">
        <f t="shared" si="2"/>
        <v>1082</v>
      </c>
      <c r="T416" s="7" t="s">
        <v>2199</v>
      </c>
      <c r="U416" s="242"/>
      <c r="V416" s="7"/>
      <c r="W416" s="7"/>
      <c r="X416" s="185"/>
      <c r="Y416" s="7"/>
      <c r="Z416" s="7"/>
      <c r="AA416" s="7"/>
      <c r="AB416" s="7"/>
      <c r="AC416" s="7"/>
      <c r="AD416" s="7"/>
      <c r="AE416" s="7"/>
      <c r="AF416" s="7"/>
      <c r="AG416" s="7"/>
      <c r="AH416" s="7"/>
      <c r="AI416" s="7"/>
      <c r="AJ416" s="7"/>
      <c r="AK416" s="7"/>
      <c r="AL416" s="7"/>
    </row>
    <row r="417" ht="15.75" hidden="1" customHeight="1" outlineLevel="1">
      <c r="A417" s="183"/>
      <c r="B417" s="7"/>
      <c r="C417" s="7"/>
      <c r="D417" s="7"/>
      <c r="E417" s="7"/>
      <c r="F417" s="7"/>
      <c r="G417" s="7"/>
      <c r="H417" s="7"/>
      <c r="I417" s="7"/>
      <c r="K417" s="7"/>
      <c r="L417" s="7"/>
      <c r="M417" s="7"/>
      <c r="O417" s="7" t="s">
        <v>2512</v>
      </c>
      <c r="P417" s="183"/>
      <c r="Q417" s="183"/>
      <c r="R417" s="7"/>
      <c r="S417" s="7">
        <f t="shared" si="2"/>
        <v>0</v>
      </c>
      <c r="T417" s="7"/>
      <c r="U417" s="242"/>
      <c r="V417" s="7"/>
      <c r="W417" s="7"/>
      <c r="X417" s="185"/>
      <c r="Y417" s="7"/>
      <c r="Z417" s="7"/>
      <c r="AA417" s="7"/>
      <c r="AB417" s="7"/>
      <c r="AC417" s="7"/>
      <c r="AD417" s="7"/>
      <c r="AE417" s="7"/>
      <c r="AF417" s="7"/>
      <c r="AG417" s="7"/>
      <c r="AH417" s="7"/>
      <c r="AI417" s="7"/>
      <c r="AJ417" s="7"/>
      <c r="AK417" s="7"/>
      <c r="AL417" s="7"/>
    </row>
    <row r="418" ht="15.75" hidden="1" customHeight="1" outlineLevel="1">
      <c r="A418" s="183"/>
      <c r="B418" s="7"/>
      <c r="C418" s="7"/>
      <c r="D418" s="7"/>
      <c r="E418" s="7"/>
      <c r="F418" s="7"/>
      <c r="G418" s="7"/>
      <c r="H418" s="7"/>
      <c r="I418" s="7"/>
      <c r="K418" s="7"/>
      <c r="L418" s="7"/>
      <c r="M418" s="7"/>
      <c r="O418" s="7" t="s">
        <v>2513</v>
      </c>
      <c r="P418" s="183"/>
      <c r="Q418" s="183"/>
      <c r="R418" s="7"/>
      <c r="S418" s="7">
        <f t="shared" si="2"/>
        <v>0</v>
      </c>
      <c r="T418" s="7"/>
      <c r="U418" s="242"/>
      <c r="V418" s="7"/>
      <c r="W418" s="7"/>
      <c r="X418" s="185"/>
      <c r="Y418" s="7"/>
      <c r="Z418" s="7"/>
      <c r="AA418" s="7"/>
      <c r="AB418" s="7"/>
      <c r="AC418" s="7"/>
      <c r="AD418" s="7"/>
      <c r="AE418" s="7"/>
      <c r="AF418" s="7"/>
      <c r="AG418" s="7"/>
      <c r="AH418" s="7"/>
      <c r="AI418" s="7"/>
      <c r="AJ418" s="7"/>
      <c r="AK418" s="7"/>
      <c r="AL418" s="7"/>
    </row>
    <row r="419" ht="15.75" hidden="1" customHeight="1" outlineLevel="1">
      <c r="A419" s="183"/>
      <c r="B419" s="7"/>
      <c r="C419" s="7"/>
      <c r="D419" s="7"/>
      <c r="E419" s="7"/>
      <c r="F419" s="7"/>
      <c r="G419" s="7"/>
      <c r="H419" s="7"/>
      <c r="I419" s="7"/>
      <c r="K419" s="7"/>
      <c r="L419" s="7"/>
      <c r="M419" s="7"/>
      <c r="O419" s="7" t="s">
        <v>2514</v>
      </c>
      <c r="P419" s="183"/>
      <c r="Q419" s="183"/>
      <c r="R419" s="7"/>
      <c r="S419" s="7">
        <f t="shared" si="2"/>
        <v>0</v>
      </c>
      <c r="T419" s="7"/>
      <c r="U419" s="242"/>
      <c r="V419" s="7"/>
      <c r="W419" s="7"/>
      <c r="X419" s="185"/>
      <c r="Y419" s="7"/>
      <c r="Z419" s="7"/>
      <c r="AA419" s="7"/>
      <c r="AB419" s="7"/>
      <c r="AC419" s="7"/>
      <c r="AD419" s="7"/>
      <c r="AE419" s="7"/>
      <c r="AF419" s="7"/>
      <c r="AG419" s="7"/>
      <c r="AH419" s="7"/>
      <c r="AI419" s="7"/>
      <c r="AJ419" s="7"/>
      <c r="AK419" s="7"/>
      <c r="AL419" s="7"/>
    </row>
    <row r="420" ht="15.75" hidden="1" customHeight="1" outlineLevel="1">
      <c r="A420" s="183"/>
      <c r="B420" s="7"/>
      <c r="C420" s="7"/>
      <c r="D420" s="7"/>
      <c r="E420" s="7"/>
      <c r="F420" s="7"/>
      <c r="G420" s="7"/>
      <c r="H420" s="7"/>
      <c r="I420" s="7"/>
      <c r="K420" s="7"/>
      <c r="L420" s="7"/>
      <c r="M420" s="7"/>
      <c r="O420" s="7" t="s">
        <v>2515</v>
      </c>
      <c r="P420" s="183"/>
      <c r="Q420" s="183"/>
      <c r="R420" s="7"/>
      <c r="S420" s="7">
        <f t="shared" si="2"/>
        <v>0</v>
      </c>
      <c r="T420" s="7"/>
      <c r="U420" s="242"/>
      <c r="V420" s="7"/>
      <c r="W420" s="7"/>
      <c r="X420" s="185"/>
      <c r="Y420" s="7"/>
      <c r="Z420" s="7"/>
      <c r="AA420" s="7"/>
      <c r="AB420" s="7"/>
      <c r="AC420" s="7"/>
      <c r="AD420" s="7"/>
      <c r="AE420" s="7"/>
      <c r="AF420" s="7"/>
      <c r="AG420" s="7"/>
      <c r="AH420" s="7"/>
      <c r="AI420" s="7"/>
      <c r="AJ420" s="7"/>
      <c r="AK420" s="7"/>
      <c r="AL420" s="7"/>
    </row>
    <row r="421" ht="15.75" hidden="1" customHeight="1" outlineLevel="1">
      <c r="A421" s="183"/>
      <c r="B421" s="7"/>
      <c r="C421" s="7"/>
      <c r="D421" s="7"/>
      <c r="E421" s="7"/>
      <c r="F421" s="7"/>
      <c r="G421" s="7"/>
      <c r="H421" s="7"/>
      <c r="I421" s="7"/>
      <c r="K421" s="7"/>
      <c r="L421" s="7"/>
      <c r="M421" s="7"/>
      <c r="N421" s="2" t="s">
        <v>2533</v>
      </c>
      <c r="O421" s="7"/>
      <c r="P421" s="183"/>
      <c r="Q421" s="183"/>
      <c r="R421" s="7"/>
      <c r="S421" s="7">
        <f t="shared" si="2"/>
        <v>1083</v>
      </c>
      <c r="T421" s="7" t="s">
        <v>2191</v>
      </c>
      <c r="U421" s="242"/>
      <c r="V421" s="7"/>
      <c r="W421" s="7"/>
      <c r="X421" s="185"/>
      <c r="Y421" s="7"/>
      <c r="Z421" s="7"/>
      <c r="AA421" s="7"/>
      <c r="AB421" s="7"/>
      <c r="AC421" s="7"/>
      <c r="AD421" s="7"/>
      <c r="AE421" s="7"/>
      <c r="AF421" s="7"/>
      <c r="AG421" s="7"/>
      <c r="AH421" s="7"/>
      <c r="AI421" s="7"/>
      <c r="AJ421" s="7"/>
      <c r="AK421" s="7"/>
      <c r="AL421" s="7"/>
    </row>
    <row r="422" ht="15.75" hidden="1" customHeight="1" outlineLevel="1">
      <c r="A422" s="183"/>
      <c r="B422" s="7"/>
      <c r="C422" s="7"/>
      <c r="D422" s="7"/>
      <c r="E422" s="7"/>
      <c r="F422" s="7"/>
      <c r="G422" s="7"/>
      <c r="H422" s="7"/>
      <c r="I422" s="7"/>
      <c r="K422" s="7"/>
      <c r="L422" s="7"/>
      <c r="M422" s="7"/>
      <c r="O422" s="7" t="s">
        <v>2514</v>
      </c>
      <c r="P422" s="183"/>
      <c r="Q422" s="183"/>
      <c r="R422" s="7"/>
      <c r="S422" s="7">
        <f t="shared" si="2"/>
        <v>0</v>
      </c>
      <c r="T422" s="7"/>
      <c r="U422" s="242"/>
      <c r="V422" s="7"/>
      <c r="W422" s="7"/>
      <c r="X422" s="185"/>
      <c r="Y422" s="7"/>
      <c r="Z422" s="7"/>
      <c r="AA422" s="7"/>
      <c r="AB422" s="7"/>
      <c r="AC422" s="7"/>
      <c r="AD422" s="7"/>
      <c r="AE422" s="7"/>
      <c r="AF422" s="7"/>
      <c r="AG422" s="7"/>
      <c r="AH422" s="7"/>
      <c r="AI422" s="7"/>
      <c r="AJ422" s="7"/>
      <c r="AK422" s="7"/>
      <c r="AL422" s="7"/>
    </row>
    <row r="423" ht="15.75" hidden="1" customHeight="1" outlineLevel="1">
      <c r="A423" s="183"/>
      <c r="B423" s="7"/>
      <c r="C423" s="7"/>
      <c r="D423" s="7"/>
      <c r="E423" s="7"/>
      <c r="F423" s="7"/>
      <c r="G423" s="7"/>
      <c r="H423" s="7"/>
      <c r="I423" s="7"/>
      <c r="K423" s="7"/>
      <c r="L423" s="7"/>
      <c r="M423" s="7" t="s">
        <v>2491</v>
      </c>
      <c r="O423" s="7"/>
      <c r="P423" s="183"/>
      <c r="Q423" s="183"/>
      <c r="R423" s="7" t="s">
        <v>2492</v>
      </c>
      <c r="S423" s="7">
        <f t="shared" si="2"/>
        <v>0</v>
      </c>
      <c r="T423" s="7"/>
      <c r="U423" s="242"/>
      <c r="V423" s="7"/>
      <c r="W423" s="7"/>
      <c r="X423" s="185"/>
      <c r="Y423" s="7"/>
      <c r="Z423" s="7"/>
      <c r="AA423" s="7"/>
      <c r="AB423" s="7"/>
      <c r="AC423" s="7"/>
      <c r="AD423" s="7"/>
      <c r="AE423" s="7"/>
      <c r="AF423" s="7"/>
      <c r="AG423" s="7"/>
      <c r="AH423" s="7"/>
      <c r="AI423" s="7"/>
      <c r="AJ423" s="7"/>
      <c r="AK423" s="7"/>
      <c r="AL423" s="7"/>
    </row>
    <row r="424" ht="15.75" hidden="1" customHeight="1" outlineLevel="1">
      <c r="A424" s="183"/>
      <c r="B424" s="7"/>
      <c r="C424" s="7"/>
      <c r="D424" s="7"/>
      <c r="E424" s="7"/>
      <c r="F424" s="7"/>
      <c r="G424" s="7"/>
      <c r="H424" s="7"/>
      <c r="I424" s="7"/>
      <c r="K424" s="7"/>
      <c r="L424" s="7"/>
      <c r="M424" s="7"/>
      <c r="N424" s="2" t="s">
        <v>2493</v>
      </c>
      <c r="O424" s="7"/>
      <c r="P424" s="183"/>
      <c r="Q424" s="183"/>
      <c r="R424" s="7"/>
      <c r="S424" s="7">
        <f t="shared" si="2"/>
        <v>1069</v>
      </c>
      <c r="T424" s="7" t="s">
        <v>2186</v>
      </c>
      <c r="U424" s="242"/>
      <c r="V424" s="7"/>
      <c r="W424" s="7"/>
      <c r="X424" s="185"/>
      <c r="Y424" s="7"/>
      <c r="Z424" s="7"/>
      <c r="AA424" s="7"/>
      <c r="AB424" s="7"/>
      <c r="AC424" s="7"/>
      <c r="AD424" s="7"/>
      <c r="AE424" s="7"/>
      <c r="AF424" s="7"/>
      <c r="AG424" s="7"/>
      <c r="AH424" s="7"/>
      <c r="AI424" s="7"/>
      <c r="AJ424" s="7"/>
      <c r="AK424" s="7"/>
      <c r="AL424" s="7"/>
    </row>
    <row r="425" ht="15.75" hidden="1" customHeight="1" outlineLevel="1">
      <c r="A425" s="183"/>
      <c r="B425" s="7"/>
      <c r="C425" s="7"/>
      <c r="D425" s="7"/>
      <c r="E425" s="7"/>
      <c r="F425" s="7"/>
      <c r="G425" s="7"/>
      <c r="H425" s="7"/>
      <c r="I425" s="7"/>
      <c r="K425" s="7"/>
      <c r="L425" s="7"/>
      <c r="M425" s="7"/>
      <c r="O425" s="7" t="s">
        <v>2494</v>
      </c>
      <c r="P425" s="183"/>
      <c r="Q425" s="183"/>
      <c r="R425" s="7" t="s">
        <v>2495</v>
      </c>
      <c r="S425" s="7">
        <f t="shared" si="2"/>
        <v>0</v>
      </c>
      <c r="T425" s="7"/>
      <c r="U425" s="242"/>
      <c r="V425" s="7"/>
      <c r="W425" s="7"/>
      <c r="X425" s="185"/>
      <c r="Y425" s="7"/>
      <c r="Z425" s="7"/>
      <c r="AA425" s="7"/>
      <c r="AB425" s="7"/>
      <c r="AC425" s="7"/>
      <c r="AD425" s="7"/>
      <c r="AE425" s="7"/>
      <c r="AF425" s="7"/>
      <c r="AG425" s="7"/>
      <c r="AH425" s="7"/>
      <c r="AI425" s="7"/>
      <c r="AJ425" s="7"/>
      <c r="AK425" s="7"/>
      <c r="AL425" s="7"/>
    </row>
    <row r="426" ht="15.75" customHeight="1" collapsed="1">
      <c r="A426" s="183" t="s">
        <v>149</v>
      </c>
      <c r="B426" s="7" t="s">
        <v>2534</v>
      </c>
      <c r="C426" s="7" t="s">
        <v>2177</v>
      </c>
      <c r="D426" s="7" t="s">
        <v>2344</v>
      </c>
      <c r="E426" s="7"/>
      <c r="F426" s="7"/>
      <c r="G426" s="7"/>
      <c r="H426" s="7"/>
      <c r="I426" s="7"/>
      <c r="J426" s="2"/>
      <c r="K426" s="7"/>
      <c r="L426" s="7"/>
      <c r="M426" s="7"/>
      <c r="N426" s="2"/>
      <c r="O426" s="7"/>
      <c r="P426" s="183"/>
      <c r="Q426" s="183"/>
      <c r="R426" s="7"/>
      <c r="S426" s="7">
        <f t="shared" si="2"/>
        <v>0</v>
      </c>
      <c r="T426" s="7"/>
      <c r="U426" s="242"/>
      <c r="V426" s="7"/>
      <c r="W426" s="7"/>
      <c r="X426" s="185"/>
      <c r="Y426" s="7"/>
      <c r="Z426" s="7"/>
      <c r="AA426" s="7"/>
      <c r="AB426" s="7"/>
      <c r="AC426" s="7"/>
      <c r="AD426" s="7"/>
      <c r="AE426" s="7"/>
      <c r="AF426" s="7"/>
      <c r="AG426" s="7"/>
      <c r="AH426" s="7"/>
      <c r="AI426" s="7"/>
      <c r="AJ426" s="7"/>
      <c r="AK426" s="7"/>
      <c r="AL426" s="7"/>
    </row>
    <row r="427" ht="15.75" hidden="1" customHeight="1" outlineLevel="1">
      <c r="A427" s="183"/>
      <c r="B427" s="7"/>
      <c r="C427" s="7"/>
      <c r="D427" s="7"/>
      <c r="E427" s="7"/>
      <c r="F427" s="7"/>
      <c r="G427" s="7"/>
      <c r="H427" s="7"/>
      <c r="I427" s="7" t="s">
        <v>2518</v>
      </c>
      <c r="J427" s="2"/>
      <c r="K427" s="7">
        <v>1.0</v>
      </c>
      <c r="L427" s="7" t="s">
        <v>2308</v>
      </c>
      <c r="M427" s="7"/>
      <c r="N427" s="2"/>
      <c r="O427" s="7"/>
      <c r="P427" s="183"/>
      <c r="Q427" s="183"/>
      <c r="R427" s="7" t="s">
        <v>2535</v>
      </c>
      <c r="S427" s="7">
        <f t="shared" si="2"/>
        <v>0</v>
      </c>
      <c r="T427" s="7"/>
      <c r="U427" s="242"/>
      <c r="V427" s="7"/>
      <c r="W427" s="7"/>
      <c r="X427" s="185"/>
      <c r="Y427" s="7"/>
      <c r="Z427" s="7"/>
      <c r="AA427" s="7"/>
      <c r="AB427" s="7"/>
      <c r="AC427" s="7"/>
      <c r="AD427" s="7"/>
      <c r="AE427" s="7"/>
      <c r="AF427" s="7"/>
      <c r="AG427" s="7"/>
      <c r="AH427" s="7"/>
      <c r="AI427" s="7"/>
      <c r="AJ427" s="7"/>
      <c r="AK427" s="7"/>
      <c r="AL427" s="7"/>
    </row>
    <row r="428" ht="15.75" hidden="1" customHeight="1" outlineLevel="1">
      <c r="A428" s="183"/>
      <c r="B428" s="7"/>
      <c r="C428" s="7"/>
      <c r="D428" s="7"/>
      <c r="E428" s="7"/>
      <c r="F428" s="7"/>
      <c r="G428" s="7"/>
      <c r="H428" s="7"/>
      <c r="I428" s="7"/>
      <c r="K428" s="7"/>
      <c r="L428" s="7"/>
      <c r="M428" s="7" t="s">
        <v>2520</v>
      </c>
      <c r="O428" s="7"/>
      <c r="P428" s="183"/>
      <c r="Q428" s="183"/>
      <c r="R428" s="7"/>
      <c r="S428" s="7">
        <f t="shared" si="2"/>
        <v>0</v>
      </c>
      <c r="T428" s="7"/>
      <c r="U428" s="242"/>
      <c r="V428" s="7"/>
      <c r="W428" s="7"/>
      <c r="X428" s="185"/>
      <c r="Y428" s="7"/>
      <c r="Z428" s="7"/>
      <c r="AA428" s="7"/>
      <c r="AB428" s="7"/>
      <c r="AC428" s="7"/>
      <c r="AD428" s="7"/>
      <c r="AE428" s="7"/>
      <c r="AF428" s="7"/>
      <c r="AG428" s="7"/>
      <c r="AH428" s="7"/>
      <c r="AI428" s="7"/>
      <c r="AJ428" s="7"/>
      <c r="AK428" s="7"/>
      <c r="AL428" s="7"/>
    </row>
    <row r="429" ht="15.75" hidden="1" customHeight="1" outlineLevel="1">
      <c r="A429" s="183"/>
      <c r="B429" s="7"/>
      <c r="C429" s="7"/>
      <c r="D429" s="7"/>
      <c r="E429" s="7"/>
      <c r="F429" s="7"/>
      <c r="G429" s="7"/>
      <c r="H429" s="7"/>
      <c r="I429" s="7"/>
      <c r="K429" s="7"/>
      <c r="L429" s="7"/>
      <c r="M429" s="7"/>
      <c r="N429" s="2" t="s">
        <v>2521</v>
      </c>
      <c r="O429" s="7"/>
      <c r="P429" s="183"/>
      <c r="Q429" s="183"/>
      <c r="R429" s="7"/>
      <c r="S429" s="7">
        <f t="shared" si="2"/>
        <v>1075</v>
      </c>
      <c r="T429" s="7" t="s">
        <v>2186</v>
      </c>
      <c r="U429" s="242"/>
      <c r="V429" s="7"/>
      <c r="W429" s="7"/>
      <c r="X429" s="185"/>
      <c r="Y429" s="7"/>
      <c r="Z429" s="7"/>
      <c r="AA429" s="7"/>
      <c r="AB429" s="7"/>
      <c r="AC429" s="7"/>
      <c r="AD429" s="7"/>
      <c r="AE429" s="7"/>
      <c r="AF429" s="7"/>
      <c r="AG429" s="7"/>
      <c r="AH429" s="7"/>
      <c r="AI429" s="7"/>
      <c r="AJ429" s="7"/>
      <c r="AK429" s="7"/>
      <c r="AL429" s="7"/>
    </row>
    <row r="430" ht="15.75" hidden="1" customHeight="1" outlineLevel="1">
      <c r="A430" s="183"/>
      <c r="B430" s="7"/>
      <c r="C430" s="7"/>
      <c r="D430" s="7"/>
      <c r="E430" s="7"/>
      <c r="F430" s="7"/>
      <c r="G430" s="7"/>
      <c r="H430" s="7"/>
      <c r="I430" s="7"/>
      <c r="K430" s="7"/>
      <c r="L430" s="7"/>
      <c r="M430" s="7"/>
      <c r="O430" s="7" t="s">
        <v>2510</v>
      </c>
      <c r="P430" s="183"/>
      <c r="Q430" s="183"/>
      <c r="R430" s="7"/>
      <c r="S430" s="7">
        <f t="shared" si="2"/>
        <v>0</v>
      </c>
      <c r="T430" s="7"/>
      <c r="U430" s="242"/>
      <c r="V430" s="7"/>
      <c r="W430" s="7"/>
      <c r="X430" s="185"/>
      <c r="Y430" s="7"/>
      <c r="Z430" s="7"/>
      <c r="AA430" s="7"/>
      <c r="AB430" s="7"/>
      <c r="AC430" s="7"/>
      <c r="AD430" s="7"/>
      <c r="AE430" s="7"/>
      <c r="AF430" s="7"/>
      <c r="AG430" s="7"/>
      <c r="AH430" s="7"/>
      <c r="AI430" s="7"/>
      <c r="AJ430" s="7"/>
      <c r="AK430" s="7"/>
      <c r="AL430" s="7"/>
    </row>
    <row r="431" ht="15.75" hidden="1" customHeight="1" outlineLevel="1">
      <c r="A431" s="183"/>
      <c r="B431" s="7"/>
      <c r="C431" s="7"/>
      <c r="D431" s="7"/>
      <c r="E431" s="7"/>
      <c r="F431" s="7"/>
      <c r="G431" s="7"/>
      <c r="H431" s="7"/>
      <c r="I431" s="7"/>
      <c r="K431" s="7"/>
      <c r="L431" s="7"/>
      <c r="M431" s="7"/>
      <c r="N431" s="2" t="s">
        <v>2522</v>
      </c>
      <c r="O431" s="7"/>
      <c r="P431" s="183"/>
      <c r="Q431" s="183"/>
      <c r="R431" s="7"/>
      <c r="S431" s="7">
        <f t="shared" si="2"/>
        <v>1076</v>
      </c>
      <c r="T431" s="7" t="s">
        <v>2199</v>
      </c>
      <c r="U431" s="242"/>
      <c r="V431" s="7"/>
      <c r="W431" s="7"/>
      <c r="X431" s="185"/>
      <c r="Y431" s="7"/>
      <c r="Z431" s="7"/>
      <c r="AA431" s="7"/>
      <c r="AB431" s="7"/>
      <c r="AC431" s="7"/>
      <c r="AD431" s="7"/>
      <c r="AE431" s="7"/>
      <c r="AF431" s="7"/>
      <c r="AG431" s="7"/>
      <c r="AH431" s="7"/>
      <c r="AI431" s="7"/>
      <c r="AJ431" s="7"/>
      <c r="AK431" s="7"/>
      <c r="AL431" s="7"/>
    </row>
    <row r="432" ht="15.75" hidden="1" customHeight="1" outlineLevel="1">
      <c r="A432" s="183"/>
      <c r="B432" s="7"/>
      <c r="C432" s="7"/>
      <c r="D432" s="7"/>
      <c r="E432" s="7"/>
      <c r="F432" s="7"/>
      <c r="G432" s="7"/>
      <c r="H432" s="7"/>
      <c r="I432" s="7"/>
      <c r="K432" s="7"/>
      <c r="L432" s="7"/>
      <c r="M432" s="7"/>
      <c r="O432" s="7" t="s">
        <v>2512</v>
      </c>
      <c r="P432" s="183"/>
      <c r="Q432" s="183"/>
      <c r="R432" s="7"/>
      <c r="S432" s="7">
        <f t="shared" si="2"/>
        <v>0</v>
      </c>
      <c r="T432" s="7"/>
      <c r="U432" s="242"/>
      <c r="V432" s="7"/>
      <c r="W432" s="7"/>
      <c r="X432" s="185"/>
      <c r="Y432" s="7"/>
      <c r="Z432" s="7"/>
      <c r="AA432" s="7"/>
      <c r="AB432" s="7"/>
      <c r="AC432" s="7"/>
      <c r="AD432" s="7"/>
      <c r="AE432" s="7"/>
      <c r="AF432" s="7"/>
      <c r="AG432" s="7"/>
      <c r="AH432" s="7"/>
      <c r="AI432" s="7"/>
      <c r="AJ432" s="7"/>
      <c r="AK432" s="7"/>
      <c r="AL432" s="7"/>
    </row>
    <row r="433" ht="15.75" hidden="1" customHeight="1" outlineLevel="1">
      <c r="A433" s="183"/>
      <c r="B433" s="7"/>
      <c r="C433" s="7"/>
      <c r="D433" s="7"/>
      <c r="E433" s="7"/>
      <c r="F433" s="7"/>
      <c r="G433" s="7"/>
      <c r="H433" s="7"/>
      <c r="I433" s="7"/>
      <c r="K433" s="7"/>
      <c r="L433" s="7"/>
      <c r="M433" s="7"/>
      <c r="O433" s="7" t="s">
        <v>2513</v>
      </c>
      <c r="P433" s="183"/>
      <c r="Q433" s="183"/>
      <c r="R433" s="7"/>
      <c r="S433" s="7">
        <f t="shared" si="2"/>
        <v>0</v>
      </c>
      <c r="T433" s="7"/>
      <c r="U433" s="242"/>
      <c r="V433" s="7"/>
      <c r="W433" s="7"/>
      <c r="X433" s="185"/>
      <c r="Y433" s="7"/>
      <c r="Z433" s="7"/>
      <c r="AA433" s="7"/>
      <c r="AB433" s="7"/>
      <c r="AC433" s="7"/>
      <c r="AD433" s="7"/>
      <c r="AE433" s="7"/>
      <c r="AF433" s="7"/>
      <c r="AG433" s="7"/>
      <c r="AH433" s="7"/>
      <c r="AI433" s="7"/>
      <c r="AJ433" s="7"/>
      <c r="AK433" s="7"/>
      <c r="AL433" s="7"/>
    </row>
    <row r="434" ht="15.75" hidden="1" customHeight="1" outlineLevel="1">
      <c r="A434" s="183"/>
      <c r="B434" s="7"/>
      <c r="C434" s="7"/>
      <c r="D434" s="7"/>
      <c r="E434" s="7"/>
      <c r="F434" s="7"/>
      <c r="G434" s="7"/>
      <c r="H434" s="7"/>
      <c r="I434" s="7"/>
      <c r="K434" s="7"/>
      <c r="L434" s="7"/>
      <c r="M434" s="7"/>
      <c r="O434" s="7" t="s">
        <v>2514</v>
      </c>
      <c r="P434" s="183"/>
      <c r="Q434" s="183"/>
      <c r="R434" s="7"/>
      <c r="S434" s="7">
        <f t="shared" si="2"/>
        <v>0</v>
      </c>
      <c r="T434" s="7"/>
      <c r="U434" s="242"/>
      <c r="V434" s="7"/>
      <c r="W434" s="7"/>
      <c r="X434" s="185"/>
      <c r="Y434" s="7"/>
      <c r="Z434" s="7"/>
      <c r="AA434" s="7"/>
      <c r="AB434" s="7"/>
      <c r="AC434" s="7"/>
      <c r="AD434" s="7"/>
      <c r="AE434" s="7"/>
      <c r="AF434" s="7"/>
      <c r="AG434" s="7"/>
      <c r="AH434" s="7"/>
      <c r="AI434" s="7"/>
      <c r="AJ434" s="7"/>
      <c r="AK434" s="7"/>
      <c r="AL434" s="7"/>
    </row>
    <row r="435" ht="15.75" hidden="1" customHeight="1" outlineLevel="1">
      <c r="A435" s="183"/>
      <c r="B435" s="7"/>
      <c r="C435" s="7"/>
      <c r="D435" s="7"/>
      <c r="E435" s="7"/>
      <c r="F435" s="7"/>
      <c r="G435" s="7"/>
      <c r="H435" s="7"/>
      <c r="I435" s="7"/>
      <c r="K435" s="7"/>
      <c r="L435" s="7"/>
      <c r="M435" s="7"/>
      <c r="O435" s="7" t="s">
        <v>2515</v>
      </c>
      <c r="P435" s="183"/>
      <c r="Q435" s="183"/>
      <c r="R435" s="7"/>
      <c r="S435" s="7">
        <f t="shared" si="2"/>
        <v>0</v>
      </c>
      <c r="T435" s="7"/>
      <c r="U435" s="242"/>
      <c r="V435" s="7"/>
      <c r="W435" s="7"/>
      <c r="X435" s="185"/>
      <c r="Y435" s="7"/>
      <c r="Z435" s="7"/>
      <c r="AA435" s="7"/>
      <c r="AB435" s="7"/>
      <c r="AC435" s="7"/>
      <c r="AD435" s="7"/>
      <c r="AE435" s="7"/>
      <c r="AF435" s="7"/>
      <c r="AG435" s="7"/>
      <c r="AH435" s="7"/>
      <c r="AI435" s="7"/>
      <c r="AJ435" s="7"/>
      <c r="AK435" s="7"/>
      <c r="AL435" s="7"/>
    </row>
    <row r="436" ht="15.75" hidden="1" customHeight="1" outlineLevel="1">
      <c r="A436" s="183"/>
      <c r="B436" s="7"/>
      <c r="C436" s="7"/>
      <c r="D436" s="7"/>
      <c r="E436" s="7"/>
      <c r="F436" s="7"/>
      <c r="G436" s="7"/>
      <c r="H436" s="7"/>
      <c r="I436" s="7"/>
      <c r="K436" s="7"/>
      <c r="L436" s="7"/>
      <c r="M436" s="7"/>
      <c r="N436" s="2" t="s">
        <v>2523</v>
      </c>
      <c r="O436" s="7"/>
      <c r="P436" s="183"/>
      <c r="Q436" s="183"/>
      <c r="R436" s="7"/>
      <c r="S436" s="7">
        <f t="shared" si="2"/>
        <v>1077</v>
      </c>
      <c r="T436" s="7" t="s">
        <v>2191</v>
      </c>
      <c r="U436" s="242"/>
      <c r="V436" s="7"/>
      <c r="W436" s="7"/>
      <c r="X436" s="185"/>
      <c r="Y436" s="7"/>
      <c r="Z436" s="7"/>
      <c r="AA436" s="7"/>
      <c r="AB436" s="7"/>
      <c r="AC436" s="7"/>
      <c r="AD436" s="7"/>
      <c r="AE436" s="7"/>
      <c r="AF436" s="7"/>
      <c r="AG436" s="7"/>
      <c r="AH436" s="7"/>
      <c r="AI436" s="7"/>
      <c r="AJ436" s="7"/>
      <c r="AK436" s="7"/>
      <c r="AL436" s="7"/>
    </row>
    <row r="437" ht="15.75" hidden="1" customHeight="1" outlineLevel="1">
      <c r="A437" s="183"/>
      <c r="B437" s="7"/>
      <c r="C437" s="7"/>
      <c r="D437" s="7"/>
      <c r="E437" s="7"/>
      <c r="F437" s="7"/>
      <c r="G437" s="7"/>
      <c r="H437" s="7"/>
      <c r="I437" s="7"/>
      <c r="K437" s="7"/>
      <c r="L437" s="7"/>
      <c r="M437" s="7"/>
      <c r="O437" s="7" t="s">
        <v>2514</v>
      </c>
      <c r="P437" s="183"/>
      <c r="Q437" s="183"/>
      <c r="R437" s="7"/>
      <c r="S437" s="7">
        <f t="shared" si="2"/>
        <v>0</v>
      </c>
      <c r="T437" s="7"/>
      <c r="U437" s="242"/>
      <c r="V437" s="7"/>
      <c r="W437" s="7"/>
      <c r="X437" s="185"/>
      <c r="Y437" s="7"/>
      <c r="Z437" s="7"/>
      <c r="AA437" s="7"/>
      <c r="AB437" s="7"/>
      <c r="AC437" s="7"/>
      <c r="AD437" s="7"/>
      <c r="AE437" s="7"/>
      <c r="AF437" s="7"/>
      <c r="AG437" s="7"/>
      <c r="AH437" s="7"/>
      <c r="AI437" s="7"/>
      <c r="AJ437" s="7"/>
      <c r="AK437" s="7"/>
      <c r="AL437" s="7"/>
    </row>
    <row r="438" ht="15.75" hidden="1" customHeight="1" outlineLevel="1">
      <c r="A438" s="183"/>
      <c r="B438" s="7"/>
      <c r="C438" s="7"/>
      <c r="D438" s="7"/>
      <c r="E438" s="7"/>
      <c r="F438" s="7"/>
      <c r="G438" s="7"/>
      <c r="H438" s="7"/>
      <c r="I438" s="7"/>
      <c r="K438" s="7"/>
      <c r="L438" s="7"/>
      <c r="M438" s="7" t="s">
        <v>2524</v>
      </c>
      <c r="O438" s="7"/>
      <c r="P438" s="183"/>
      <c r="Q438" s="183"/>
      <c r="R438" s="7"/>
      <c r="S438" s="7">
        <f t="shared" si="2"/>
        <v>0</v>
      </c>
      <c r="T438" s="7"/>
      <c r="U438" s="242"/>
      <c r="V438" s="7"/>
      <c r="W438" s="7"/>
      <c r="X438" s="185"/>
      <c r="Y438" s="7"/>
      <c r="Z438" s="7"/>
      <c r="AA438" s="7"/>
      <c r="AB438" s="7"/>
      <c r="AC438" s="7"/>
      <c r="AD438" s="7"/>
      <c r="AE438" s="7"/>
      <c r="AF438" s="7"/>
      <c r="AG438" s="7"/>
      <c r="AH438" s="7"/>
      <c r="AI438" s="7"/>
      <c r="AJ438" s="7"/>
      <c r="AK438" s="7"/>
      <c r="AL438" s="7"/>
    </row>
    <row r="439" ht="15.75" hidden="1" customHeight="1" outlineLevel="1">
      <c r="A439" s="183"/>
      <c r="B439" s="7"/>
      <c r="C439" s="7"/>
      <c r="D439" s="7"/>
      <c r="E439" s="7"/>
      <c r="F439" s="7"/>
      <c r="G439" s="7"/>
      <c r="H439" s="7"/>
      <c r="I439" s="7"/>
      <c r="K439" s="7"/>
      <c r="L439" s="7"/>
      <c r="M439" s="7"/>
      <c r="N439" s="2" t="s">
        <v>2525</v>
      </c>
      <c r="O439" s="7"/>
      <c r="P439" s="183"/>
      <c r="Q439" s="183"/>
      <c r="R439" s="7"/>
      <c r="S439" s="7">
        <f t="shared" si="2"/>
        <v>1078</v>
      </c>
      <c r="T439" s="7" t="s">
        <v>2186</v>
      </c>
      <c r="U439" s="242"/>
      <c r="V439" s="7"/>
      <c r="W439" s="7"/>
      <c r="X439" s="185"/>
      <c r="Y439" s="7"/>
      <c r="Z439" s="7"/>
      <c r="AA439" s="7"/>
      <c r="AB439" s="7"/>
      <c r="AC439" s="7"/>
      <c r="AD439" s="7"/>
      <c r="AE439" s="7"/>
      <c r="AF439" s="7"/>
      <c r="AG439" s="7"/>
      <c r="AH439" s="7"/>
      <c r="AI439" s="7"/>
      <c r="AJ439" s="7"/>
      <c r="AK439" s="7"/>
      <c r="AL439" s="7"/>
    </row>
    <row r="440" ht="15.75" hidden="1" customHeight="1" outlineLevel="1">
      <c r="A440" s="183"/>
      <c r="B440" s="7"/>
      <c r="C440" s="7"/>
      <c r="D440" s="7"/>
      <c r="E440" s="7"/>
      <c r="F440" s="7"/>
      <c r="G440" s="7"/>
      <c r="H440" s="7"/>
      <c r="I440" s="7"/>
      <c r="K440" s="7"/>
      <c r="L440" s="7"/>
      <c r="M440" s="7"/>
      <c r="O440" s="7" t="s">
        <v>2510</v>
      </c>
      <c r="P440" s="183"/>
      <c r="Q440" s="183"/>
      <c r="R440" s="7"/>
      <c r="S440" s="7">
        <f t="shared" si="2"/>
        <v>0</v>
      </c>
      <c r="T440" s="7"/>
      <c r="U440" s="242"/>
      <c r="V440" s="7"/>
      <c r="W440" s="7"/>
      <c r="X440" s="185"/>
      <c r="Y440" s="7"/>
      <c r="Z440" s="7"/>
      <c r="AA440" s="7"/>
      <c r="AB440" s="7"/>
      <c r="AC440" s="7"/>
      <c r="AD440" s="7"/>
      <c r="AE440" s="7"/>
      <c r="AF440" s="7"/>
      <c r="AG440" s="7"/>
      <c r="AH440" s="7"/>
      <c r="AI440" s="7"/>
      <c r="AJ440" s="7"/>
      <c r="AK440" s="7"/>
      <c r="AL440" s="7"/>
    </row>
    <row r="441" ht="15.75" hidden="1" customHeight="1" outlineLevel="1">
      <c r="A441" s="183"/>
      <c r="B441" s="7"/>
      <c r="C441" s="7"/>
      <c r="D441" s="7"/>
      <c r="E441" s="7"/>
      <c r="F441" s="7"/>
      <c r="G441" s="7"/>
      <c r="H441" s="7"/>
      <c r="I441" s="7"/>
      <c r="K441" s="7"/>
      <c r="L441" s="7"/>
      <c r="M441" s="7"/>
      <c r="N441" s="2" t="s">
        <v>2526</v>
      </c>
      <c r="O441" s="7"/>
      <c r="P441" s="183"/>
      <c r="Q441" s="183"/>
      <c r="R441" s="7"/>
      <c r="S441" s="7">
        <f t="shared" si="2"/>
        <v>1079</v>
      </c>
      <c r="T441" s="7" t="s">
        <v>2199</v>
      </c>
      <c r="U441" s="242"/>
      <c r="V441" s="7"/>
      <c r="W441" s="7"/>
      <c r="X441" s="185"/>
      <c r="Y441" s="7"/>
      <c r="Z441" s="7"/>
      <c r="AA441" s="7"/>
      <c r="AB441" s="7"/>
      <c r="AC441" s="7"/>
      <c r="AD441" s="7"/>
      <c r="AE441" s="7"/>
      <c r="AF441" s="7"/>
      <c r="AG441" s="7"/>
      <c r="AH441" s="7"/>
      <c r="AI441" s="7"/>
      <c r="AJ441" s="7"/>
      <c r="AK441" s="7"/>
      <c r="AL441" s="7"/>
    </row>
    <row r="442" ht="15.75" hidden="1" customHeight="1" outlineLevel="1">
      <c r="A442" s="183"/>
      <c r="B442" s="7"/>
      <c r="C442" s="7"/>
      <c r="D442" s="7"/>
      <c r="E442" s="7"/>
      <c r="F442" s="7"/>
      <c r="G442" s="7"/>
      <c r="H442" s="7"/>
      <c r="I442" s="7"/>
      <c r="K442" s="7"/>
      <c r="L442" s="7"/>
      <c r="M442" s="7"/>
      <c r="O442" s="7" t="s">
        <v>2512</v>
      </c>
      <c r="P442" s="183"/>
      <c r="Q442" s="183"/>
      <c r="R442" s="7"/>
      <c r="S442" s="7">
        <f t="shared" si="2"/>
        <v>0</v>
      </c>
      <c r="T442" s="7"/>
      <c r="U442" s="242"/>
      <c r="V442" s="7"/>
      <c r="W442" s="7"/>
      <c r="X442" s="185"/>
      <c r="Y442" s="7"/>
      <c r="Z442" s="7"/>
      <c r="AA442" s="7"/>
      <c r="AB442" s="7"/>
      <c r="AC442" s="7"/>
      <c r="AD442" s="7"/>
      <c r="AE442" s="7"/>
      <c r="AF442" s="7"/>
      <c r="AG442" s="7"/>
      <c r="AH442" s="7"/>
      <c r="AI442" s="7"/>
      <c r="AJ442" s="7"/>
      <c r="AK442" s="7"/>
      <c r="AL442" s="7"/>
    </row>
    <row r="443" ht="15.75" hidden="1" customHeight="1" outlineLevel="1">
      <c r="A443" s="183"/>
      <c r="B443" s="7"/>
      <c r="C443" s="7"/>
      <c r="D443" s="7"/>
      <c r="E443" s="7"/>
      <c r="F443" s="7"/>
      <c r="G443" s="7"/>
      <c r="H443" s="7"/>
      <c r="I443" s="7"/>
      <c r="K443" s="7"/>
      <c r="L443" s="7"/>
      <c r="M443" s="7"/>
      <c r="O443" s="7" t="s">
        <v>2513</v>
      </c>
      <c r="P443" s="183"/>
      <c r="Q443" s="183"/>
      <c r="R443" s="7"/>
      <c r="S443" s="7">
        <f t="shared" si="2"/>
        <v>0</v>
      </c>
      <c r="T443" s="7"/>
      <c r="U443" s="242"/>
      <c r="V443" s="7"/>
      <c r="W443" s="7"/>
      <c r="X443" s="185"/>
      <c r="Y443" s="7"/>
      <c r="Z443" s="7"/>
      <c r="AA443" s="7"/>
      <c r="AB443" s="7"/>
      <c r="AC443" s="7"/>
      <c r="AD443" s="7"/>
      <c r="AE443" s="7"/>
      <c r="AF443" s="7"/>
      <c r="AG443" s="7"/>
      <c r="AH443" s="7"/>
      <c r="AI443" s="7"/>
      <c r="AJ443" s="7"/>
      <c r="AK443" s="7"/>
      <c r="AL443" s="7"/>
    </row>
    <row r="444" ht="15.75" hidden="1" customHeight="1" outlineLevel="1">
      <c r="A444" s="183"/>
      <c r="B444" s="7"/>
      <c r="C444" s="7"/>
      <c r="D444" s="7"/>
      <c r="E444" s="7"/>
      <c r="F444" s="7"/>
      <c r="G444" s="7"/>
      <c r="H444" s="7"/>
      <c r="I444" s="7"/>
      <c r="K444" s="7"/>
      <c r="L444" s="7"/>
      <c r="M444" s="7"/>
      <c r="O444" s="7" t="s">
        <v>2514</v>
      </c>
      <c r="P444" s="183"/>
      <c r="Q444" s="183"/>
      <c r="R444" s="7"/>
      <c r="S444" s="7">
        <f t="shared" si="2"/>
        <v>0</v>
      </c>
      <c r="T444" s="7"/>
      <c r="U444" s="242"/>
      <c r="V444" s="7"/>
      <c r="W444" s="7"/>
      <c r="X444" s="185"/>
      <c r="Y444" s="7"/>
      <c r="Z444" s="7"/>
      <c r="AA444" s="7"/>
      <c r="AB444" s="7"/>
      <c r="AC444" s="7"/>
      <c r="AD444" s="7"/>
      <c r="AE444" s="7"/>
      <c r="AF444" s="7"/>
      <c r="AG444" s="7"/>
      <c r="AH444" s="7"/>
      <c r="AI444" s="7"/>
      <c r="AJ444" s="7"/>
      <c r="AK444" s="7"/>
      <c r="AL444" s="7"/>
    </row>
    <row r="445" ht="15.75" hidden="1" customHeight="1" outlineLevel="1">
      <c r="A445" s="183"/>
      <c r="B445" s="7"/>
      <c r="C445" s="7"/>
      <c r="D445" s="7"/>
      <c r="E445" s="7"/>
      <c r="F445" s="7"/>
      <c r="G445" s="7"/>
      <c r="H445" s="7"/>
      <c r="I445" s="7"/>
      <c r="K445" s="7"/>
      <c r="L445" s="7"/>
      <c r="M445" s="7"/>
      <c r="O445" s="7" t="s">
        <v>2515</v>
      </c>
      <c r="P445" s="183"/>
      <c r="Q445" s="183"/>
      <c r="R445" s="7"/>
      <c r="S445" s="7">
        <f t="shared" si="2"/>
        <v>0</v>
      </c>
      <c r="T445" s="7"/>
      <c r="U445" s="242"/>
      <c r="V445" s="7"/>
      <c r="W445" s="7"/>
      <c r="X445" s="185"/>
      <c r="Y445" s="7"/>
      <c r="Z445" s="7"/>
      <c r="AA445" s="7"/>
      <c r="AB445" s="7"/>
      <c r="AC445" s="7"/>
      <c r="AD445" s="7"/>
      <c r="AE445" s="7"/>
      <c r="AF445" s="7"/>
      <c r="AG445" s="7"/>
      <c r="AH445" s="7"/>
      <c r="AI445" s="7"/>
      <c r="AJ445" s="7"/>
      <c r="AK445" s="7"/>
      <c r="AL445" s="7"/>
    </row>
    <row r="446" ht="15.75" hidden="1" customHeight="1" outlineLevel="1">
      <c r="A446" s="183"/>
      <c r="B446" s="7"/>
      <c r="C446" s="7"/>
      <c r="D446" s="7"/>
      <c r="E446" s="7"/>
      <c r="F446" s="7"/>
      <c r="G446" s="7"/>
      <c r="H446" s="7"/>
      <c r="I446" s="7"/>
      <c r="K446" s="7"/>
      <c r="L446" s="7"/>
      <c r="M446" s="7"/>
      <c r="N446" s="2" t="s">
        <v>2527</v>
      </c>
      <c r="O446" s="7"/>
      <c r="P446" s="183"/>
      <c r="Q446" s="183"/>
      <c r="R446" s="7"/>
      <c r="S446" s="7">
        <f t="shared" si="2"/>
        <v>1080</v>
      </c>
      <c r="T446" s="7" t="s">
        <v>2191</v>
      </c>
      <c r="U446" s="242"/>
      <c r="V446" s="7"/>
      <c r="W446" s="7"/>
      <c r="X446" s="185"/>
      <c r="Y446" s="7"/>
      <c r="Z446" s="7"/>
      <c r="AA446" s="7"/>
      <c r="AB446" s="7"/>
      <c r="AC446" s="7"/>
      <c r="AD446" s="7"/>
      <c r="AE446" s="7"/>
      <c r="AF446" s="7"/>
      <c r="AG446" s="7"/>
      <c r="AH446" s="7"/>
      <c r="AI446" s="7"/>
      <c r="AJ446" s="7"/>
      <c r="AK446" s="7"/>
      <c r="AL446" s="7"/>
    </row>
    <row r="447" ht="15.75" hidden="1" customHeight="1" outlineLevel="1">
      <c r="A447" s="183"/>
      <c r="B447" s="7"/>
      <c r="C447" s="7"/>
      <c r="D447" s="7"/>
      <c r="E447" s="7"/>
      <c r="F447" s="7"/>
      <c r="G447" s="7"/>
      <c r="H447" s="7"/>
      <c r="I447" s="7"/>
      <c r="K447" s="7"/>
      <c r="L447" s="7"/>
      <c r="M447" s="7"/>
      <c r="O447" s="7" t="s">
        <v>2514</v>
      </c>
      <c r="P447" s="183"/>
      <c r="Q447" s="183"/>
      <c r="R447" s="7"/>
      <c r="S447" s="7">
        <f t="shared" si="2"/>
        <v>0</v>
      </c>
      <c r="T447" s="7"/>
      <c r="U447" s="242"/>
      <c r="V447" s="7"/>
      <c r="W447" s="7"/>
      <c r="X447" s="185"/>
      <c r="Y447" s="7"/>
      <c r="Z447" s="7"/>
      <c r="AA447" s="7"/>
      <c r="AB447" s="7"/>
      <c r="AC447" s="7"/>
      <c r="AD447" s="7"/>
      <c r="AE447" s="7"/>
      <c r="AF447" s="7"/>
      <c r="AG447" s="7"/>
      <c r="AH447" s="7"/>
      <c r="AI447" s="7"/>
      <c r="AJ447" s="7"/>
      <c r="AK447" s="7"/>
      <c r="AL447" s="7"/>
    </row>
    <row r="448" ht="15.75" hidden="1" customHeight="1" outlineLevel="1">
      <c r="A448" s="183"/>
      <c r="B448" s="7"/>
      <c r="C448" s="7"/>
      <c r="D448" s="7"/>
      <c r="E448" s="7"/>
      <c r="F448" s="7"/>
      <c r="G448" s="7"/>
      <c r="H448" s="7"/>
      <c r="I448" s="7"/>
      <c r="K448" s="7"/>
      <c r="L448" s="7"/>
      <c r="M448" s="7" t="s">
        <v>2530</v>
      </c>
      <c r="O448" s="7"/>
      <c r="P448" s="183"/>
      <c r="Q448" s="183"/>
      <c r="R448" s="7"/>
      <c r="S448" s="7">
        <f t="shared" si="2"/>
        <v>0</v>
      </c>
      <c r="T448" s="7"/>
      <c r="U448" s="242"/>
      <c r="V448" s="7"/>
      <c r="W448" s="7"/>
      <c r="X448" s="185"/>
      <c r="Y448" s="7"/>
      <c r="Z448" s="7"/>
      <c r="AA448" s="7"/>
      <c r="AB448" s="7"/>
      <c r="AC448" s="7"/>
      <c r="AD448" s="7"/>
      <c r="AE448" s="7"/>
      <c r="AF448" s="7"/>
      <c r="AG448" s="7"/>
      <c r="AH448" s="7"/>
      <c r="AI448" s="7"/>
      <c r="AJ448" s="7"/>
      <c r="AK448" s="7"/>
      <c r="AL448" s="7"/>
    </row>
    <row r="449" ht="15.75" hidden="1" customHeight="1" outlineLevel="1">
      <c r="A449" s="183"/>
      <c r="B449" s="7"/>
      <c r="C449" s="7"/>
      <c r="D449" s="7"/>
      <c r="E449" s="7"/>
      <c r="F449" s="7"/>
      <c r="G449" s="7"/>
      <c r="H449" s="7"/>
      <c r="I449" s="7"/>
      <c r="K449" s="7"/>
      <c r="L449" s="7"/>
      <c r="M449" s="7"/>
      <c r="N449" s="2" t="s">
        <v>2531</v>
      </c>
      <c r="O449" s="7"/>
      <c r="P449" s="183"/>
      <c r="Q449" s="183"/>
      <c r="R449" s="7"/>
      <c r="S449" s="7">
        <f t="shared" si="2"/>
        <v>1081</v>
      </c>
      <c r="T449" s="7" t="s">
        <v>2186</v>
      </c>
      <c r="U449" s="242"/>
      <c r="V449" s="7"/>
      <c r="W449" s="7"/>
      <c r="X449" s="185"/>
      <c r="Y449" s="7"/>
      <c r="Z449" s="7"/>
      <c r="AA449" s="7"/>
      <c r="AB449" s="7"/>
      <c r="AC449" s="7"/>
      <c r="AD449" s="7"/>
      <c r="AE449" s="7"/>
      <c r="AF449" s="7"/>
      <c r="AG449" s="7"/>
      <c r="AH449" s="7"/>
      <c r="AI449" s="7"/>
      <c r="AJ449" s="7"/>
      <c r="AK449" s="7"/>
      <c r="AL449" s="7"/>
    </row>
    <row r="450" ht="15.75" hidden="1" customHeight="1" outlineLevel="1">
      <c r="A450" s="183"/>
      <c r="B450" s="7"/>
      <c r="C450" s="7"/>
      <c r="D450" s="7"/>
      <c r="E450" s="7"/>
      <c r="F450" s="7"/>
      <c r="G450" s="7"/>
      <c r="H450" s="7"/>
      <c r="I450" s="7"/>
      <c r="K450" s="7"/>
      <c r="L450" s="7"/>
      <c r="M450" s="7"/>
      <c r="O450" s="7" t="s">
        <v>2510</v>
      </c>
      <c r="P450" s="183"/>
      <c r="Q450" s="183"/>
      <c r="R450" s="7"/>
      <c r="S450" s="7">
        <f t="shared" si="2"/>
        <v>0</v>
      </c>
      <c r="T450" s="7"/>
      <c r="U450" s="242"/>
      <c r="V450" s="7"/>
      <c r="W450" s="7"/>
      <c r="X450" s="185"/>
      <c r="Y450" s="7"/>
      <c r="Z450" s="7"/>
      <c r="AA450" s="7"/>
      <c r="AB450" s="7"/>
      <c r="AC450" s="7"/>
      <c r="AD450" s="7"/>
      <c r="AE450" s="7"/>
      <c r="AF450" s="7"/>
      <c r="AG450" s="7"/>
      <c r="AH450" s="7"/>
      <c r="AI450" s="7"/>
      <c r="AJ450" s="7"/>
      <c r="AK450" s="7"/>
      <c r="AL450" s="7"/>
    </row>
    <row r="451" ht="15.75" hidden="1" customHeight="1" outlineLevel="1">
      <c r="A451" s="183"/>
      <c r="B451" s="7"/>
      <c r="C451" s="7"/>
      <c r="D451" s="7"/>
      <c r="E451" s="7"/>
      <c r="F451" s="7"/>
      <c r="G451" s="7"/>
      <c r="H451" s="7"/>
      <c r="I451" s="7"/>
      <c r="K451" s="7"/>
      <c r="L451" s="7"/>
      <c r="M451" s="7"/>
      <c r="N451" s="2" t="s">
        <v>2532</v>
      </c>
      <c r="O451" s="7"/>
      <c r="P451" s="183"/>
      <c r="Q451" s="183"/>
      <c r="R451" s="7"/>
      <c r="S451" s="7">
        <f t="shared" si="2"/>
        <v>1082</v>
      </c>
      <c r="T451" s="7" t="s">
        <v>2199</v>
      </c>
      <c r="U451" s="242"/>
      <c r="V451" s="7"/>
      <c r="W451" s="7"/>
      <c r="X451" s="185"/>
      <c r="Y451" s="7"/>
      <c r="Z451" s="7"/>
      <c r="AA451" s="7"/>
      <c r="AB451" s="7"/>
      <c r="AC451" s="7"/>
      <c r="AD451" s="7"/>
      <c r="AE451" s="7"/>
      <c r="AF451" s="7"/>
      <c r="AG451" s="7"/>
      <c r="AH451" s="7"/>
      <c r="AI451" s="7"/>
      <c r="AJ451" s="7"/>
      <c r="AK451" s="7"/>
      <c r="AL451" s="7"/>
    </row>
    <row r="452" ht="15.75" hidden="1" customHeight="1" outlineLevel="1">
      <c r="A452" s="183"/>
      <c r="B452" s="7"/>
      <c r="C452" s="7"/>
      <c r="D452" s="7"/>
      <c r="E452" s="7"/>
      <c r="F452" s="7"/>
      <c r="G452" s="7"/>
      <c r="H452" s="7"/>
      <c r="I452" s="7"/>
      <c r="K452" s="7"/>
      <c r="L452" s="7"/>
      <c r="M452" s="7"/>
      <c r="O452" s="7" t="s">
        <v>2512</v>
      </c>
      <c r="P452" s="183"/>
      <c r="Q452" s="183"/>
      <c r="R452" s="7"/>
      <c r="S452" s="7">
        <f t="shared" si="2"/>
        <v>0</v>
      </c>
      <c r="T452" s="7"/>
      <c r="U452" s="242"/>
      <c r="V452" s="7"/>
      <c r="W452" s="7"/>
      <c r="X452" s="185"/>
      <c r="Y452" s="7"/>
      <c r="Z452" s="7"/>
      <c r="AA452" s="7"/>
      <c r="AB452" s="7"/>
      <c r="AC452" s="7"/>
      <c r="AD452" s="7"/>
      <c r="AE452" s="7"/>
      <c r="AF452" s="7"/>
      <c r="AG452" s="7"/>
      <c r="AH452" s="7"/>
      <c r="AI452" s="7"/>
      <c r="AJ452" s="7"/>
      <c r="AK452" s="7"/>
      <c r="AL452" s="7"/>
    </row>
    <row r="453" ht="15.75" hidden="1" customHeight="1" outlineLevel="1">
      <c r="A453" s="183"/>
      <c r="B453" s="7"/>
      <c r="C453" s="7"/>
      <c r="D453" s="7"/>
      <c r="E453" s="7"/>
      <c r="F453" s="7"/>
      <c r="G453" s="7"/>
      <c r="H453" s="7"/>
      <c r="I453" s="7"/>
      <c r="K453" s="7"/>
      <c r="L453" s="7"/>
      <c r="M453" s="7"/>
      <c r="O453" s="7" t="s">
        <v>2513</v>
      </c>
      <c r="P453" s="183"/>
      <c r="Q453" s="183"/>
      <c r="R453" s="7"/>
      <c r="S453" s="7">
        <f t="shared" si="2"/>
        <v>0</v>
      </c>
      <c r="T453" s="7"/>
      <c r="U453" s="242"/>
      <c r="V453" s="7"/>
      <c r="W453" s="7"/>
      <c r="X453" s="185"/>
      <c r="Y453" s="7"/>
      <c r="Z453" s="7"/>
      <c r="AA453" s="7"/>
      <c r="AB453" s="7"/>
      <c r="AC453" s="7"/>
      <c r="AD453" s="7"/>
      <c r="AE453" s="7"/>
      <c r="AF453" s="7"/>
      <c r="AG453" s="7"/>
      <c r="AH453" s="7"/>
      <c r="AI453" s="7"/>
      <c r="AJ453" s="7"/>
      <c r="AK453" s="7"/>
      <c r="AL453" s="7"/>
    </row>
    <row r="454" ht="15.75" hidden="1" customHeight="1" outlineLevel="1">
      <c r="A454" s="183"/>
      <c r="B454" s="7"/>
      <c r="C454" s="7"/>
      <c r="D454" s="7"/>
      <c r="E454" s="7"/>
      <c r="F454" s="7"/>
      <c r="G454" s="7"/>
      <c r="H454" s="7"/>
      <c r="I454" s="7"/>
      <c r="K454" s="7"/>
      <c r="L454" s="7"/>
      <c r="M454" s="7"/>
      <c r="O454" s="7" t="s">
        <v>2514</v>
      </c>
      <c r="P454" s="183"/>
      <c r="Q454" s="183"/>
      <c r="R454" s="7"/>
      <c r="S454" s="7">
        <f t="shared" si="2"/>
        <v>0</v>
      </c>
      <c r="T454" s="7"/>
      <c r="U454" s="242"/>
      <c r="V454" s="7"/>
      <c r="W454" s="7"/>
      <c r="X454" s="185"/>
      <c r="Y454" s="7"/>
      <c r="Z454" s="7"/>
      <c r="AA454" s="7"/>
      <c r="AB454" s="7"/>
      <c r="AC454" s="7"/>
      <c r="AD454" s="7"/>
      <c r="AE454" s="7"/>
      <c r="AF454" s="7"/>
      <c r="AG454" s="7"/>
      <c r="AH454" s="7"/>
      <c r="AI454" s="7"/>
      <c r="AJ454" s="7"/>
      <c r="AK454" s="7"/>
      <c r="AL454" s="7"/>
    </row>
    <row r="455" ht="15.75" hidden="1" customHeight="1" outlineLevel="1">
      <c r="A455" s="183"/>
      <c r="B455" s="7"/>
      <c r="C455" s="7"/>
      <c r="D455" s="7"/>
      <c r="E455" s="7"/>
      <c r="F455" s="7"/>
      <c r="G455" s="7"/>
      <c r="H455" s="7"/>
      <c r="I455" s="7"/>
      <c r="K455" s="7"/>
      <c r="L455" s="7"/>
      <c r="M455" s="7"/>
      <c r="O455" s="7" t="s">
        <v>2515</v>
      </c>
      <c r="P455" s="183"/>
      <c r="Q455" s="183"/>
      <c r="R455" s="7"/>
      <c r="S455" s="7">
        <f t="shared" si="2"/>
        <v>0</v>
      </c>
      <c r="T455" s="7"/>
      <c r="U455" s="242"/>
      <c r="V455" s="7"/>
      <c r="W455" s="7"/>
      <c r="X455" s="185"/>
      <c r="Y455" s="7"/>
      <c r="Z455" s="7"/>
      <c r="AA455" s="7"/>
      <c r="AB455" s="7"/>
      <c r="AC455" s="7"/>
      <c r="AD455" s="7"/>
      <c r="AE455" s="7"/>
      <c r="AF455" s="7"/>
      <c r="AG455" s="7"/>
      <c r="AH455" s="7"/>
      <c r="AI455" s="7"/>
      <c r="AJ455" s="7"/>
      <c r="AK455" s="7"/>
      <c r="AL455" s="7"/>
    </row>
    <row r="456" ht="15.75" hidden="1" customHeight="1" outlineLevel="1">
      <c r="A456" s="183"/>
      <c r="B456" s="7"/>
      <c r="C456" s="7"/>
      <c r="D456" s="7"/>
      <c r="E456" s="7"/>
      <c r="F456" s="7"/>
      <c r="G456" s="7"/>
      <c r="H456" s="7"/>
      <c r="I456" s="7"/>
      <c r="K456" s="7"/>
      <c r="L456" s="7"/>
      <c r="M456" s="7"/>
      <c r="N456" s="2" t="s">
        <v>2533</v>
      </c>
      <c r="O456" s="7"/>
      <c r="P456" s="183"/>
      <c r="Q456" s="183"/>
      <c r="R456" s="7"/>
      <c r="S456" s="7">
        <f t="shared" si="2"/>
        <v>1083</v>
      </c>
      <c r="T456" s="7" t="s">
        <v>2191</v>
      </c>
      <c r="U456" s="242"/>
      <c r="V456" s="7"/>
      <c r="W456" s="7"/>
      <c r="X456" s="185"/>
      <c r="Y456" s="7"/>
      <c r="Z456" s="7"/>
      <c r="AA456" s="7"/>
      <c r="AB456" s="7"/>
      <c r="AC456" s="7"/>
      <c r="AD456" s="7"/>
      <c r="AE456" s="7"/>
      <c r="AF456" s="7"/>
      <c r="AG456" s="7"/>
      <c r="AH456" s="7"/>
      <c r="AI456" s="7"/>
      <c r="AJ456" s="7"/>
      <c r="AK456" s="7"/>
      <c r="AL456" s="7"/>
    </row>
    <row r="457" ht="15.75" hidden="1" customHeight="1" outlineLevel="1">
      <c r="A457" s="183"/>
      <c r="B457" s="7"/>
      <c r="C457" s="7"/>
      <c r="D457" s="7"/>
      <c r="E457" s="7"/>
      <c r="F457" s="7"/>
      <c r="G457" s="7"/>
      <c r="H457" s="7"/>
      <c r="I457" s="7"/>
      <c r="K457" s="7"/>
      <c r="L457" s="7"/>
      <c r="M457" s="7"/>
      <c r="O457" s="7" t="s">
        <v>2514</v>
      </c>
      <c r="P457" s="183"/>
      <c r="Q457" s="183"/>
      <c r="R457" s="7"/>
      <c r="S457" s="7">
        <f t="shared" si="2"/>
        <v>0</v>
      </c>
      <c r="T457" s="7"/>
      <c r="U457" s="242"/>
      <c r="V457" s="7"/>
      <c r="W457" s="7"/>
      <c r="X457" s="185"/>
      <c r="Y457" s="7"/>
      <c r="Z457" s="7"/>
      <c r="AA457" s="7"/>
      <c r="AB457" s="7"/>
      <c r="AC457" s="7"/>
      <c r="AD457" s="7"/>
      <c r="AE457" s="7"/>
      <c r="AF457" s="7"/>
      <c r="AG457" s="7"/>
      <c r="AH457" s="7"/>
      <c r="AI457" s="7"/>
      <c r="AJ457" s="7"/>
      <c r="AK457" s="7"/>
      <c r="AL457" s="7"/>
    </row>
    <row r="458" ht="15.75" hidden="1" customHeight="1" outlineLevel="1">
      <c r="A458" s="183"/>
      <c r="B458" s="7"/>
      <c r="C458" s="7"/>
      <c r="D458" s="7"/>
      <c r="E458" s="7"/>
      <c r="F458" s="7"/>
      <c r="G458" s="7"/>
      <c r="H458" s="7"/>
      <c r="I458" s="7"/>
      <c r="K458" s="7"/>
      <c r="L458" s="7"/>
      <c r="M458" s="7" t="s">
        <v>2536</v>
      </c>
      <c r="O458" s="7"/>
      <c r="P458" s="183"/>
      <c r="Q458" s="183"/>
      <c r="R458" s="7"/>
      <c r="S458" s="7">
        <f t="shared" si="2"/>
        <v>0</v>
      </c>
      <c r="T458" s="7"/>
      <c r="U458" s="242"/>
      <c r="V458" s="7"/>
      <c r="W458" s="7"/>
      <c r="X458" s="185"/>
      <c r="Y458" s="7"/>
      <c r="Z458" s="7"/>
      <c r="AA458" s="7"/>
      <c r="AB458" s="7"/>
      <c r="AC458" s="7"/>
      <c r="AD458" s="7"/>
      <c r="AE458" s="7"/>
      <c r="AF458" s="7"/>
      <c r="AG458" s="7"/>
      <c r="AH458" s="7"/>
      <c r="AI458" s="7"/>
      <c r="AJ458" s="7"/>
      <c r="AK458" s="7"/>
      <c r="AL458" s="7"/>
    </row>
    <row r="459" ht="15.75" hidden="1" customHeight="1" outlineLevel="1">
      <c r="A459" s="183"/>
      <c r="B459" s="7"/>
      <c r="C459" s="7"/>
      <c r="D459" s="7"/>
      <c r="E459" s="7"/>
      <c r="F459" s="7"/>
      <c r="G459" s="7"/>
      <c r="H459" s="7"/>
      <c r="I459" s="7"/>
      <c r="K459" s="7"/>
      <c r="L459" s="7"/>
      <c r="M459" s="7"/>
      <c r="N459" s="2" t="s">
        <v>2537</v>
      </c>
      <c r="O459" s="7"/>
      <c r="P459" s="183"/>
      <c r="Q459" s="183"/>
      <c r="R459" s="7"/>
      <c r="S459" s="7">
        <f t="shared" si="2"/>
        <v>1084</v>
      </c>
      <c r="T459" s="7" t="s">
        <v>2186</v>
      </c>
      <c r="U459" s="242"/>
      <c r="V459" s="7"/>
      <c r="W459" s="7"/>
      <c r="X459" s="185"/>
      <c r="Y459" s="7"/>
      <c r="Z459" s="7"/>
      <c r="AA459" s="7"/>
      <c r="AB459" s="7"/>
      <c r="AC459" s="7"/>
      <c r="AD459" s="7"/>
      <c r="AE459" s="7"/>
      <c r="AF459" s="7"/>
      <c r="AG459" s="7"/>
      <c r="AH459" s="7"/>
      <c r="AI459" s="7"/>
      <c r="AJ459" s="7"/>
      <c r="AK459" s="7"/>
      <c r="AL459" s="7"/>
    </row>
    <row r="460" ht="15.75" hidden="1" customHeight="1" outlineLevel="1">
      <c r="A460" s="183"/>
      <c r="B460" s="7"/>
      <c r="C460" s="7"/>
      <c r="D460" s="7"/>
      <c r="E460" s="7"/>
      <c r="F460" s="7"/>
      <c r="G460" s="7"/>
      <c r="H460" s="7"/>
      <c r="I460" s="7"/>
      <c r="K460" s="7"/>
      <c r="L460" s="7"/>
      <c r="M460" s="7"/>
      <c r="O460" s="7" t="s">
        <v>2510</v>
      </c>
      <c r="P460" s="183"/>
      <c r="Q460" s="183"/>
      <c r="R460" s="7"/>
      <c r="S460" s="7">
        <f t="shared" si="2"/>
        <v>0</v>
      </c>
      <c r="T460" s="7"/>
      <c r="U460" s="242"/>
      <c r="V460" s="7"/>
      <c r="W460" s="7"/>
      <c r="X460" s="185"/>
      <c r="Y460" s="7"/>
      <c r="Z460" s="7"/>
      <c r="AA460" s="7"/>
      <c r="AB460" s="7"/>
      <c r="AC460" s="7"/>
      <c r="AD460" s="7"/>
      <c r="AE460" s="7"/>
      <c r="AF460" s="7"/>
      <c r="AG460" s="7"/>
      <c r="AH460" s="7"/>
      <c r="AI460" s="7"/>
      <c r="AJ460" s="7"/>
      <c r="AK460" s="7"/>
      <c r="AL460" s="7"/>
    </row>
    <row r="461" ht="15.75" hidden="1" customHeight="1" outlineLevel="1">
      <c r="A461" s="183"/>
      <c r="B461" s="7"/>
      <c r="C461" s="7"/>
      <c r="D461" s="7"/>
      <c r="E461" s="7"/>
      <c r="F461" s="7"/>
      <c r="G461" s="7"/>
      <c r="H461" s="7"/>
      <c r="I461" s="7"/>
      <c r="K461" s="7"/>
      <c r="L461" s="7"/>
      <c r="M461" s="7"/>
      <c r="N461" s="2" t="s">
        <v>2538</v>
      </c>
      <c r="O461" s="7"/>
      <c r="P461" s="183"/>
      <c r="Q461" s="183"/>
      <c r="R461" s="7"/>
      <c r="S461" s="7">
        <f t="shared" si="2"/>
        <v>1085</v>
      </c>
      <c r="T461" s="7" t="s">
        <v>2199</v>
      </c>
      <c r="U461" s="242"/>
      <c r="V461" s="7"/>
      <c r="W461" s="7"/>
      <c r="X461" s="185"/>
      <c r="Y461" s="7"/>
      <c r="Z461" s="7"/>
      <c r="AA461" s="7"/>
      <c r="AB461" s="7"/>
      <c r="AC461" s="7"/>
      <c r="AD461" s="7"/>
      <c r="AE461" s="7"/>
      <c r="AF461" s="7"/>
      <c r="AG461" s="7"/>
      <c r="AH461" s="7"/>
      <c r="AI461" s="7"/>
      <c r="AJ461" s="7"/>
      <c r="AK461" s="7"/>
      <c r="AL461" s="7"/>
    </row>
    <row r="462" ht="15.75" hidden="1" customHeight="1" outlineLevel="1">
      <c r="A462" s="183"/>
      <c r="B462" s="7"/>
      <c r="C462" s="7"/>
      <c r="D462" s="7"/>
      <c r="E462" s="7"/>
      <c r="F462" s="7"/>
      <c r="G462" s="7"/>
      <c r="H462" s="7"/>
      <c r="I462" s="7"/>
      <c r="K462" s="7"/>
      <c r="L462" s="7"/>
      <c r="M462" s="7"/>
      <c r="O462" s="7" t="s">
        <v>2512</v>
      </c>
      <c r="P462" s="183"/>
      <c r="Q462" s="183"/>
      <c r="R462" s="7"/>
      <c r="S462" s="7">
        <f t="shared" si="2"/>
        <v>0</v>
      </c>
      <c r="T462" s="7"/>
      <c r="U462" s="242"/>
      <c r="V462" s="7"/>
      <c r="W462" s="7"/>
      <c r="X462" s="185"/>
      <c r="Y462" s="7"/>
      <c r="Z462" s="7"/>
      <c r="AA462" s="7"/>
      <c r="AB462" s="7"/>
      <c r="AC462" s="7"/>
      <c r="AD462" s="7"/>
      <c r="AE462" s="7"/>
      <c r="AF462" s="7"/>
      <c r="AG462" s="7"/>
      <c r="AH462" s="7"/>
      <c r="AI462" s="7"/>
      <c r="AJ462" s="7"/>
      <c r="AK462" s="7"/>
      <c r="AL462" s="7"/>
    </row>
    <row r="463" ht="15.75" hidden="1" customHeight="1" outlineLevel="1">
      <c r="A463" s="183"/>
      <c r="B463" s="7"/>
      <c r="C463" s="7"/>
      <c r="D463" s="7"/>
      <c r="E463" s="7"/>
      <c r="F463" s="7"/>
      <c r="G463" s="7"/>
      <c r="H463" s="7"/>
      <c r="I463" s="7"/>
      <c r="K463" s="7"/>
      <c r="L463" s="7"/>
      <c r="M463" s="7"/>
      <c r="O463" s="7" t="s">
        <v>2513</v>
      </c>
      <c r="P463" s="183"/>
      <c r="Q463" s="183"/>
      <c r="R463" s="7"/>
      <c r="S463" s="7">
        <f t="shared" si="2"/>
        <v>0</v>
      </c>
      <c r="T463" s="7"/>
      <c r="U463" s="242"/>
      <c r="V463" s="7"/>
      <c r="W463" s="7"/>
      <c r="X463" s="185"/>
      <c r="Y463" s="7"/>
      <c r="Z463" s="7"/>
      <c r="AA463" s="7"/>
      <c r="AB463" s="7"/>
      <c r="AC463" s="7"/>
      <c r="AD463" s="7"/>
      <c r="AE463" s="7"/>
      <c r="AF463" s="7"/>
      <c r="AG463" s="7"/>
      <c r="AH463" s="7"/>
      <c r="AI463" s="7"/>
      <c r="AJ463" s="7"/>
      <c r="AK463" s="7"/>
      <c r="AL463" s="7"/>
    </row>
    <row r="464" ht="15.75" hidden="1" customHeight="1" outlineLevel="1">
      <c r="A464" s="183"/>
      <c r="B464" s="7"/>
      <c r="C464" s="7"/>
      <c r="D464" s="7"/>
      <c r="E464" s="7"/>
      <c r="F464" s="7"/>
      <c r="G464" s="7"/>
      <c r="H464" s="7"/>
      <c r="I464" s="7"/>
      <c r="K464" s="7"/>
      <c r="L464" s="7"/>
      <c r="M464" s="7"/>
      <c r="O464" s="7" t="s">
        <v>2514</v>
      </c>
      <c r="P464" s="183"/>
      <c r="Q464" s="183"/>
      <c r="R464" s="7"/>
      <c r="S464" s="7">
        <f t="shared" si="2"/>
        <v>0</v>
      </c>
      <c r="T464" s="7"/>
      <c r="U464" s="242"/>
      <c r="V464" s="7"/>
      <c r="W464" s="7"/>
      <c r="X464" s="185"/>
      <c r="Y464" s="7"/>
      <c r="Z464" s="7"/>
      <c r="AA464" s="7"/>
      <c r="AB464" s="7"/>
      <c r="AC464" s="7"/>
      <c r="AD464" s="7"/>
      <c r="AE464" s="7"/>
      <c r="AF464" s="7"/>
      <c r="AG464" s="7"/>
      <c r="AH464" s="7"/>
      <c r="AI464" s="7"/>
      <c r="AJ464" s="7"/>
      <c r="AK464" s="7"/>
      <c r="AL464" s="7"/>
    </row>
    <row r="465" ht="15.75" hidden="1" customHeight="1" outlineLevel="1">
      <c r="A465" s="183"/>
      <c r="B465" s="7"/>
      <c r="C465" s="7"/>
      <c r="D465" s="7"/>
      <c r="E465" s="7"/>
      <c r="F465" s="7"/>
      <c r="G465" s="7"/>
      <c r="H465" s="7"/>
      <c r="I465" s="7"/>
      <c r="K465" s="7"/>
      <c r="L465" s="7"/>
      <c r="M465" s="7"/>
      <c r="O465" s="7" t="s">
        <v>2515</v>
      </c>
      <c r="P465" s="183"/>
      <c r="Q465" s="183"/>
      <c r="R465" s="7"/>
      <c r="S465" s="7">
        <f t="shared" si="2"/>
        <v>0</v>
      </c>
      <c r="T465" s="7"/>
      <c r="U465" s="242"/>
      <c r="V465" s="7"/>
      <c r="W465" s="7"/>
      <c r="X465" s="185"/>
      <c r="Y465" s="7"/>
      <c r="Z465" s="7"/>
      <c r="AA465" s="7"/>
      <c r="AB465" s="7"/>
      <c r="AC465" s="7"/>
      <c r="AD465" s="7"/>
      <c r="AE465" s="7"/>
      <c r="AF465" s="7"/>
      <c r="AG465" s="7"/>
      <c r="AH465" s="7"/>
      <c r="AI465" s="7"/>
      <c r="AJ465" s="7"/>
      <c r="AK465" s="7"/>
      <c r="AL465" s="7"/>
    </row>
    <row r="466" ht="15.75" hidden="1" customHeight="1" outlineLevel="1">
      <c r="A466" s="183"/>
      <c r="B466" s="7"/>
      <c r="C466" s="7"/>
      <c r="D466" s="7"/>
      <c r="E466" s="7"/>
      <c r="F466" s="7"/>
      <c r="G466" s="7"/>
      <c r="H466" s="7"/>
      <c r="I466" s="7"/>
      <c r="K466" s="7"/>
      <c r="L466" s="7"/>
      <c r="M466" s="7"/>
      <c r="N466" s="2" t="s">
        <v>2539</v>
      </c>
      <c r="O466" s="7"/>
      <c r="P466" s="183"/>
      <c r="Q466" s="183"/>
      <c r="R466" s="7"/>
      <c r="S466" s="7">
        <f t="shared" si="2"/>
        <v>1086</v>
      </c>
      <c r="T466" s="7" t="s">
        <v>2191</v>
      </c>
      <c r="U466" s="242"/>
      <c r="V466" s="7"/>
      <c r="W466" s="7"/>
      <c r="X466" s="185"/>
      <c r="Y466" s="7"/>
      <c r="Z466" s="7"/>
      <c r="AA466" s="7"/>
      <c r="AB466" s="7"/>
      <c r="AC466" s="7"/>
      <c r="AD466" s="7"/>
      <c r="AE466" s="7"/>
      <c r="AF466" s="7"/>
      <c r="AG466" s="7"/>
      <c r="AH466" s="7"/>
      <c r="AI466" s="7"/>
      <c r="AJ466" s="7"/>
      <c r="AK466" s="7"/>
      <c r="AL466" s="7"/>
    </row>
    <row r="467" ht="15.75" hidden="1" customHeight="1" outlineLevel="1">
      <c r="A467" s="183"/>
      <c r="B467" s="7"/>
      <c r="C467" s="7"/>
      <c r="D467" s="7"/>
      <c r="E467" s="7"/>
      <c r="F467" s="7"/>
      <c r="G467" s="7"/>
      <c r="H467" s="7"/>
      <c r="I467" s="7"/>
      <c r="K467" s="7"/>
      <c r="L467" s="7"/>
      <c r="M467" s="7"/>
      <c r="O467" s="7" t="s">
        <v>2514</v>
      </c>
      <c r="P467" s="183"/>
      <c r="Q467" s="183"/>
      <c r="R467" s="7"/>
      <c r="S467" s="7">
        <f t="shared" si="2"/>
        <v>0</v>
      </c>
      <c r="T467" s="7"/>
      <c r="U467" s="242"/>
      <c r="V467" s="7"/>
      <c r="W467" s="7"/>
      <c r="X467" s="185"/>
      <c r="Y467" s="7"/>
      <c r="Z467" s="7"/>
      <c r="AA467" s="7"/>
      <c r="AB467" s="7"/>
      <c r="AC467" s="7"/>
      <c r="AD467" s="7"/>
      <c r="AE467" s="7"/>
      <c r="AF467" s="7"/>
      <c r="AG467" s="7"/>
      <c r="AH467" s="7"/>
      <c r="AI467" s="7"/>
      <c r="AJ467" s="7"/>
      <c r="AK467" s="7"/>
      <c r="AL467" s="7"/>
    </row>
    <row r="468" ht="15.75" hidden="1" customHeight="1" outlineLevel="1">
      <c r="A468" s="183"/>
      <c r="B468" s="7"/>
      <c r="C468" s="7"/>
      <c r="D468" s="7"/>
      <c r="E468" s="7"/>
      <c r="F468" s="7"/>
      <c r="G468" s="7"/>
      <c r="H468" s="7"/>
      <c r="I468" s="7"/>
      <c r="K468" s="7"/>
      <c r="L468" s="7"/>
      <c r="M468" s="7" t="s">
        <v>2491</v>
      </c>
      <c r="O468" s="7"/>
      <c r="P468" s="183"/>
      <c r="Q468" s="183"/>
      <c r="R468" s="7" t="s">
        <v>2492</v>
      </c>
      <c r="S468" s="7">
        <f t="shared" si="2"/>
        <v>0</v>
      </c>
      <c r="T468" s="7"/>
      <c r="U468" s="242"/>
      <c r="V468" s="7"/>
      <c r="W468" s="7"/>
      <c r="X468" s="185"/>
      <c r="Y468" s="7"/>
      <c r="Z468" s="7"/>
      <c r="AA468" s="7"/>
      <c r="AB468" s="7"/>
      <c r="AC468" s="7"/>
      <c r="AD468" s="7"/>
      <c r="AE468" s="7"/>
      <c r="AF468" s="7"/>
      <c r="AG468" s="7"/>
      <c r="AH468" s="7"/>
      <c r="AI468" s="7"/>
      <c r="AJ468" s="7"/>
      <c r="AK468" s="7"/>
      <c r="AL468" s="7"/>
    </row>
    <row r="469" ht="15.75" hidden="1" customHeight="1" outlineLevel="1">
      <c r="A469" s="183"/>
      <c r="B469" s="7"/>
      <c r="C469" s="7"/>
      <c r="D469" s="7"/>
      <c r="E469" s="7"/>
      <c r="F469" s="7"/>
      <c r="G469" s="7"/>
      <c r="H469" s="7"/>
      <c r="I469" s="7"/>
      <c r="K469" s="7"/>
      <c r="L469" s="7"/>
      <c r="M469" s="7"/>
      <c r="N469" s="2" t="s">
        <v>2493</v>
      </c>
      <c r="O469" s="7"/>
      <c r="P469" s="183"/>
      <c r="Q469" s="183"/>
      <c r="R469" s="7"/>
      <c r="S469" s="7">
        <f t="shared" si="2"/>
        <v>1069</v>
      </c>
      <c r="T469" s="7" t="s">
        <v>2186</v>
      </c>
      <c r="U469" s="242"/>
      <c r="V469" s="7"/>
      <c r="W469" s="7"/>
      <c r="X469" s="185"/>
      <c r="Y469" s="7"/>
      <c r="Z469" s="7"/>
      <c r="AA469" s="7"/>
      <c r="AB469" s="7"/>
      <c r="AC469" s="7"/>
      <c r="AD469" s="7"/>
      <c r="AE469" s="7"/>
      <c r="AF469" s="7"/>
      <c r="AG469" s="7"/>
      <c r="AH469" s="7"/>
      <c r="AI469" s="7"/>
      <c r="AJ469" s="7"/>
      <c r="AK469" s="7"/>
      <c r="AL469" s="7"/>
    </row>
    <row r="470" ht="15.75" hidden="1" customHeight="1" outlineLevel="1">
      <c r="A470" s="183"/>
      <c r="B470" s="7"/>
      <c r="C470" s="7"/>
      <c r="D470" s="7"/>
      <c r="E470" s="7"/>
      <c r="F470" s="7"/>
      <c r="G470" s="7"/>
      <c r="H470" s="7"/>
      <c r="I470" s="7"/>
      <c r="K470" s="7"/>
      <c r="L470" s="7"/>
      <c r="M470" s="7"/>
      <c r="O470" s="7" t="s">
        <v>2494</v>
      </c>
      <c r="P470" s="183"/>
      <c r="Q470" s="183"/>
      <c r="R470" s="7" t="s">
        <v>2495</v>
      </c>
      <c r="S470" s="7">
        <f t="shared" si="2"/>
        <v>0</v>
      </c>
      <c r="T470" s="7"/>
      <c r="U470" s="242"/>
      <c r="V470" s="7"/>
      <c r="W470" s="7"/>
      <c r="X470" s="185"/>
      <c r="Y470" s="7"/>
      <c r="Z470" s="7"/>
      <c r="AA470" s="7"/>
      <c r="AB470" s="7"/>
      <c r="AC470" s="7"/>
      <c r="AD470" s="7"/>
      <c r="AE470" s="7"/>
      <c r="AF470" s="7"/>
      <c r="AG470" s="7"/>
      <c r="AH470" s="7"/>
      <c r="AI470" s="7"/>
      <c r="AJ470" s="7"/>
      <c r="AK470" s="7"/>
      <c r="AL470" s="7"/>
    </row>
    <row r="471" ht="15.75" customHeight="1" collapsed="1">
      <c r="A471" s="183" t="s">
        <v>146</v>
      </c>
      <c r="B471" s="7" t="s">
        <v>2540</v>
      </c>
      <c r="C471" s="7" t="s">
        <v>2351</v>
      </c>
      <c r="D471" s="7" t="s">
        <v>2178</v>
      </c>
      <c r="E471" s="7"/>
      <c r="F471" s="7"/>
      <c r="G471" s="7"/>
      <c r="H471" s="7"/>
      <c r="I471" s="7"/>
      <c r="J471" s="2"/>
      <c r="K471" s="7"/>
      <c r="L471" s="7"/>
      <c r="M471" s="7"/>
      <c r="N471" s="2"/>
      <c r="O471" s="7"/>
      <c r="P471" s="183"/>
      <c r="Q471" s="183"/>
      <c r="R471" s="7"/>
      <c r="S471" s="7">
        <f t="shared" si="2"/>
        <v>0</v>
      </c>
      <c r="T471" s="7"/>
      <c r="U471" s="242"/>
      <c r="V471" s="7"/>
      <c r="W471" s="7"/>
      <c r="X471" s="185"/>
      <c r="Y471" s="7"/>
      <c r="Z471" s="7"/>
      <c r="AA471" s="7"/>
      <c r="AB471" s="7"/>
      <c r="AC471" s="7"/>
      <c r="AD471" s="7"/>
      <c r="AE471" s="7"/>
      <c r="AF471" s="7"/>
      <c r="AG471" s="7"/>
      <c r="AH471" s="7"/>
      <c r="AI471" s="7"/>
      <c r="AJ471" s="7"/>
      <c r="AK471" s="7"/>
      <c r="AL471" s="7"/>
    </row>
    <row r="472" ht="15.75" hidden="1" customHeight="1" outlineLevel="1">
      <c r="A472" s="183"/>
      <c r="B472" s="7"/>
      <c r="C472" s="7"/>
      <c r="D472" s="7"/>
      <c r="E472" s="7"/>
      <c r="F472" s="7"/>
      <c r="G472" s="7"/>
      <c r="H472" s="7"/>
      <c r="I472" s="7" t="s">
        <v>2541</v>
      </c>
      <c r="J472" s="2"/>
      <c r="K472" s="7">
        <v>3.0</v>
      </c>
      <c r="L472" s="7" t="s">
        <v>2227</v>
      </c>
      <c r="M472" s="7"/>
      <c r="N472" s="2"/>
      <c r="O472" s="7"/>
      <c r="P472" s="183"/>
      <c r="Q472" s="183"/>
      <c r="R472" s="7" t="s">
        <v>2542</v>
      </c>
      <c r="S472" s="7">
        <f t="shared" si="2"/>
        <v>0</v>
      </c>
      <c r="T472" s="7"/>
      <c r="U472" s="242"/>
      <c r="V472" s="7"/>
      <c r="W472" s="7"/>
      <c r="X472" s="185"/>
      <c r="Y472" s="7"/>
      <c r="Z472" s="7"/>
      <c r="AA472" s="7"/>
      <c r="AB472" s="7"/>
      <c r="AC472" s="7"/>
      <c r="AD472" s="7"/>
      <c r="AE472" s="7"/>
      <c r="AF472" s="7"/>
      <c r="AG472" s="7"/>
      <c r="AH472" s="7"/>
      <c r="AI472" s="7"/>
      <c r="AJ472" s="7"/>
      <c r="AK472" s="7"/>
      <c r="AL472" s="7"/>
    </row>
    <row r="473" ht="15.75" hidden="1" customHeight="1" outlineLevel="1">
      <c r="A473" s="183"/>
      <c r="B473" s="7"/>
      <c r="C473" s="7"/>
      <c r="D473" s="7"/>
      <c r="E473" s="7"/>
      <c r="F473" s="7"/>
      <c r="G473" s="7"/>
      <c r="H473" s="7"/>
      <c r="I473" s="7"/>
      <c r="K473" s="7"/>
      <c r="L473" s="7"/>
      <c r="M473" s="7" t="s">
        <v>2543</v>
      </c>
      <c r="O473" s="7"/>
      <c r="P473" s="183"/>
      <c r="Q473" s="183"/>
      <c r="R473" s="7"/>
      <c r="S473" s="7">
        <f t="shared" si="2"/>
        <v>0</v>
      </c>
      <c r="T473" s="7"/>
      <c r="U473" s="242"/>
      <c r="V473" s="7"/>
      <c r="W473" s="7"/>
      <c r="X473" s="185"/>
      <c r="Y473" s="7"/>
      <c r="Z473" s="7"/>
      <c r="AA473" s="7"/>
      <c r="AB473" s="7"/>
      <c r="AC473" s="7"/>
      <c r="AD473" s="7"/>
      <c r="AE473" s="7"/>
      <c r="AF473" s="7"/>
      <c r="AG473" s="7"/>
      <c r="AH473" s="7"/>
      <c r="AI473" s="7"/>
      <c r="AJ473" s="7"/>
      <c r="AK473" s="7"/>
      <c r="AL473" s="7"/>
    </row>
    <row r="474" ht="15.75" hidden="1" customHeight="1" outlineLevel="1">
      <c r="A474" s="183"/>
      <c r="B474" s="7"/>
      <c r="C474" s="7"/>
      <c r="D474" s="7"/>
      <c r="E474" s="7"/>
      <c r="F474" s="7"/>
      <c r="G474" s="7"/>
      <c r="H474" s="7"/>
      <c r="I474" s="7"/>
      <c r="K474" s="7"/>
      <c r="L474" s="7"/>
      <c r="M474" s="7"/>
      <c r="N474" s="2" t="s">
        <v>2544</v>
      </c>
      <c r="O474" s="7"/>
      <c r="P474" s="183"/>
      <c r="Q474" s="183"/>
      <c r="R474" s="7"/>
      <c r="S474" s="7">
        <f t="shared" si="2"/>
        <v>1101</v>
      </c>
      <c r="T474" s="7" t="s">
        <v>2186</v>
      </c>
      <c r="U474" s="242"/>
      <c r="V474" s="7"/>
      <c r="W474" s="7"/>
      <c r="X474" s="185"/>
      <c r="Y474" s="7"/>
      <c r="Z474" s="7"/>
      <c r="AA474" s="7"/>
      <c r="AB474" s="7"/>
      <c r="AC474" s="7"/>
      <c r="AD474" s="7"/>
      <c r="AE474" s="7"/>
      <c r="AF474" s="7"/>
      <c r="AG474" s="7"/>
      <c r="AH474" s="7"/>
      <c r="AI474" s="7"/>
      <c r="AJ474" s="7"/>
      <c r="AK474" s="7"/>
      <c r="AL474" s="7"/>
    </row>
    <row r="475" ht="15.75" hidden="1" customHeight="1" outlineLevel="1">
      <c r="A475" s="183"/>
      <c r="B475" s="7"/>
      <c r="C475" s="7"/>
      <c r="D475" s="7"/>
      <c r="E475" s="7"/>
      <c r="F475" s="7"/>
      <c r="G475" s="7"/>
      <c r="H475" s="7"/>
      <c r="I475" s="7" t="s">
        <v>2545</v>
      </c>
      <c r="J475" s="2"/>
      <c r="K475" s="7"/>
      <c r="L475" s="7"/>
      <c r="M475" s="7"/>
      <c r="N475" s="2"/>
      <c r="O475" s="7" t="s">
        <v>2546</v>
      </c>
      <c r="P475" s="183"/>
      <c r="Q475" s="183"/>
      <c r="R475" s="7"/>
      <c r="S475" s="7">
        <f t="shared" si="2"/>
        <v>0</v>
      </c>
      <c r="T475" s="7"/>
      <c r="U475" s="242"/>
      <c r="V475" s="7"/>
      <c r="W475" s="7"/>
      <c r="X475" s="185"/>
      <c r="Y475" s="7"/>
      <c r="Z475" s="7"/>
      <c r="AA475" s="7"/>
      <c r="AB475" s="7"/>
      <c r="AC475" s="7"/>
      <c r="AD475" s="7"/>
      <c r="AE475" s="7"/>
      <c r="AF475" s="7"/>
      <c r="AG475" s="7"/>
      <c r="AH475" s="7"/>
      <c r="AI475" s="7"/>
      <c r="AJ475" s="7"/>
      <c r="AK475" s="7"/>
      <c r="AL475" s="7"/>
    </row>
    <row r="476" ht="15.75" customHeight="1" collapsed="1">
      <c r="A476" s="183" t="s">
        <v>146</v>
      </c>
      <c r="B476" s="7" t="s">
        <v>2547</v>
      </c>
      <c r="C476" s="7"/>
      <c r="D476" s="7"/>
      <c r="E476" s="7"/>
      <c r="F476" s="7"/>
      <c r="G476" s="7"/>
      <c r="H476" s="7"/>
      <c r="I476" s="7"/>
      <c r="J476" s="2"/>
      <c r="K476" s="7"/>
      <c r="L476" s="7"/>
      <c r="M476" s="7"/>
      <c r="N476" s="2"/>
      <c r="O476" s="7"/>
      <c r="P476" s="183"/>
      <c r="Q476" s="183"/>
      <c r="R476" s="7"/>
      <c r="S476" s="7">
        <f t="shared" si="2"/>
        <v>0</v>
      </c>
      <c r="T476" s="7"/>
      <c r="U476" s="242"/>
      <c r="V476" s="7"/>
      <c r="W476" s="7"/>
      <c r="X476" s="185"/>
      <c r="Y476" s="7"/>
      <c r="Z476" s="7"/>
      <c r="AA476" s="7"/>
      <c r="AB476" s="7"/>
      <c r="AC476" s="7"/>
      <c r="AD476" s="7"/>
      <c r="AE476" s="7"/>
      <c r="AF476" s="7"/>
      <c r="AG476" s="7"/>
      <c r="AH476" s="7"/>
      <c r="AI476" s="7"/>
      <c r="AJ476" s="7"/>
      <c r="AK476" s="7"/>
      <c r="AL476" s="7"/>
    </row>
    <row r="477" ht="15.75" hidden="1" customHeight="1" outlineLevel="1">
      <c r="A477" s="183"/>
      <c r="B477" s="7"/>
      <c r="C477" s="7"/>
      <c r="D477" s="7"/>
      <c r="E477" s="7"/>
      <c r="F477" s="7"/>
      <c r="G477" s="7"/>
      <c r="H477" s="7"/>
      <c r="I477" s="7" t="s">
        <v>2548</v>
      </c>
      <c r="J477" s="2"/>
      <c r="K477" s="7">
        <v>3.0</v>
      </c>
      <c r="L477" s="7" t="s">
        <v>2227</v>
      </c>
      <c r="M477" s="7"/>
      <c r="N477" s="2"/>
      <c r="O477" s="7"/>
      <c r="P477" s="183"/>
      <c r="Q477" s="183"/>
      <c r="R477" s="7" t="s">
        <v>2549</v>
      </c>
      <c r="S477" s="7">
        <f t="shared" si="2"/>
        <v>0</v>
      </c>
      <c r="T477" s="7"/>
      <c r="U477" s="242"/>
      <c r="V477" s="7"/>
      <c r="W477" s="7"/>
      <c r="X477" s="185"/>
      <c r="Y477" s="7"/>
      <c r="Z477" s="7"/>
      <c r="AA477" s="7"/>
      <c r="AB477" s="7"/>
      <c r="AC477" s="7"/>
      <c r="AD477" s="7"/>
      <c r="AE477" s="7"/>
      <c r="AF477" s="7"/>
      <c r="AG477" s="7"/>
      <c r="AH477" s="7"/>
      <c r="AI477" s="7"/>
      <c r="AJ477" s="7"/>
      <c r="AK477" s="7"/>
      <c r="AL477" s="7"/>
    </row>
    <row r="478" ht="15.75" hidden="1" customHeight="1" outlineLevel="1">
      <c r="A478" s="183"/>
      <c r="B478" s="7"/>
      <c r="C478" s="7"/>
      <c r="D478" s="7"/>
      <c r="E478" s="7"/>
      <c r="F478" s="7"/>
      <c r="G478" s="7"/>
      <c r="H478" s="7"/>
      <c r="I478" s="7"/>
      <c r="K478" s="7"/>
      <c r="L478" s="7"/>
      <c r="M478" s="7" t="s">
        <v>2550</v>
      </c>
      <c r="O478" s="7"/>
      <c r="P478" s="183"/>
      <c r="Q478" s="183"/>
      <c r="R478" s="7"/>
      <c r="S478" s="7">
        <f t="shared" si="2"/>
        <v>0</v>
      </c>
      <c r="T478" s="7"/>
      <c r="U478" s="242"/>
      <c r="V478" s="7"/>
      <c r="W478" s="7"/>
      <c r="X478" s="185"/>
      <c r="Y478" s="7"/>
      <c r="Z478" s="7"/>
      <c r="AA478" s="7"/>
      <c r="AB478" s="7"/>
      <c r="AC478" s="7"/>
      <c r="AD478" s="7"/>
      <c r="AE478" s="7"/>
      <c r="AF478" s="7"/>
      <c r="AG478" s="7"/>
      <c r="AH478" s="7"/>
      <c r="AI478" s="7"/>
      <c r="AJ478" s="7"/>
      <c r="AK478" s="7"/>
      <c r="AL478" s="7"/>
    </row>
    <row r="479" ht="15.75" hidden="1" customHeight="1" outlineLevel="1">
      <c r="A479" s="183"/>
      <c r="B479" s="7"/>
      <c r="C479" s="7"/>
      <c r="D479" s="7"/>
      <c r="E479" s="7"/>
      <c r="F479" s="7"/>
      <c r="G479" s="7"/>
      <c r="H479" s="7"/>
      <c r="I479" s="7"/>
      <c r="K479" s="7"/>
      <c r="L479" s="7"/>
      <c r="M479" s="7"/>
      <c r="N479" s="2" t="s">
        <v>2551</v>
      </c>
      <c r="O479" s="7"/>
      <c r="P479" s="183"/>
      <c r="Q479" s="183"/>
      <c r="R479" s="7"/>
      <c r="S479" s="7">
        <f t="shared" si="2"/>
        <v>1102</v>
      </c>
      <c r="T479" s="7" t="s">
        <v>2186</v>
      </c>
      <c r="U479" s="242"/>
      <c r="V479" s="7"/>
      <c r="W479" s="7"/>
      <c r="X479" s="185"/>
      <c r="Y479" s="7"/>
      <c r="Z479" s="7"/>
      <c r="AA479" s="7"/>
      <c r="AB479" s="7"/>
      <c r="AC479" s="7"/>
      <c r="AD479" s="7"/>
      <c r="AE479" s="7"/>
      <c r="AF479" s="7"/>
      <c r="AG479" s="7"/>
      <c r="AH479" s="7"/>
      <c r="AI479" s="7"/>
      <c r="AJ479" s="7"/>
      <c r="AK479" s="7"/>
      <c r="AL479" s="7"/>
    </row>
    <row r="480" ht="15.75" hidden="1" customHeight="1" outlineLevel="1">
      <c r="A480" s="183"/>
      <c r="B480" s="7"/>
      <c r="C480" s="7"/>
      <c r="D480" s="7"/>
      <c r="E480" s="7"/>
      <c r="F480" s="7"/>
      <c r="G480" s="7"/>
      <c r="H480" s="7"/>
      <c r="I480" s="7"/>
      <c r="K480" s="7"/>
      <c r="L480" s="7"/>
      <c r="M480" s="7"/>
      <c r="O480" s="7" t="s">
        <v>2552</v>
      </c>
      <c r="P480" s="183"/>
      <c r="Q480" s="183"/>
      <c r="R480" s="7"/>
      <c r="S480" s="7">
        <f t="shared" si="2"/>
        <v>0</v>
      </c>
      <c r="T480" s="7"/>
      <c r="U480" s="242"/>
      <c r="V480" s="7"/>
      <c r="W480" s="7"/>
      <c r="X480" s="185"/>
      <c r="Y480" s="7"/>
      <c r="Z480" s="7"/>
      <c r="AA480" s="7"/>
      <c r="AB480" s="7"/>
      <c r="AC480" s="7"/>
      <c r="AD480" s="7"/>
      <c r="AE480" s="7"/>
      <c r="AF480" s="7"/>
      <c r="AG480" s="7"/>
      <c r="AH480" s="7"/>
      <c r="AI480" s="7"/>
      <c r="AJ480" s="7"/>
      <c r="AK480" s="7"/>
      <c r="AL480" s="7"/>
    </row>
    <row r="481" ht="15.75" customHeight="1" collapsed="1">
      <c r="A481" s="183" t="s">
        <v>146</v>
      </c>
      <c r="B481" s="7" t="s">
        <v>2553</v>
      </c>
      <c r="C481" s="7"/>
      <c r="D481" s="7"/>
      <c r="E481" s="7"/>
      <c r="F481" s="7"/>
      <c r="G481" s="7"/>
      <c r="H481" s="7"/>
      <c r="I481" s="7"/>
      <c r="J481" s="2"/>
      <c r="K481" s="7"/>
      <c r="L481" s="7"/>
      <c r="M481" s="7"/>
      <c r="N481" s="2"/>
      <c r="O481" s="7"/>
      <c r="P481" s="183"/>
      <c r="Q481" s="183"/>
      <c r="R481" s="7"/>
      <c r="S481" s="7">
        <f t="shared" si="2"/>
        <v>0</v>
      </c>
      <c r="T481" s="7"/>
      <c r="U481" s="242"/>
      <c r="V481" s="7"/>
      <c r="W481" s="7"/>
      <c r="X481" s="185"/>
      <c r="Y481" s="7"/>
      <c r="Z481" s="7"/>
      <c r="AA481" s="7"/>
      <c r="AB481" s="7"/>
      <c r="AC481" s="7"/>
      <c r="AD481" s="7"/>
      <c r="AE481" s="7"/>
      <c r="AF481" s="7"/>
      <c r="AG481" s="7"/>
      <c r="AH481" s="7"/>
      <c r="AI481" s="7"/>
      <c r="AJ481" s="7"/>
      <c r="AK481" s="7"/>
      <c r="AL481" s="7"/>
    </row>
    <row r="482" ht="15.75" hidden="1" customHeight="1" outlineLevel="1">
      <c r="A482" s="183"/>
      <c r="B482" s="7"/>
      <c r="C482" s="7"/>
      <c r="D482" s="7"/>
      <c r="E482" s="7"/>
      <c r="F482" s="7"/>
      <c r="G482" s="7"/>
      <c r="H482" s="7"/>
      <c r="I482" s="7" t="s">
        <v>2554</v>
      </c>
      <c r="J482" s="2"/>
      <c r="K482" s="7">
        <v>3.0</v>
      </c>
      <c r="L482" s="7" t="s">
        <v>2227</v>
      </c>
      <c r="M482" s="7"/>
      <c r="N482" s="2"/>
      <c r="O482" s="7"/>
      <c r="P482" s="183"/>
      <c r="Q482" s="183"/>
      <c r="R482" s="7" t="s">
        <v>2555</v>
      </c>
      <c r="S482" s="7">
        <f t="shared" si="2"/>
        <v>0</v>
      </c>
      <c r="T482" s="7"/>
      <c r="U482" s="242"/>
      <c r="V482" s="7"/>
      <c r="W482" s="7"/>
      <c r="X482" s="185"/>
      <c r="Y482" s="7"/>
      <c r="Z482" s="7"/>
      <c r="AA482" s="7"/>
      <c r="AB482" s="7"/>
      <c r="AC482" s="7"/>
      <c r="AD482" s="7"/>
      <c r="AE482" s="7"/>
      <c r="AF482" s="7"/>
      <c r="AG482" s="7"/>
      <c r="AH482" s="7"/>
      <c r="AI482" s="7"/>
      <c r="AJ482" s="7"/>
      <c r="AK482" s="7"/>
      <c r="AL482" s="7"/>
    </row>
    <row r="483" ht="15.75" hidden="1" customHeight="1" outlineLevel="1">
      <c r="A483" s="183"/>
      <c r="B483" s="7"/>
      <c r="C483" s="7"/>
      <c r="D483" s="7"/>
      <c r="E483" s="7"/>
      <c r="F483" s="7"/>
      <c r="G483" s="7"/>
      <c r="H483" s="7"/>
      <c r="I483" s="7"/>
      <c r="K483" s="7"/>
      <c r="L483" s="7"/>
      <c r="M483" s="7" t="s">
        <v>2556</v>
      </c>
      <c r="O483" s="7"/>
      <c r="P483" s="183"/>
      <c r="Q483" s="183"/>
      <c r="R483" s="7"/>
      <c r="S483" s="7">
        <f t="shared" si="2"/>
        <v>0</v>
      </c>
      <c r="T483" s="7"/>
      <c r="U483" s="242"/>
      <c r="V483" s="7"/>
      <c r="W483" s="7"/>
      <c r="X483" s="185"/>
      <c r="Y483" s="7"/>
      <c r="Z483" s="7"/>
      <c r="AA483" s="7"/>
      <c r="AB483" s="7"/>
      <c r="AC483" s="7"/>
      <c r="AD483" s="7"/>
      <c r="AE483" s="7"/>
      <c r="AF483" s="7"/>
      <c r="AG483" s="7"/>
      <c r="AH483" s="7"/>
      <c r="AI483" s="7"/>
      <c r="AJ483" s="7"/>
      <c r="AK483" s="7"/>
      <c r="AL483" s="7"/>
    </row>
    <row r="484" ht="15.75" hidden="1" customHeight="1" outlineLevel="1">
      <c r="A484" s="183"/>
      <c r="B484" s="7"/>
      <c r="C484" s="7"/>
      <c r="D484" s="7"/>
      <c r="E484" s="7"/>
      <c r="F484" s="7"/>
      <c r="G484" s="7"/>
      <c r="H484" s="7"/>
      <c r="I484" s="7"/>
      <c r="K484" s="7"/>
      <c r="L484" s="7"/>
      <c r="M484" s="7"/>
      <c r="N484" s="2" t="s">
        <v>2557</v>
      </c>
      <c r="O484" s="7"/>
      <c r="P484" s="183"/>
      <c r="Q484" s="183"/>
      <c r="R484" s="7"/>
      <c r="S484" s="7">
        <f t="shared" si="2"/>
        <v>1103</v>
      </c>
      <c r="T484" s="7" t="s">
        <v>2186</v>
      </c>
      <c r="U484" s="242"/>
      <c r="V484" s="7"/>
      <c r="W484" s="7"/>
      <c r="X484" s="185"/>
      <c r="Y484" s="7"/>
      <c r="Z484" s="7"/>
      <c r="AA484" s="7"/>
      <c r="AB484" s="7"/>
      <c r="AC484" s="7"/>
      <c r="AD484" s="7"/>
      <c r="AE484" s="7"/>
      <c r="AF484" s="7"/>
      <c r="AG484" s="7"/>
      <c r="AH484" s="7"/>
      <c r="AI484" s="7"/>
      <c r="AJ484" s="7"/>
      <c r="AK484" s="7"/>
      <c r="AL484" s="7"/>
    </row>
    <row r="485" ht="15.75" hidden="1" customHeight="1" outlineLevel="1">
      <c r="A485" s="183"/>
      <c r="B485" s="7"/>
      <c r="C485" s="7"/>
      <c r="D485" s="7"/>
      <c r="E485" s="7"/>
      <c r="F485" s="7"/>
      <c r="G485" s="7"/>
      <c r="H485" s="7"/>
      <c r="I485" s="7"/>
      <c r="K485" s="7"/>
      <c r="L485" s="7"/>
      <c r="M485" s="7"/>
      <c r="O485" s="7" t="s">
        <v>2552</v>
      </c>
      <c r="P485" s="183"/>
      <c r="Q485" s="183"/>
      <c r="R485" s="7"/>
      <c r="S485" s="7">
        <f t="shared" si="2"/>
        <v>0</v>
      </c>
      <c r="T485" s="7"/>
      <c r="U485" s="242"/>
      <c r="V485" s="7"/>
      <c r="W485" s="7"/>
      <c r="X485" s="185"/>
      <c r="Y485" s="7"/>
      <c r="Z485" s="7"/>
      <c r="AA485" s="7"/>
      <c r="AB485" s="7"/>
      <c r="AC485" s="7"/>
      <c r="AD485" s="7"/>
      <c r="AE485" s="7"/>
      <c r="AF485" s="7"/>
      <c r="AG485" s="7"/>
      <c r="AH485" s="7"/>
      <c r="AI485" s="7"/>
      <c r="AJ485" s="7"/>
      <c r="AK485" s="7"/>
      <c r="AL485" s="7"/>
    </row>
    <row r="486" ht="15.75" customHeight="1" collapsed="1">
      <c r="A486" s="183" t="s">
        <v>146</v>
      </c>
      <c r="B486" s="7" t="s">
        <v>2558</v>
      </c>
      <c r="C486" s="7"/>
      <c r="D486" s="7"/>
      <c r="E486" s="7"/>
      <c r="F486" s="7"/>
      <c r="G486" s="7"/>
      <c r="H486" s="7"/>
      <c r="I486" s="7"/>
      <c r="J486" s="2"/>
      <c r="K486" s="7"/>
      <c r="L486" s="7"/>
      <c r="M486" s="7"/>
      <c r="N486" s="2"/>
      <c r="O486" s="7"/>
      <c r="P486" s="183"/>
      <c r="Q486" s="183"/>
      <c r="R486" s="7"/>
      <c r="S486" s="7">
        <f t="shared" si="2"/>
        <v>0</v>
      </c>
      <c r="T486" s="7"/>
      <c r="U486" s="242"/>
      <c r="V486" s="7"/>
      <c r="W486" s="7"/>
      <c r="X486" s="185"/>
      <c r="Y486" s="7"/>
      <c r="Z486" s="7"/>
      <c r="AA486" s="7"/>
      <c r="AB486" s="7"/>
      <c r="AC486" s="7"/>
      <c r="AD486" s="7"/>
      <c r="AE486" s="7"/>
      <c r="AF486" s="7"/>
      <c r="AG486" s="7"/>
      <c r="AH486" s="7"/>
      <c r="AI486" s="7"/>
      <c r="AJ486" s="7"/>
      <c r="AK486" s="7"/>
      <c r="AL486" s="7"/>
    </row>
    <row r="487" ht="15.75" hidden="1" customHeight="1" outlineLevel="1">
      <c r="A487" s="183"/>
      <c r="B487" s="7"/>
      <c r="C487" s="7"/>
      <c r="D487" s="7"/>
      <c r="E487" s="7"/>
      <c r="F487" s="7"/>
      <c r="G487" s="7"/>
      <c r="H487" s="7"/>
      <c r="I487" s="7" t="s">
        <v>2559</v>
      </c>
      <c r="J487" s="2"/>
      <c r="K487" s="7">
        <v>3.0</v>
      </c>
      <c r="L487" s="7" t="s">
        <v>2227</v>
      </c>
      <c r="M487" s="7"/>
      <c r="N487" s="2"/>
      <c r="O487" s="7"/>
      <c r="P487" s="183"/>
      <c r="Q487" s="183"/>
      <c r="R487" s="7" t="s">
        <v>2560</v>
      </c>
      <c r="S487" s="7">
        <f t="shared" si="2"/>
        <v>0</v>
      </c>
      <c r="T487" s="7"/>
      <c r="U487" s="242"/>
      <c r="V487" s="7"/>
      <c r="W487" s="7"/>
      <c r="X487" s="185"/>
      <c r="Y487" s="7"/>
      <c r="Z487" s="7"/>
      <c r="AA487" s="7"/>
      <c r="AB487" s="7"/>
      <c r="AC487" s="7"/>
      <c r="AD487" s="7"/>
      <c r="AE487" s="7"/>
      <c r="AF487" s="7"/>
      <c r="AG487" s="7"/>
      <c r="AH487" s="7"/>
      <c r="AI487" s="7"/>
      <c r="AJ487" s="7"/>
      <c r="AK487" s="7"/>
      <c r="AL487" s="7"/>
    </row>
    <row r="488" ht="15.75" hidden="1" customHeight="1" outlineLevel="1">
      <c r="A488" s="183"/>
      <c r="B488" s="7"/>
      <c r="C488" s="7"/>
      <c r="D488" s="7"/>
      <c r="E488" s="7"/>
      <c r="F488" s="7"/>
      <c r="G488" s="7"/>
      <c r="H488" s="7"/>
      <c r="I488" s="7"/>
      <c r="K488" s="7"/>
      <c r="L488" s="7"/>
      <c r="M488" s="7" t="s">
        <v>2561</v>
      </c>
      <c r="O488" s="7"/>
      <c r="P488" s="183"/>
      <c r="Q488" s="183"/>
      <c r="R488" s="7"/>
      <c r="S488" s="7">
        <f t="shared" si="2"/>
        <v>0</v>
      </c>
      <c r="T488" s="7"/>
      <c r="U488" s="242"/>
      <c r="V488" s="7"/>
      <c r="W488" s="7"/>
      <c r="X488" s="185"/>
      <c r="Y488" s="7"/>
      <c r="Z488" s="7"/>
      <c r="AA488" s="7"/>
      <c r="AB488" s="7"/>
      <c r="AC488" s="7"/>
      <c r="AD488" s="7"/>
      <c r="AE488" s="7"/>
      <c r="AF488" s="7"/>
      <c r="AG488" s="7"/>
      <c r="AH488" s="7"/>
      <c r="AI488" s="7"/>
      <c r="AJ488" s="7"/>
      <c r="AK488" s="7"/>
      <c r="AL488" s="7"/>
    </row>
    <row r="489" ht="15.75" hidden="1" customHeight="1" outlineLevel="1">
      <c r="A489" s="183"/>
      <c r="B489" s="7"/>
      <c r="C489" s="7"/>
      <c r="D489" s="7"/>
      <c r="E489" s="7"/>
      <c r="F489" s="7"/>
      <c r="G489" s="7"/>
      <c r="H489" s="7"/>
      <c r="I489" s="7"/>
      <c r="K489" s="7"/>
      <c r="L489" s="7"/>
      <c r="M489" s="7"/>
      <c r="N489" s="2" t="s">
        <v>2562</v>
      </c>
      <c r="O489" s="7"/>
      <c r="P489" s="183"/>
      <c r="Q489" s="183"/>
      <c r="R489" s="7"/>
      <c r="S489" s="7">
        <f t="shared" si="2"/>
        <v>1104</v>
      </c>
      <c r="T489" s="7" t="s">
        <v>2186</v>
      </c>
      <c r="U489" s="242"/>
      <c r="V489" s="7"/>
      <c r="W489" s="7"/>
      <c r="X489" s="185"/>
      <c r="Y489" s="7"/>
      <c r="Z489" s="7"/>
      <c r="AA489" s="7"/>
      <c r="AB489" s="7"/>
      <c r="AC489" s="7"/>
      <c r="AD489" s="7"/>
      <c r="AE489" s="7"/>
      <c r="AF489" s="7"/>
      <c r="AG489" s="7"/>
      <c r="AH489" s="7"/>
      <c r="AI489" s="7"/>
      <c r="AJ489" s="7"/>
      <c r="AK489" s="7"/>
      <c r="AL489" s="7"/>
    </row>
    <row r="490" ht="15.75" hidden="1" customHeight="1" outlineLevel="1">
      <c r="A490" s="183"/>
      <c r="B490" s="7"/>
      <c r="C490" s="7"/>
      <c r="D490" s="7"/>
      <c r="E490" s="7"/>
      <c r="F490" s="7"/>
      <c r="G490" s="7"/>
      <c r="H490" s="7"/>
      <c r="I490" s="7"/>
      <c r="K490" s="7"/>
      <c r="L490" s="7"/>
      <c r="M490" s="7"/>
      <c r="O490" s="7" t="s">
        <v>2563</v>
      </c>
      <c r="P490" s="183"/>
      <c r="Q490" s="183"/>
      <c r="R490" s="7"/>
      <c r="S490" s="7">
        <f t="shared" si="2"/>
        <v>0</v>
      </c>
      <c r="T490" s="7"/>
      <c r="U490" s="242"/>
      <c r="V490" s="7"/>
      <c r="W490" s="7"/>
      <c r="X490" s="185"/>
      <c r="Y490" s="7"/>
      <c r="Z490" s="7"/>
      <c r="AA490" s="7"/>
      <c r="AB490" s="7"/>
      <c r="AC490" s="7"/>
      <c r="AD490" s="7"/>
      <c r="AE490" s="7"/>
      <c r="AF490" s="7"/>
      <c r="AG490" s="7"/>
      <c r="AH490" s="7"/>
      <c r="AI490" s="7"/>
      <c r="AJ490" s="7"/>
      <c r="AK490" s="7"/>
      <c r="AL490" s="7"/>
    </row>
    <row r="491" ht="15.75" customHeight="1" collapsed="1">
      <c r="A491" s="183" t="s">
        <v>146</v>
      </c>
      <c r="B491" s="7" t="s">
        <v>2564</v>
      </c>
      <c r="C491" s="7"/>
      <c r="D491" s="7"/>
      <c r="E491" s="7"/>
      <c r="F491" s="7"/>
      <c r="G491" s="7"/>
      <c r="H491" s="7"/>
      <c r="I491" s="7"/>
      <c r="J491" s="2"/>
      <c r="K491" s="7"/>
      <c r="L491" s="7"/>
      <c r="M491" s="7"/>
      <c r="N491" s="2"/>
      <c r="O491" s="7"/>
      <c r="P491" s="183"/>
      <c r="Q491" s="183"/>
      <c r="R491" s="7"/>
      <c r="S491" s="7">
        <f t="shared" si="2"/>
        <v>0</v>
      </c>
      <c r="T491" s="7"/>
      <c r="U491" s="242"/>
      <c r="V491" s="7"/>
      <c r="W491" s="7"/>
      <c r="X491" s="185"/>
      <c r="Y491" s="7"/>
      <c r="Z491" s="7"/>
      <c r="AA491" s="7"/>
      <c r="AB491" s="7"/>
      <c r="AC491" s="7"/>
      <c r="AD491" s="7"/>
      <c r="AE491" s="7"/>
      <c r="AF491" s="7"/>
      <c r="AG491" s="7"/>
      <c r="AH491" s="7"/>
      <c r="AI491" s="7"/>
      <c r="AJ491" s="7"/>
      <c r="AK491" s="7"/>
      <c r="AL491" s="7"/>
    </row>
    <row r="492" ht="15.75" hidden="1" customHeight="1" outlineLevel="1">
      <c r="A492" s="183"/>
      <c r="B492" s="7"/>
      <c r="C492" s="7"/>
      <c r="D492" s="7"/>
      <c r="E492" s="7"/>
      <c r="F492" s="7"/>
      <c r="G492" s="7"/>
      <c r="H492" s="7"/>
      <c r="I492" s="7" t="s">
        <v>2565</v>
      </c>
      <c r="J492" s="2"/>
      <c r="K492" s="7">
        <v>3.0</v>
      </c>
      <c r="L492" s="7" t="s">
        <v>2227</v>
      </c>
      <c r="M492" s="7"/>
      <c r="N492" s="2"/>
      <c r="O492" s="7"/>
      <c r="P492" s="183"/>
      <c r="Q492" s="183"/>
      <c r="R492" s="7" t="s">
        <v>2566</v>
      </c>
      <c r="S492" s="7">
        <f t="shared" si="2"/>
        <v>0</v>
      </c>
      <c r="T492" s="7"/>
      <c r="U492" s="242"/>
      <c r="V492" s="7"/>
      <c r="W492" s="7"/>
      <c r="X492" s="185"/>
      <c r="Y492" s="7"/>
      <c r="Z492" s="7"/>
      <c r="AA492" s="7"/>
      <c r="AB492" s="7"/>
      <c r="AC492" s="7"/>
      <c r="AD492" s="7"/>
      <c r="AE492" s="7"/>
      <c r="AF492" s="7"/>
      <c r="AG492" s="7"/>
      <c r="AH492" s="7"/>
      <c r="AI492" s="7"/>
      <c r="AJ492" s="7"/>
      <c r="AK492" s="7"/>
      <c r="AL492" s="7"/>
    </row>
    <row r="493" ht="15.75" hidden="1" customHeight="1" outlineLevel="1">
      <c r="A493" s="183"/>
      <c r="B493" s="7"/>
      <c r="C493" s="7"/>
      <c r="D493" s="7"/>
      <c r="E493" s="7"/>
      <c r="F493" s="7"/>
      <c r="G493" s="7"/>
      <c r="H493" s="7"/>
      <c r="I493" s="7"/>
      <c r="K493" s="7"/>
      <c r="L493" s="7"/>
      <c r="M493" s="7" t="s">
        <v>2567</v>
      </c>
      <c r="O493" s="7"/>
      <c r="P493" s="183"/>
      <c r="Q493" s="183"/>
      <c r="R493" s="7"/>
      <c r="S493" s="7">
        <f t="shared" si="2"/>
        <v>0</v>
      </c>
      <c r="T493" s="7"/>
      <c r="U493" s="242"/>
      <c r="V493" s="7"/>
      <c r="W493" s="7"/>
      <c r="X493" s="185"/>
      <c r="Y493" s="7"/>
      <c r="Z493" s="7"/>
      <c r="AA493" s="7"/>
      <c r="AB493" s="7"/>
      <c r="AC493" s="7"/>
      <c r="AD493" s="7"/>
      <c r="AE493" s="7"/>
      <c r="AF493" s="7"/>
      <c r="AG493" s="7"/>
      <c r="AH493" s="7"/>
      <c r="AI493" s="7"/>
      <c r="AJ493" s="7"/>
      <c r="AK493" s="7"/>
      <c r="AL493" s="7"/>
    </row>
    <row r="494" ht="15.75" hidden="1" customHeight="1" outlineLevel="1">
      <c r="A494" s="183"/>
      <c r="B494" s="7"/>
      <c r="C494" s="7"/>
      <c r="D494" s="7"/>
      <c r="E494" s="7"/>
      <c r="F494" s="7"/>
      <c r="G494" s="7"/>
      <c r="H494" s="7"/>
      <c r="I494" s="7"/>
      <c r="K494" s="7"/>
      <c r="L494" s="7"/>
      <c r="M494" s="7"/>
      <c r="N494" s="2" t="s">
        <v>2568</v>
      </c>
      <c r="O494" s="7"/>
      <c r="P494" s="183"/>
      <c r="Q494" s="183"/>
      <c r="R494" s="7"/>
      <c r="S494" s="7">
        <f t="shared" si="2"/>
        <v>1105</v>
      </c>
      <c r="T494" s="7" t="s">
        <v>2186</v>
      </c>
      <c r="U494" s="242"/>
      <c r="V494" s="7"/>
      <c r="W494" s="7"/>
      <c r="X494" s="185"/>
      <c r="Y494" s="7"/>
      <c r="Z494" s="7"/>
      <c r="AA494" s="7"/>
      <c r="AB494" s="7"/>
      <c r="AC494" s="7"/>
      <c r="AD494" s="7"/>
      <c r="AE494" s="7"/>
      <c r="AF494" s="7"/>
      <c r="AG494" s="7"/>
      <c r="AH494" s="7"/>
      <c r="AI494" s="7"/>
      <c r="AJ494" s="7"/>
      <c r="AK494" s="7"/>
      <c r="AL494" s="7"/>
    </row>
    <row r="495" ht="15.75" hidden="1" customHeight="1" outlineLevel="1">
      <c r="A495" s="183"/>
      <c r="B495" s="7"/>
      <c r="C495" s="7"/>
      <c r="D495" s="7"/>
      <c r="E495" s="7"/>
      <c r="F495" s="7"/>
      <c r="G495" s="7"/>
      <c r="H495" s="7"/>
      <c r="I495" s="7"/>
      <c r="K495" s="7"/>
      <c r="L495" s="7"/>
      <c r="M495" s="7"/>
      <c r="O495" s="7" t="s">
        <v>2569</v>
      </c>
      <c r="P495" s="183"/>
      <c r="Q495" s="183"/>
      <c r="R495" s="7"/>
      <c r="S495" s="7">
        <f t="shared" si="2"/>
        <v>0</v>
      </c>
      <c r="T495" s="7"/>
      <c r="U495" s="242"/>
      <c r="V495" s="7"/>
      <c r="W495" s="7"/>
      <c r="X495" s="185"/>
      <c r="Y495" s="7"/>
      <c r="Z495" s="7"/>
      <c r="AA495" s="7"/>
      <c r="AB495" s="7"/>
      <c r="AC495" s="7"/>
      <c r="AD495" s="7"/>
      <c r="AE495" s="7"/>
      <c r="AF495" s="7"/>
      <c r="AG495" s="7"/>
      <c r="AH495" s="7"/>
      <c r="AI495" s="7"/>
      <c r="AJ495" s="7"/>
      <c r="AK495" s="7"/>
      <c r="AL495" s="7"/>
    </row>
    <row r="496" ht="15.75" customHeight="1" collapsed="1">
      <c r="A496" s="183" t="s">
        <v>143</v>
      </c>
      <c r="B496" s="7" t="s">
        <v>2570</v>
      </c>
      <c r="C496" s="7"/>
      <c r="D496" s="7"/>
      <c r="E496" s="7"/>
      <c r="F496" s="7"/>
      <c r="G496" s="7"/>
      <c r="H496" s="7"/>
      <c r="I496" s="7"/>
      <c r="J496" s="2"/>
      <c r="K496" s="7"/>
      <c r="L496" s="7"/>
      <c r="M496" s="7"/>
      <c r="N496" s="2"/>
      <c r="O496" s="7"/>
      <c r="P496" s="183"/>
      <c r="Q496" s="183"/>
      <c r="R496" s="7"/>
      <c r="S496" s="7">
        <f t="shared" si="2"/>
        <v>0</v>
      </c>
      <c r="T496" s="7"/>
      <c r="U496" s="242"/>
      <c r="V496" s="7"/>
      <c r="W496" s="7"/>
      <c r="X496" s="185"/>
      <c r="Y496" s="7"/>
      <c r="Z496" s="7"/>
      <c r="AA496" s="7"/>
      <c r="AB496" s="7"/>
      <c r="AC496" s="7"/>
      <c r="AD496" s="7"/>
      <c r="AE496" s="7"/>
      <c r="AF496" s="7"/>
      <c r="AG496" s="7"/>
      <c r="AH496" s="7"/>
      <c r="AI496" s="7"/>
      <c r="AJ496" s="7"/>
      <c r="AK496" s="7"/>
      <c r="AL496" s="7"/>
    </row>
    <row r="497" ht="15.75" hidden="1" customHeight="1" outlineLevel="1">
      <c r="A497" s="183"/>
      <c r="B497" s="7"/>
      <c r="C497" s="7"/>
      <c r="D497" s="7"/>
      <c r="E497" s="7"/>
      <c r="F497" s="7"/>
      <c r="G497" s="7"/>
      <c r="H497" s="7"/>
      <c r="I497" s="7" t="s">
        <v>2333</v>
      </c>
      <c r="J497" s="2"/>
      <c r="K497" s="7">
        <v>3.0</v>
      </c>
      <c r="L497" s="7" t="s">
        <v>2227</v>
      </c>
      <c r="M497" s="7"/>
      <c r="N497" s="2"/>
      <c r="O497" s="7"/>
      <c r="P497" s="183"/>
      <c r="Q497" s="183"/>
      <c r="R497" s="7" t="s">
        <v>2571</v>
      </c>
      <c r="S497" s="7">
        <f t="shared" si="2"/>
        <v>0</v>
      </c>
      <c r="T497" s="7"/>
      <c r="U497" s="242"/>
      <c r="V497" s="7"/>
      <c r="W497" s="7"/>
      <c r="X497" s="185"/>
      <c r="Y497" s="7"/>
      <c r="Z497" s="7"/>
      <c r="AA497" s="7"/>
      <c r="AB497" s="7"/>
      <c r="AC497" s="7"/>
      <c r="AD497" s="7"/>
      <c r="AE497" s="7"/>
      <c r="AF497" s="7"/>
      <c r="AG497" s="7"/>
      <c r="AH497" s="7"/>
      <c r="AI497" s="7"/>
      <c r="AJ497" s="7"/>
      <c r="AK497" s="7"/>
      <c r="AL497" s="7"/>
    </row>
    <row r="498" ht="15.75" hidden="1" customHeight="1" outlineLevel="1">
      <c r="A498" s="183"/>
      <c r="B498" s="7"/>
      <c r="C498" s="7"/>
      <c r="D498" s="7"/>
      <c r="E498" s="7"/>
      <c r="F498" s="7"/>
      <c r="G498" s="7"/>
      <c r="H498" s="7"/>
      <c r="I498" s="7"/>
      <c r="K498" s="7"/>
      <c r="L498" s="7"/>
      <c r="M498" s="7" t="s">
        <v>2335</v>
      </c>
      <c r="O498" s="7"/>
      <c r="P498" s="183"/>
      <c r="Q498" s="183"/>
      <c r="R498" s="7"/>
      <c r="S498" s="7">
        <f t="shared" si="2"/>
        <v>0</v>
      </c>
      <c r="T498" s="7"/>
      <c r="U498" s="242"/>
      <c r="V498" s="7"/>
      <c r="W498" s="7"/>
      <c r="X498" s="185"/>
      <c r="Y498" s="7"/>
      <c r="Z498" s="7"/>
      <c r="AA498" s="7"/>
      <c r="AB498" s="7"/>
      <c r="AC498" s="7"/>
      <c r="AD498" s="7"/>
      <c r="AE498" s="7"/>
      <c r="AF498" s="7"/>
      <c r="AG498" s="7"/>
      <c r="AH498" s="7"/>
      <c r="AI498" s="7"/>
      <c r="AJ498" s="7"/>
      <c r="AK498" s="7"/>
      <c r="AL498" s="7"/>
    </row>
    <row r="499" ht="15.75" hidden="1" customHeight="1" outlineLevel="1">
      <c r="A499" s="183"/>
      <c r="B499" s="7"/>
      <c r="C499" s="7"/>
      <c r="D499" s="7"/>
      <c r="E499" s="7"/>
      <c r="F499" s="7"/>
      <c r="G499" s="7"/>
      <c r="H499" s="7"/>
      <c r="I499" s="7"/>
      <c r="K499" s="7"/>
      <c r="L499" s="7"/>
      <c r="M499" s="7"/>
      <c r="N499" s="2" t="s">
        <v>2336</v>
      </c>
      <c r="O499" s="7"/>
      <c r="P499" s="183"/>
      <c r="Q499" s="183"/>
      <c r="R499" s="7"/>
      <c r="S499" s="7">
        <f t="shared" si="2"/>
        <v>1094</v>
      </c>
      <c r="T499" s="7" t="s">
        <v>2186</v>
      </c>
      <c r="U499" s="242"/>
      <c r="V499" s="7"/>
      <c r="W499" s="7"/>
      <c r="X499" s="185"/>
      <c r="Y499" s="7"/>
      <c r="Z499" s="7"/>
      <c r="AA499" s="7"/>
      <c r="AB499" s="7"/>
      <c r="AC499" s="7"/>
      <c r="AD499" s="7"/>
      <c r="AE499" s="7"/>
      <c r="AF499" s="7"/>
      <c r="AG499" s="7"/>
      <c r="AH499" s="7"/>
      <c r="AI499" s="7"/>
      <c r="AJ499" s="7"/>
      <c r="AK499" s="7"/>
      <c r="AL499" s="7"/>
    </row>
    <row r="500" ht="15.75" hidden="1" customHeight="1" outlineLevel="1">
      <c r="A500" s="183"/>
      <c r="B500" s="7"/>
      <c r="C500" s="7"/>
      <c r="D500" s="7"/>
      <c r="E500" s="7"/>
      <c r="F500" s="7"/>
      <c r="G500" s="7"/>
      <c r="H500" s="7"/>
      <c r="I500" s="7"/>
      <c r="K500" s="7"/>
      <c r="L500" s="7"/>
      <c r="M500" s="7"/>
      <c r="O500" s="7" t="s">
        <v>2337</v>
      </c>
      <c r="P500" s="183"/>
      <c r="Q500" s="183"/>
      <c r="R500" s="7"/>
      <c r="S500" s="7">
        <f t="shared" si="2"/>
        <v>0</v>
      </c>
      <c r="T500" s="7"/>
      <c r="U500" s="242"/>
      <c r="V500" s="7"/>
      <c r="W500" s="7"/>
      <c r="X500" s="185"/>
      <c r="Y500" s="7"/>
      <c r="Z500" s="7"/>
      <c r="AA500" s="7"/>
      <c r="AB500" s="7"/>
      <c r="AC500" s="7"/>
      <c r="AD500" s="7"/>
      <c r="AE500" s="7"/>
      <c r="AF500" s="7"/>
      <c r="AG500" s="7"/>
      <c r="AH500" s="7"/>
      <c r="AI500" s="7"/>
      <c r="AJ500" s="7"/>
      <c r="AK500" s="7"/>
      <c r="AL500" s="7"/>
    </row>
    <row r="501" ht="15.75" customHeight="1">
      <c r="A501" s="183"/>
      <c r="B501" s="7"/>
      <c r="C501" s="7"/>
      <c r="D501" s="7"/>
      <c r="E501" s="7"/>
      <c r="F501" s="7"/>
      <c r="G501" s="7"/>
      <c r="H501" s="7"/>
      <c r="I501" s="7"/>
      <c r="K501" s="7"/>
      <c r="L501" s="7"/>
      <c r="M501" s="7"/>
      <c r="O501" s="7"/>
      <c r="P501" s="183"/>
      <c r="Q501" s="183"/>
      <c r="R501" s="7"/>
      <c r="S501" s="7"/>
      <c r="T501" s="7"/>
      <c r="U501" s="242"/>
      <c r="V501" s="7"/>
      <c r="W501" s="7"/>
      <c r="X501" s="185"/>
      <c r="Y501" s="7"/>
      <c r="Z501" s="7"/>
      <c r="AA501" s="7"/>
      <c r="AB501" s="7"/>
      <c r="AC501" s="7"/>
      <c r="AD501" s="7"/>
      <c r="AE501" s="7"/>
      <c r="AF501" s="7"/>
      <c r="AG501" s="7"/>
      <c r="AH501" s="7"/>
      <c r="AI501" s="7"/>
      <c r="AJ501" s="7"/>
      <c r="AK501" s="7"/>
      <c r="AL501" s="7"/>
    </row>
    <row r="502" ht="15.75" customHeight="1">
      <c r="A502" s="183"/>
      <c r="B502" s="7"/>
      <c r="C502" s="7"/>
      <c r="D502" s="7"/>
      <c r="E502" s="7"/>
      <c r="F502" s="7"/>
      <c r="G502" s="7"/>
      <c r="H502" s="7"/>
      <c r="I502" s="7"/>
      <c r="K502" s="7"/>
      <c r="L502" s="7"/>
      <c r="M502" s="7"/>
      <c r="O502" s="7"/>
      <c r="P502" s="183"/>
      <c r="Q502" s="183"/>
      <c r="R502" s="7"/>
      <c r="S502" s="7"/>
      <c r="T502" s="7"/>
      <c r="U502" s="242"/>
      <c r="V502" s="7"/>
      <c r="W502" s="7"/>
      <c r="X502" s="185"/>
      <c r="Y502" s="7"/>
      <c r="Z502" s="7"/>
      <c r="AA502" s="7"/>
      <c r="AB502" s="7"/>
      <c r="AC502" s="7"/>
      <c r="AD502" s="7"/>
      <c r="AE502" s="7"/>
      <c r="AF502" s="7"/>
      <c r="AG502" s="7"/>
      <c r="AH502" s="7"/>
      <c r="AI502" s="7"/>
      <c r="AJ502" s="7"/>
      <c r="AK502" s="7"/>
      <c r="AL502" s="7"/>
    </row>
    <row r="503" ht="15.75" customHeight="1">
      <c r="A503" s="183"/>
      <c r="B503" s="7"/>
      <c r="C503" s="7"/>
      <c r="D503" s="7"/>
      <c r="E503" s="7"/>
      <c r="F503" s="7"/>
      <c r="G503" s="7"/>
      <c r="H503" s="7"/>
      <c r="I503" s="7"/>
      <c r="K503" s="7"/>
      <c r="L503" s="7"/>
      <c r="M503" s="7"/>
      <c r="O503" s="7"/>
      <c r="P503" s="183"/>
      <c r="Q503" s="183"/>
      <c r="R503" s="7"/>
      <c r="S503" s="7"/>
      <c r="T503" s="7"/>
      <c r="U503" s="242"/>
      <c r="V503" s="7"/>
      <c r="W503" s="7"/>
      <c r="X503" s="185"/>
      <c r="Y503" s="7"/>
      <c r="Z503" s="7"/>
      <c r="AA503" s="7"/>
      <c r="AB503" s="7"/>
      <c r="AC503" s="7"/>
      <c r="AD503" s="7"/>
      <c r="AE503" s="7"/>
      <c r="AF503" s="7"/>
      <c r="AG503" s="7"/>
      <c r="AH503" s="7"/>
      <c r="AI503" s="7"/>
      <c r="AJ503" s="7"/>
      <c r="AK503" s="7"/>
      <c r="AL503" s="7"/>
    </row>
    <row r="504" ht="15.75" customHeight="1">
      <c r="A504" s="183"/>
      <c r="B504" s="7"/>
      <c r="C504" s="7"/>
      <c r="D504" s="7"/>
      <c r="E504" s="7"/>
      <c r="F504" s="7"/>
      <c r="G504" s="7"/>
      <c r="H504" s="7"/>
      <c r="I504" s="7"/>
      <c r="K504" s="7"/>
      <c r="L504" s="7"/>
      <c r="M504" s="7"/>
      <c r="O504" s="7"/>
      <c r="P504" s="183"/>
      <c r="Q504" s="183"/>
      <c r="R504" s="7"/>
      <c r="S504" s="7"/>
      <c r="T504" s="7"/>
      <c r="U504" s="242"/>
      <c r="V504" s="7"/>
      <c r="W504" s="7"/>
      <c r="X504" s="185"/>
      <c r="Y504" s="7"/>
      <c r="Z504" s="7"/>
      <c r="AA504" s="7"/>
      <c r="AB504" s="7"/>
      <c r="AC504" s="7"/>
      <c r="AD504" s="7"/>
      <c r="AE504" s="7"/>
      <c r="AF504" s="7"/>
      <c r="AG504" s="7"/>
      <c r="AH504" s="7"/>
      <c r="AI504" s="7"/>
      <c r="AJ504" s="7"/>
      <c r="AK504" s="7"/>
      <c r="AL504" s="7"/>
    </row>
    <row r="505" ht="15.75" customHeight="1">
      <c r="A505" s="183"/>
      <c r="B505" s="7"/>
      <c r="C505" s="7"/>
      <c r="D505" s="7"/>
      <c r="E505" s="7"/>
      <c r="F505" s="7"/>
      <c r="G505" s="7"/>
      <c r="H505" s="7"/>
      <c r="I505" s="7"/>
      <c r="K505" s="7"/>
      <c r="L505" s="7"/>
      <c r="M505" s="7"/>
      <c r="O505" s="7"/>
      <c r="P505" s="183"/>
      <c r="Q505" s="183"/>
      <c r="R505" s="7"/>
      <c r="S505" s="7"/>
      <c r="T505" s="7"/>
      <c r="U505" s="242"/>
      <c r="V505" s="7"/>
      <c r="W505" s="7"/>
      <c r="X505" s="185"/>
      <c r="Y505" s="7"/>
      <c r="Z505" s="7"/>
      <c r="AA505" s="7"/>
      <c r="AB505" s="7"/>
      <c r="AC505" s="7"/>
      <c r="AD505" s="7"/>
      <c r="AE505" s="7"/>
      <c r="AF505" s="7"/>
      <c r="AG505" s="7"/>
      <c r="AH505" s="7"/>
      <c r="AI505" s="7"/>
      <c r="AJ505" s="7"/>
      <c r="AK505" s="7"/>
      <c r="AL505" s="7"/>
    </row>
    <row r="506" ht="15.75" customHeight="1">
      <c r="A506" s="183"/>
      <c r="B506" s="7"/>
      <c r="C506" s="7"/>
      <c r="D506" s="7"/>
      <c r="E506" s="7"/>
      <c r="F506" s="7"/>
      <c r="G506" s="7"/>
      <c r="H506" s="7"/>
      <c r="I506" s="7"/>
      <c r="K506" s="7"/>
      <c r="L506" s="7"/>
      <c r="M506" s="7"/>
      <c r="O506" s="7"/>
      <c r="P506" s="183"/>
      <c r="Q506" s="183"/>
      <c r="R506" s="7"/>
      <c r="S506" s="7"/>
      <c r="T506" s="7"/>
      <c r="U506" s="242"/>
      <c r="V506" s="7"/>
      <c r="W506" s="7"/>
      <c r="X506" s="185"/>
      <c r="Y506" s="7"/>
      <c r="Z506" s="7"/>
      <c r="AA506" s="7"/>
      <c r="AB506" s="7"/>
      <c r="AC506" s="7"/>
      <c r="AD506" s="7"/>
      <c r="AE506" s="7"/>
      <c r="AF506" s="7"/>
      <c r="AG506" s="7"/>
      <c r="AH506" s="7"/>
      <c r="AI506" s="7"/>
      <c r="AJ506" s="7"/>
      <c r="AK506" s="7"/>
      <c r="AL506" s="7"/>
    </row>
    <row r="507" ht="15.75" customHeight="1">
      <c r="A507" s="183"/>
      <c r="B507" s="7"/>
      <c r="C507" s="7"/>
      <c r="D507" s="7"/>
      <c r="E507" s="7"/>
      <c r="F507" s="7"/>
      <c r="G507" s="7"/>
      <c r="H507" s="7"/>
      <c r="I507" s="7"/>
      <c r="K507" s="7"/>
      <c r="L507" s="7"/>
      <c r="M507" s="7"/>
      <c r="O507" s="7"/>
      <c r="P507" s="183"/>
      <c r="Q507" s="183"/>
      <c r="R507" s="7"/>
      <c r="S507" s="7"/>
      <c r="T507" s="7"/>
      <c r="U507" s="242"/>
      <c r="V507" s="7"/>
      <c r="W507" s="7"/>
      <c r="X507" s="185"/>
      <c r="Y507" s="7"/>
      <c r="Z507" s="7"/>
      <c r="AA507" s="7"/>
      <c r="AB507" s="7"/>
      <c r="AC507" s="7"/>
      <c r="AD507" s="7"/>
      <c r="AE507" s="7"/>
      <c r="AF507" s="7"/>
      <c r="AG507" s="7"/>
      <c r="AH507" s="7"/>
      <c r="AI507" s="7"/>
      <c r="AJ507" s="7"/>
      <c r="AK507" s="7"/>
      <c r="AL507" s="7"/>
    </row>
    <row r="508" ht="15.75" customHeight="1">
      <c r="A508" s="183"/>
      <c r="B508" s="7"/>
      <c r="C508" s="7"/>
      <c r="D508" s="7"/>
      <c r="E508" s="7"/>
      <c r="F508" s="7"/>
      <c r="G508" s="7"/>
      <c r="H508" s="7"/>
      <c r="I508" s="7"/>
      <c r="K508" s="7"/>
      <c r="L508" s="7"/>
      <c r="M508" s="7"/>
      <c r="O508" s="7"/>
      <c r="P508" s="183"/>
      <c r="Q508" s="183"/>
      <c r="R508" s="7"/>
      <c r="S508" s="7"/>
      <c r="T508" s="7"/>
      <c r="U508" s="242"/>
      <c r="V508" s="7"/>
      <c r="W508" s="7"/>
      <c r="X508" s="185"/>
      <c r="Y508" s="7"/>
      <c r="Z508" s="7"/>
      <c r="AA508" s="7"/>
      <c r="AB508" s="7"/>
      <c r="AC508" s="7"/>
      <c r="AD508" s="7"/>
      <c r="AE508" s="7"/>
      <c r="AF508" s="7"/>
      <c r="AG508" s="7"/>
      <c r="AH508" s="7"/>
      <c r="AI508" s="7"/>
      <c r="AJ508" s="7"/>
      <c r="AK508" s="7"/>
      <c r="AL508" s="7"/>
    </row>
    <row r="509" ht="15.75" customHeight="1">
      <c r="A509" s="183"/>
      <c r="B509" s="7"/>
      <c r="C509" s="7"/>
      <c r="D509" s="7"/>
      <c r="E509" s="7"/>
      <c r="F509" s="7"/>
      <c r="G509" s="7"/>
      <c r="H509" s="7"/>
      <c r="I509" s="7"/>
      <c r="K509" s="7"/>
      <c r="L509" s="7"/>
      <c r="M509" s="7"/>
      <c r="O509" s="7"/>
      <c r="P509" s="183"/>
      <c r="Q509" s="183"/>
      <c r="R509" s="7"/>
      <c r="S509" s="7"/>
      <c r="T509" s="7"/>
      <c r="U509" s="242"/>
      <c r="V509" s="7"/>
      <c r="W509" s="7"/>
      <c r="X509" s="185"/>
      <c r="Y509" s="7"/>
      <c r="Z509" s="7"/>
      <c r="AA509" s="7"/>
      <c r="AB509" s="7"/>
      <c r="AC509" s="7"/>
      <c r="AD509" s="7"/>
      <c r="AE509" s="7"/>
      <c r="AF509" s="7"/>
      <c r="AG509" s="7"/>
      <c r="AH509" s="7"/>
      <c r="AI509" s="7"/>
      <c r="AJ509" s="7"/>
      <c r="AK509" s="7"/>
      <c r="AL509" s="7"/>
    </row>
    <row r="510" ht="15.75" customHeight="1">
      <c r="A510" s="183"/>
      <c r="B510" s="7"/>
      <c r="C510" s="7"/>
      <c r="D510" s="7"/>
      <c r="E510" s="7"/>
      <c r="F510" s="7"/>
      <c r="G510" s="7"/>
      <c r="H510" s="7"/>
      <c r="I510" s="7"/>
      <c r="K510" s="7"/>
      <c r="L510" s="7"/>
      <c r="M510" s="7"/>
      <c r="O510" s="7"/>
      <c r="P510" s="183"/>
      <c r="Q510" s="183"/>
      <c r="R510" s="7"/>
      <c r="S510" s="7"/>
      <c r="T510" s="7"/>
      <c r="U510" s="242"/>
      <c r="V510" s="7"/>
      <c r="W510" s="7"/>
      <c r="X510" s="185"/>
      <c r="Y510" s="7"/>
      <c r="Z510" s="7"/>
      <c r="AA510" s="7"/>
      <c r="AB510" s="7"/>
      <c r="AC510" s="7"/>
      <c r="AD510" s="7"/>
      <c r="AE510" s="7"/>
      <c r="AF510" s="7"/>
      <c r="AG510" s="7"/>
      <c r="AH510" s="7"/>
      <c r="AI510" s="7"/>
      <c r="AJ510" s="7"/>
      <c r="AK510" s="7"/>
      <c r="AL510" s="7"/>
    </row>
    <row r="511" ht="15.75" customHeight="1">
      <c r="A511" s="183"/>
      <c r="B511" s="7"/>
      <c r="C511" s="7"/>
      <c r="D511" s="7"/>
      <c r="E511" s="7"/>
      <c r="F511" s="7"/>
      <c r="G511" s="7"/>
      <c r="H511" s="7"/>
      <c r="I511" s="7"/>
      <c r="K511" s="7"/>
      <c r="L511" s="7"/>
      <c r="M511" s="7"/>
      <c r="O511" s="7"/>
      <c r="P511" s="183"/>
      <c r="Q511" s="183"/>
      <c r="R511" s="7"/>
      <c r="S511" s="7"/>
      <c r="T511" s="7"/>
      <c r="U511" s="242"/>
      <c r="V511" s="7"/>
      <c r="W511" s="7"/>
      <c r="X511" s="185"/>
      <c r="Y511" s="7"/>
      <c r="Z511" s="7"/>
      <c r="AA511" s="7"/>
      <c r="AB511" s="7"/>
      <c r="AC511" s="7"/>
      <c r="AD511" s="7"/>
      <c r="AE511" s="7"/>
      <c r="AF511" s="7"/>
      <c r="AG511" s="7"/>
      <c r="AH511" s="7"/>
      <c r="AI511" s="7"/>
      <c r="AJ511" s="7"/>
      <c r="AK511" s="7"/>
      <c r="AL511" s="7"/>
    </row>
    <row r="512" ht="15.75" customHeight="1">
      <c r="A512" s="183"/>
      <c r="B512" s="7"/>
      <c r="C512" s="7"/>
      <c r="D512" s="7"/>
      <c r="E512" s="7"/>
      <c r="F512" s="7"/>
      <c r="G512" s="7"/>
      <c r="H512" s="7"/>
      <c r="I512" s="7"/>
      <c r="K512" s="7"/>
      <c r="L512" s="7"/>
      <c r="M512" s="7"/>
      <c r="O512" s="7"/>
      <c r="P512" s="183"/>
      <c r="Q512" s="183"/>
      <c r="R512" s="7"/>
      <c r="S512" s="7"/>
      <c r="T512" s="7"/>
      <c r="U512" s="242"/>
      <c r="V512" s="7"/>
      <c r="W512" s="7"/>
      <c r="X512" s="185"/>
      <c r="Y512" s="7"/>
      <c r="Z512" s="7"/>
      <c r="AA512" s="7"/>
      <c r="AB512" s="7"/>
      <c r="AC512" s="7"/>
      <c r="AD512" s="7"/>
      <c r="AE512" s="7"/>
      <c r="AF512" s="7"/>
      <c r="AG512" s="7"/>
      <c r="AH512" s="7"/>
      <c r="AI512" s="7"/>
      <c r="AJ512" s="7"/>
      <c r="AK512" s="7"/>
      <c r="AL512" s="7"/>
    </row>
    <row r="513" ht="15.75" customHeight="1">
      <c r="A513" s="183"/>
      <c r="B513" s="7"/>
      <c r="C513" s="7"/>
      <c r="D513" s="7"/>
      <c r="E513" s="7"/>
      <c r="F513" s="7"/>
      <c r="G513" s="7"/>
      <c r="H513" s="7"/>
      <c r="I513" s="7"/>
      <c r="K513" s="7"/>
      <c r="L513" s="7"/>
      <c r="M513" s="7"/>
      <c r="O513" s="7"/>
      <c r="P513" s="183"/>
      <c r="Q513" s="183"/>
      <c r="R513" s="7"/>
      <c r="S513" s="7"/>
      <c r="T513" s="7"/>
      <c r="U513" s="242"/>
      <c r="V513" s="7"/>
      <c r="W513" s="7"/>
      <c r="X513" s="185"/>
      <c r="Y513" s="7"/>
      <c r="Z513" s="7"/>
      <c r="AA513" s="7"/>
      <c r="AB513" s="7"/>
      <c r="AC513" s="7"/>
      <c r="AD513" s="7"/>
      <c r="AE513" s="7"/>
      <c r="AF513" s="7"/>
      <c r="AG513" s="7"/>
      <c r="AH513" s="7"/>
      <c r="AI513" s="7"/>
      <c r="AJ513" s="7"/>
      <c r="AK513" s="7"/>
      <c r="AL513" s="7"/>
    </row>
    <row r="514" ht="15.75" customHeight="1">
      <c r="A514" s="183"/>
      <c r="B514" s="7"/>
      <c r="C514" s="7"/>
      <c r="D514" s="7"/>
      <c r="E514" s="7"/>
      <c r="F514" s="7"/>
      <c r="G514" s="7"/>
      <c r="H514" s="7"/>
      <c r="I514" s="7"/>
      <c r="K514" s="7"/>
      <c r="L514" s="7"/>
      <c r="M514" s="7"/>
      <c r="O514" s="7"/>
      <c r="P514" s="183"/>
      <c r="Q514" s="183"/>
      <c r="R514" s="7"/>
      <c r="S514" s="7"/>
      <c r="T514" s="7"/>
      <c r="U514" s="242"/>
      <c r="V514" s="7"/>
      <c r="W514" s="7"/>
      <c r="X514" s="185"/>
      <c r="Y514" s="7"/>
      <c r="Z514" s="7"/>
      <c r="AA514" s="7"/>
      <c r="AB514" s="7"/>
      <c r="AC514" s="7"/>
      <c r="AD514" s="7"/>
      <c r="AE514" s="7"/>
      <c r="AF514" s="7"/>
      <c r="AG514" s="7"/>
      <c r="AH514" s="7"/>
      <c r="AI514" s="7"/>
      <c r="AJ514" s="7"/>
      <c r="AK514" s="7"/>
      <c r="AL514" s="7"/>
    </row>
    <row r="515" ht="15.75" customHeight="1">
      <c r="A515" s="183"/>
      <c r="B515" s="7"/>
      <c r="C515" s="7"/>
      <c r="D515" s="7"/>
      <c r="E515" s="7"/>
      <c r="F515" s="7"/>
      <c r="G515" s="7"/>
      <c r="H515" s="7"/>
      <c r="I515" s="7"/>
      <c r="K515" s="7"/>
      <c r="L515" s="7"/>
      <c r="M515" s="7"/>
      <c r="O515" s="7"/>
      <c r="P515" s="183"/>
      <c r="Q515" s="183"/>
      <c r="R515" s="7"/>
      <c r="S515" s="7"/>
      <c r="T515" s="7"/>
      <c r="U515" s="242"/>
      <c r="V515" s="7"/>
      <c r="W515" s="7"/>
      <c r="X515" s="185"/>
      <c r="Y515" s="7"/>
      <c r="Z515" s="7"/>
      <c r="AA515" s="7"/>
      <c r="AB515" s="7"/>
      <c r="AC515" s="7"/>
      <c r="AD515" s="7"/>
      <c r="AE515" s="7"/>
      <c r="AF515" s="7"/>
      <c r="AG515" s="7"/>
      <c r="AH515" s="7"/>
      <c r="AI515" s="7"/>
      <c r="AJ515" s="7"/>
      <c r="AK515" s="7"/>
      <c r="AL515" s="7"/>
    </row>
    <row r="516" ht="15.75" customHeight="1">
      <c r="A516" s="183"/>
      <c r="B516" s="7"/>
      <c r="C516" s="7"/>
      <c r="D516" s="7"/>
      <c r="E516" s="7"/>
      <c r="F516" s="7"/>
      <c r="G516" s="7"/>
      <c r="H516" s="7"/>
      <c r="I516" s="7"/>
      <c r="K516" s="7"/>
      <c r="L516" s="7"/>
      <c r="M516" s="7"/>
      <c r="O516" s="7"/>
      <c r="P516" s="183"/>
      <c r="Q516" s="183"/>
      <c r="R516" s="7"/>
      <c r="S516" s="7"/>
      <c r="T516" s="7"/>
      <c r="U516" s="242"/>
      <c r="V516" s="7"/>
      <c r="W516" s="7"/>
      <c r="X516" s="185"/>
      <c r="Y516" s="7"/>
      <c r="Z516" s="7"/>
      <c r="AA516" s="7"/>
      <c r="AB516" s="7"/>
      <c r="AC516" s="7"/>
      <c r="AD516" s="7"/>
      <c r="AE516" s="7"/>
      <c r="AF516" s="7"/>
      <c r="AG516" s="7"/>
      <c r="AH516" s="7"/>
      <c r="AI516" s="7"/>
      <c r="AJ516" s="7"/>
      <c r="AK516" s="7"/>
      <c r="AL516" s="7"/>
    </row>
    <row r="517" ht="15.75" customHeight="1">
      <c r="A517" s="183"/>
      <c r="B517" s="7"/>
      <c r="C517" s="7"/>
      <c r="D517" s="7"/>
      <c r="E517" s="7"/>
      <c r="F517" s="7"/>
      <c r="G517" s="7"/>
      <c r="H517" s="7"/>
      <c r="I517" s="7"/>
      <c r="K517" s="7"/>
      <c r="L517" s="7"/>
      <c r="M517" s="7"/>
      <c r="O517" s="7"/>
      <c r="P517" s="183"/>
      <c r="Q517" s="183"/>
      <c r="R517" s="7"/>
      <c r="S517" s="7"/>
      <c r="T517" s="7"/>
      <c r="U517" s="242"/>
      <c r="V517" s="7"/>
      <c r="W517" s="7"/>
      <c r="X517" s="185"/>
      <c r="Y517" s="7"/>
      <c r="Z517" s="7"/>
      <c r="AA517" s="7"/>
      <c r="AB517" s="7"/>
      <c r="AC517" s="7"/>
      <c r="AD517" s="7"/>
      <c r="AE517" s="7"/>
      <c r="AF517" s="7"/>
      <c r="AG517" s="7"/>
      <c r="AH517" s="7"/>
      <c r="AI517" s="7"/>
      <c r="AJ517" s="7"/>
      <c r="AK517" s="7"/>
      <c r="AL517" s="7"/>
    </row>
    <row r="518" ht="15.75" customHeight="1">
      <c r="A518" s="183"/>
      <c r="B518" s="7"/>
      <c r="C518" s="7"/>
      <c r="D518" s="7"/>
      <c r="E518" s="7"/>
      <c r="F518" s="7"/>
      <c r="G518" s="7"/>
      <c r="H518" s="7"/>
      <c r="I518" s="7"/>
      <c r="K518" s="7"/>
      <c r="L518" s="7"/>
      <c r="M518" s="7"/>
      <c r="O518" s="7"/>
      <c r="P518" s="183"/>
      <c r="Q518" s="183"/>
      <c r="R518" s="7"/>
      <c r="S518" s="7"/>
      <c r="T518" s="7"/>
      <c r="U518" s="242"/>
      <c r="V518" s="7"/>
      <c r="W518" s="7"/>
      <c r="X518" s="185"/>
      <c r="Y518" s="7"/>
      <c r="Z518" s="7"/>
      <c r="AA518" s="7"/>
      <c r="AB518" s="7"/>
      <c r="AC518" s="7"/>
      <c r="AD518" s="7"/>
      <c r="AE518" s="7"/>
      <c r="AF518" s="7"/>
      <c r="AG518" s="7"/>
      <c r="AH518" s="7"/>
      <c r="AI518" s="7"/>
      <c r="AJ518" s="7"/>
      <c r="AK518" s="7"/>
      <c r="AL518" s="7"/>
    </row>
    <row r="519" ht="15.75" customHeight="1">
      <c r="A519" s="183"/>
      <c r="B519" s="7"/>
      <c r="C519" s="7"/>
      <c r="D519" s="7"/>
      <c r="E519" s="7"/>
      <c r="F519" s="7"/>
      <c r="G519" s="7"/>
      <c r="H519" s="7"/>
      <c r="I519" s="7"/>
      <c r="K519" s="7"/>
      <c r="L519" s="7"/>
      <c r="M519" s="7"/>
      <c r="O519" s="7"/>
      <c r="P519" s="183"/>
      <c r="Q519" s="183"/>
      <c r="R519" s="7"/>
      <c r="S519" s="7"/>
      <c r="T519" s="7"/>
      <c r="U519" s="242"/>
      <c r="V519" s="7"/>
      <c r="W519" s="7"/>
      <c r="X519" s="185"/>
      <c r="Y519" s="7"/>
      <c r="Z519" s="7"/>
      <c r="AA519" s="7"/>
      <c r="AB519" s="7"/>
      <c r="AC519" s="7"/>
      <c r="AD519" s="7"/>
      <c r="AE519" s="7"/>
      <c r="AF519" s="7"/>
      <c r="AG519" s="7"/>
      <c r="AH519" s="7"/>
      <c r="AI519" s="7"/>
      <c r="AJ519" s="7"/>
      <c r="AK519" s="7"/>
      <c r="AL519" s="7"/>
    </row>
    <row r="520" ht="15.75" customHeight="1">
      <c r="A520" s="183"/>
      <c r="B520" s="7"/>
      <c r="C520" s="7"/>
      <c r="D520" s="7"/>
      <c r="E520" s="7"/>
      <c r="F520" s="7"/>
      <c r="G520" s="7"/>
      <c r="H520" s="7"/>
      <c r="I520" s="7"/>
      <c r="K520" s="7"/>
      <c r="L520" s="7"/>
      <c r="M520" s="7"/>
      <c r="O520" s="7"/>
      <c r="P520" s="183"/>
      <c r="Q520" s="183"/>
      <c r="R520" s="7"/>
      <c r="S520" s="7"/>
      <c r="T520" s="7"/>
      <c r="U520" s="242"/>
      <c r="V520" s="7"/>
      <c r="W520" s="7"/>
      <c r="X520" s="185"/>
      <c r="Y520" s="7"/>
      <c r="Z520" s="7"/>
      <c r="AA520" s="7"/>
      <c r="AB520" s="7"/>
      <c r="AC520" s="7"/>
      <c r="AD520" s="7"/>
      <c r="AE520" s="7"/>
      <c r="AF520" s="7"/>
      <c r="AG520" s="7"/>
      <c r="AH520" s="7"/>
      <c r="AI520" s="7"/>
      <c r="AJ520" s="7"/>
      <c r="AK520" s="7"/>
      <c r="AL520" s="7"/>
    </row>
    <row r="521" ht="15.75" customHeight="1">
      <c r="A521" s="183"/>
      <c r="B521" s="7"/>
      <c r="C521" s="7"/>
      <c r="D521" s="7"/>
      <c r="E521" s="7"/>
      <c r="F521" s="7"/>
      <c r="G521" s="7"/>
      <c r="H521" s="7"/>
      <c r="I521" s="7"/>
      <c r="K521" s="7"/>
      <c r="L521" s="7"/>
      <c r="M521" s="7"/>
      <c r="O521" s="7"/>
      <c r="P521" s="183"/>
      <c r="Q521" s="183"/>
      <c r="R521" s="7"/>
      <c r="S521" s="7"/>
      <c r="T521" s="7"/>
      <c r="U521" s="242"/>
      <c r="V521" s="7"/>
      <c r="W521" s="7"/>
      <c r="X521" s="185"/>
      <c r="Y521" s="7"/>
      <c r="Z521" s="7"/>
      <c r="AA521" s="7"/>
      <c r="AB521" s="7"/>
      <c r="AC521" s="7"/>
      <c r="AD521" s="7"/>
      <c r="AE521" s="7"/>
      <c r="AF521" s="7"/>
      <c r="AG521" s="7"/>
      <c r="AH521" s="7"/>
      <c r="AI521" s="7"/>
      <c r="AJ521" s="7"/>
      <c r="AK521" s="7"/>
      <c r="AL521" s="7"/>
    </row>
    <row r="522" ht="15.75" customHeight="1">
      <c r="A522" s="183"/>
      <c r="B522" s="7"/>
      <c r="C522" s="7"/>
      <c r="D522" s="7"/>
      <c r="E522" s="7"/>
      <c r="F522" s="7"/>
      <c r="G522" s="7"/>
      <c r="H522" s="7"/>
      <c r="I522" s="7"/>
      <c r="K522" s="7"/>
      <c r="L522" s="7"/>
      <c r="M522" s="7"/>
      <c r="O522" s="7"/>
      <c r="P522" s="183"/>
      <c r="Q522" s="183"/>
      <c r="R522" s="7"/>
      <c r="S522" s="7"/>
      <c r="T522" s="7"/>
      <c r="U522" s="242"/>
      <c r="V522" s="7"/>
      <c r="W522" s="7"/>
      <c r="X522" s="185"/>
      <c r="Y522" s="7"/>
      <c r="Z522" s="7"/>
      <c r="AA522" s="7"/>
      <c r="AB522" s="7"/>
      <c r="AC522" s="7"/>
      <c r="AD522" s="7"/>
      <c r="AE522" s="7"/>
      <c r="AF522" s="7"/>
      <c r="AG522" s="7"/>
      <c r="AH522" s="7"/>
      <c r="AI522" s="7"/>
      <c r="AJ522" s="7"/>
      <c r="AK522" s="7"/>
      <c r="AL522" s="7"/>
    </row>
    <row r="523" ht="15.75" customHeight="1">
      <c r="A523" s="183"/>
      <c r="B523" s="7"/>
      <c r="C523" s="7"/>
      <c r="D523" s="7"/>
      <c r="E523" s="7"/>
      <c r="F523" s="7"/>
      <c r="G523" s="7"/>
      <c r="H523" s="7"/>
      <c r="I523" s="7"/>
      <c r="K523" s="7"/>
      <c r="L523" s="7"/>
      <c r="M523" s="7"/>
      <c r="O523" s="7"/>
      <c r="P523" s="183"/>
      <c r="Q523" s="183"/>
      <c r="R523" s="7"/>
      <c r="S523" s="7"/>
      <c r="T523" s="7"/>
      <c r="U523" s="242"/>
      <c r="V523" s="7"/>
      <c r="W523" s="7"/>
      <c r="X523" s="185"/>
      <c r="Y523" s="7"/>
      <c r="Z523" s="7"/>
      <c r="AA523" s="7"/>
      <c r="AB523" s="7"/>
      <c r="AC523" s="7"/>
      <c r="AD523" s="7"/>
      <c r="AE523" s="7"/>
      <c r="AF523" s="7"/>
      <c r="AG523" s="7"/>
      <c r="AH523" s="7"/>
      <c r="AI523" s="7"/>
      <c r="AJ523" s="7"/>
      <c r="AK523" s="7"/>
      <c r="AL523" s="7"/>
    </row>
    <row r="524" ht="15.75" customHeight="1">
      <c r="A524" s="183"/>
      <c r="B524" s="7"/>
      <c r="C524" s="7"/>
      <c r="D524" s="7"/>
      <c r="E524" s="7"/>
      <c r="F524" s="7"/>
      <c r="G524" s="7"/>
      <c r="H524" s="7"/>
      <c r="I524" s="7"/>
      <c r="K524" s="7"/>
      <c r="L524" s="7"/>
      <c r="M524" s="7"/>
      <c r="O524" s="7"/>
      <c r="P524" s="183"/>
      <c r="Q524" s="183"/>
      <c r="R524" s="7"/>
      <c r="S524" s="7"/>
      <c r="T524" s="7"/>
      <c r="U524" s="242"/>
      <c r="V524" s="7"/>
      <c r="W524" s="7"/>
      <c r="X524" s="185"/>
      <c r="Y524" s="7"/>
      <c r="Z524" s="7"/>
      <c r="AA524" s="7"/>
      <c r="AB524" s="7"/>
      <c r="AC524" s="7"/>
      <c r="AD524" s="7"/>
      <c r="AE524" s="7"/>
      <c r="AF524" s="7"/>
      <c r="AG524" s="7"/>
      <c r="AH524" s="7"/>
      <c r="AI524" s="7"/>
      <c r="AJ524" s="7"/>
      <c r="AK524" s="7"/>
      <c r="AL524" s="7"/>
    </row>
    <row r="525" ht="15.75" customHeight="1">
      <c r="A525" s="183"/>
      <c r="B525" s="7"/>
      <c r="C525" s="7"/>
      <c r="D525" s="7"/>
      <c r="E525" s="7"/>
      <c r="F525" s="7"/>
      <c r="G525" s="7"/>
      <c r="H525" s="7"/>
      <c r="I525" s="7"/>
      <c r="K525" s="7"/>
      <c r="L525" s="7"/>
      <c r="M525" s="7"/>
      <c r="O525" s="7"/>
      <c r="P525" s="183"/>
      <c r="Q525" s="183"/>
      <c r="R525" s="7"/>
      <c r="S525" s="7"/>
      <c r="T525" s="7"/>
      <c r="U525" s="242"/>
      <c r="V525" s="7"/>
      <c r="W525" s="7"/>
      <c r="X525" s="185"/>
      <c r="Y525" s="7"/>
      <c r="Z525" s="7"/>
      <c r="AA525" s="7"/>
      <c r="AB525" s="7"/>
      <c r="AC525" s="7"/>
      <c r="AD525" s="7"/>
      <c r="AE525" s="7"/>
      <c r="AF525" s="7"/>
      <c r="AG525" s="7"/>
      <c r="AH525" s="7"/>
      <c r="AI525" s="7"/>
      <c r="AJ525" s="7"/>
      <c r="AK525" s="7"/>
      <c r="AL525" s="7"/>
    </row>
    <row r="526" ht="15.75" customHeight="1">
      <c r="A526" s="183"/>
      <c r="B526" s="7"/>
      <c r="C526" s="7"/>
      <c r="D526" s="7"/>
      <c r="E526" s="7"/>
      <c r="F526" s="7"/>
      <c r="G526" s="7"/>
      <c r="H526" s="7"/>
      <c r="I526" s="7"/>
      <c r="K526" s="7"/>
      <c r="L526" s="7"/>
      <c r="M526" s="7"/>
      <c r="O526" s="7"/>
      <c r="P526" s="183"/>
      <c r="Q526" s="183"/>
      <c r="R526" s="7"/>
      <c r="S526" s="7"/>
      <c r="T526" s="7"/>
      <c r="U526" s="242"/>
      <c r="V526" s="7"/>
      <c r="W526" s="7"/>
      <c r="X526" s="185"/>
      <c r="Y526" s="7"/>
      <c r="Z526" s="7"/>
      <c r="AA526" s="7"/>
      <c r="AB526" s="7"/>
      <c r="AC526" s="7"/>
      <c r="AD526" s="7"/>
      <c r="AE526" s="7"/>
      <c r="AF526" s="7"/>
      <c r="AG526" s="7"/>
      <c r="AH526" s="7"/>
      <c r="AI526" s="7"/>
      <c r="AJ526" s="7"/>
      <c r="AK526" s="7"/>
      <c r="AL526" s="7"/>
    </row>
    <row r="527" ht="15.75" customHeight="1">
      <c r="A527" s="183"/>
      <c r="B527" s="7"/>
      <c r="C527" s="7"/>
      <c r="D527" s="7"/>
      <c r="E527" s="7"/>
      <c r="F527" s="7"/>
      <c r="G527" s="7"/>
      <c r="H527" s="7"/>
      <c r="I527" s="7"/>
      <c r="K527" s="7"/>
      <c r="L527" s="7"/>
      <c r="M527" s="7"/>
      <c r="O527" s="7"/>
      <c r="P527" s="183"/>
      <c r="Q527" s="183"/>
      <c r="R527" s="7"/>
      <c r="S527" s="7"/>
      <c r="T527" s="7"/>
      <c r="U527" s="242"/>
      <c r="V527" s="7"/>
      <c r="W527" s="7"/>
      <c r="X527" s="185"/>
      <c r="Y527" s="7"/>
      <c r="Z527" s="7"/>
      <c r="AA527" s="7"/>
      <c r="AB527" s="7"/>
      <c r="AC527" s="7"/>
      <c r="AD527" s="7"/>
      <c r="AE527" s="7"/>
      <c r="AF527" s="7"/>
      <c r="AG527" s="7"/>
      <c r="AH527" s="7"/>
      <c r="AI527" s="7"/>
      <c r="AJ527" s="7"/>
      <c r="AK527" s="7"/>
      <c r="AL527" s="7"/>
    </row>
    <row r="528" ht="15.75" customHeight="1">
      <c r="A528" s="183"/>
      <c r="B528" s="7"/>
      <c r="C528" s="7"/>
      <c r="D528" s="7"/>
      <c r="E528" s="7"/>
      <c r="F528" s="7"/>
      <c r="G528" s="7"/>
      <c r="H528" s="7"/>
      <c r="I528" s="7"/>
      <c r="K528" s="7"/>
      <c r="L528" s="7"/>
      <c r="M528" s="7"/>
      <c r="O528" s="7"/>
      <c r="P528" s="183"/>
      <c r="Q528" s="183"/>
      <c r="R528" s="7"/>
      <c r="S528" s="7"/>
      <c r="T528" s="7"/>
      <c r="U528" s="242"/>
      <c r="V528" s="7"/>
      <c r="W528" s="7"/>
      <c r="X528" s="185"/>
      <c r="Y528" s="7"/>
      <c r="Z528" s="7"/>
      <c r="AA528" s="7"/>
      <c r="AB528" s="7"/>
      <c r="AC528" s="7"/>
      <c r="AD528" s="7"/>
      <c r="AE528" s="7"/>
      <c r="AF528" s="7"/>
      <c r="AG528" s="7"/>
      <c r="AH528" s="7"/>
      <c r="AI528" s="7"/>
      <c r="AJ528" s="7"/>
      <c r="AK528" s="7"/>
      <c r="AL528" s="7"/>
    </row>
    <row r="529" ht="15.75" customHeight="1">
      <c r="A529" s="183"/>
      <c r="B529" s="7"/>
      <c r="C529" s="7"/>
      <c r="D529" s="7"/>
      <c r="E529" s="7"/>
      <c r="F529" s="7"/>
      <c r="G529" s="7"/>
      <c r="H529" s="7"/>
      <c r="I529" s="7"/>
      <c r="K529" s="7"/>
      <c r="L529" s="7"/>
      <c r="M529" s="7"/>
      <c r="O529" s="7"/>
      <c r="P529" s="183"/>
      <c r="Q529" s="183"/>
      <c r="R529" s="7"/>
      <c r="S529" s="7"/>
      <c r="T529" s="7"/>
      <c r="U529" s="242"/>
      <c r="V529" s="7"/>
      <c r="W529" s="7"/>
      <c r="X529" s="185"/>
      <c r="Y529" s="7"/>
      <c r="Z529" s="7"/>
      <c r="AA529" s="7"/>
      <c r="AB529" s="7"/>
      <c r="AC529" s="7"/>
      <c r="AD529" s="7"/>
      <c r="AE529" s="7"/>
      <c r="AF529" s="7"/>
      <c r="AG529" s="7"/>
      <c r="AH529" s="7"/>
      <c r="AI529" s="7"/>
      <c r="AJ529" s="7"/>
      <c r="AK529" s="7"/>
      <c r="AL529" s="7"/>
    </row>
    <row r="530" ht="15.75" customHeight="1">
      <c r="A530" s="183"/>
      <c r="B530" s="7"/>
      <c r="C530" s="7"/>
      <c r="D530" s="7"/>
      <c r="E530" s="7"/>
      <c r="F530" s="7"/>
      <c r="G530" s="7"/>
      <c r="H530" s="7"/>
      <c r="I530" s="7"/>
      <c r="K530" s="7"/>
      <c r="L530" s="7"/>
      <c r="M530" s="7"/>
      <c r="O530" s="7"/>
      <c r="P530" s="183"/>
      <c r="Q530" s="183"/>
      <c r="R530" s="7"/>
      <c r="S530" s="7"/>
      <c r="T530" s="7"/>
      <c r="U530" s="242"/>
      <c r="V530" s="7"/>
      <c r="W530" s="7"/>
      <c r="X530" s="185"/>
      <c r="Y530" s="7"/>
      <c r="Z530" s="7"/>
      <c r="AA530" s="7"/>
      <c r="AB530" s="7"/>
      <c r="AC530" s="7"/>
      <c r="AD530" s="7"/>
      <c r="AE530" s="7"/>
      <c r="AF530" s="7"/>
      <c r="AG530" s="7"/>
      <c r="AH530" s="7"/>
      <c r="AI530" s="7"/>
      <c r="AJ530" s="7"/>
      <c r="AK530" s="7"/>
      <c r="AL530" s="7"/>
    </row>
    <row r="531" ht="15.75" customHeight="1">
      <c r="A531" s="183"/>
      <c r="B531" s="7"/>
      <c r="C531" s="7"/>
      <c r="D531" s="7"/>
      <c r="E531" s="7"/>
      <c r="F531" s="7"/>
      <c r="G531" s="7"/>
      <c r="H531" s="7"/>
      <c r="I531" s="7"/>
      <c r="K531" s="7"/>
      <c r="L531" s="7"/>
      <c r="M531" s="7"/>
      <c r="O531" s="7"/>
      <c r="P531" s="183"/>
      <c r="Q531" s="183"/>
      <c r="R531" s="7"/>
      <c r="S531" s="7"/>
      <c r="T531" s="7"/>
      <c r="U531" s="242"/>
      <c r="V531" s="7"/>
      <c r="W531" s="7"/>
      <c r="X531" s="185"/>
      <c r="Y531" s="7"/>
      <c r="Z531" s="7"/>
      <c r="AA531" s="7"/>
      <c r="AB531" s="7"/>
      <c r="AC531" s="7"/>
      <c r="AD531" s="7"/>
      <c r="AE531" s="7"/>
      <c r="AF531" s="7"/>
      <c r="AG531" s="7"/>
      <c r="AH531" s="7"/>
      <c r="AI531" s="7"/>
      <c r="AJ531" s="7"/>
      <c r="AK531" s="7"/>
      <c r="AL531" s="7"/>
    </row>
    <row r="532" ht="15.75" customHeight="1">
      <c r="A532" s="183"/>
      <c r="B532" s="7"/>
      <c r="C532" s="7"/>
      <c r="D532" s="7"/>
      <c r="E532" s="7"/>
      <c r="F532" s="7"/>
      <c r="G532" s="7"/>
      <c r="H532" s="7"/>
      <c r="I532" s="7"/>
      <c r="K532" s="7"/>
      <c r="L532" s="7"/>
      <c r="M532" s="7"/>
      <c r="O532" s="7"/>
      <c r="P532" s="183"/>
      <c r="Q532" s="183"/>
      <c r="R532" s="7"/>
      <c r="S532" s="7"/>
      <c r="T532" s="7"/>
      <c r="U532" s="242"/>
      <c r="V532" s="7"/>
      <c r="W532" s="7"/>
      <c r="X532" s="185"/>
      <c r="Y532" s="7"/>
      <c r="Z532" s="7"/>
      <c r="AA532" s="7"/>
      <c r="AB532" s="7"/>
      <c r="AC532" s="7"/>
      <c r="AD532" s="7"/>
      <c r="AE532" s="7"/>
      <c r="AF532" s="7"/>
      <c r="AG532" s="7"/>
      <c r="AH532" s="7"/>
      <c r="AI532" s="7"/>
      <c r="AJ532" s="7"/>
      <c r="AK532" s="7"/>
      <c r="AL532" s="7"/>
    </row>
    <row r="533" ht="15.75" customHeight="1">
      <c r="A533" s="183"/>
      <c r="B533" s="7"/>
      <c r="C533" s="7"/>
      <c r="D533" s="7"/>
      <c r="E533" s="7"/>
      <c r="F533" s="7"/>
      <c r="G533" s="7"/>
      <c r="H533" s="7"/>
      <c r="I533" s="7"/>
      <c r="K533" s="7"/>
      <c r="L533" s="7"/>
      <c r="M533" s="7"/>
      <c r="O533" s="7"/>
      <c r="P533" s="183"/>
      <c r="Q533" s="183"/>
      <c r="R533" s="7"/>
      <c r="S533" s="7"/>
      <c r="T533" s="7"/>
      <c r="U533" s="242"/>
      <c r="V533" s="7"/>
      <c r="W533" s="7"/>
      <c r="X533" s="185"/>
      <c r="Y533" s="7"/>
      <c r="Z533" s="7"/>
      <c r="AA533" s="7"/>
      <c r="AB533" s="7"/>
      <c r="AC533" s="7"/>
      <c r="AD533" s="7"/>
      <c r="AE533" s="7"/>
      <c r="AF533" s="7"/>
      <c r="AG533" s="7"/>
      <c r="AH533" s="7"/>
      <c r="AI533" s="7"/>
      <c r="AJ533" s="7"/>
      <c r="AK533" s="7"/>
      <c r="AL533" s="7"/>
    </row>
    <row r="534" ht="15.75" customHeight="1">
      <c r="A534" s="183"/>
      <c r="B534" s="7"/>
      <c r="C534" s="7"/>
      <c r="D534" s="7"/>
      <c r="E534" s="7"/>
      <c r="F534" s="7"/>
      <c r="G534" s="7"/>
      <c r="H534" s="7"/>
      <c r="I534" s="7"/>
      <c r="K534" s="7"/>
      <c r="L534" s="7"/>
      <c r="M534" s="7"/>
      <c r="O534" s="7"/>
      <c r="P534" s="183"/>
      <c r="Q534" s="183"/>
      <c r="R534" s="7"/>
      <c r="S534" s="7"/>
      <c r="T534" s="7"/>
      <c r="U534" s="242"/>
      <c r="V534" s="7"/>
      <c r="W534" s="7"/>
      <c r="X534" s="185"/>
      <c r="Y534" s="7"/>
      <c r="Z534" s="7"/>
      <c r="AA534" s="7"/>
      <c r="AB534" s="7"/>
      <c r="AC534" s="7"/>
      <c r="AD534" s="7"/>
      <c r="AE534" s="7"/>
      <c r="AF534" s="7"/>
      <c r="AG534" s="7"/>
      <c r="AH534" s="7"/>
      <c r="AI534" s="7"/>
      <c r="AJ534" s="7"/>
      <c r="AK534" s="7"/>
      <c r="AL534" s="7"/>
    </row>
    <row r="535" ht="15.75" customHeight="1">
      <c r="A535" s="183"/>
      <c r="B535" s="7"/>
      <c r="C535" s="7"/>
      <c r="D535" s="7"/>
      <c r="E535" s="7"/>
      <c r="F535" s="7"/>
      <c r="G535" s="7"/>
      <c r="H535" s="7"/>
      <c r="I535" s="7"/>
      <c r="K535" s="7"/>
      <c r="L535" s="7"/>
      <c r="M535" s="7"/>
      <c r="O535" s="7"/>
      <c r="P535" s="183"/>
      <c r="Q535" s="183"/>
      <c r="R535" s="7"/>
      <c r="S535" s="7"/>
      <c r="T535" s="7"/>
      <c r="U535" s="242"/>
      <c r="V535" s="7"/>
      <c r="W535" s="7"/>
      <c r="X535" s="185"/>
      <c r="Y535" s="7"/>
      <c r="Z535" s="7"/>
      <c r="AA535" s="7"/>
      <c r="AB535" s="7"/>
      <c r="AC535" s="7"/>
      <c r="AD535" s="7"/>
      <c r="AE535" s="7"/>
      <c r="AF535" s="7"/>
      <c r="AG535" s="7"/>
      <c r="AH535" s="7"/>
      <c r="AI535" s="7"/>
      <c r="AJ535" s="7"/>
      <c r="AK535" s="7"/>
      <c r="AL535" s="7"/>
    </row>
    <row r="536" ht="15.75" customHeight="1">
      <c r="A536" s="183"/>
      <c r="B536" s="7"/>
      <c r="C536" s="7"/>
      <c r="D536" s="7"/>
      <c r="E536" s="7"/>
      <c r="F536" s="7"/>
      <c r="G536" s="7"/>
      <c r="H536" s="7"/>
      <c r="I536" s="7"/>
      <c r="K536" s="7"/>
      <c r="L536" s="7"/>
      <c r="M536" s="7"/>
      <c r="O536" s="7"/>
      <c r="P536" s="183"/>
      <c r="Q536" s="183"/>
      <c r="R536" s="7"/>
      <c r="S536" s="7"/>
      <c r="T536" s="7"/>
      <c r="U536" s="242"/>
      <c r="V536" s="7"/>
      <c r="W536" s="7"/>
      <c r="X536" s="185"/>
      <c r="Y536" s="7"/>
      <c r="Z536" s="7"/>
      <c r="AA536" s="7"/>
      <c r="AB536" s="7"/>
      <c r="AC536" s="7"/>
      <c r="AD536" s="7"/>
      <c r="AE536" s="7"/>
      <c r="AF536" s="7"/>
      <c r="AG536" s="7"/>
      <c r="AH536" s="7"/>
      <c r="AI536" s="7"/>
      <c r="AJ536" s="7"/>
      <c r="AK536" s="7"/>
      <c r="AL536" s="7"/>
    </row>
    <row r="537" ht="15.75" customHeight="1">
      <c r="A537" s="183"/>
      <c r="B537" s="7"/>
      <c r="C537" s="7"/>
      <c r="D537" s="7"/>
      <c r="E537" s="7"/>
      <c r="F537" s="7"/>
      <c r="G537" s="7"/>
      <c r="H537" s="7"/>
      <c r="I537" s="7"/>
      <c r="K537" s="7"/>
      <c r="L537" s="7"/>
      <c r="M537" s="7"/>
      <c r="O537" s="7"/>
      <c r="P537" s="183"/>
      <c r="Q537" s="183"/>
      <c r="R537" s="7"/>
      <c r="S537" s="7">
        <f t="shared" ref="S537:S1449" si="3">if(N537="",0, value(RIGHT(N537,(len(N537)-2))))</f>
        <v>0</v>
      </c>
      <c r="T537" s="7"/>
      <c r="U537" s="242"/>
      <c r="V537" s="7"/>
      <c r="W537" s="7"/>
      <c r="X537" s="185"/>
      <c r="Y537" s="7"/>
      <c r="Z537" s="7"/>
      <c r="AA537" s="7"/>
      <c r="AB537" s="7"/>
      <c r="AC537" s="7"/>
      <c r="AD537" s="7"/>
      <c r="AE537" s="7"/>
      <c r="AF537" s="7"/>
      <c r="AG537" s="7"/>
      <c r="AH537" s="7"/>
      <c r="AI537" s="7"/>
      <c r="AJ537" s="7"/>
      <c r="AK537" s="7"/>
      <c r="AL537" s="7"/>
    </row>
    <row r="538" ht="15.75" customHeight="1">
      <c r="A538" s="183"/>
      <c r="B538" s="7"/>
      <c r="C538" s="7"/>
      <c r="D538" s="7"/>
      <c r="E538" s="7"/>
      <c r="F538" s="7"/>
      <c r="G538" s="7"/>
      <c r="H538" s="7"/>
      <c r="I538" s="7"/>
      <c r="K538" s="7"/>
      <c r="L538" s="7"/>
      <c r="M538" s="7"/>
      <c r="O538" s="7"/>
      <c r="P538" s="183"/>
      <c r="Q538" s="183"/>
      <c r="R538" s="7"/>
      <c r="S538" s="7">
        <f t="shared" si="3"/>
        <v>0</v>
      </c>
      <c r="T538" s="7"/>
      <c r="U538" s="242"/>
      <c r="V538" s="7"/>
      <c r="W538" s="7"/>
      <c r="X538" s="185"/>
      <c r="Y538" s="7"/>
      <c r="Z538" s="7"/>
      <c r="AA538" s="7"/>
      <c r="AB538" s="7"/>
      <c r="AC538" s="7"/>
      <c r="AD538" s="7"/>
      <c r="AE538" s="7"/>
      <c r="AF538" s="7"/>
      <c r="AG538" s="7"/>
      <c r="AH538" s="7"/>
      <c r="AI538" s="7"/>
      <c r="AJ538" s="7"/>
      <c r="AK538" s="7"/>
      <c r="AL538" s="7"/>
    </row>
    <row r="539" ht="15.75" customHeight="1">
      <c r="A539" s="183"/>
      <c r="B539" s="7"/>
      <c r="C539" s="7"/>
      <c r="D539" s="7"/>
      <c r="E539" s="7"/>
      <c r="F539" s="7"/>
      <c r="G539" s="7"/>
      <c r="H539" s="7"/>
      <c r="I539" s="7"/>
      <c r="K539" s="7"/>
      <c r="L539" s="7"/>
      <c r="M539" s="7"/>
      <c r="O539" s="7"/>
      <c r="P539" s="183"/>
      <c r="Q539" s="183"/>
      <c r="R539" s="7"/>
      <c r="S539" s="7">
        <f t="shared" si="3"/>
        <v>0</v>
      </c>
      <c r="T539" s="7"/>
      <c r="U539" s="242"/>
      <c r="V539" s="7"/>
      <c r="W539" s="7"/>
      <c r="X539" s="185"/>
      <c r="Y539" s="7"/>
      <c r="Z539" s="7"/>
      <c r="AA539" s="7"/>
      <c r="AB539" s="7"/>
      <c r="AC539" s="7"/>
      <c r="AD539" s="7"/>
      <c r="AE539" s="7"/>
      <c r="AF539" s="7"/>
      <c r="AG539" s="7"/>
      <c r="AH539" s="7"/>
      <c r="AI539" s="7"/>
      <c r="AJ539" s="7"/>
      <c r="AK539" s="7"/>
      <c r="AL539" s="7"/>
    </row>
    <row r="540" ht="15.75" customHeight="1">
      <c r="A540" s="183"/>
      <c r="B540" s="7"/>
      <c r="C540" s="7"/>
      <c r="D540" s="7"/>
      <c r="E540" s="7"/>
      <c r="F540" s="7"/>
      <c r="G540" s="7"/>
      <c r="H540" s="7"/>
      <c r="I540" s="7"/>
      <c r="K540" s="7"/>
      <c r="L540" s="7"/>
      <c r="M540" s="7"/>
      <c r="O540" s="7"/>
      <c r="P540" s="183"/>
      <c r="Q540" s="183"/>
      <c r="R540" s="7"/>
      <c r="S540" s="7">
        <f t="shared" si="3"/>
        <v>0</v>
      </c>
      <c r="T540" s="7"/>
      <c r="U540" s="242"/>
      <c r="V540" s="7"/>
      <c r="W540" s="7"/>
      <c r="X540" s="185"/>
      <c r="Y540" s="7"/>
      <c r="Z540" s="7"/>
      <c r="AA540" s="7"/>
      <c r="AB540" s="7"/>
      <c r="AC540" s="7"/>
      <c r="AD540" s="7"/>
      <c r="AE540" s="7"/>
      <c r="AF540" s="7"/>
      <c r="AG540" s="7"/>
      <c r="AH540" s="7"/>
      <c r="AI540" s="7"/>
      <c r="AJ540" s="7"/>
      <c r="AK540" s="7"/>
      <c r="AL540" s="7"/>
    </row>
    <row r="541" ht="15.75" customHeight="1">
      <c r="A541" s="183"/>
      <c r="B541" s="7"/>
      <c r="C541" s="7"/>
      <c r="D541" s="7"/>
      <c r="E541" s="7"/>
      <c r="F541" s="7"/>
      <c r="G541" s="7"/>
      <c r="H541" s="7"/>
      <c r="I541" s="7"/>
      <c r="K541" s="7"/>
      <c r="L541" s="7"/>
      <c r="M541" s="7"/>
      <c r="O541" s="7"/>
      <c r="P541" s="183"/>
      <c r="Q541" s="183"/>
      <c r="R541" s="7"/>
      <c r="S541" s="7">
        <f t="shared" si="3"/>
        <v>0</v>
      </c>
      <c r="T541" s="7"/>
      <c r="U541" s="242"/>
      <c r="V541" s="7"/>
      <c r="W541" s="7"/>
      <c r="X541" s="185"/>
      <c r="Y541" s="7"/>
      <c r="Z541" s="7"/>
      <c r="AA541" s="7"/>
      <c r="AB541" s="7"/>
      <c r="AC541" s="7"/>
      <c r="AD541" s="7"/>
      <c r="AE541" s="7"/>
      <c r="AF541" s="7"/>
      <c r="AG541" s="7"/>
      <c r="AH541" s="7"/>
      <c r="AI541" s="7"/>
      <c r="AJ541" s="7"/>
      <c r="AK541" s="7"/>
      <c r="AL541" s="7"/>
    </row>
    <row r="542" ht="15.75" customHeight="1">
      <c r="A542" s="183"/>
      <c r="B542" s="7"/>
      <c r="C542" s="7"/>
      <c r="D542" s="7"/>
      <c r="E542" s="7"/>
      <c r="F542" s="7"/>
      <c r="G542" s="7"/>
      <c r="H542" s="7"/>
      <c r="I542" s="7"/>
      <c r="K542" s="7"/>
      <c r="L542" s="7"/>
      <c r="M542" s="7"/>
      <c r="O542" s="7"/>
      <c r="P542" s="183"/>
      <c r="Q542" s="183"/>
      <c r="R542" s="7"/>
      <c r="S542" s="7">
        <f t="shared" si="3"/>
        <v>0</v>
      </c>
      <c r="T542" s="7"/>
      <c r="U542" s="242"/>
      <c r="V542" s="7"/>
      <c r="W542" s="7"/>
      <c r="X542" s="185"/>
      <c r="Y542" s="7"/>
      <c r="Z542" s="7"/>
      <c r="AA542" s="7"/>
      <c r="AB542" s="7"/>
      <c r="AC542" s="7"/>
      <c r="AD542" s="7"/>
      <c r="AE542" s="7"/>
      <c r="AF542" s="7"/>
      <c r="AG542" s="7"/>
      <c r="AH542" s="7"/>
      <c r="AI542" s="7"/>
      <c r="AJ542" s="7"/>
      <c r="AK542" s="7"/>
      <c r="AL542" s="7"/>
    </row>
    <row r="543" ht="15.75" customHeight="1">
      <c r="A543" s="183"/>
      <c r="B543" s="7"/>
      <c r="C543" s="7"/>
      <c r="D543" s="7"/>
      <c r="E543" s="7"/>
      <c r="F543" s="7"/>
      <c r="G543" s="7"/>
      <c r="H543" s="7"/>
      <c r="I543" s="7"/>
      <c r="K543" s="7"/>
      <c r="L543" s="7"/>
      <c r="M543" s="7"/>
      <c r="O543" s="7"/>
      <c r="P543" s="183"/>
      <c r="Q543" s="183"/>
      <c r="R543" s="7"/>
      <c r="S543" s="7">
        <f t="shared" si="3"/>
        <v>0</v>
      </c>
      <c r="T543" s="7"/>
      <c r="U543" s="242"/>
      <c r="V543" s="7"/>
      <c r="W543" s="7"/>
      <c r="X543" s="185"/>
      <c r="Y543" s="7"/>
      <c r="Z543" s="7"/>
      <c r="AA543" s="7"/>
      <c r="AB543" s="7"/>
      <c r="AC543" s="7"/>
      <c r="AD543" s="7"/>
      <c r="AE543" s="7"/>
      <c r="AF543" s="7"/>
      <c r="AG543" s="7"/>
      <c r="AH543" s="7"/>
      <c r="AI543" s="7"/>
      <c r="AJ543" s="7"/>
      <c r="AK543" s="7"/>
      <c r="AL543" s="7"/>
    </row>
    <row r="544" ht="15.75" customHeight="1">
      <c r="A544" s="183"/>
      <c r="B544" s="7"/>
      <c r="C544" s="7"/>
      <c r="D544" s="7"/>
      <c r="E544" s="7"/>
      <c r="F544" s="7"/>
      <c r="G544" s="7"/>
      <c r="H544" s="7"/>
      <c r="I544" s="7"/>
      <c r="K544" s="7"/>
      <c r="L544" s="7"/>
      <c r="M544" s="7"/>
      <c r="O544" s="7"/>
      <c r="P544" s="183"/>
      <c r="Q544" s="183"/>
      <c r="R544" s="7"/>
      <c r="S544" s="7">
        <f t="shared" si="3"/>
        <v>0</v>
      </c>
      <c r="T544" s="7"/>
      <c r="U544" s="242"/>
      <c r="V544" s="7"/>
      <c r="W544" s="7"/>
      <c r="X544" s="185"/>
      <c r="Y544" s="7"/>
      <c r="Z544" s="7"/>
      <c r="AA544" s="7"/>
      <c r="AB544" s="7"/>
      <c r="AC544" s="7"/>
      <c r="AD544" s="7"/>
      <c r="AE544" s="7"/>
      <c r="AF544" s="7"/>
      <c r="AG544" s="7"/>
      <c r="AH544" s="7"/>
      <c r="AI544" s="7"/>
      <c r="AJ544" s="7"/>
      <c r="AK544" s="7"/>
      <c r="AL544" s="7"/>
    </row>
    <row r="545" ht="15.75" customHeight="1">
      <c r="A545" s="183"/>
      <c r="B545" s="7"/>
      <c r="C545" s="7"/>
      <c r="D545" s="7"/>
      <c r="E545" s="7"/>
      <c r="F545" s="7"/>
      <c r="G545" s="7"/>
      <c r="H545" s="7"/>
      <c r="I545" s="7"/>
      <c r="K545" s="7"/>
      <c r="L545" s="7"/>
      <c r="M545" s="7"/>
      <c r="O545" s="7"/>
      <c r="P545" s="183"/>
      <c r="Q545" s="183"/>
      <c r="R545" s="7"/>
      <c r="S545" s="7">
        <f t="shared" si="3"/>
        <v>0</v>
      </c>
      <c r="T545" s="7"/>
      <c r="U545" s="242"/>
      <c r="V545" s="7"/>
      <c r="W545" s="7"/>
      <c r="X545" s="185"/>
      <c r="Y545" s="7"/>
      <c r="Z545" s="7"/>
      <c r="AA545" s="7"/>
      <c r="AB545" s="7"/>
      <c r="AC545" s="7"/>
      <c r="AD545" s="7"/>
      <c r="AE545" s="7"/>
      <c r="AF545" s="7"/>
      <c r="AG545" s="7"/>
      <c r="AH545" s="7"/>
      <c r="AI545" s="7"/>
      <c r="AJ545" s="7"/>
      <c r="AK545" s="7"/>
      <c r="AL545" s="7"/>
    </row>
    <row r="546" ht="15.75" customHeight="1">
      <c r="A546" s="183"/>
      <c r="B546" s="7"/>
      <c r="C546" s="7"/>
      <c r="D546" s="7"/>
      <c r="E546" s="7"/>
      <c r="F546" s="7"/>
      <c r="G546" s="7"/>
      <c r="H546" s="7"/>
      <c r="I546" s="7"/>
      <c r="K546" s="7"/>
      <c r="L546" s="7"/>
      <c r="M546" s="7"/>
      <c r="O546" s="7"/>
      <c r="P546" s="183"/>
      <c r="Q546" s="183"/>
      <c r="R546" s="7"/>
      <c r="S546" s="7">
        <f t="shared" si="3"/>
        <v>0</v>
      </c>
      <c r="T546" s="7"/>
      <c r="U546" s="242"/>
      <c r="V546" s="7"/>
      <c r="W546" s="7"/>
      <c r="X546" s="185"/>
      <c r="Y546" s="7"/>
      <c r="Z546" s="7"/>
      <c r="AA546" s="7"/>
      <c r="AB546" s="7"/>
      <c r="AC546" s="7"/>
      <c r="AD546" s="7"/>
      <c r="AE546" s="7"/>
      <c r="AF546" s="7"/>
      <c r="AG546" s="7"/>
      <c r="AH546" s="7"/>
      <c r="AI546" s="7"/>
      <c r="AJ546" s="7"/>
      <c r="AK546" s="7"/>
      <c r="AL546" s="7"/>
    </row>
    <row r="547" ht="15.75" customHeight="1">
      <c r="A547" s="183"/>
      <c r="B547" s="7"/>
      <c r="C547" s="7"/>
      <c r="D547" s="7"/>
      <c r="E547" s="7"/>
      <c r="F547" s="7"/>
      <c r="G547" s="7"/>
      <c r="H547" s="7"/>
      <c r="I547" s="7"/>
      <c r="K547" s="7"/>
      <c r="L547" s="7"/>
      <c r="M547" s="7"/>
      <c r="O547" s="7"/>
      <c r="P547" s="183"/>
      <c r="Q547" s="183"/>
      <c r="R547" s="7"/>
      <c r="S547" s="7">
        <f t="shared" si="3"/>
        <v>0</v>
      </c>
      <c r="T547" s="7"/>
      <c r="U547" s="242"/>
      <c r="V547" s="7"/>
      <c r="W547" s="7"/>
      <c r="X547" s="185"/>
      <c r="Y547" s="7"/>
      <c r="Z547" s="7"/>
      <c r="AA547" s="7"/>
      <c r="AB547" s="7"/>
      <c r="AC547" s="7"/>
      <c r="AD547" s="7"/>
      <c r="AE547" s="7"/>
      <c r="AF547" s="7"/>
      <c r="AG547" s="7"/>
      <c r="AH547" s="7"/>
      <c r="AI547" s="7"/>
      <c r="AJ547" s="7"/>
      <c r="AK547" s="7"/>
      <c r="AL547" s="7"/>
    </row>
    <row r="548" ht="15.75" customHeight="1">
      <c r="A548" s="183"/>
      <c r="B548" s="7"/>
      <c r="C548" s="7"/>
      <c r="D548" s="7"/>
      <c r="E548" s="7"/>
      <c r="F548" s="7"/>
      <c r="G548" s="7"/>
      <c r="H548" s="7"/>
      <c r="I548" s="7"/>
      <c r="K548" s="7"/>
      <c r="L548" s="7"/>
      <c r="M548" s="7"/>
      <c r="O548" s="7"/>
      <c r="P548" s="183"/>
      <c r="Q548" s="183"/>
      <c r="R548" s="7"/>
      <c r="S548" s="7">
        <f t="shared" si="3"/>
        <v>0</v>
      </c>
      <c r="T548" s="7"/>
      <c r="U548" s="242"/>
      <c r="V548" s="7"/>
      <c r="W548" s="7"/>
      <c r="X548" s="185"/>
      <c r="Y548" s="7"/>
      <c r="Z548" s="7"/>
      <c r="AA548" s="7"/>
      <c r="AB548" s="7"/>
      <c r="AC548" s="7"/>
      <c r="AD548" s="7"/>
      <c r="AE548" s="7"/>
      <c r="AF548" s="7"/>
      <c r="AG548" s="7"/>
      <c r="AH548" s="7"/>
      <c r="AI548" s="7"/>
      <c r="AJ548" s="7"/>
      <c r="AK548" s="7"/>
      <c r="AL548" s="7"/>
    </row>
    <row r="549" ht="15.75" customHeight="1">
      <c r="A549" s="183"/>
      <c r="B549" s="7"/>
      <c r="C549" s="7"/>
      <c r="D549" s="7"/>
      <c r="E549" s="7"/>
      <c r="F549" s="7"/>
      <c r="G549" s="7"/>
      <c r="H549" s="7"/>
      <c r="I549" s="7"/>
      <c r="K549" s="7"/>
      <c r="L549" s="7"/>
      <c r="M549" s="7"/>
      <c r="O549" s="7"/>
      <c r="P549" s="183"/>
      <c r="Q549" s="183"/>
      <c r="R549" s="7"/>
      <c r="S549" s="7">
        <f t="shared" si="3"/>
        <v>0</v>
      </c>
      <c r="T549" s="7"/>
      <c r="U549" s="242"/>
      <c r="V549" s="7"/>
      <c r="W549" s="7"/>
      <c r="X549" s="185"/>
      <c r="Y549" s="7"/>
      <c r="Z549" s="7"/>
      <c r="AA549" s="7"/>
      <c r="AB549" s="7"/>
      <c r="AC549" s="7"/>
      <c r="AD549" s="7"/>
      <c r="AE549" s="7"/>
      <c r="AF549" s="7"/>
      <c r="AG549" s="7"/>
      <c r="AH549" s="7"/>
      <c r="AI549" s="7"/>
      <c r="AJ549" s="7"/>
      <c r="AK549" s="7"/>
      <c r="AL549" s="7"/>
    </row>
    <row r="550" ht="15.75" customHeight="1">
      <c r="A550" s="183"/>
      <c r="B550" s="7"/>
      <c r="C550" s="7"/>
      <c r="D550" s="7"/>
      <c r="E550" s="7"/>
      <c r="F550" s="7"/>
      <c r="G550" s="7"/>
      <c r="H550" s="7"/>
      <c r="I550" s="7"/>
      <c r="K550" s="7"/>
      <c r="L550" s="7"/>
      <c r="M550" s="7"/>
      <c r="O550" s="7"/>
      <c r="P550" s="183"/>
      <c r="Q550" s="183"/>
      <c r="R550" s="7"/>
      <c r="S550" s="7">
        <f t="shared" si="3"/>
        <v>0</v>
      </c>
      <c r="T550" s="7"/>
      <c r="U550" s="242"/>
      <c r="V550" s="7"/>
      <c r="W550" s="7"/>
      <c r="X550" s="185"/>
      <c r="Y550" s="7"/>
      <c r="Z550" s="7"/>
      <c r="AA550" s="7"/>
      <c r="AB550" s="7"/>
      <c r="AC550" s="7"/>
      <c r="AD550" s="7"/>
      <c r="AE550" s="7"/>
      <c r="AF550" s="7"/>
      <c r="AG550" s="7"/>
      <c r="AH550" s="7"/>
      <c r="AI550" s="7"/>
      <c r="AJ550" s="7"/>
      <c r="AK550" s="7"/>
      <c r="AL550" s="7"/>
    </row>
    <row r="551" ht="15.75" customHeight="1">
      <c r="A551" s="183"/>
      <c r="B551" s="7"/>
      <c r="C551" s="7"/>
      <c r="D551" s="7"/>
      <c r="E551" s="7"/>
      <c r="F551" s="7"/>
      <c r="G551" s="7"/>
      <c r="H551" s="7"/>
      <c r="I551" s="7"/>
      <c r="K551" s="7"/>
      <c r="L551" s="7"/>
      <c r="M551" s="7"/>
      <c r="O551" s="7"/>
      <c r="P551" s="183"/>
      <c r="Q551" s="183"/>
      <c r="R551" s="7"/>
      <c r="S551" s="7">
        <f t="shared" si="3"/>
        <v>0</v>
      </c>
      <c r="T551" s="7"/>
      <c r="U551" s="242"/>
      <c r="V551" s="7"/>
      <c r="W551" s="7"/>
      <c r="X551" s="185"/>
      <c r="Y551" s="7"/>
      <c r="Z551" s="7"/>
      <c r="AA551" s="7"/>
      <c r="AB551" s="7"/>
      <c r="AC551" s="7"/>
      <c r="AD551" s="7"/>
      <c r="AE551" s="7"/>
      <c r="AF551" s="7"/>
      <c r="AG551" s="7"/>
      <c r="AH551" s="7"/>
      <c r="AI551" s="7"/>
      <c r="AJ551" s="7"/>
      <c r="AK551" s="7"/>
      <c r="AL551" s="7"/>
    </row>
    <row r="552" ht="15.75" customHeight="1">
      <c r="A552" s="183"/>
      <c r="B552" s="7"/>
      <c r="C552" s="7"/>
      <c r="D552" s="7"/>
      <c r="E552" s="7"/>
      <c r="F552" s="7"/>
      <c r="G552" s="7"/>
      <c r="H552" s="7"/>
      <c r="I552" s="7"/>
      <c r="K552" s="7"/>
      <c r="L552" s="7"/>
      <c r="M552" s="7"/>
      <c r="O552" s="7"/>
      <c r="P552" s="183"/>
      <c r="Q552" s="183"/>
      <c r="R552" s="7"/>
      <c r="S552" s="7">
        <f t="shared" si="3"/>
        <v>0</v>
      </c>
      <c r="T552" s="7"/>
      <c r="U552" s="242"/>
      <c r="V552" s="7"/>
      <c r="W552" s="7"/>
      <c r="X552" s="185"/>
      <c r="Y552" s="7"/>
      <c r="Z552" s="7"/>
      <c r="AA552" s="7"/>
      <c r="AB552" s="7"/>
      <c r="AC552" s="7"/>
      <c r="AD552" s="7"/>
      <c r="AE552" s="7"/>
      <c r="AF552" s="7"/>
      <c r="AG552" s="7"/>
      <c r="AH552" s="7"/>
      <c r="AI552" s="7"/>
      <c r="AJ552" s="7"/>
      <c r="AK552" s="7"/>
      <c r="AL552" s="7"/>
    </row>
    <row r="553" ht="15.75" customHeight="1">
      <c r="A553" s="183"/>
      <c r="B553" s="7"/>
      <c r="C553" s="7"/>
      <c r="D553" s="7"/>
      <c r="E553" s="7"/>
      <c r="F553" s="7"/>
      <c r="G553" s="7"/>
      <c r="H553" s="7"/>
      <c r="I553" s="7"/>
      <c r="K553" s="7"/>
      <c r="L553" s="7"/>
      <c r="M553" s="7"/>
      <c r="O553" s="7"/>
      <c r="P553" s="183"/>
      <c r="Q553" s="183"/>
      <c r="R553" s="7"/>
      <c r="S553" s="7">
        <f t="shared" si="3"/>
        <v>0</v>
      </c>
      <c r="T553" s="7"/>
      <c r="U553" s="242"/>
      <c r="V553" s="7"/>
      <c r="W553" s="7"/>
      <c r="X553" s="185"/>
      <c r="Y553" s="7"/>
      <c r="Z553" s="7"/>
      <c r="AA553" s="7"/>
      <c r="AB553" s="7"/>
      <c r="AC553" s="7"/>
      <c r="AD553" s="7"/>
      <c r="AE553" s="7"/>
      <c r="AF553" s="7"/>
      <c r="AG553" s="7"/>
      <c r="AH553" s="7"/>
      <c r="AI553" s="7"/>
      <c r="AJ553" s="7"/>
      <c r="AK553" s="7"/>
      <c r="AL553" s="7"/>
    </row>
    <row r="554" ht="15.75" customHeight="1">
      <c r="A554" s="183"/>
      <c r="B554" s="7"/>
      <c r="C554" s="7"/>
      <c r="D554" s="7"/>
      <c r="E554" s="7"/>
      <c r="F554" s="7"/>
      <c r="G554" s="7"/>
      <c r="H554" s="7"/>
      <c r="I554" s="7"/>
      <c r="K554" s="7"/>
      <c r="L554" s="7"/>
      <c r="M554" s="7"/>
      <c r="O554" s="7"/>
      <c r="P554" s="183"/>
      <c r="Q554" s="183"/>
      <c r="R554" s="7"/>
      <c r="S554" s="7">
        <f t="shared" si="3"/>
        <v>0</v>
      </c>
      <c r="T554" s="7"/>
      <c r="U554" s="242"/>
      <c r="V554" s="7"/>
      <c r="W554" s="7"/>
      <c r="X554" s="185"/>
      <c r="Y554" s="7"/>
      <c r="Z554" s="7"/>
      <c r="AA554" s="7"/>
      <c r="AB554" s="7"/>
      <c r="AC554" s="7"/>
      <c r="AD554" s="7"/>
      <c r="AE554" s="7"/>
      <c r="AF554" s="7"/>
      <c r="AG554" s="7"/>
      <c r="AH554" s="7"/>
      <c r="AI554" s="7"/>
      <c r="AJ554" s="7"/>
      <c r="AK554" s="7"/>
      <c r="AL554" s="7"/>
    </row>
    <row r="555" ht="15.75" customHeight="1">
      <c r="A555" s="183"/>
      <c r="B555" s="7"/>
      <c r="C555" s="7"/>
      <c r="D555" s="7"/>
      <c r="E555" s="7"/>
      <c r="F555" s="7"/>
      <c r="G555" s="7"/>
      <c r="H555" s="7"/>
      <c r="I555" s="7"/>
      <c r="K555" s="7"/>
      <c r="L555" s="7"/>
      <c r="M555" s="7"/>
      <c r="O555" s="7"/>
      <c r="P555" s="183"/>
      <c r="Q555" s="183"/>
      <c r="R555" s="7"/>
      <c r="S555" s="7">
        <f t="shared" si="3"/>
        <v>0</v>
      </c>
      <c r="T555" s="7"/>
      <c r="U555" s="242"/>
      <c r="V555" s="7"/>
      <c r="W555" s="7"/>
      <c r="X555" s="185"/>
      <c r="Y555" s="7"/>
      <c r="Z555" s="7"/>
      <c r="AA555" s="7"/>
      <c r="AB555" s="7"/>
      <c r="AC555" s="7"/>
      <c r="AD555" s="7"/>
      <c r="AE555" s="7"/>
      <c r="AF555" s="7"/>
      <c r="AG555" s="7"/>
      <c r="AH555" s="7"/>
      <c r="AI555" s="7"/>
      <c r="AJ555" s="7"/>
      <c r="AK555" s="7"/>
      <c r="AL555" s="7"/>
    </row>
    <row r="556" ht="15.75" customHeight="1">
      <c r="A556" s="183"/>
      <c r="B556" s="7"/>
      <c r="C556" s="7"/>
      <c r="D556" s="7"/>
      <c r="E556" s="7"/>
      <c r="F556" s="7"/>
      <c r="G556" s="7"/>
      <c r="H556" s="7"/>
      <c r="I556" s="7"/>
      <c r="K556" s="7"/>
      <c r="L556" s="7"/>
      <c r="M556" s="7"/>
      <c r="O556" s="7"/>
      <c r="P556" s="183"/>
      <c r="Q556" s="183"/>
      <c r="R556" s="7"/>
      <c r="S556" s="7">
        <f t="shared" si="3"/>
        <v>0</v>
      </c>
      <c r="T556" s="7"/>
      <c r="U556" s="242"/>
      <c r="V556" s="7"/>
      <c r="W556" s="7"/>
      <c r="X556" s="185"/>
      <c r="Y556" s="7"/>
      <c r="Z556" s="7"/>
      <c r="AA556" s="7"/>
      <c r="AB556" s="7"/>
      <c r="AC556" s="7"/>
      <c r="AD556" s="7"/>
      <c r="AE556" s="7"/>
      <c r="AF556" s="7"/>
      <c r="AG556" s="7"/>
      <c r="AH556" s="7"/>
      <c r="AI556" s="7"/>
      <c r="AJ556" s="7"/>
      <c r="AK556" s="7"/>
      <c r="AL556" s="7"/>
    </row>
    <row r="557" ht="15.75" customHeight="1">
      <c r="A557" s="183"/>
      <c r="B557" s="7"/>
      <c r="C557" s="7"/>
      <c r="D557" s="7"/>
      <c r="E557" s="7"/>
      <c r="F557" s="7"/>
      <c r="G557" s="7"/>
      <c r="H557" s="7"/>
      <c r="I557" s="7"/>
      <c r="K557" s="7"/>
      <c r="L557" s="7"/>
      <c r="M557" s="7"/>
      <c r="O557" s="7"/>
      <c r="P557" s="183"/>
      <c r="Q557" s="183"/>
      <c r="R557" s="7"/>
      <c r="S557" s="7">
        <f t="shared" si="3"/>
        <v>0</v>
      </c>
      <c r="T557" s="7"/>
      <c r="U557" s="242"/>
      <c r="V557" s="7"/>
      <c r="W557" s="7"/>
      <c r="X557" s="185"/>
      <c r="Y557" s="7"/>
      <c r="Z557" s="7"/>
      <c r="AA557" s="7"/>
      <c r="AB557" s="7"/>
      <c r="AC557" s="7"/>
      <c r="AD557" s="7"/>
      <c r="AE557" s="7"/>
      <c r="AF557" s="7"/>
      <c r="AG557" s="7"/>
      <c r="AH557" s="7"/>
      <c r="AI557" s="7"/>
      <c r="AJ557" s="7"/>
      <c r="AK557" s="7"/>
      <c r="AL557" s="7"/>
    </row>
    <row r="558" ht="15.75" customHeight="1">
      <c r="A558" s="183"/>
      <c r="B558" s="7"/>
      <c r="C558" s="7"/>
      <c r="D558" s="7"/>
      <c r="E558" s="7"/>
      <c r="F558" s="7"/>
      <c r="G558" s="7"/>
      <c r="H558" s="7"/>
      <c r="I558" s="7"/>
      <c r="K558" s="7"/>
      <c r="L558" s="7"/>
      <c r="M558" s="7"/>
      <c r="O558" s="7"/>
      <c r="P558" s="183"/>
      <c r="Q558" s="183"/>
      <c r="R558" s="7"/>
      <c r="S558" s="7">
        <f t="shared" si="3"/>
        <v>0</v>
      </c>
      <c r="T558" s="7"/>
      <c r="U558" s="242"/>
      <c r="V558" s="7"/>
      <c r="W558" s="7"/>
      <c r="X558" s="185"/>
      <c r="Y558" s="7"/>
      <c r="Z558" s="7"/>
      <c r="AA558" s="7"/>
      <c r="AB558" s="7"/>
      <c r="AC558" s="7"/>
      <c r="AD558" s="7"/>
      <c r="AE558" s="7"/>
      <c r="AF558" s="7"/>
      <c r="AG558" s="7"/>
      <c r="AH558" s="7"/>
      <c r="AI558" s="7"/>
      <c r="AJ558" s="7"/>
      <c r="AK558" s="7"/>
      <c r="AL558" s="7"/>
    </row>
    <row r="559" ht="15.75" customHeight="1">
      <c r="A559" s="183"/>
      <c r="B559" s="7"/>
      <c r="C559" s="7"/>
      <c r="D559" s="7"/>
      <c r="E559" s="7"/>
      <c r="F559" s="7"/>
      <c r="G559" s="7"/>
      <c r="H559" s="7"/>
      <c r="I559" s="7"/>
      <c r="K559" s="7"/>
      <c r="L559" s="7"/>
      <c r="M559" s="7"/>
      <c r="O559" s="7"/>
      <c r="P559" s="183"/>
      <c r="Q559" s="183"/>
      <c r="R559" s="7"/>
      <c r="S559" s="7">
        <f t="shared" si="3"/>
        <v>0</v>
      </c>
      <c r="T559" s="7"/>
      <c r="U559" s="242"/>
      <c r="V559" s="7"/>
      <c r="W559" s="7"/>
      <c r="X559" s="185"/>
      <c r="Y559" s="7"/>
      <c r="Z559" s="7"/>
      <c r="AA559" s="7"/>
      <c r="AB559" s="7"/>
      <c r="AC559" s="7"/>
      <c r="AD559" s="7"/>
      <c r="AE559" s="7"/>
      <c r="AF559" s="7"/>
      <c r="AG559" s="7"/>
      <c r="AH559" s="7"/>
      <c r="AI559" s="7"/>
      <c r="AJ559" s="7"/>
      <c r="AK559" s="7"/>
      <c r="AL559" s="7"/>
    </row>
    <row r="560" ht="15.75" customHeight="1">
      <c r="A560" s="183"/>
      <c r="B560" s="7"/>
      <c r="C560" s="7"/>
      <c r="D560" s="7"/>
      <c r="E560" s="7"/>
      <c r="F560" s="7"/>
      <c r="G560" s="7"/>
      <c r="H560" s="7"/>
      <c r="I560" s="7"/>
      <c r="K560" s="7"/>
      <c r="L560" s="7"/>
      <c r="M560" s="7"/>
      <c r="O560" s="7"/>
      <c r="P560" s="183"/>
      <c r="Q560" s="183"/>
      <c r="R560" s="7"/>
      <c r="S560" s="7">
        <f t="shared" si="3"/>
        <v>0</v>
      </c>
      <c r="T560" s="7"/>
      <c r="U560" s="242"/>
      <c r="V560" s="7"/>
      <c r="W560" s="7"/>
      <c r="X560" s="185"/>
      <c r="Y560" s="7"/>
      <c r="Z560" s="7"/>
      <c r="AA560" s="7"/>
      <c r="AB560" s="7"/>
      <c r="AC560" s="7"/>
      <c r="AD560" s="7"/>
      <c r="AE560" s="7"/>
      <c r="AF560" s="7"/>
      <c r="AG560" s="7"/>
      <c r="AH560" s="7"/>
      <c r="AI560" s="7"/>
      <c r="AJ560" s="7"/>
      <c r="AK560" s="7"/>
      <c r="AL560" s="7"/>
    </row>
    <row r="561" ht="15.75" customHeight="1">
      <c r="A561" s="183"/>
      <c r="B561" s="7"/>
      <c r="C561" s="7"/>
      <c r="D561" s="7"/>
      <c r="E561" s="7"/>
      <c r="F561" s="7"/>
      <c r="G561" s="7"/>
      <c r="H561" s="7"/>
      <c r="I561" s="7"/>
      <c r="K561" s="7"/>
      <c r="L561" s="7"/>
      <c r="M561" s="7"/>
      <c r="O561" s="7"/>
      <c r="P561" s="183"/>
      <c r="Q561" s="183"/>
      <c r="R561" s="7"/>
      <c r="S561" s="7">
        <f t="shared" si="3"/>
        <v>0</v>
      </c>
      <c r="T561" s="7"/>
      <c r="U561" s="242"/>
      <c r="V561" s="7"/>
      <c r="W561" s="7"/>
      <c r="X561" s="185"/>
      <c r="Y561" s="7"/>
      <c r="Z561" s="7"/>
      <c r="AA561" s="7"/>
      <c r="AB561" s="7"/>
      <c r="AC561" s="7"/>
      <c r="AD561" s="7"/>
      <c r="AE561" s="7"/>
      <c r="AF561" s="7"/>
      <c r="AG561" s="7"/>
      <c r="AH561" s="7"/>
      <c r="AI561" s="7"/>
      <c r="AJ561" s="7"/>
      <c r="AK561" s="7"/>
      <c r="AL561" s="7"/>
    </row>
    <row r="562" ht="15.75" customHeight="1">
      <c r="A562" s="183"/>
      <c r="B562" s="7"/>
      <c r="C562" s="7"/>
      <c r="D562" s="7"/>
      <c r="E562" s="7"/>
      <c r="F562" s="7"/>
      <c r="G562" s="7"/>
      <c r="H562" s="7"/>
      <c r="I562" s="7"/>
      <c r="K562" s="7"/>
      <c r="L562" s="7"/>
      <c r="M562" s="7"/>
      <c r="O562" s="7"/>
      <c r="P562" s="183"/>
      <c r="Q562" s="183"/>
      <c r="R562" s="7"/>
      <c r="S562" s="7">
        <f t="shared" si="3"/>
        <v>0</v>
      </c>
      <c r="T562" s="7"/>
      <c r="U562" s="242"/>
      <c r="V562" s="7"/>
      <c r="W562" s="7"/>
      <c r="X562" s="185"/>
      <c r="Y562" s="7"/>
      <c r="Z562" s="7"/>
      <c r="AA562" s="7"/>
      <c r="AB562" s="7"/>
      <c r="AC562" s="7"/>
      <c r="AD562" s="7"/>
      <c r="AE562" s="7"/>
      <c r="AF562" s="7"/>
      <c r="AG562" s="7"/>
      <c r="AH562" s="7"/>
      <c r="AI562" s="7"/>
      <c r="AJ562" s="7"/>
      <c r="AK562" s="7"/>
      <c r="AL562" s="7"/>
    </row>
    <row r="563" ht="15.75" customHeight="1">
      <c r="A563" s="183"/>
      <c r="B563" s="7"/>
      <c r="C563" s="7"/>
      <c r="D563" s="7"/>
      <c r="E563" s="7"/>
      <c r="F563" s="7"/>
      <c r="G563" s="7"/>
      <c r="H563" s="7"/>
      <c r="I563" s="7"/>
      <c r="K563" s="7"/>
      <c r="L563" s="7"/>
      <c r="M563" s="7"/>
      <c r="O563" s="7"/>
      <c r="P563" s="183"/>
      <c r="Q563" s="183"/>
      <c r="R563" s="7"/>
      <c r="S563" s="7">
        <f t="shared" si="3"/>
        <v>0</v>
      </c>
      <c r="T563" s="7"/>
      <c r="U563" s="242"/>
      <c r="V563" s="7"/>
      <c r="W563" s="7"/>
      <c r="X563" s="185"/>
      <c r="Y563" s="7"/>
      <c r="Z563" s="7"/>
      <c r="AA563" s="7"/>
      <c r="AB563" s="7"/>
      <c r="AC563" s="7"/>
      <c r="AD563" s="7"/>
      <c r="AE563" s="7"/>
      <c r="AF563" s="7"/>
      <c r="AG563" s="7"/>
      <c r="AH563" s="7"/>
      <c r="AI563" s="7"/>
      <c r="AJ563" s="7"/>
      <c r="AK563" s="7"/>
      <c r="AL563" s="7"/>
    </row>
    <row r="564" ht="15.75" customHeight="1">
      <c r="A564" s="183"/>
      <c r="B564" s="7"/>
      <c r="C564" s="7"/>
      <c r="D564" s="7"/>
      <c r="E564" s="7"/>
      <c r="F564" s="7"/>
      <c r="G564" s="7"/>
      <c r="H564" s="7"/>
      <c r="I564" s="7"/>
      <c r="K564" s="7"/>
      <c r="L564" s="7"/>
      <c r="M564" s="7"/>
      <c r="O564" s="7"/>
      <c r="P564" s="183"/>
      <c r="Q564" s="183"/>
      <c r="R564" s="7"/>
      <c r="S564" s="7">
        <f t="shared" si="3"/>
        <v>0</v>
      </c>
      <c r="T564" s="7"/>
      <c r="U564" s="242"/>
      <c r="V564" s="7"/>
      <c r="W564" s="7"/>
      <c r="X564" s="185"/>
      <c r="Y564" s="7"/>
      <c r="Z564" s="7"/>
      <c r="AA564" s="7"/>
      <c r="AB564" s="7"/>
      <c r="AC564" s="7"/>
      <c r="AD564" s="7"/>
      <c r="AE564" s="7"/>
      <c r="AF564" s="7"/>
      <c r="AG564" s="7"/>
      <c r="AH564" s="7"/>
      <c r="AI564" s="7"/>
      <c r="AJ564" s="7"/>
      <c r="AK564" s="7"/>
      <c r="AL564" s="7"/>
    </row>
    <row r="565" ht="15.75" customHeight="1">
      <c r="A565" s="183"/>
      <c r="B565" s="7"/>
      <c r="C565" s="7"/>
      <c r="D565" s="7"/>
      <c r="E565" s="7"/>
      <c r="F565" s="7"/>
      <c r="G565" s="7"/>
      <c r="H565" s="7"/>
      <c r="I565" s="7"/>
      <c r="K565" s="7"/>
      <c r="L565" s="7"/>
      <c r="M565" s="7"/>
      <c r="O565" s="7"/>
      <c r="P565" s="183"/>
      <c r="Q565" s="183"/>
      <c r="R565" s="7"/>
      <c r="S565" s="7">
        <f t="shared" si="3"/>
        <v>0</v>
      </c>
      <c r="T565" s="7"/>
      <c r="U565" s="242"/>
      <c r="V565" s="7"/>
      <c r="W565" s="7"/>
      <c r="X565" s="185"/>
      <c r="Y565" s="7"/>
      <c r="Z565" s="7"/>
      <c r="AA565" s="7"/>
      <c r="AB565" s="7"/>
      <c r="AC565" s="7"/>
      <c r="AD565" s="7"/>
      <c r="AE565" s="7"/>
      <c r="AF565" s="7"/>
      <c r="AG565" s="7"/>
      <c r="AH565" s="7"/>
      <c r="AI565" s="7"/>
      <c r="AJ565" s="7"/>
      <c r="AK565" s="7"/>
      <c r="AL565" s="7"/>
    </row>
    <row r="566" ht="15.75" customHeight="1">
      <c r="A566" s="261"/>
      <c r="B566" s="262"/>
      <c r="C566" s="262"/>
      <c r="D566" s="262"/>
      <c r="E566" s="262"/>
      <c r="F566" s="262"/>
      <c r="G566" s="262"/>
      <c r="H566" s="262"/>
      <c r="I566" s="262"/>
      <c r="J566" s="263"/>
      <c r="K566" s="262"/>
      <c r="L566" s="262"/>
      <c r="M566" s="262"/>
      <c r="N566" s="263"/>
      <c r="O566" s="262"/>
      <c r="P566" s="261"/>
      <c r="Q566" s="261"/>
      <c r="R566" s="262"/>
      <c r="S566" s="7">
        <f t="shared" si="3"/>
        <v>0</v>
      </c>
      <c r="T566" s="262"/>
      <c r="U566" s="264"/>
      <c r="V566" s="262"/>
      <c r="W566" s="262"/>
      <c r="X566" s="265"/>
      <c r="Y566" s="262"/>
      <c r="Z566" s="262"/>
      <c r="AA566" s="262"/>
      <c r="AB566" s="262"/>
      <c r="AC566" s="262"/>
      <c r="AD566" s="262"/>
      <c r="AE566" s="262"/>
      <c r="AF566" s="262"/>
      <c r="AG566" s="262"/>
      <c r="AH566" s="262"/>
      <c r="AI566" s="262"/>
      <c r="AJ566" s="262"/>
      <c r="AK566" s="262"/>
      <c r="AL566" s="262"/>
    </row>
    <row r="567" ht="15.75" customHeight="1">
      <c r="A567" s="183"/>
      <c r="C567" s="7"/>
      <c r="D567" s="7"/>
      <c r="E567" s="7"/>
      <c r="F567" s="7"/>
      <c r="G567" s="7"/>
      <c r="H567" s="7"/>
      <c r="I567" s="7"/>
      <c r="J567" s="7"/>
      <c r="M567" s="7"/>
      <c r="N567" s="7"/>
      <c r="O567" s="7"/>
      <c r="P567" s="191"/>
      <c r="Q567" s="191"/>
      <c r="R567" s="7"/>
      <c r="S567" s="7">
        <f t="shared" si="3"/>
        <v>0</v>
      </c>
      <c r="T567" s="31"/>
      <c r="U567" s="31"/>
      <c r="X567" s="28"/>
    </row>
    <row r="568" ht="15.75" customHeight="1">
      <c r="A568" s="183"/>
      <c r="C568" s="7"/>
      <c r="D568" s="7"/>
      <c r="E568" s="7"/>
      <c r="F568" s="7"/>
      <c r="G568" s="7"/>
      <c r="H568" s="7"/>
      <c r="I568" s="7"/>
      <c r="J568" s="7"/>
      <c r="M568" s="7"/>
      <c r="N568" s="7"/>
      <c r="O568" s="7"/>
      <c r="P568" s="191"/>
      <c r="Q568" s="191"/>
      <c r="R568" s="7"/>
      <c r="S568" s="7">
        <f t="shared" si="3"/>
        <v>0</v>
      </c>
      <c r="T568" s="31"/>
      <c r="U568" s="31"/>
      <c r="X568" s="28"/>
    </row>
    <row r="569" ht="15.75" customHeight="1">
      <c r="A569" s="183"/>
      <c r="C569" s="7"/>
      <c r="D569" s="7"/>
      <c r="E569" s="7"/>
      <c r="F569" s="7"/>
      <c r="G569" s="7"/>
      <c r="H569" s="7"/>
      <c r="I569" s="7"/>
      <c r="J569" s="7"/>
      <c r="M569" s="7"/>
      <c r="N569" s="7"/>
      <c r="O569" s="7"/>
      <c r="P569" s="191"/>
      <c r="Q569" s="191"/>
      <c r="R569" s="7"/>
      <c r="S569" s="7">
        <f t="shared" si="3"/>
        <v>0</v>
      </c>
      <c r="T569" s="31"/>
      <c r="U569" s="31"/>
      <c r="X569" s="28"/>
    </row>
    <row r="570" ht="15.75" customHeight="1">
      <c r="A570" s="266"/>
      <c r="C570" s="7"/>
      <c r="D570" s="7"/>
      <c r="E570" s="7"/>
      <c r="F570" s="7"/>
      <c r="G570" s="7"/>
      <c r="H570" s="7"/>
      <c r="I570" s="7"/>
      <c r="J570" s="7"/>
      <c r="M570" s="7"/>
      <c r="N570" s="7"/>
      <c r="O570" s="7"/>
      <c r="P570" s="191"/>
      <c r="Q570" s="191"/>
      <c r="R570" s="7"/>
      <c r="S570" s="7">
        <f t="shared" si="3"/>
        <v>0</v>
      </c>
      <c r="T570" s="31"/>
      <c r="U570" s="31"/>
      <c r="X570" s="28"/>
    </row>
    <row r="571" ht="15.75" customHeight="1">
      <c r="A571" s="266"/>
      <c r="C571" s="7"/>
      <c r="D571" s="7"/>
      <c r="E571" s="7"/>
      <c r="F571" s="7"/>
      <c r="G571" s="7"/>
      <c r="H571" s="7"/>
      <c r="I571" s="7"/>
      <c r="J571" s="7"/>
      <c r="M571" s="7"/>
      <c r="N571" s="7"/>
      <c r="O571" s="7"/>
      <c r="P571" s="191"/>
      <c r="Q571" s="191"/>
      <c r="R571" s="7"/>
      <c r="S571" s="7">
        <f t="shared" si="3"/>
        <v>0</v>
      </c>
      <c r="T571" s="31"/>
      <c r="U571" s="31"/>
      <c r="X571" s="28"/>
    </row>
    <row r="572" ht="15.75" customHeight="1">
      <c r="A572" s="183"/>
      <c r="C572" s="7"/>
      <c r="D572" s="7"/>
      <c r="E572" s="7"/>
      <c r="F572" s="7"/>
      <c r="G572" s="7"/>
      <c r="H572" s="7"/>
      <c r="I572" s="7"/>
      <c r="J572" s="7"/>
      <c r="M572" s="7"/>
      <c r="N572" s="7"/>
      <c r="O572" s="7"/>
      <c r="P572" s="191"/>
      <c r="Q572" s="191"/>
      <c r="R572" s="7"/>
      <c r="S572" s="7">
        <f t="shared" si="3"/>
        <v>0</v>
      </c>
      <c r="T572" s="31"/>
      <c r="U572" s="31"/>
      <c r="X572" s="28"/>
    </row>
    <row r="573" ht="15.75" customHeight="1">
      <c r="A573" s="183"/>
      <c r="C573" s="7"/>
      <c r="D573" s="7"/>
      <c r="E573" s="7"/>
      <c r="F573" s="7"/>
      <c r="G573" s="7"/>
      <c r="H573" s="7"/>
      <c r="I573" s="7"/>
      <c r="J573" s="7"/>
      <c r="M573" s="7"/>
      <c r="N573" s="7"/>
      <c r="O573" s="7"/>
      <c r="P573" s="191"/>
      <c r="Q573" s="191"/>
      <c r="R573" s="7"/>
      <c r="S573" s="7">
        <f t="shared" si="3"/>
        <v>0</v>
      </c>
      <c r="T573" s="31"/>
      <c r="U573" s="31"/>
      <c r="X573" s="28"/>
    </row>
    <row r="574" ht="15.75" customHeight="1">
      <c r="A574" s="183"/>
      <c r="C574" s="7"/>
      <c r="D574" s="7"/>
      <c r="E574" s="7"/>
      <c r="F574" s="7"/>
      <c r="G574" s="7"/>
      <c r="H574" s="7"/>
      <c r="I574" s="7"/>
      <c r="J574" s="7"/>
      <c r="M574" s="7"/>
      <c r="N574" s="7"/>
      <c r="O574" s="7"/>
      <c r="P574" s="191"/>
      <c r="Q574" s="191"/>
      <c r="R574" s="7"/>
      <c r="S574" s="7">
        <f t="shared" si="3"/>
        <v>0</v>
      </c>
      <c r="T574" s="31"/>
      <c r="U574" s="31"/>
      <c r="X574" s="28"/>
    </row>
    <row r="575" ht="15.75" customHeight="1">
      <c r="A575" s="266"/>
      <c r="C575" s="7"/>
      <c r="D575" s="7"/>
      <c r="E575" s="7"/>
      <c r="F575" s="7"/>
      <c r="G575" s="7"/>
      <c r="H575" s="7"/>
      <c r="I575" s="7"/>
      <c r="J575" s="7"/>
      <c r="M575" s="7"/>
      <c r="N575" s="7"/>
      <c r="O575" s="7"/>
      <c r="P575" s="191"/>
      <c r="Q575" s="191"/>
      <c r="R575" s="7"/>
      <c r="S575" s="7">
        <f t="shared" si="3"/>
        <v>0</v>
      </c>
      <c r="T575" s="31"/>
      <c r="U575" s="31"/>
      <c r="X575" s="28"/>
    </row>
    <row r="576" ht="15.75" customHeight="1">
      <c r="A576" s="266"/>
      <c r="C576" s="7"/>
      <c r="D576" s="7"/>
      <c r="E576" s="7"/>
      <c r="F576" s="7"/>
      <c r="G576" s="7"/>
      <c r="H576" s="7"/>
      <c r="I576" s="7"/>
      <c r="J576" s="7"/>
      <c r="M576" s="7"/>
      <c r="N576" s="7"/>
      <c r="O576" s="7"/>
      <c r="P576" s="191"/>
      <c r="Q576" s="191"/>
      <c r="R576" s="7"/>
      <c r="S576" s="7">
        <f t="shared" si="3"/>
        <v>0</v>
      </c>
      <c r="T576" s="31"/>
      <c r="U576" s="31"/>
      <c r="X576" s="28"/>
    </row>
    <row r="577" ht="15.75" customHeight="1">
      <c r="A577" s="181"/>
      <c r="B577" s="3"/>
      <c r="C577" s="7"/>
      <c r="D577" s="7"/>
      <c r="E577" s="7"/>
      <c r="F577" s="7"/>
      <c r="G577" s="7"/>
      <c r="H577" s="7"/>
      <c r="I577" s="7"/>
      <c r="J577" s="7"/>
      <c r="M577" s="7"/>
      <c r="N577" s="7"/>
      <c r="O577" s="7"/>
      <c r="P577" s="191"/>
      <c r="Q577" s="191"/>
      <c r="R577" s="7"/>
      <c r="S577" s="7">
        <f t="shared" si="3"/>
        <v>0</v>
      </c>
      <c r="T577" s="31"/>
      <c r="U577" s="31"/>
      <c r="X577" s="28"/>
    </row>
    <row r="578" ht="15.75" customHeight="1">
      <c r="A578" s="181"/>
      <c r="B578" s="3"/>
      <c r="C578" s="7"/>
      <c r="D578" s="7"/>
      <c r="E578" s="7"/>
      <c r="F578" s="7"/>
      <c r="G578" s="7"/>
      <c r="H578" s="7"/>
      <c r="I578" s="7"/>
      <c r="J578" s="7"/>
      <c r="M578" s="7"/>
      <c r="N578" s="7"/>
      <c r="O578" s="7"/>
      <c r="P578" s="191"/>
      <c r="Q578" s="191"/>
      <c r="R578" s="7"/>
      <c r="S578" s="7">
        <f t="shared" si="3"/>
        <v>0</v>
      </c>
      <c r="T578" s="31"/>
      <c r="U578" s="31"/>
      <c r="X578" s="28"/>
    </row>
    <row r="579" ht="15.75" customHeight="1">
      <c r="A579" s="181"/>
      <c r="B579" s="3"/>
      <c r="C579" s="7"/>
      <c r="D579" s="7"/>
      <c r="E579" s="7"/>
      <c r="F579" s="7"/>
      <c r="G579" s="7"/>
      <c r="H579" s="7"/>
      <c r="I579" s="7"/>
      <c r="J579" s="7"/>
      <c r="M579" s="7"/>
      <c r="N579" s="7"/>
      <c r="O579" s="7"/>
      <c r="P579" s="191"/>
      <c r="Q579" s="191"/>
      <c r="R579" s="7"/>
      <c r="S579" s="7">
        <f t="shared" si="3"/>
        <v>0</v>
      </c>
      <c r="T579" s="31"/>
      <c r="U579" s="31"/>
      <c r="X579" s="28"/>
    </row>
    <row r="580" ht="15.75" customHeight="1">
      <c r="A580" s="181"/>
      <c r="B580" s="3"/>
      <c r="C580" s="7"/>
      <c r="D580" s="7"/>
      <c r="E580" s="7"/>
      <c r="F580" s="7"/>
      <c r="G580" s="7"/>
      <c r="H580" s="7"/>
      <c r="I580" s="7"/>
      <c r="J580" s="7"/>
      <c r="M580" s="7"/>
      <c r="N580" s="7"/>
      <c r="O580" s="7"/>
      <c r="P580" s="191"/>
      <c r="Q580" s="191"/>
      <c r="R580" s="7"/>
      <c r="S580" s="7">
        <f t="shared" si="3"/>
        <v>0</v>
      </c>
      <c r="T580" s="31"/>
      <c r="U580" s="31"/>
      <c r="X580" s="28"/>
    </row>
    <row r="581" ht="15.75" customHeight="1">
      <c r="A581" s="266"/>
      <c r="C581" s="7"/>
      <c r="D581" s="7"/>
      <c r="E581" s="7"/>
      <c r="F581" s="7"/>
      <c r="G581" s="7"/>
      <c r="H581" s="7"/>
      <c r="I581" s="7"/>
      <c r="J581" s="7"/>
      <c r="M581" s="7"/>
      <c r="N581" s="7"/>
      <c r="O581" s="7"/>
      <c r="P581" s="191"/>
      <c r="Q581" s="191"/>
      <c r="R581" s="7"/>
      <c r="S581" s="7">
        <f t="shared" si="3"/>
        <v>0</v>
      </c>
      <c r="T581" s="31"/>
      <c r="U581" s="31"/>
      <c r="X581" s="28"/>
    </row>
    <row r="582" ht="15.75" customHeight="1">
      <c r="A582" s="266"/>
      <c r="C582" s="7"/>
      <c r="D582" s="7"/>
      <c r="E582" s="7"/>
      <c r="F582" s="7"/>
      <c r="G582" s="7"/>
      <c r="H582" s="7"/>
      <c r="I582" s="7"/>
      <c r="J582" s="7"/>
      <c r="M582" s="7"/>
      <c r="N582" s="7"/>
      <c r="O582" s="7"/>
      <c r="P582" s="191"/>
      <c r="Q582" s="191"/>
      <c r="R582" s="7"/>
      <c r="S582" s="7">
        <f t="shared" si="3"/>
        <v>0</v>
      </c>
      <c r="T582" s="31"/>
      <c r="U582" s="31"/>
      <c r="X582" s="28"/>
    </row>
    <row r="583" ht="15.75" customHeight="1">
      <c r="A583" s="266"/>
      <c r="C583" s="7"/>
      <c r="D583" s="7"/>
      <c r="E583" s="7"/>
      <c r="F583" s="7"/>
      <c r="G583" s="7"/>
      <c r="H583" s="7"/>
      <c r="I583" s="7"/>
      <c r="J583" s="7"/>
      <c r="M583" s="7"/>
      <c r="N583" s="7"/>
      <c r="O583" s="7"/>
      <c r="P583" s="191"/>
      <c r="Q583" s="191"/>
      <c r="R583" s="7"/>
      <c r="S583" s="7">
        <f t="shared" si="3"/>
        <v>0</v>
      </c>
      <c r="T583" s="31"/>
      <c r="U583" s="31"/>
      <c r="X583" s="28"/>
    </row>
    <row r="584" ht="15.75" customHeight="1">
      <c r="A584" s="266"/>
      <c r="C584" s="7"/>
      <c r="D584" s="7"/>
      <c r="E584" s="7"/>
      <c r="F584" s="7"/>
      <c r="G584" s="7"/>
      <c r="H584" s="7"/>
      <c r="I584" s="7"/>
      <c r="J584" s="7"/>
      <c r="M584" s="7"/>
      <c r="N584" s="7"/>
      <c r="O584" s="7"/>
      <c r="P584" s="191"/>
      <c r="Q584" s="191"/>
      <c r="R584" s="7"/>
      <c r="S584" s="7">
        <f t="shared" si="3"/>
        <v>0</v>
      </c>
      <c r="T584" s="31"/>
      <c r="U584" s="31"/>
      <c r="X584" s="28"/>
    </row>
    <row r="585" ht="15.75" customHeight="1">
      <c r="A585" s="266"/>
      <c r="C585" s="7"/>
      <c r="D585" s="7"/>
      <c r="E585" s="7"/>
      <c r="F585" s="7"/>
      <c r="G585" s="7"/>
      <c r="H585" s="7"/>
      <c r="I585" s="7"/>
      <c r="J585" s="7"/>
      <c r="M585" s="7"/>
      <c r="N585" s="7"/>
      <c r="O585" s="7"/>
      <c r="P585" s="191"/>
      <c r="Q585" s="191"/>
      <c r="R585" s="7"/>
      <c r="S585" s="7">
        <f t="shared" si="3"/>
        <v>0</v>
      </c>
      <c r="T585" s="31"/>
      <c r="U585" s="31"/>
      <c r="X585" s="28"/>
    </row>
    <row r="586" ht="15.75" customHeight="1">
      <c r="A586" s="183"/>
      <c r="C586" s="7"/>
      <c r="D586" s="7"/>
      <c r="E586" s="7"/>
      <c r="F586" s="7"/>
      <c r="G586" s="7"/>
      <c r="H586" s="7"/>
      <c r="I586" s="7"/>
      <c r="J586" s="7"/>
      <c r="M586" s="7"/>
      <c r="N586" s="7"/>
      <c r="O586" s="7"/>
      <c r="P586" s="191"/>
      <c r="Q586" s="191"/>
      <c r="R586" s="7"/>
      <c r="S586" s="7">
        <f t="shared" si="3"/>
        <v>0</v>
      </c>
      <c r="T586" s="31"/>
      <c r="U586" s="31"/>
      <c r="X586" s="28"/>
    </row>
    <row r="587" ht="15.75" customHeight="1">
      <c r="A587" s="181"/>
      <c r="B587" s="3"/>
      <c r="C587" s="7"/>
      <c r="D587" s="7"/>
      <c r="E587" s="7"/>
      <c r="F587" s="7"/>
      <c r="G587" s="7"/>
      <c r="H587" s="7"/>
      <c r="I587" s="7"/>
      <c r="J587" s="7"/>
      <c r="M587" s="7"/>
      <c r="N587" s="7"/>
      <c r="O587" s="7"/>
      <c r="P587" s="191"/>
      <c r="Q587" s="191"/>
      <c r="R587" s="7"/>
      <c r="S587" s="7">
        <f t="shared" si="3"/>
        <v>0</v>
      </c>
      <c r="T587" s="31"/>
      <c r="U587" s="31"/>
      <c r="X587" s="28"/>
    </row>
    <row r="588" ht="15.75" customHeight="1">
      <c r="A588" s="181"/>
      <c r="B588" s="3"/>
      <c r="C588" s="7"/>
      <c r="D588" s="7"/>
      <c r="E588" s="7"/>
      <c r="F588" s="7"/>
      <c r="G588" s="7"/>
      <c r="H588" s="7"/>
      <c r="I588" s="7"/>
      <c r="J588" s="7"/>
      <c r="M588" s="7"/>
      <c r="N588" s="7"/>
      <c r="O588" s="7"/>
      <c r="P588" s="191"/>
      <c r="Q588" s="191"/>
      <c r="R588" s="7"/>
      <c r="S588" s="7">
        <f t="shared" si="3"/>
        <v>0</v>
      </c>
      <c r="T588" s="31"/>
      <c r="U588" s="31"/>
      <c r="X588" s="28"/>
    </row>
    <row r="589" ht="15.75" customHeight="1">
      <c r="A589" s="183"/>
      <c r="C589" s="7"/>
      <c r="D589" s="7"/>
      <c r="E589" s="7"/>
      <c r="F589" s="7"/>
      <c r="G589" s="7"/>
      <c r="H589" s="7"/>
      <c r="I589" s="7"/>
      <c r="J589" s="7"/>
      <c r="M589" s="7"/>
      <c r="N589" s="7"/>
      <c r="O589" s="7"/>
      <c r="P589" s="191"/>
      <c r="Q589" s="191"/>
      <c r="R589" s="7"/>
      <c r="S589" s="7">
        <f t="shared" si="3"/>
        <v>0</v>
      </c>
      <c r="T589" s="31"/>
      <c r="U589" s="31"/>
      <c r="X589" s="28"/>
    </row>
    <row r="590" ht="15.75" customHeight="1">
      <c r="A590" s="181"/>
      <c r="B590" s="3"/>
      <c r="C590" s="7"/>
      <c r="D590" s="7"/>
      <c r="E590" s="7"/>
      <c r="F590" s="7"/>
      <c r="G590" s="7"/>
      <c r="H590" s="7"/>
      <c r="I590" s="7"/>
      <c r="J590" s="7"/>
      <c r="M590" s="7"/>
      <c r="N590" s="7"/>
      <c r="O590" s="7"/>
      <c r="P590" s="191"/>
      <c r="Q590" s="191"/>
      <c r="R590" s="7"/>
      <c r="S590" s="7">
        <f t="shared" si="3"/>
        <v>0</v>
      </c>
      <c r="T590" s="31"/>
      <c r="U590" s="31"/>
      <c r="X590" s="28"/>
    </row>
    <row r="591" ht="15.75" customHeight="1">
      <c r="A591" s="181"/>
      <c r="B591" s="3"/>
      <c r="C591" s="7"/>
      <c r="D591" s="7"/>
      <c r="E591" s="7"/>
      <c r="F591" s="7"/>
      <c r="G591" s="7"/>
      <c r="H591" s="7"/>
      <c r="I591" s="7"/>
      <c r="J591" s="7"/>
      <c r="M591" s="7"/>
      <c r="N591" s="7"/>
      <c r="O591" s="7"/>
      <c r="P591" s="191"/>
      <c r="Q591" s="191"/>
      <c r="R591" s="7"/>
      <c r="S591" s="7">
        <f t="shared" si="3"/>
        <v>0</v>
      </c>
      <c r="T591" s="31"/>
      <c r="U591" s="31"/>
      <c r="X591" s="28"/>
    </row>
    <row r="592" ht="15.75" customHeight="1">
      <c r="A592" s="266"/>
      <c r="C592" s="7"/>
      <c r="D592" s="7"/>
      <c r="E592" s="7"/>
      <c r="F592" s="7"/>
      <c r="G592" s="7"/>
      <c r="H592" s="7"/>
      <c r="I592" s="7"/>
      <c r="J592" s="7"/>
      <c r="M592" s="7"/>
      <c r="N592" s="7"/>
      <c r="O592" s="7"/>
      <c r="P592" s="191"/>
      <c r="Q592" s="191"/>
      <c r="R592" s="7"/>
      <c r="S592" s="7">
        <f t="shared" si="3"/>
        <v>0</v>
      </c>
      <c r="T592" s="31"/>
      <c r="U592" s="31"/>
      <c r="X592" s="28"/>
    </row>
    <row r="593" ht="15.75" customHeight="1">
      <c r="A593" s="266"/>
      <c r="C593" s="7"/>
      <c r="D593" s="7"/>
      <c r="E593" s="7"/>
      <c r="F593" s="7"/>
      <c r="G593" s="7"/>
      <c r="H593" s="7"/>
      <c r="I593" s="7"/>
      <c r="J593" s="7"/>
      <c r="M593" s="7"/>
      <c r="N593" s="7"/>
      <c r="O593" s="7"/>
      <c r="P593" s="191"/>
      <c r="Q593" s="191"/>
      <c r="R593" s="7"/>
      <c r="S593" s="7">
        <f t="shared" si="3"/>
        <v>0</v>
      </c>
      <c r="T593" s="31"/>
      <c r="U593" s="31"/>
      <c r="X593" s="28"/>
    </row>
    <row r="594" ht="15.75" customHeight="1">
      <c r="A594" s="266"/>
      <c r="C594" s="7"/>
      <c r="D594" s="7"/>
      <c r="E594" s="7"/>
      <c r="F594" s="7"/>
      <c r="G594" s="7"/>
      <c r="H594" s="7"/>
      <c r="I594" s="7"/>
      <c r="J594" s="7"/>
      <c r="M594" s="7"/>
      <c r="N594" s="7"/>
      <c r="O594" s="7"/>
      <c r="P594" s="191"/>
      <c r="Q594" s="191"/>
      <c r="R594" s="7"/>
      <c r="S594" s="7">
        <f t="shared" si="3"/>
        <v>0</v>
      </c>
      <c r="T594" s="31"/>
      <c r="U594" s="31"/>
      <c r="X594" s="28"/>
    </row>
    <row r="595" ht="15.75" customHeight="1">
      <c r="A595" s="183"/>
      <c r="C595" s="7"/>
      <c r="D595" s="7"/>
      <c r="E595" s="7"/>
      <c r="F595" s="7"/>
      <c r="G595" s="7"/>
      <c r="H595" s="7"/>
      <c r="I595" s="7"/>
      <c r="J595" s="7"/>
      <c r="M595" s="7"/>
      <c r="N595" s="7"/>
      <c r="O595" s="7"/>
      <c r="P595" s="191"/>
      <c r="Q595" s="191"/>
      <c r="R595" s="7"/>
      <c r="S595" s="7">
        <f t="shared" si="3"/>
        <v>0</v>
      </c>
      <c r="T595" s="31"/>
      <c r="U595" s="31"/>
      <c r="X595" s="28"/>
    </row>
    <row r="596" ht="15.75" customHeight="1">
      <c r="A596" s="183"/>
      <c r="C596" s="7"/>
      <c r="D596" s="7"/>
      <c r="E596" s="7"/>
      <c r="F596" s="7"/>
      <c r="G596" s="7"/>
      <c r="H596" s="7"/>
      <c r="I596" s="7"/>
      <c r="J596" s="7"/>
      <c r="M596" s="7"/>
      <c r="N596" s="7"/>
      <c r="O596" s="7"/>
      <c r="P596" s="191"/>
      <c r="Q596" s="191"/>
      <c r="R596" s="7"/>
      <c r="S596" s="7">
        <f t="shared" si="3"/>
        <v>0</v>
      </c>
      <c r="T596" s="31"/>
      <c r="U596" s="31"/>
      <c r="X596" s="28"/>
    </row>
    <row r="597" ht="15.75" customHeight="1">
      <c r="A597" s="183"/>
      <c r="C597" s="7"/>
      <c r="D597" s="7"/>
      <c r="E597" s="7"/>
      <c r="F597" s="7"/>
      <c r="G597" s="7"/>
      <c r="H597" s="7"/>
      <c r="I597" s="7"/>
      <c r="J597" s="7"/>
      <c r="M597" s="7"/>
      <c r="N597" s="7"/>
      <c r="O597" s="7"/>
      <c r="P597" s="191"/>
      <c r="Q597" s="191"/>
      <c r="R597" s="7"/>
      <c r="S597" s="7">
        <f t="shared" si="3"/>
        <v>0</v>
      </c>
      <c r="T597" s="31"/>
      <c r="U597" s="31"/>
      <c r="X597" s="28"/>
    </row>
    <row r="598" ht="15.75" customHeight="1">
      <c r="A598" s="183"/>
      <c r="C598" s="7"/>
      <c r="D598" s="7"/>
      <c r="E598" s="7"/>
      <c r="F598" s="7"/>
      <c r="G598" s="7"/>
      <c r="H598" s="7"/>
      <c r="I598" s="7"/>
      <c r="J598" s="7"/>
      <c r="M598" s="7"/>
      <c r="N598" s="7"/>
      <c r="O598" s="7"/>
      <c r="P598" s="191"/>
      <c r="Q598" s="191"/>
      <c r="R598" s="7"/>
      <c r="S598" s="7">
        <f t="shared" si="3"/>
        <v>0</v>
      </c>
      <c r="T598" s="31"/>
      <c r="U598" s="31"/>
      <c r="X598" s="28"/>
    </row>
    <row r="599" ht="15.75" customHeight="1">
      <c r="A599" s="183"/>
      <c r="C599" s="7"/>
      <c r="D599" s="7"/>
      <c r="E599" s="7"/>
      <c r="F599" s="7"/>
      <c r="G599" s="7"/>
      <c r="H599" s="7"/>
      <c r="I599" s="7"/>
      <c r="J599" s="7"/>
      <c r="M599" s="7"/>
      <c r="N599" s="7"/>
      <c r="O599" s="7"/>
      <c r="P599" s="191"/>
      <c r="Q599" s="191"/>
      <c r="R599" s="7"/>
      <c r="S599" s="7">
        <f t="shared" si="3"/>
        <v>0</v>
      </c>
      <c r="T599" s="31"/>
      <c r="U599" s="31"/>
      <c r="X599" s="28"/>
    </row>
    <row r="600" ht="15.75" customHeight="1">
      <c r="A600" s="183"/>
      <c r="C600" s="7"/>
      <c r="D600" s="7"/>
      <c r="E600" s="7"/>
      <c r="F600" s="7"/>
      <c r="G600" s="7"/>
      <c r="H600" s="7"/>
      <c r="I600" s="7"/>
      <c r="J600" s="7"/>
      <c r="M600" s="7"/>
      <c r="N600" s="7"/>
      <c r="O600" s="7"/>
      <c r="P600" s="191"/>
      <c r="Q600" s="191"/>
      <c r="R600" s="7"/>
      <c r="S600" s="7">
        <f t="shared" si="3"/>
        <v>0</v>
      </c>
      <c r="T600" s="31"/>
      <c r="U600" s="31"/>
      <c r="X600" s="28"/>
    </row>
    <row r="601" ht="15.75" customHeight="1">
      <c r="A601" s="183"/>
      <c r="C601" s="7"/>
      <c r="D601" s="7"/>
      <c r="E601" s="7"/>
      <c r="F601" s="7"/>
      <c r="G601" s="7"/>
      <c r="H601" s="7"/>
      <c r="I601" s="7"/>
      <c r="J601" s="7"/>
      <c r="M601" s="7"/>
      <c r="N601" s="7"/>
      <c r="O601" s="7"/>
      <c r="P601" s="191"/>
      <c r="Q601" s="191"/>
      <c r="R601" s="7"/>
      <c r="S601" s="7">
        <f t="shared" si="3"/>
        <v>0</v>
      </c>
      <c r="T601" s="31"/>
      <c r="U601" s="31"/>
      <c r="X601" s="28"/>
    </row>
    <row r="602" ht="15.75" customHeight="1">
      <c r="A602" s="183"/>
      <c r="C602" s="7"/>
      <c r="D602" s="7"/>
      <c r="E602" s="7"/>
      <c r="F602" s="7"/>
      <c r="G602" s="7"/>
      <c r="H602" s="7"/>
      <c r="I602" s="7"/>
      <c r="J602" s="7"/>
      <c r="M602" s="7"/>
      <c r="N602" s="7"/>
      <c r="O602" s="7"/>
      <c r="P602" s="191"/>
      <c r="Q602" s="191"/>
      <c r="R602" s="7"/>
      <c r="S602" s="7">
        <f t="shared" si="3"/>
        <v>0</v>
      </c>
      <c r="T602" s="31"/>
      <c r="U602" s="31"/>
      <c r="X602" s="28"/>
    </row>
    <row r="603" ht="15.75" customHeight="1">
      <c r="A603" s="183"/>
      <c r="C603" s="7"/>
      <c r="D603" s="7"/>
      <c r="E603" s="7"/>
      <c r="F603" s="7"/>
      <c r="G603" s="7"/>
      <c r="H603" s="7"/>
      <c r="I603" s="7"/>
      <c r="J603" s="7"/>
      <c r="M603" s="7"/>
      <c r="N603" s="7"/>
      <c r="O603" s="7"/>
      <c r="P603" s="191"/>
      <c r="Q603" s="191"/>
      <c r="R603" s="7"/>
      <c r="S603" s="7">
        <f t="shared" si="3"/>
        <v>0</v>
      </c>
      <c r="T603" s="31"/>
      <c r="U603" s="31"/>
      <c r="X603" s="28"/>
    </row>
    <row r="604" ht="15.75" customHeight="1">
      <c r="A604" s="183"/>
      <c r="C604" s="7"/>
      <c r="D604" s="7"/>
      <c r="E604" s="7"/>
      <c r="F604" s="7"/>
      <c r="G604" s="7"/>
      <c r="H604" s="7"/>
      <c r="I604" s="7"/>
      <c r="J604" s="7"/>
      <c r="M604" s="7"/>
      <c r="N604" s="7"/>
      <c r="O604" s="7"/>
      <c r="P604" s="191"/>
      <c r="Q604" s="191"/>
      <c r="R604" s="7"/>
      <c r="S604" s="7">
        <f t="shared" si="3"/>
        <v>0</v>
      </c>
      <c r="T604" s="31"/>
      <c r="U604" s="31"/>
      <c r="X604" s="28"/>
    </row>
    <row r="605" ht="15.75" customHeight="1">
      <c r="A605" s="183"/>
      <c r="C605" s="7"/>
      <c r="D605" s="7"/>
      <c r="E605" s="7"/>
      <c r="F605" s="7"/>
      <c r="G605" s="7"/>
      <c r="H605" s="7"/>
      <c r="I605" s="7"/>
      <c r="J605" s="7"/>
      <c r="M605" s="7"/>
      <c r="N605" s="7"/>
      <c r="O605" s="7"/>
      <c r="P605" s="191"/>
      <c r="Q605" s="191"/>
      <c r="R605" s="7"/>
      <c r="S605" s="7">
        <f t="shared" si="3"/>
        <v>0</v>
      </c>
      <c r="T605" s="31"/>
      <c r="U605" s="31"/>
      <c r="X605" s="28"/>
    </row>
    <row r="606" ht="15.75" customHeight="1">
      <c r="A606" s="183"/>
      <c r="C606" s="7"/>
      <c r="D606" s="7"/>
      <c r="E606" s="7"/>
      <c r="F606" s="7"/>
      <c r="G606" s="7"/>
      <c r="H606" s="7"/>
      <c r="I606" s="7"/>
      <c r="J606" s="7"/>
      <c r="M606" s="7"/>
      <c r="N606" s="7"/>
      <c r="O606" s="7"/>
      <c r="P606" s="191"/>
      <c r="Q606" s="191"/>
      <c r="R606" s="7"/>
      <c r="S606" s="7">
        <f t="shared" si="3"/>
        <v>0</v>
      </c>
      <c r="T606" s="31"/>
      <c r="U606" s="31"/>
      <c r="X606" s="28"/>
    </row>
    <row r="607" ht="15.75" customHeight="1">
      <c r="A607" s="183"/>
      <c r="C607" s="7"/>
      <c r="D607" s="7"/>
      <c r="E607" s="7"/>
      <c r="F607" s="7"/>
      <c r="G607" s="7"/>
      <c r="H607" s="7"/>
      <c r="I607" s="7"/>
      <c r="J607" s="7"/>
      <c r="M607" s="7"/>
      <c r="N607" s="7"/>
      <c r="O607" s="7"/>
      <c r="P607" s="191"/>
      <c r="Q607" s="191"/>
      <c r="R607" s="7"/>
      <c r="S607" s="7">
        <f t="shared" si="3"/>
        <v>0</v>
      </c>
      <c r="T607" s="31"/>
      <c r="U607" s="31"/>
      <c r="X607" s="28"/>
    </row>
    <row r="608" ht="15.75" customHeight="1">
      <c r="A608" s="183"/>
      <c r="C608" s="7"/>
      <c r="D608" s="7"/>
      <c r="E608" s="7"/>
      <c r="F608" s="7"/>
      <c r="G608" s="7"/>
      <c r="H608" s="7"/>
      <c r="I608" s="7"/>
      <c r="J608" s="7"/>
      <c r="M608" s="7"/>
      <c r="N608" s="7"/>
      <c r="O608" s="7"/>
      <c r="P608" s="191"/>
      <c r="Q608" s="191"/>
      <c r="R608" s="7"/>
      <c r="S608" s="7">
        <f t="shared" si="3"/>
        <v>0</v>
      </c>
      <c r="T608" s="31"/>
      <c r="U608" s="31"/>
      <c r="X608" s="28"/>
    </row>
    <row r="609" ht="15.75" customHeight="1">
      <c r="A609" s="183"/>
      <c r="C609" s="7"/>
      <c r="D609" s="7"/>
      <c r="E609" s="7"/>
      <c r="F609" s="7"/>
      <c r="G609" s="7"/>
      <c r="H609" s="7"/>
      <c r="I609" s="7"/>
      <c r="J609" s="7"/>
      <c r="M609" s="7"/>
      <c r="N609" s="7"/>
      <c r="O609" s="7"/>
      <c r="P609" s="191"/>
      <c r="Q609" s="191"/>
      <c r="R609" s="7"/>
      <c r="S609" s="7">
        <f t="shared" si="3"/>
        <v>0</v>
      </c>
      <c r="T609" s="31"/>
      <c r="U609" s="31"/>
      <c r="X609" s="28"/>
    </row>
    <row r="610" ht="15.75" customHeight="1">
      <c r="A610" s="183"/>
      <c r="C610" s="7"/>
      <c r="D610" s="7"/>
      <c r="E610" s="7"/>
      <c r="F610" s="7"/>
      <c r="G610" s="7"/>
      <c r="H610" s="7"/>
      <c r="I610" s="7"/>
      <c r="J610" s="7"/>
      <c r="M610" s="7"/>
      <c r="N610" s="7"/>
      <c r="O610" s="7"/>
      <c r="P610" s="191"/>
      <c r="Q610" s="191"/>
      <c r="R610" s="7"/>
      <c r="S610" s="7">
        <f t="shared" si="3"/>
        <v>0</v>
      </c>
      <c r="T610" s="31"/>
      <c r="U610" s="31"/>
      <c r="X610" s="28"/>
    </row>
    <row r="611" ht="15.75" customHeight="1">
      <c r="A611" s="183"/>
      <c r="C611" s="7"/>
      <c r="D611" s="7"/>
      <c r="E611" s="7"/>
      <c r="F611" s="7"/>
      <c r="G611" s="7"/>
      <c r="H611" s="7"/>
      <c r="I611" s="7"/>
      <c r="J611" s="7"/>
      <c r="M611" s="7"/>
      <c r="N611" s="7"/>
      <c r="O611" s="7"/>
      <c r="P611" s="191"/>
      <c r="Q611" s="191"/>
      <c r="R611" s="7"/>
      <c r="S611" s="7">
        <f t="shared" si="3"/>
        <v>0</v>
      </c>
      <c r="T611" s="31"/>
      <c r="U611" s="31"/>
      <c r="X611" s="28"/>
    </row>
    <row r="612" ht="15.75" customHeight="1">
      <c r="A612" s="183"/>
      <c r="C612" s="7"/>
      <c r="D612" s="7"/>
      <c r="E612" s="7"/>
      <c r="F612" s="7"/>
      <c r="G612" s="7"/>
      <c r="H612" s="7"/>
      <c r="I612" s="7"/>
      <c r="J612" s="7"/>
      <c r="M612" s="7"/>
      <c r="N612" s="7"/>
      <c r="O612" s="7"/>
      <c r="P612" s="191"/>
      <c r="Q612" s="191"/>
      <c r="R612" s="7"/>
      <c r="S612" s="7">
        <f t="shared" si="3"/>
        <v>0</v>
      </c>
      <c r="T612" s="31"/>
      <c r="U612" s="31"/>
      <c r="X612" s="28"/>
    </row>
    <row r="613" ht="15.75" customHeight="1">
      <c r="A613" s="183"/>
      <c r="C613" s="7"/>
      <c r="D613" s="7"/>
      <c r="E613" s="7"/>
      <c r="F613" s="7"/>
      <c r="G613" s="7"/>
      <c r="H613" s="7"/>
      <c r="I613" s="7"/>
      <c r="J613" s="7"/>
      <c r="M613" s="7"/>
      <c r="N613" s="7"/>
      <c r="O613" s="7"/>
      <c r="P613" s="191"/>
      <c r="Q613" s="191"/>
      <c r="R613" s="7"/>
      <c r="S613" s="7">
        <f t="shared" si="3"/>
        <v>0</v>
      </c>
      <c r="T613" s="31"/>
      <c r="U613" s="31"/>
      <c r="X613" s="28"/>
    </row>
    <row r="614" ht="15.75" customHeight="1">
      <c r="A614" s="183"/>
      <c r="C614" s="7"/>
      <c r="D614" s="7"/>
      <c r="E614" s="7"/>
      <c r="F614" s="7"/>
      <c r="G614" s="7"/>
      <c r="H614" s="7"/>
      <c r="I614" s="7"/>
      <c r="J614" s="7"/>
      <c r="M614" s="7"/>
      <c r="N614" s="7"/>
      <c r="O614" s="7"/>
      <c r="P614" s="191"/>
      <c r="Q614" s="191"/>
      <c r="R614" s="7"/>
      <c r="S614" s="7">
        <f t="shared" si="3"/>
        <v>0</v>
      </c>
      <c r="T614" s="31"/>
      <c r="U614" s="31"/>
      <c r="X614" s="28"/>
    </row>
    <row r="615" ht="15.75" customHeight="1">
      <c r="A615" s="183"/>
      <c r="C615" s="7"/>
      <c r="D615" s="7"/>
      <c r="E615" s="7"/>
      <c r="F615" s="7"/>
      <c r="G615" s="7"/>
      <c r="H615" s="7"/>
      <c r="I615" s="7"/>
      <c r="J615" s="7"/>
      <c r="M615" s="7"/>
      <c r="N615" s="7"/>
      <c r="O615" s="7"/>
      <c r="P615" s="191"/>
      <c r="Q615" s="191"/>
      <c r="R615" s="7"/>
      <c r="S615" s="7">
        <f t="shared" si="3"/>
        <v>0</v>
      </c>
      <c r="T615" s="31"/>
      <c r="U615" s="31"/>
      <c r="X615" s="28"/>
    </row>
    <row r="616" ht="15.75" customHeight="1">
      <c r="A616" s="183"/>
      <c r="C616" s="7"/>
      <c r="D616" s="7"/>
      <c r="E616" s="7"/>
      <c r="F616" s="7"/>
      <c r="G616" s="7"/>
      <c r="H616" s="7"/>
      <c r="I616" s="7"/>
      <c r="J616" s="7"/>
      <c r="M616" s="7"/>
      <c r="N616" s="7"/>
      <c r="O616" s="7"/>
      <c r="P616" s="191"/>
      <c r="Q616" s="191"/>
      <c r="R616" s="7"/>
      <c r="S616" s="7">
        <f t="shared" si="3"/>
        <v>0</v>
      </c>
      <c r="T616" s="31"/>
      <c r="U616" s="31"/>
      <c r="X616" s="28"/>
    </row>
    <row r="617" ht="15.75" customHeight="1">
      <c r="A617" s="183"/>
      <c r="C617" s="7"/>
      <c r="D617" s="7"/>
      <c r="E617" s="7"/>
      <c r="F617" s="7"/>
      <c r="G617" s="7"/>
      <c r="H617" s="7"/>
      <c r="I617" s="7"/>
      <c r="J617" s="7"/>
      <c r="M617" s="7"/>
      <c r="N617" s="7"/>
      <c r="O617" s="7"/>
      <c r="P617" s="191"/>
      <c r="Q617" s="191"/>
      <c r="R617" s="7"/>
      <c r="S617" s="7">
        <f t="shared" si="3"/>
        <v>0</v>
      </c>
      <c r="T617" s="31"/>
      <c r="U617" s="31"/>
      <c r="X617" s="28"/>
    </row>
    <row r="618" ht="15.75" customHeight="1">
      <c r="A618" s="183"/>
      <c r="C618" s="7"/>
      <c r="D618" s="7"/>
      <c r="E618" s="7"/>
      <c r="F618" s="7"/>
      <c r="G618" s="7"/>
      <c r="H618" s="7"/>
      <c r="I618" s="7"/>
      <c r="J618" s="7"/>
      <c r="M618" s="7"/>
      <c r="N618" s="7"/>
      <c r="O618" s="7"/>
      <c r="P618" s="191"/>
      <c r="Q618" s="191"/>
      <c r="R618" s="7"/>
      <c r="S618" s="7">
        <f t="shared" si="3"/>
        <v>0</v>
      </c>
      <c r="T618" s="31"/>
      <c r="U618" s="31"/>
      <c r="X618" s="28"/>
    </row>
    <row r="619" ht="15.75" customHeight="1">
      <c r="A619" s="183"/>
      <c r="C619" s="7"/>
      <c r="D619" s="7"/>
      <c r="E619" s="7"/>
      <c r="F619" s="7"/>
      <c r="G619" s="7"/>
      <c r="H619" s="7"/>
      <c r="I619" s="7"/>
      <c r="J619" s="7"/>
      <c r="M619" s="7"/>
      <c r="N619" s="7"/>
      <c r="O619" s="7"/>
      <c r="P619" s="191"/>
      <c r="Q619" s="191"/>
      <c r="R619" s="7"/>
      <c r="S619" s="7">
        <f t="shared" si="3"/>
        <v>0</v>
      </c>
      <c r="T619" s="31"/>
      <c r="U619" s="31"/>
      <c r="X619" s="28"/>
    </row>
    <row r="620" ht="15.75" customHeight="1">
      <c r="A620" s="183"/>
      <c r="C620" s="7"/>
      <c r="D620" s="7"/>
      <c r="E620" s="7"/>
      <c r="F620" s="7"/>
      <c r="G620" s="7"/>
      <c r="H620" s="7"/>
      <c r="I620" s="7"/>
      <c r="J620" s="7"/>
      <c r="M620" s="7"/>
      <c r="N620" s="7"/>
      <c r="O620" s="7"/>
      <c r="P620" s="191"/>
      <c r="Q620" s="191"/>
      <c r="R620" s="7"/>
      <c r="S620" s="7">
        <f t="shared" si="3"/>
        <v>0</v>
      </c>
      <c r="T620" s="31"/>
      <c r="U620" s="31"/>
      <c r="X620" s="28"/>
    </row>
    <row r="621" ht="15.75" customHeight="1">
      <c r="A621" s="183"/>
      <c r="C621" s="7"/>
      <c r="D621" s="7"/>
      <c r="E621" s="7"/>
      <c r="F621" s="7"/>
      <c r="G621" s="7"/>
      <c r="H621" s="7"/>
      <c r="I621" s="7"/>
      <c r="J621" s="7"/>
      <c r="M621" s="7"/>
      <c r="N621" s="7"/>
      <c r="O621" s="7"/>
      <c r="P621" s="191"/>
      <c r="Q621" s="191"/>
      <c r="R621" s="7"/>
      <c r="S621" s="7">
        <f t="shared" si="3"/>
        <v>0</v>
      </c>
      <c r="T621" s="31"/>
      <c r="U621" s="31"/>
      <c r="X621" s="28"/>
    </row>
    <row r="622" ht="15.75" customHeight="1">
      <c r="A622" s="183"/>
      <c r="C622" s="7"/>
      <c r="D622" s="7"/>
      <c r="E622" s="7"/>
      <c r="F622" s="7"/>
      <c r="G622" s="7"/>
      <c r="H622" s="7"/>
      <c r="I622" s="7"/>
      <c r="J622" s="7"/>
      <c r="M622" s="7"/>
      <c r="N622" s="7"/>
      <c r="O622" s="7"/>
      <c r="P622" s="191"/>
      <c r="Q622" s="191"/>
      <c r="R622" s="7"/>
      <c r="S622" s="7">
        <f t="shared" si="3"/>
        <v>0</v>
      </c>
      <c r="T622" s="31"/>
      <c r="U622" s="31"/>
      <c r="X622" s="28"/>
    </row>
    <row r="623" ht="15.75" customHeight="1">
      <c r="A623" s="183"/>
      <c r="C623" s="7"/>
      <c r="D623" s="7"/>
      <c r="E623" s="7"/>
      <c r="F623" s="7"/>
      <c r="G623" s="7"/>
      <c r="H623" s="7"/>
      <c r="I623" s="7"/>
      <c r="J623" s="7"/>
      <c r="M623" s="7"/>
      <c r="N623" s="7"/>
      <c r="O623" s="7"/>
      <c r="P623" s="191"/>
      <c r="Q623" s="191"/>
      <c r="R623" s="7"/>
      <c r="S623" s="7">
        <f t="shared" si="3"/>
        <v>0</v>
      </c>
      <c r="T623" s="31"/>
      <c r="U623" s="31"/>
      <c r="X623" s="28"/>
    </row>
    <row r="624" ht="15.75" customHeight="1">
      <c r="A624" s="183"/>
      <c r="C624" s="7"/>
      <c r="D624" s="7"/>
      <c r="E624" s="7"/>
      <c r="F624" s="7"/>
      <c r="G624" s="7"/>
      <c r="H624" s="7"/>
      <c r="I624" s="7"/>
      <c r="J624" s="7"/>
      <c r="M624" s="7"/>
      <c r="N624" s="7"/>
      <c r="O624" s="7"/>
      <c r="P624" s="191"/>
      <c r="Q624" s="191"/>
      <c r="R624" s="7"/>
      <c r="S624" s="7">
        <f t="shared" si="3"/>
        <v>0</v>
      </c>
      <c r="T624" s="31"/>
      <c r="U624" s="31"/>
      <c r="X624" s="28"/>
    </row>
    <row r="625" ht="15.75" customHeight="1">
      <c r="A625" s="183"/>
      <c r="C625" s="7"/>
      <c r="D625" s="7"/>
      <c r="E625" s="7"/>
      <c r="F625" s="7"/>
      <c r="G625" s="7"/>
      <c r="H625" s="7"/>
      <c r="I625" s="7"/>
      <c r="J625" s="7"/>
      <c r="M625" s="7"/>
      <c r="N625" s="7"/>
      <c r="O625" s="7"/>
      <c r="P625" s="191"/>
      <c r="Q625" s="191"/>
      <c r="R625" s="7"/>
      <c r="S625" s="7">
        <f t="shared" si="3"/>
        <v>0</v>
      </c>
      <c r="T625" s="31"/>
      <c r="U625" s="31"/>
      <c r="X625" s="28"/>
    </row>
    <row r="626" ht="15.75" customHeight="1">
      <c r="A626" s="183"/>
      <c r="C626" s="7"/>
      <c r="D626" s="7"/>
      <c r="E626" s="7"/>
      <c r="F626" s="7"/>
      <c r="G626" s="7"/>
      <c r="H626" s="7"/>
      <c r="I626" s="7"/>
      <c r="J626" s="7"/>
      <c r="M626" s="7"/>
      <c r="N626" s="7"/>
      <c r="O626" s="7"/>
      <c r="P626" s="191"/>
      <c r="Q626" s="191"/>
      <c r="R626" s="7"/>
      <c r="S626" s="7">
        <f t="shared" si="3"/>
        <v>0</v>
      </c>
      <c r="T626" s="31"/>
      <c r="U626" s="31"/>
      <c r="X626" s="28"/>
    </row>
    <row r="627" ht="15.75" customHeight="1">
      <c r="A627" s="183"/>
      <c r="C627" s="7"/>
      <c r="D627" s="7"/>
      <c r="E627" s="7"/>
      <c r="F627" s="7"/>
      <c r="G627" s="7"/>
      <c r="H627" s="7"/>
      <c r="I627" s="7"/>
      <c r="J627" s="7"/>
      <c r="M627" s="7"/>
      <c r="N627" s="7"/>
      <c r="O627" s="7"/>
      <c r="P627" s="191"/>
      <c r="Q627" s="191"/>
      <c r="R627" s="7"/>
      <c r="S627" s="7">
        <f t="shared" si="3"/>
        <v>0</v>
      </c>
      <c r="T627" s="31"/>
      <c r="U627" s="31"/>
      <c r="X627" s="28"/>
    </row>
    <row r="628" ht="15.75" customHeight="1">
      <c r="A628" s="183"/>
      <c r="C628" s="7"/>
      <c r="D628" s="7"/>
      <c r="E628" s="7"/>
      <c r="F628" s="7"/>
      <c r="G628" s="7"/>
      <c r="H628" s="7"/>
      <c r="I628" s="7"/>
      <c r="J628" s="7"/>
      <c r="M628" s="7"/>
      <c r="N628" s="7"/>
      <c r="O628" s="7"/>
      <c r="P628" s="191"/>
      <c r="Q628" s="191"/>
      <c r="R628" s="7"/>
      <c r="S628" s="7">
        <f t="shared" si="3"/>
        <v>0</v>
      </c>
      <c r="T628" s="31"/>
      <c r="U628" s="31"/>
      <c r="X628" s="28"/>
    </row>
    <row r="629" ht="15.75" customHeight="1">
      <c r="A629" s="183"/>
      <c r="C629" s="7"/>
      <c r="D629" s="7"/>
      <c r="E629" s="7"/>
      <c r="F629" s="7"/>
      <c r="G629" s="7"/>
      <c r="H629" s="7"/>
      <c r="I629" s="7"/>
      <c r="J629" s="7"/>
      <c r="M629" s="7"/>
      <c r="N629" s="7"/>
      <c r="O629" s="7"/>
      <c r="P629" s="191"/>
      <c r="Q629" s="191"/>
      <c r="R629" s="7"/>
      <c r="S629" s="7">
        <f t="shared" si="3"/>
        <v>0</v>
      </c>
      <c r="T629" s="31"/>
      <c r="U629" s="31"/>
      <c r="X629" s="28"/>
    </row>
    <row r="630" ht="15.75" customHeight="1">
      <c r="A630" s="183"/>
      <c r="C630" s="7"/>
      <c r="D630" s="7"/>
      <c r="E630" s="7"/>
      <c r="F630" s="7"/>
      <c r="G630" s="7"/>
      <c r="H630" s="7"/>
      <c r="I630" s="7"/>
      <c r="J630" s="7"/>
      <c r="M630" s="7"/>
      <c r="N630" s="7"/>
      <c r="O630" s="7"/>
      <c r="P630" s="191"/>
      <c r="Q630" s="191"/>
      <c r="R630" s="7"/>
      <c r="S630" s="7">
        <f t="shared" si="3"/>
        <v>0</v>
      </c>
      <c r="T630" s="31"/>
      <c r="U630" s="31"/>
      <c r="X630" s="28"/>
    </row>
    <row r="631" ht="15.75" customHeight="1">
      <c r="A631" s="183"/>
      <c r="C631" s="7"/>
      <c r="D631" s="7"/>
      <c r="E631" s="7"/>
      <c r="F631" s="7"/>
      <c r="G631" s="7"/>
      <c r="H631" s="7"/>
      <c r="I631" s="7"/>
      <c r="J631" s="7"/>
      <c r="M631" s="7"/>
      <c r="N631" s="7"/>
      <c r="O631" s="7"/>
      <c r="P631" s="191"/>
      <c r="Q631" s="191"/>
      <c r="R631" s="7"/>
      <c r="S631" s="7">
        <f t="shared" si="3"/>
        <v>0</v>
      </c>
      <c r="T631" s="31"/>
      <c r="U631" s="31"/>
      <c r="X631" s="28"/>
    </row>
    <row r="632" ht="15.75" customHeight="1">
      <c r="A632" s="183"/>
      <c r="C632" s="7"/>
      <c r="D632" s="7"/>
      <c r="E632" s="7"/>
      <c r="F632" s="7"/>
      <c r="G632" s="7"/>
      <c r="H632" s="7"/>
      <c r="I632" s="7"/>
      <c r="J632" s="7"/>
      <c r="M632" s="7"/>
      <c r="N632" s="7"/>
      <c r="O632" s="7"/>
      <c r="P632" s="191"/>
      <c r="Q632" s="191"/>
      <c r="R632" s="7"/>
      <c r="S632" s="7">
        <f t="shared" si="3"/>
        <v>0</v>
      </c>
      <c r="T632" s="31"/>
      <c r="U632" s="31"/>
      <c r="X632" s="28"/>
    </row>
    <row r="633" ht="15.75" customHeight="1">
      <c r="A633" s="183"/>
      <c r="C633" s="7"/>
      <c r="D633" s="7"/>
      <c r="E633" s="7"/>
      <c r="F633" s="7"/>
      <c r="G633" s="7"/>
      <c r="H633" s="7"/>
      <c r="I633" s="7"/>
      <c r="J633" s="7"/>
      <c r="M633" s="7"/>
      <c r="N633" s="7"/>
      <c r="O633" s="7"/>
      <c r="P633" s="191"/>
      <c r="Q633" s="191"/>
      <c r="R633" s="7"/>
      <c r="S633" s="7">
        <f t="shared" si="3"/>
        <v>0</v>
      </c>
      <c r="T633" s="31"/>
      <c r="U633" s="31"/>
      <c r="X633" s="28"/>
    </row>
    <row r="634" ht="15.75" customHeight="1">
      <c r="A634" s="183"/>
      <c r="C634" s="7"/>
      <c r="D634" s="7"/>
      <c r="E634" s="7"/>
      <c r="F634" s="7"/>
      <c r="G634" s="7"/>
      <c r="H634" s="7"/>
      <c r="I634" s="7"/>
      <c r="J634" s="7"/>
      <c r="M634" s="7"/>
      <c r="N634" s="7"/>
      <c r="O634" s="7"/>
      <c r="P634" s="191"/>
      <c r="Q634" s="191"/>
      <c r="R634" s="7"/>
      <c r="S634" s="7">
        <f t="shared" si="3"/>
        <v>0</v>
      </c>
      <c r="T634" s="31"/>
      <c r="U634" s="31"/>
      <c r="X634" s="28"/>
    </row>
    <row r="635" ht="15.75" customHeight="1">
      <c r="A635" s="183"/>
      <c r="C635" s="7"/>
      <c r="D635" s="7"/>
      <c r="E635" s="7"/>
      <c r="F635" s="7"/>
      <c r="G635" s="7"/>
      <c r="H635" s="7"/>
      <c r="I635" s="7"/>
      <c r="J635" s="7"/>
      <c r="M635" s="7"/>
      <c r="N635" s="7"/>
      <c r="O635" s="7"/>
      <c r="P635" s="191"/>
      <c r="Q635" s="191"/>
      <c r="R635" s="7"/>
      <c r="S635" s="7">
        <f t="shared" si="3"/>
        <v>0</v>
      </c>
      <c r="T635" s="31"/>
      <c r="U635" s="31"/>
      <c r="X635" s="28"/>
    </row>
    <row r="636" ht="15.75" customHeight="1">
      <c r="A636" s="183"/>
      <c r="C636" s="7"/>
      <c r="D636" s="7"/>
      <c r="E636" s="7"/>
      <c r="F636" s="7"/>
      <c r="G636" s="7"/>
      <c r="H636" s="7"/>
      <c r="I636" s="7"/>
      <c r="J636" s="7"/>
      <c r="M636" s="7"/>
      <c r="N636" s="7"/>
      <c r="O636" s="7"/>
      <c r="P636" s="191"/>
      <c r="Q636" s="191"/>
      <c r="R636" s="7"/>
      <c r="S636" s="7">
        <f t="shared" si="3"/>
        <v>0</v>
      </c>
      <c r="T636" s="31"/>
      <c r="U636" s="31"/>
      <c r="X636" s="28"/>
    </row>
    <row r="637" ht="15.75" customHeight="1">
      <c r="A637" s="183"/>
      <c r="C637" s="7"/>
      <c r="D637" s="7"/>
      <c r="E637" s="7"/>
      <c r="F637" s="7"/>
      <c r="G637" s="7"/>
      <c r="H637" s="7"/>
      <c r="I637" s="7"/>
      <c r="J637" s="7"/>
      <c r="M637" s="7"/>
      <c r="N637" s="7"/>
      <c r="O637" s="7"/>
      <c r="P637" s="191"/>
      <c r="Q637" s="191"/>
      <c r="R637" s="7"/>
      <c r="S637" s="7">
        <f t="shared" si="3"/>
        <v>0</v>
      </c>
      <c r="T637" s="31"/>
      <c r="U637" s="31"/>
      <c r="X637" s="28"/>
    </row>
    <row r="638" ht="15.75" customHeight="1">
      <c r="A638" s="183"/>
      <c r="C638" s="7"/>
      <c r="D638" s="7"/>
      <c r="E638" s="7"/>
      <c r="F638" s="7"/>
      <c r="G638" s="7"/>
      <c r="H638" s="7"/>
      <c r="I638" s="7"/>
      <c r="J638" s="7"/>
      <c r="M638" s="7"/>
      <c r="N638" s="7"/>
      <c r="O638" s="7"/>
      <c r="P638" s="191"/>
      <c r="Q638" s="191"/>
      <c r="R638" s="7"/>
      <c r="S638" s="7">
        <f t="shared" si="3"/>
        <v>0</v>
      </c>
      <c r="T638" s="31"/>
      <c r="U638" s="31"/>
      <c r="X638" s="28"/>
    </row>
    <row r="639" ht="15.75" customHeight="1">
      <c r="A639" s="183"/>
      <c r="C639" s="7"/>
      <c r="D639" s="7"/>
      <c r="E639" s="7"/>
      <c r="F639" s="7"/>
      <c r="G639" s="7"/>
      <c r="H639" s="7"/>
      <c r="I639" s="7"/>
      <c r="J639" s="7"/>
      <c r="M639" s="7"/>
      <c r="N639" s="7"/>
      <c r="O639" s="7"/>
      <c r="P639" s="191"/>
      <c r="Q639" s="191"/>
      <c r="R639" s="7"/>
      <c r="S639" s="7">
        <f t="shared" si="3"/>
        <v>0</v>
      </c>
      <c r="T639" s="31"/>
      <c r="U639" s="31"/>
      <c r="X639" s="28"/>
    </row>
    <row r="640" ht="15.75" customHeight="1">
      <c r="A640" s="183"/>
      <c r="C640" s="7"/>
      <c r="D640" s="7"/>
      <c r="E640" s="7"/>
      <c r="F640" s="7"/>
      <c r="G640" s="7"/>
      <c r="H640" s="7"/>
      <c r="I640" s="7"/>
      <c r="J640" s="7"/>
      <c r="M640" s="7"/>
      <c r="N640" s="7"/>
      <c r="O640" s="7"/>
      <c r="P640" s="191"/>
      <c r="Q640" s="191"/>
      <c r="R640" s="7"/>
      <c r="S640" s="7">
        <f t="shared" si="3"/>
        <v>0</v>
      </c>
      <c r="T640" s="31"/>
      <c r="U640" s="31"/>
      <c r="X640" s="28"/>
    </row>
    <row r="641" ht="15.75" customHeight="1">
      <c r="A641" s="183"/>
      <c r="C641" s="7"/>
      <c r="D641" s="7"/>
      <c r="E641" s="7"/>
      <c r="F641" s="7"/>
      <c r="G641" s="7"/>
      <c r="H641" s="7"/>
      <c r="I641" s="7"/>
      <c r="J641" s="7"/>
      <c r="M641" s="7"/>
      <c r="N641" s="7"/>
      <c r="O641" s="7"/>
      <c r="P641" s="191"/>
      <c r="Q641" s="191"/>
      <c r="R641" s="7"/>
      <c r="S641" s="7">
        <f t="shared" si="3"/>
        <v>0</v>
      </c>
      <c r="T641" s="31"/>
      <c r="U641" s="31"/>
      <c r="X641" s="28"/>
    </row>
    <row r="642" ht="15.75" customHeight="1">
      <c r="A642" s="183"/>
      <c r="C642" s="7"/>
      <c r="D642" s="7"/>
      <c r="E642" s="7"/>
      <c r="F642" s="7"/>
      <c r="G642" s="7"/>
      <c r="H642" s="7"/>
      <c r="I642" s="7"/>
      <c r="J642" s="7"/>
      <c r="M642" s="7"/>
      <c r="N642" s="7"/>
      <c r="O642" s="7"/>
      <c r="P642" s="191"/>
      <c r="Q642" s="191"/>
      <c r="R642" s="7"/>
      <c r="S642" s="7">
        <f t="shared" si="3"/>
        <v>0</v>
      </c>
      <c r="T642" s="31"/>
      <c r="U642" s="31"/>
      <c r="X642" s="28"/>
    </row>
    <row r="643" ht="15.75" customHeight="1">
      <c r="A643" s="183"/>
      <c r="C643" s="7"/>
      <c r="D643" s="7"/>
      <c r="E643" s="7"/>
      <c r="F643" s="7"/>
      <c r="G643" s="7"/>
      <c r="H643" s="7"/>
      <c r="I643" s="7"/>
      <c r="J643" s="7"/>
      <c r="M643" s="7"/>
      <c r="N643" s="7"/>
      <c r="O643" s="7"/>
      <c r="P643" s="191"/>
      <c r="Q643" s="191"/>
      <c r="R643" s="7"/>
      <c r="S643" s="7">
        <f t="shared" si="3"/>
        <v>0</v>
      </c>
      <c r="T643" s="31"/>
      <c r="U643" s="31"/>
      <c r="X643" s="28"/>
    </row>
    <row r="644" ht="15.75" customHeight="1">
      <c r="A644" s="183"/>
      <c r="C644" s="7"/>
      <c r="D644" s="7"/>
      <c r="E644" s="7"/>
      <c r="F644" s="7"/>
      <c r="G644" s="7"/>
      <c r="H644" s="7"/>
      <c r="I644" s="7"/>
      <c r="J644" s="7"/>
      <c r="M644" s="7"/>
      <c r="N644" s="7"/>
      <c r="O644" s="7"/>
      <c r="P644" s="191"/>
      <c r="Q644" s="191"/>
      <c r="R644" s="7"/>
      <c r="S644" s="7">
        <f t="shared" si="3"/>
        <v>0</v>
      </c>
      <c r="T644" s="31"/>
      <c r="U644" s="31"/>
      <c r="X644" s="28"/>
    </row>
    <row r="645" ht="15.75" customHeight="1">
      <c r="A645" s="183"/>
      <c r="C645" s="7"/>
      <c r="D645" s="7"/>
      <c r="E645" s="7"/>
      <c r="F645" s="7"/>
      <c r="G645" s="7"/>
      <c r="H645" s="7"/>
      <c r="I645" s="7"/>
      <c r="J645" s="7"/>
      <c r="M645" s="7"/>
      <c r="N645" s="7"/>
      <c r="O645" s="7"/>
      <c r="P645" s="191"/>
      <c r="Q645" s="191"/>
      <c r="R645" s="7"/>
      <c r="S645" s="7">
        <f t="shared" si="3"/>
        <v>0</v>
      </c>
      <c r="T645" s="31"/>
      <c r="U645" s="31"/>
      <c r="X645" s="28"/>
    </row>
    <row r="646" ht="15.75" customHeight="1">
      <c r="A646" s="183"/>
      <c r="C646" s="7"/>
      <c r="D646" s="7"/>
      <c r="E646" s="7"/>
      <c r="F646" s="7"/>
      <c r="G646" s="7"/>
      <c r="H646" s="7"/>
      <c r="I646" s="7"/>
      <c r="J646" s="7"/>
      <c r="M646" s="7"/>
      <c r="N646" s="7"/>
      <c r="O646" s="7"/>
      <c r="P646" s="191"/>
      <c r="Q646" s="191"/>
      <c r="R646" s="7"/>
      <c r="S646" s="7">
        <f t="shared" si="3"/>
        <v>0</v>
      </c>
      <c r="T646" s="31"/>
      <c r="U646" s="31"/>
      <c r="X646" s="28"/>
    </row>
    <row r="647" ht="15.75" customHeight="1">
      <c r="A647" s="183"/>
      <c r="C647" s="7"/>
      <c r="D647" s="7"/>
      <c r="E647" s="7"/>
      <c r="F647" s="7"/>
      <c r="G647" s="7"/>
      <c r="H647" s="7"/>
      <c r="I647" s="7"/>
      <c r="J647" s="7"/>
      <c r="M647" s="7"/>
      <c r="N647" s="7"/>
      <c r="O647" s="7"/>
      <c r="P647" s="191"/>
      <c r="Q647" s="191"/>
      <c r="R647" s="7"/>
      <c r="S647" s="7">
        <f t="shared" si="3"/>
        <v>0</v>
      </c>
      <c r="T647" s="31"/>
      <c r="U647" s="31"/>
      <c r="X647" s="28"/>
    </row>
    <row r="648" ht="15.75" customHeight="1">
      <c r="A648" s="183"/>
      <c r="C648" s="7"/>
      <c r="D648" s="7"/>
      <c r="E648" s="7"/>
      <c r="F648" s="7"/>
      <c r="G648" s="7"/>
      <c r="H648" s="7"/>
      <c r="I648" s="7"/>
      <c r="J648" s="7"/>
      <c r="M648" s="7"/>
      <c r="N648" s="7"/>
      <c r="O648" s="7"/>
      <c r="P648" s="191"/>
      <c r="Q648" s="191"/>
      <c r="R648" s="7"/>
      <c r="S648" s="7">
        <f t="shared" si="3"/>
        <v>0</v>
      </c>
      <c r="T648" s="31"/>
      <c r="U648" s="31"/>
      <c r="X648" s="28"/>
    </row>
    <row r="649" ht="15.75" customHeight="1">
      <c r="A649" s="183"/>
      <c r="C649" s="7"/>
      <c r="D649" s="7"/>
      <c r="E649" s="7"/>
      <c r="F649" s="7"/>
      <c r="G649" s="7"/>
      <c r="H649" s="7"/>
      <c r="I649" s="7"/>
      <c r="J649" s="7"/>
      <c r="M649" s="7"/>
      <c r="N649" s="7"/>
      <c r="O649" s="7"/>
      <c r="P649" s="191"/>
      <c r="Q649" s="191"/>
      <c r="R649" s="7"/>
      <c r="S649" s="7">
        <f t="shared" si="3"/>
        <v>0</v>
      </c>
      <c r="T649" s="31"/>
      <c r="U649" s="31"/>
      <c r="X649" s="28"/>
    </row>
    <row r="650" ht="15.75" customHeight="1">
      <c r="A650" s="183"/>
      <c r="C650" s="7"/>
      <c r="D650" s="7"/>
      <c r="E650" s="7"/>
      <c r="F650" s="7"/>
      <c r="G650" s="7"/>
      <c r="H650" s="7"/>
      <c r="I650" s="7"/>
      <c r="J650" s="7"/>
      <c r="M650" s="7"/>
      <c r="N650" s="7"/>
      <c r="O650" s="7"/>
      <c r="P650" s="191"/>
      <c r="Q650" s="191"/>
      <c r="R650" s="7"/>
      <c r="S650" s="7">
        <f t="shared" si="3"/>
        <v>0</v>
      </c>
      <c r="T650" s="31"/>
      <c r="U650" s="31"/>
      <c r="X650" s="28"/>
    </row>
    <row r="651" ht="15.75" customHeight="1">
      <c r="A651" s="183"/>
      <c r="C651" s="7"/>
      <c r="D651" s="7"/>
      <c r="E651" s="7"/>
      <c r="F651" s="7"/>
      <c r="G651" s="7"/>
      <c r="H651" s="7"/>
      <c r="I651" s="7"/>
      <c r="J651" s="7"/>
      <c r="M651" s="7"/>
      <c r="N651" s="7"/>
      <c r="O651" s="7"/>
      <c r="P651" s="191"/>
      <c r="Q651" s="191"/>
      <c r="R651" s="7"/>
      <c r="S651" s="7">
        <f t="shared" si="3"/>
        <v>0</v>
      </c>
      <c r="T651" s="31"/>
      <c r="U651" s="31"/>
      <c r="X651" s="28"/>
    </row>
    <row r="652" ht="15.75" customHeight="1">
      <c r="A652" s="183"/>
      <c r="C652" s="7"/>
      <c r="D652" s="7"/>
      <c r="E652" s="7"/>
      <c r="F652" s="7"/>
      <c r="G652" s="7"/>
      <c r="H652" s="7"/>
      <c r="I652" s="7"/>
      <c r="J652" s="7"/>
      <c r="M652" s="7"/>
      <c r="N652" s="7"/>
      <c r="O652" s="7"/>
      <c r="P652" s="191"/>
      <c r="Q652" s="191"/>
      <c r="R652" s="7"/>
      <c r="S652" s="7">
        <f t="shared" si="3"/>
        <v>0</v>
      </c>
      <c r="T652" s="31"/>
      <c r="U652" s="31"/>
      <c r="X652" s="28"/>
    </row>
    <row r="653" ht="15.75" customHeight="1">
      <c r="A653" s="183"/>
      <c r="C653" s="7"/>
      <c r="D653" s="7"/>
      <c r="E653" s="7"/>
      <c r="F653" s="7"/>
      <c r="G653" s="7"/>
      <c r="H653" s="7"/>
      <c r="I653" s="7"/>
      <c r="J653" s="7"/>
      <c r="M653" s="7"/>
      <c r="N653" s="7"/>
      <c r="O653" s="7"/>
      <c r="P653" s="191"/>
      <c r="Q653" s="191"/>
      <c r="R653" s="7"/>
      <c r="S653" s="7">
        <f t="shared" si="3"/>
        <v>0</v>
      </c>
      <c r="T653" s="31"/>
      <c r="U653" s="31"/>
      <c r="X653" s="28"/>
    </row>
    <row r="654" ht="15.75" customHeight="1">
      <c r="A654" s="183"/>
      <c r="C654" s="7"/>
      <c r="D654" s="7"/>
      <c r="E654" s="7"/>
      <c r="F654" s="7"/>
      <c r="G654" s="7"/>
      <c r="H654" s="7"/>
      <c r="I654" s="7"/>
      <c r="J654" s="7"/>
      <c r="M654" s="7"/>
      <c r="N654" s="7"/>
      <c r="O654" s="7"/>
      <c r="P654" s="191"/>
      <c r="Q654" s="191"/>
      <c r="R654" s="7"/>
      <c r="S654" s="7">
        <f t="shared" si="3"/>
        <v>0</v>
      </c>
      <c r="T654" s="31"/>
      <c r="U654" s="31"/>
      <c r="X654" s="28"/>
    </row>
    <row r="655" ht="15.75" customHeight="1">
      <c r="A655" s="183"/>
      <c r="C655" s="7"/>
      <c r="D655" s="7"/>
      <c r="E655" s="7"/>
      <c r="F655" s="7"/>
      <c r="G655" s="7"/>
      <c r="H655" s="7"/>
      <c r="I655" s="7"/>
      <c r="J655" s="7"/>
      <c r="M655" s="7"/>
      <c r="N655" s="7"/>
      <c r="O655" s="7"/>
      <c r="P655" s="191"/>
      <c r="Q655" s="191"/>
      <c r="R655" s="7"/>
      <c r="S655" s="7">
        <f t="shared" si="3"/>
        <v>0</v>
      </c>
      <c r="T655" s="31"/>
      <c r="U655" s="31"/>
      <c r="X655" s="28"/>
    </row>
    <row r="656" ht="15.75" customHeight="1">
      <c r="A656" s="183"/>
      <c r="C656" s="7"/>
      <c r="D656" s="7"/>
      <c r="E656" s="7"/>
      <c r="F656" s="7"/>
      <c r="G656" s="7"/>
      <c r="H656" s="7"/>
      <c r="I656" s="7"/>
      <c r="J656" s="7"/>
      <c r="M656" s="7"/>
      <c r="N656" s="7"/>
      <c r="O656" s="7"/>
      <c r="P656" s="191"/>
      <c r="Q656" s="191"/>
      <c r="R656" s="7"/>
      <c r="S656" s="7">
        <f t="shared" si="3"/>
        <v>0</v>
      </c>
      <c r="T656" s="31"/>
      <c r="U656" s="31"/>
      <c r="X656" s="28"/>
    </row>
    <row r="657" ht="15.75" customHeight="1">
      <c r="A657" s="183"/>
      <c r="C657" s="7"/>
      <c r="D657" s="7"/>
      <c r="E657" s="7"/>
      <c r="F657" s="7"/>
      <c r="G657" s="7"/>
      <c r="H657" s="7"/>
      <c r="I657" s="7"/>
      <c r="J657" s="7"/>
      <c r="M657" s="7"/>
      <c r="N657" s="7"/>
      <c r="O657" s="7"/>
      <c r="P657" s="191"/>
      <c r="Q657" s="191"/>
      <c r="R657" s="7"/>
      <c r="S657" s="7">
        <f t="shared" si="3"/>
        <v>0</v>
      </c>
      <c r="T657" s="31"/>
      <c r="U657" s="31"/>
      <c r="X657" s="28"/>
    </row>
    <row r="658" ht="15.75" customHeight="1">
      <c r="A658" s="183"/>
      <c r="C658" s="7"/>
      <c r="D658" s="7"/>
      <c r="E658" s="7"/>
      <c r="F658" s="7"/>
      <c r="G658" s="7"/>
      <c r="H658" s="7"/>
      <c r="I658" s="7"/>
      <c r="J658" s="7"/>
      <c r="M658" s="7"/>
      <c r="N658" s="7"/>
      <c r="O658" s="7"/>
      <c r="P658" s="191"/>
      <c r="Q658" s="191"/>
      <c r="R658" s="7"/>
      <c r="S658" s="7">
        <f t="shared" si="3"/>
        <v>0</v>
      </c>
      <c r="T658" s="31"/>
      <c r="U658" s="31"/>
      <c r="X658" s="28"/>
    </row>
    <row r="659" ht="15.75" customHeight="1">
      <c r="A659" s="183"/>
      <c r="C659" s="7"/>
      <c r="D659" s="7"/>
      <c r="E659" s="7"/>
      <c r="F659" s="7"/>
      <c r="G659" s="7"/>
      <c r="H659" s="7"/>
      <c r="I659" s="7"/>
      <c r="J659" s="7"/>
      <c r="M659" s="7"/>
      <c r="N659" s="7"/>
      <c r="O659" s="7"/>
      <c r="P659" s="191"/>
      <c r="Q659" s="191"/>
      <c r="R659" s="7"/>
      <c r="S659" s="7">
        <f t="shared" si="3"/>
        <v>0</v>
      </c>
      <c r="T659" s="31"/>
      <c r="U659" s="31"/>
      <c r="X659" s="28"/>
    </row>
    <row r="660" ht="15.75" customHeight="1">
      <c r="A660" s="183"/>
      <c r="C660" s="7"/>
      <c r="D660" s="7"/>
      <c r="E660" s="7"/>
      <c r="F660" s="7"/>
      <c r="G660" s="7"/>
      <c r="H660" s="7"/>
      <c r="I660" s="7"/>
      <c r="J660" s="7"/>
      <c r="M660" s="7"/>
      <c r="N660" s="7"/>
      <c r="O660" s="7"/>
      <c r="P660" s="191"/>
      <c r="Q660" s="191"/>
      <c r="R660" s="7"/>
      <c r="S660" s="7">
        <f t="shared" si="3"/>
        <v>0</v>
      </c>
      <c r="T660" s="31"/>
      <c r="U660" s="31"/>
      <c r="X660" s="28"/>
    </row>
    <row r="661" ht="15.75" customHeight="1">
      <c r="A661" s="183"/>
      <c r="C661" s="7"/>
      <c r="D661" s="7"/>
      <c r="E661" s="7"/>
      <c r="F661" s="7"/>
      <c r="G661" s="7"/>
      <c r="H661" s="7"/>
      <c r="I661" s="7"/>
      <c r="J661" s="7"/>
      <c r="M661" s="7"/>
      <c r="N661" s="7"/>
      <c r="O661" s="7"/>
      <c r="P661" s="191"/>
      <c r="Q661" s="191"/>
      <c r="R661" s="7"/>
      <c r="S661" s="7">
        <f t="shared" si="3"/>
        <v>0</v>
      </c>
      <c r="T661" s="31"/>
      <c r="U661" s="31"/>
      <c r="X661" s="28"/>
    </row>
    <row r="662" ht="15.75" customHeight="1">
      <c r="A662" s="183"/>
      <c r="C662" s="7"/>
      <c r="D662" s="7"/>
      <c r="E662" s="7"/>
      <c r="F662" s="7"/>
      <c r="G662" s="7"/>
      <c r="H662" s="7"/>
      <c r="I662" s="7"/>
      <c r="J662" s="7"/>
      <c r="M662" s="7"/>
      <c r="N662" s="7"/>
      <c r="O662" s="7"/>
      <c r="P662" s="191"/>
      <c r="Q662" s="191"/>
      <c r="R662" s="7"/>
      <c r="S662" s="7">
        <f t="shared" si="3"/>
        <v>0</v>
      </c>
      <c r="T662" s="31"/>
      <c r="U662" s="31"/>
      <c r="X662" s="28"/>
    </row>
    <row r="663" ht="15.75" customHeight="1">
      <c r="A663" s="183"/>
      <c r="C663" s="7"/>
      <c r="D663" s="7"/>
      <c r="E663" s="7"/>
      <c r="F663" s="7"/>
      <c r="G663" s="7"/>
      <c r="H663" s="7"/>
      <c r="I663" s="7"/>
      <c r="J663" s="7"/>
      <c r="M663" s="7"/>
      <c r="N663" s="7"/>
      <c r="O663" s="7"/>
      <c r="P663" s="191"/>
      <c r="Q663" s="191"/>
      <c r="R663" s="7"/>
      <c r="S663" s="7">
        <f t="shared" si="3"/>
        <v>0</v>
      </c>
      <c r="T663" s="31"/>
      <c r="U663" s="31"/>
      <c r="X663" s="28"/>
    </row>
    <row r="664" ht="15.75" customHeight="1">
      <c r="A664" s="183"/>
      <c r="C664" s="7"/>
      <c r="D664" s="7"/>
      <c r="E664" s="7"/>
      <c r="F664" s="7"/>
      <c r="G664" s="7"/>
      <c r="H664" s="7"/>
      <c r="I664" s="7"/>
      <c r="J664" s="7"/>
      <c r="M664" s="7"/>
      <c r="N664" s="7"/>
      <c r="O664" s="7"/>
      <c r="P664" s="191"/>
      <c r="Q664" s="191"/>
      <c r="R664" s="7"/>
      <c r="S664" s="7">
        <f t="shared" si="3"/>
        <v>0</v>
      </c>
      <c r="T664" s="31"/>
      <c r="U664" s="31"/>
      <c r="X664" s="28"/>
    </row>
    <row r="665" ht="15.75" customHeight="1">
      <c r="A665" s="183"/>
      <c r="C665" s="7"/>
      <c r="D665" s="7"/>
      <c r="E665" s="7"/>
      <c r="F665" s="7"/>
      <c r="G665" s="7"/>
      <c r="H665" s="7"/>
      <c r="I665" s="7"/>
      <c r="J665" s="7"/>
      <c r="M665" s="7"/>
      <c r="N665" s="7"/>
      <c r="O665" s="7"/>
      <c r="P665" s="191"/>
      <c r="Q665" s="191"/>
      <c r="R665" s="7"/>
      <c r="S665" s="7">
        <f t="shared" si="3"/>
        <v>0</v>
      </c>
      <c r="T665" s="31"/>
      <c r="U665" s="31"/>
      <c r="X665" s="28"/>
    </row>
    <row r="666" ht="15.75" customHeight="1">
      <c r="A666" s="183"/>
      <c r="C666" s="7"/>
      <c r="D666" s="7"/>
      <c r="E666" s="7"/>
      <c r="F666" s="7"/>
      <c r="G666" s="7"/>
      <c r="H666" s="7"/>
      <c r="I666" s="7"/>
      <c r="J666" s="7"/>
      <c r="M666" s="7"/>
      <c r="N666" s="7"/>
      <c r="O666" s="7"/>
      <c r="P666" s="191"/>
      <c r="Q666" s="191"/>
      <c r="R666" s="7"/>
      <c r="S666" s="7">
        <f t="shared" si="3"/>
        <v>0</v>
      </c>
      <c r="T666" s="31"/>
      <c r="U666" s="31"/>
      <c r="X666" s="28"/>
    </row>
    <row r="667" ht="15.75" customHeight="1">
      <c r="A667" s="183"/>
      <c r="C667" s="7"/>
      <c r="D667" s="7"/>
      <c r="E667" s="7"/>
      <c r="F667" s="7"/>
      <c r="G667" s="7"/>
      <c r="H667" s="7"/>
      <c r="I667" s="7"/>
      <c r="J667" s="7"/>
      <c r="M667" s="7"/>
      <c r="N667" s="7"/>
      <c r="O667" s="7"/>
      <c r="P667" s="191"/>
      <c r="Q667" s="191"/>
      <c r="R667" s="7"/>
      <c r="S667" s="7">
        <f t="shared" si="3"/>
        <v>0</v>
      </c>
      <c r="T667" s="31"/>
      <c r="U667" s="31"/>
      <c r="X667" s="28"/>
    </row>
    <row r="668" ht="15.75" customHeight="1">
      <c r="A668" s="183"/>
      <c r="C668" s="7"/>
      <c r="D668" s="7"/>
      <c r="E668" s="7"/>
      <c r="F668" s="7"/>
      <c r="G668" s="7"/>
      <c r="H668" s="7"/>
      <c r="I668" s="7"/>
      <c r="J668" s="7"/>
      <c r="M668" s="7"/>
      <c r="N668" s="7"/>
      <c r="O668" s="7"/>
      <c r="P668" s="191"/>
      <c r="Q668" s="191"/>
      <c r="R668" s="7"/>
      <c r="S668" s="7">
        <f t="shared" si="3"/>
        <v>0</v>
      </c>
      <c r="T668" s="31"/>
      <c r="U668" s="31"/>
      <c r="X668" s="28"/>
    </row>
    <row r="669" ht="15.75" customHeight="1">
      <c r="A669" s="183"/>
      <c r="C669" s="7"/>
      <c r="D669" s="7"/>
      <c r="E669" s="7"/>
      <c r="F669" s="7"/>
      <c r="G669" s="7"/>
      <c r="H669" s="7"/>
      <c r="I669" s="7"/>
      <c r="J669" s="7"/>
      <c r="M669" s="7"/>
      <c r="N669" s="7"/>
      <c r="O669" s="7"/>
      <c r="P669" s="191"/>
      <c r="Q669" s="191"/>
      <c r="R669" s="7"/>
      <c r="S669" s="7">
        <f t="shared" si="3"/>
        <v>0</v>
      </c>
      <c r="T669" s="31"/>
      <c r="U669" s="31"/>
      <c r="X669" s="28"/>
    </row>
    <row r="670" ht="15.75" customHeight="1">
      <c r="A670" s="183"/>
      <c r="C670" s="7"/>
      <c r="D670" s="7"/>
      <c r="E670" s="7"/>
      <c r="F670" s="7"/>
      <c r="G670" s="7"/>
      <c r="H670" s="7"/>
      <c r="I670" s="7"/>
      <c r="J670" s="7"/>
      <c r="M670" s="7"/>
      <c r="N670" s="7"/>
      <c r="O670" s="7"/>
      <c r="P670" s="191"/>
      <c r="Q670" s="191"/>
      <c r="R670" s="7"/>
      <c r="S670" s="7">
        <f t="shared" si="3"/>
        <v>0</v>
      </c>
      <c r="T670" s="31"/>
      <c r="U670" s="31"/>
      <c r="X670" s="28"/>
    </row>
    <row r="671" ht="15.75" customHeight="1">
      <c r="A671" s="183"/>
      <c r="C671" s="7"/>
      <c r="D671" s="7"/>
      <c r="E671" s="7"/>
      <c r="F671" s="7"/>
      <c r="G671" s="7"/>
      <c r="H671" s="7"/>
      <c r="I671" s="7"/>
      <c r="J671" s="7"/>
      <c r="M671" s="7"/>
      <c r="N671" s="7"/>
      <c r="O671" s="7"/>
      <c r="P671" s="191"/>
      <c r="Q671" s="191"/>
      <c r="R671" s="7"/>
      <c r="S671" s="7">
        <f t="shared" si="3"/>
        <v>0</v>
      </c>
      <c r="T671" s="31"/>
      <c r="U671" s="31"/>
      <c r="X671" s="28"/>
    </row>
    <row r="672" ht="15.75" customHeight="1">
      <c r="A672" s="183"/>
      <c r="C672" s="7"/>
      <c r="D672" s="7"/>
      <c r="E672" s="7"/>
      <c r="F672" s="7"/>
      <c r="G672" s="7"/>
      <c r="H672" s="7"/>
      <c r="I672" s="7"/>
      <c r="J672" s="7"/>
      <c r="M672" s="7"/>
      <c r="N672" s="7"/>
      <c r="O672" s="7"/>
      <c r="P672" s="191"/>
      <c r="Q672" s="191"/>
      <c r="R672" s="7"/>
      <c r="S672" s="7">
        <f t="shared" si="3"/>
        <v>0</v>
      </c>
      <c r="T672" s="31"/>
      <c r="U672" s="31"/>
      <c r="X672" s="28"/>
    </row>
    <row r="673" ht="15.75" customHeight="1">
      <c r="A673" s="183"/>
      <c r="C673" s="7"/>
      <c r="D673" s="7"/>
      <c r="E673" s="7"/>
      <c r="F673" s="7"/>
      <c r="G673" s="7"/>
      <c r="H673" s="7"/>
      <c r="I673" s="7"/>
      <c r="J673" s="7"/>
      <c r="M673" s="7"/>
      <c r="N673" s="7"/>
      <c r="O673" s="7"/>
      <c r="P673" s="191"/>
      <c r="Q673" s="191"/>
      <c r="R673" s="7"/>
      <c r="S673" s="7">
        <f t="shared" si="3"/>
        <v>0</v>
      </c>
      <c r="T673" s="31"/>
      <c r="U673" s="31"/>
      <c r="X673" s="28"/>
    </row>
    <row r="674" ht="15.75" customHeight="1">
      <c r="A674" s="183"/>
      <c r="C674" s="7"/>
      <c r="D674" s="7"/>
      <c r="E674" s="7"/>
      <c r="F674" s="7"/>
      <c r="G674" s="7"/>
      <c r="H674" s="7"/>
      <c r="I674" s="7"/>
      <c r="J674" s="7"/>
      <c r="M674" s="7"/>
      <c r="N674" s="7"/>
      <c r="O674" s="7"/>
      <c r="P674" s="191"/>
      <c r="Q674" s="191"/>
      <c r="R674" s="7"/>
      <c r="S674" s="7">
        <f t="shared" si="3"/>
        <v>0</v>
      </c>
      <c r="T674" s="31"/>
      <c r="U674" s="31"/>
      <c r="X674" s="28"/>
    </row>
    <row r="675" ht="15.75" customHeight="1">
      <c r="A675" s="183"/>
      <c r="C675" s="7"/>
      <c r="D675" s="7"/>
      <c r="E675" s="7"/>
      <c r="F675" s="7"/>
      <c r="G675" s="7"/>
      <c r="H675" s="7"/>
      <c r="I675" s="7"/>
      <c r="J675" s="7"/>
      <c r="M675" s="7"/>
      <c r="N675" s="7"/>
      <c r="O675" s="7"/>
      <c r="P675" s="191"/>
      <c r="Q675" s="191"/>
      <c r="R675" s="7"/>
      <c r="S675" s="7">
        <f t="shared" si="3"/>
        <v>0</v>
      </c>
      <c r="T675" s="31"/>
      <c r="U675" s="31"/>
      <c r="X675" s="28"/>
    </row>
    <row r="676" ht="15.75" customHeight="1">
      <c r="A676" s="183"/>
      <c r="C676" s="7"/>
      <c r="D676" s="7"/>
      <c r="E676" s="7"/>
      <c r="F676" s="7"/>
      <c r="G676" s="7"/>
      <c r="H676" s="7"/>
      <c r="I676" s="7"/>
      <c r="J676" s="7"/>
      <c r="M676" s="7"/>
      <c r="N676" s="7"/>
      <c r="O676" s="7"/>
      <c r="P676" s="191"/>
      <c r="Q676" s="191"/>
      <c r="R676" s="7"/>
      <c r="S676" s="7">
        <f t="shared" si="3"/>
        <v>0</v>
      </c>
      <c r="T676" s="31"/>
      <c r="U676" s="31"/>
      <c r="X676" s="28"/>
    </row>
    <row r="677" ht="15.75" customHeight="1">
      <c r="A677" s="183"/>
      <c r="C677" s="7"/>
      <c r="D677" s="7"/>
      <c r="E677" s="7"/>
      <c r="F677" s="7"/>
      <c r="G677" s="7"/>
      <c r="H677" s="7"/>
      <c r="I677" s="7"/>
      <c r="J677" s="7"/>
      <c r="M677" s="7"/>
      <c r="N677" s="7"/>
      <c r="O677" s="7"/>
      <c r="P677" s="191"/>
      <c r="Q677" s="191"/>
      <c r="R677" s="7"/>
      <c r="S677" s="7">
        <f t="shared" si="3"/>
        <v>0</v>
      </c>
      <c r="T677" s="31"/>
      <c r="U677" s="31"/>
      <c r="X677" s="28"/>
    </row>
    <row r="678" ht="15.75" customHeight="1">
      <c r="A678" s="183"/>
      <c r="C678" s="7"/>
      <c r="D678" s="7"/>
      <c r="E678" s="7"/>
      <c r="F678" s="7"/>
      <c r="G678" s="7"/>
      <c r="H678" s="7"/>
      <c r="I678" s="7"/>
      <c r="J678" s="7"/>
      <c r="M678" s="7"/>
      <c r="N678" s="7"/>
      <c r="O678" s="7"/>
      <c r="P678" s="191"/>
      <c r="Q678" s="191"/>
      <c r="R678" s="7"/>
      <c r="S678" s="7">
        <f t="shared" si="3"/>
        <v>0</v>
      </c>
      <c r="T678" s="31"/>
      <c r="U678" s="31"/>
      <c r="X678" s="28"/>
    </row>
    <row r="679" ht="15.75" customHeight="1">
      <c r="A679" s="183"/>
      <c r="C679" s="7"/>
      <c r="D679" s="7"/>
      <c r="E679" s="7"/>
      <c r="F679" s="7"/>
      <c r="G679" s="7"/>
      <c r="H679" s="7"/>
      <c r="I679" s="7"/>
      <c r="J679" s="7"/>
      <c r="M679" s="7"/>
      <c r="N679" s="7"/>
      <c r="O679" s="7"/>
      <c r="P679" s="191"/>
      <c r="Q679" s="191"/>
      <c r="R679" s="7"/>
      <c r="S679" s="7">
        <f t="shared" si="3"/>
        <v>0</v>
      </c>
      <c r="T679" s="31"/>
      <c r="U679" s="31"/>
      <c r="X679" s="28"/>
    </row>
    <row r="680" ht="15.75" customHeight="1">
      <c r="A680" s="183"/>
      <c r="C680" s="7"/>
      <c r="D680" s="7"/>
      <c r="E680" s="7"/>
      <c r="F680" s="7"/>
      <c r="G680" s="7"/>
      <c r="H680" s="7"/>
      <c r="I680" s="7"/>
      <c r="J680" s="7"/>
      <c r="M680" s="7"/>
      <c r="N680" s="7"/>
      <c r="O680" s="7"/>
      <c r="P680" s="191"/>
      <c r="Q680" s="191"/>
      <c r="R680" s="7"/>
      <c r="S680" s="7">
        <f t="shared" si="3"/>
        <v>0</v>
      </c>
      <c r="T680" s="31"/>
      <c r="U680" s="31"/>
      <c r="X680" s="28"/>
    </row>
    <row r="681" ht="15.75" customHeight="1">
      <c r="A681" s="183"/>
      <c r="C681" s="7"/>
      <c r="D681" s="7"/>
      <c r="E681" s="7"/>
      <c r="F681" s="7"/>
      <c r="G681" s="7"/>
      <c r="H681" s="7"/>
      <c r="I681" s="7"/>
      <c r="J681" s="7"/>
      <c r="M681" s="7"/>
      <c r="N681" s="7"/>
      <c r="O681" s="7"/>
      <c r="P681" s="191"/>
      <c r="Q681" s="191"/>
      <c r="R681" s="7"/>
      <c r="S681" s="7">
        <f t="shared" si="3"/>
        <v>0</v>
      </c>
      <c r="T681" s="31"/>
      <c r="U681" s="31"/>
      <c r="X681" s="28"/>
    </row>
    <row r="682" ht="15.75" customHeight="1">
      <c r="A682" s="183"/>
      <c r="C682" s="7"/>
      <c r="D682" s="7"/>
      <c r="E682" s="7"/>
      <c r="F682" s="7"/>
      <c r="G682" s="7"/>
      <c r="H682" s="7"/>
      <c r="I682" s="7"/>
      <c r="J682" s="7"/>
      <c r="M682" s="7"/>
      <c r="N682" s="7"/>
      <c r="O682" s="7"/>
      <c r="P682" s="191"/>
      <c r="Q682" s="191"/>
      <c r="R682" s="7"/>
      <c r="S682" s="7">
        <f t="shared" si="3"/>
        <v>0</v>
      </c>
      <c r="T682" s="31"/>
      <c r="U682" s="31"/>
      <c r="X682" s="28"/>
    </row>
    <row r="683" ht="15.75" customHeight="1">
      <c r="A683" s="183"/>
      <c r="C683" s="7"/>
      <c r="D683" s="7"/>
      <c r="E683" s="7"/>
      <c r="F683" s="7"/>
      <c r="G683" s="7"/>
      <c r="H683" s="7"/>
      <c r="I683" s="7"/>
      <c r="J683" s="7"/>
      <c r="M683" s="7"/>
      <c r="N683" s="7"/>
      <c r="O683" s="7"/>
      <c r="P683" s="191"/>
      <c r="Q683" s="191"/>
      <c r="R683" s="7"/>
      <c r="S683" s="7">
        <f t="shared" si="3"/>
        <v>0</v>
      </c>
      <c r="T683" s="31"/>
      <c r="U683" s="31"/>
      <c r="X683" s="28"/>
    </row>
    <row r="684" ht="15.75" customHeight="1">
      <c r="A684" s="183"/>
      <c r="C684" s="7"/>
      <c r="D684" s="7"/>
      <c r="E684" s="7"/>
      <c r="F684" s="7"/>
      <c r="G684" s="7"/>
      <c r="H684" s="7"/>
      <c r="I684" s="7"/>
      <c r="J684" s="7"/>
      <c r="M684" s="7"/>
      <c r="N684" s="7"/>
      <c r="O684" s="7"/>
      <c r="P684" s="191"/>
      <c r="Q684" s="191"/>
      <c r="R684" s="7"/>
      <c r="S684" s="7">
        <f t="shared" si="3"/>
        <v>0</v>
      </c>
      <c r="T684" s="31"/>
      <c r="U684" s="31"/>
      <c r="X684" s="28"/>
    </row>
    <row r="685" ht="15.75" customHeight="1">
      <c r="A685" s="183"/>
      <c r="C685" s="7"/>
      <c r="D685" s="7"/>
      <c r="E685" s="7"/>
      <c r="F685" s="7"/>
      <c r="G685" s="7"/>
      <c r="H685" s="7"/>
      <c r="I685" s="7"/>
      <c r="J685" s="7"/>
      <c r="M685" s="7"/>
      <c r="N685" s="7"/>
      <c r="O685" s="7"/>
      <c r="P685" s="191"/>
      <c r="Q685" s="191"/>
      <c r="R685" s="7"/>
      <c r="S685" s="7">
        <f t="shared" si="3"/>
        <v>0</v>
      </c>
      <c r="T685" s="31"/>
      <c r="U685" s="31"/>
      <c r="X685" s="28"/>
    </row>
    <row r="686" ht="15.75" customHeight="1">
      <c r="A686" s="183"/>
      <c r="C686" s="7"/>
      <c r="D686" s="7"/>
      <c r="E686" s="7"/>
      <c r="F686" s="7"/>
      <c r="G686" s="7"/>
      <c r="H686" s="7"/>
      <c r="I686" s="7"/>
      <c r="J686" s="7"/>
      <c r="M686" s="7"/>
      <c r="N686" s="7"/>
      <c r="O686" s="7"/>
      <c r="P686" s="191"/>
      <c r="Q686" s="191"/>
      <c r="R686" s="7"/>
      <c r="S686" s="7">
        <f t="shared" si="3"/>
        <v>0</v>
      </c>
      <c r="T686" s="31"/>
      <c r="U686" s="31"/>
      <c r="X686" s="28"/>
    </row>
    <row r="687" ht="15.75" customHeight="1">
      <c r="A687" s="183"/>
      <c r="C687" s="7"/>
      <c r="D687" s="7"/>
      <c r="E687" s="7"/>
      <c r="F687" s="7"/>
      <c r="G687" s="7"/>
      <c r="H687" s="7"/>
      <c r="I687" s="7"/>
      <c r="J687" s="7"/>
      <c r="M687" s="7"/>
      <c r="N687" s="7"/>
      <c r="O687" s="7"/>
      <c r="P687" s="191"/>
      <c r="Q687" s="191"/>
      <c r="R687" s="7"/>
      <c r="S687" s="7">
        <f t="shared" si="3"/>
        <v>0</v>
      </c>
      <c r="T687" s="31"/>
      <c r="U687" s="31"/>
      <c r="X687" s="28"/>
    </row>
    <row r="688" ht="15.75" customHeight="1">
      <c r="A688" s="183"/>
      <c r="C688" s="7"/>
      <c r="D688" s="7"/>
      <c r="E688" s="7"/>
      <c r="F688" s="7"/>
      <c r="G688" s="7"/>
      <c r="H688" s="7"/>
      <c r="I688" s="7"/>
      <c r="J688" s="7"/>
      <c r="M688" s="7"/>
      <c r="N688" s="7"/>
      <c r="O688" s="7"/>
      <c r="P688" s="191"/>
      <c r="Q688" s="191"/>
      <c r="R688" s="7"/>
      <c r="S688" s="7">
        <f t="shared" si="3"/>
        <v>0</v>
      </c>
      <c r="T688" s="31"/>
      <c r="U688" s="31"/>
      <c r="X688" s="28"/>
    </row>
    <row r="689" ht="15.75" customHeight="1">
      <c r="A689" s="183"/>
      <c r="C689" s="7"/>
      <c r="D689" s="7"/>
      <c r="E689" s="7"/>
      <c r="F689" s="7"/>
      <c r="G689" s="7"/>
      <c r="H689" s="7"/>
      <c r="I689" s="7"/>
      <c r="J689" s="7"/>
      <c r="M689" s="7"/>
      <c r="N689" s="7"/>
      <c r="O689" s="7"/>
      <c r="P689" s="191"/>
      <c r="Q689" s="191"/>
      <c r="R689" s="7"/>
      <c r="S689" s="7">
        <f t="shared" si="3"/>
        <v>0</v>
      </c>
      <c r="T689" s="31"/>
      <c r="U689" s="31"/>
      <c r="X689" s="28"/>
    </row>
    <row r="690" ht="15.75" customHeight="1">
      <c r="A690" s="183"/>
      <c r="C690" s="7"/>
      <c r="D690" s="7"/>
      <c r="E690" s="7"/>
      <c r="F690" s="7"/>
      <c r="G690" s="7"/>
      <c r="H690" s="7"/>
      <c r="I690" s="7"/>
      <c r="J690" s="7"/>
      <c r="M690" s="7"/>
      <c r="N690" s="7"/>
      <c r="O690" s="7"/>
      <c r="P690" s="191"/>
      <c r="Q690" s="191"/>
      <c r="R690" s="7"/>
      <c r="S690" s="7">
        <f t="shared" si="3"/>
        <v>0</v>
      </c>
      <c r="T690" s="31"/>
      <c r="U690" s="31"/>
      <c r="X690" s="28"/>
    </row>
    <row r="691" ht="15.75" customHeight="1">
      <c r="A691" s="183"/>
      <c r="C691" s="7"/>
      <c r="D691" s="7"/>
      <c r="E691" s="7"/>
      <c r="F691" s="7"/>
      <c r="G691" s="7"/>
      <c r="H691" s="7"/>
      <c r="I691" s="7"/>
      <c r="J691" s="7"/>
      <c r="M691" s="7"/>
      <c r="N691" s="7"/>
      <c r="O691" s="7"/>
      <c r="P691" s="191"/>
      <c r="Q691" s="191"/>
      <c r="R691" s="7"/>
      <c r="S691" s="7">
        <f t="shared" si="3"/>
        <v>0</v>
      </c>
      <c r="T691" s="31"/>
      <c r="U691" s="31"/>
      <c r="X691" s="28"/>
    </row>
    <row r="692" ht="15.75" customHeight="1">
      <c r="A692" s="183"/>
      <c r="C692" s="7"/>
      <c r="D692" s="7"/>
      <c r="E692" s="7"/>
      <c r="F692" s="7"/>
      <c r="G692" s="7"/>
      <c r="H692" s="7"/>
      <c r="I692" s="7"/>
      <c r="J692" s="7"/>
      <c r="M692" s="7"/>
      <c r="N692" s="7"/>
      <c r="O692" s="7"/>
      <c r="P692" s="191"/>
      <c r="Q692" s="191"/>
      <c r="R692" s="7"/>
      <c r="S692" s="7">
        <f t="shared" si="3"/>
        <v>0</v>
      </c>
      <c r="T692" s="31"/>
      <c r="U692" s="31"/>
      <c r="X692" s="28"/>
    </row>
    <row r="693" ht="15.75" customHeight="1">
      <c r="A693" s="183"/>
      <c r="C693" s="7"/>
      <c r="D693" s="7"/>
      <c r="E693" s="7"/>
      <c r="F693" s="7"/>
      <c r="G693" s="7"/>
      <c r="H693" s="7"/>
      <c r="I693" s="7"/>
      <c r="J693" s="7"/>
      <c r="M693" s="7"/>
      <c r="N693" s="7"/>
      <c r="O693" s="7"/>
      <c r="P693" s="191"/>
      <c r="Q693" s="191"/>
      <c r="R693" s="7"/>
      <c r="S693" s="7">
        <f t="shared" si="3"/>
        <v>0</v>
      </c>
      <c r="T693" s="31"/>
      <c r="U693" s="31"/>
      <c r="X693" s="28"/>
    </row>
    <row r="694" ht="15.75" customHeight="1">
      <c r="A694" s="183"/>
      <c r="C694" s="7"/>
      <c r="D694" s="7"/>
      <c r="E694" s="7"/>
      <c r="F694" s="7"/>
      <c r="G694" s="7"/>
      <c r="H694" s="7"/>
      <c r="I694" s="7"/>
      <c r="J694" s="7"/>
      <c r="M694" s="7"/>
      <c r="N694" s="7"/>
      <c r="O694" s="7"/>
      <c r="P694" s="191"/>
      <c r="Q694" s="191"/>
      <c r="R694" s="7"/>
      <c r="S694" s="7">
        <f t="shared" si="3"/>
        <v>0</v>
      </c>
      <c r="T694" s="31"/>
      <c r="U694" s="31"/>
      <c r="X694" s="28"/>
    </row>
    <row r="695" ht="15.75" customHeight="1">
      <c r="A695" s="183"/>
      <c r="C695" s="7"/>
      <c r="D695" s="7"/>
      <c r="E695" s="7"/>
      <c r="F695" s="7"/>
      <c r="G695" s="7"/>
      <c r="H695" s="7"/>
      <c r="I695" s="7"/>
      <c r="J695" s="7"/>
      <c r="M695" s="7"/>
      <c r="N695" s="7"/>
      <c r="O695" s="7"/>
      <c r="P695" s="191"/>
      <c r="Q695" s="191"/>
      <c r="R695" s="7"/>
      <c r="S695" s="7">
        <f t="shared" si="3"/>
        <v>0</v>
      </c>
      <c r="T695" s="31"/>
      <c r="U695" s="31"/>
      <c r="X695" s="28"/>
    </row>
    <row r="696" ht="15.75" customHeight="1">
      <c r="A696" s="183"/>
      <c r="C696" s="7"/>
      <c r="D696" s="7"/>
      <c r="E696" s="7"/>
      <c r="F696" s="7"/>
      <c r="G696" s="7"/>
      <c r="H696" s="7"/>
      <c r="I696" s="7"/>
      <c r="J696" s="7"/>
      <c r="M696" s="7"/>
      <c r="N696" s="7"/>
      <c r="O696" s="7"/>
      <c r="P696" s="191"/>
      <c r="Q696" s="191"/>
      <c r="R696" s="7"/>
      <c r="S696" s="7">
        <f t="shared" si="3"/>
        <v>0</v>
      </c>
      <c r="T696" s="31"/>
      <c r="U696" s="31"/>
      <c r="X696" s="28"/>
    </row>
    <row r="697" ht="15.75" customHeight="1">
      <c r="A697" s="183"/>
      <c r="C697" s="7"/>
      <c r="D697" s="7"/>
      <c r="E697" s="7"/>
      <c r="F697" s="7"/>
      <c r="G697" s="7"/>
      <c r="H697" s="7"/>
      <c r="I697" s="7"/>
      <c r="J697" s="7"/>
      <c r="M697" s="7"/>
      <c r="N697" s="7"/>
      <c r="O697" s="7"/>
      <c r="P697" s="191"/>
      <c r="Q697" s="191"/>
      <c r="R697" s="7"/>
      <c r="S697" s="7">
        <f t="shared" si="3"/>
        <v>0</v>
      </c>
      <c r="T697" s="31"/>
      <c r="U697" s="31"/>
      <c r="X697" s="28"/>
    </row>
    <row r="698" ht="15.75" customHeight="1">
      <c r="A698" s="183"/>
      <c r="C698" s="7"/>
      <c r="D698" s="7"/>
      <c r="E698" s="7"/>
      <c r="F698" s="7"/>
      <c r="G698" s="7"/>
      <c r="H698" s="7"/>
      <c r="I698" s="7"/>
      <c r="J698" s="7"/>
      <c r="M698" s="7"/>
      <c r="N698" s="7"/>
      <c r="O698" s="7"/>
      <c r="P698" s="191"/>
      <c r="Q698" s="191"/>
      <c r="R698" s="7"/>
      <c r="S698" s="7">
        <f t="shared" si="3"/>
        <v>0</v>
      </c>
      <c r="T698" s="31"/>
      <c r="U698" s="31"/>
      <c r="X698" s="28"/>
    </row>
    <row r="699" ht="15.75" customHeight="1">
      <c r="A699" s="183"/>
      <c r="C699" s="7"/>
      <c r="D699" s="7"/>
      <c r="E699" s="7"/>
      <c r="F699" s="7"/>
      <c r="G699" s="7"/>
      <c r="H699" s="7"/>
      <c r="I699" s="7"/>
      <c r="J699" s="7"/>
      <c r="M699" s="7"/>
      <c r="N699" s="7"/>
      <c r="O699" s="7"/>
      <c r="P699" s="191"/>
      <c r="Q699" s="191"/>
      <c r="R699" s="7"/>
      <c r="S699" s="7">
        <f t="shared" si="3"/>
        <v>0</v>
      </c>
      <c r="T699" s="31"/>
      <c r="U699" s="31"/>
      <c r="X699" s="28"/>
    </row>
    <row r="700" ht="15.75" customHeight="1">
      <c r="A700" s="183"/>
      <c r="C700" s="7"/>
      <c r="D700" s="7"/>
      <c r="E700" s="7"/>
      <c r="F700" s="7"/>
      <c r="G700" s="7"/>
      <c r="H700" s="7"/>
      <c r="I700" s="7"/>
      <c r="J700" s="7"/>
      <c r="M700" s="7"/>
      <c r="N700" s="7"/>
      <c r="O700" s="7"/>
      <c r="P700" s="191"/>
      <c r="Q700" s="191"/>
      <c r="R700" s="7"/>
      <c r="S700" s="7">
        <f t="shared" si="3"/>
        <v>0</v>
      </c>
      <c r="T700" s="31"/>
      <c r="U700" s="31"/>
      <c r="X700" s="28"/>
    </row>
    <row r="701" ht="15.75" customHeight="1">
      <c r="A701" s="183"/>
      <c r="C701" s="7"/>
      <c r="D701" s="7"/>
      <c r="E701" s="7"/>
      <c r="F701" s="7"/>
      <c r="G701" s="7"/>
      <c r="H701" s="7"/>
      <c r="I701" s="7"/>
      <c r="J701" s="7"/>
      <c r="M701" s="7"/>
      <c r="N701" s="7"/>
      <c r="O701" s="7"/>
      <c r="P701" s="191"/>
      <c r="Q701" s="191"/>
      <c r="R701" s="7"/>
      <c r="S701" s="7">
        <f t="shared" si="3"/>
        <v>0</v>
      </c>
      <c r="T701" s="31"/>
      <c r="U701" s="31"/>
      <c r="X701" s="28"/>
    </row>
    <row r="702" ht="15.75" customHeight="1">
      <c r="A702" s="183"/>
      <c r="C702" s="7"/>
      <c r="D702" s="7"/>
      <c r="E702" s="7"/>
      <c r="F702" s="7"/>
      <c r="G702" s="7"/>
      <c r="H702" s="7"/>
      <c r="I702" s="7"/>
      <c r="J702" s="7"/>
      <c r="M702" s="7"/>
      <c r="N702" s="7"/>
      <c r="O702" s="7"/>
      <c r="P702" s="191"/>
      <c r="Q702" s="191"/>
      <c r="R702" s="7"/>
      <c r="S702" s="7">
        <f t="shared" si="3"/>
        <v>0</v>
      </c>
      <c r="T702" s="31"/>
      <c r="U702" s="31"/>
      <c r="X702" s="28"/>
    </row>
    <row r="703" ht="15.75" customHeight="1">
      <c r="A703" s="183"/>
      <c r="C703" s="7"/>
      <c r="D703" s="7"/>
      <c r="E703" s="7"/>
      <c r="F703" s="7"/>
      <c r="G703" s="7"/>
      <c r="H703" s="7"/>
      <c r="I703" s="7"/>
      <c r="J703" s="7"/>
      <c r="M703" s="7"/>
      <c r="N703" s="7"/>
      <c r="O703" s="7"/>
      <c r="P703" s="191"/>
      <c r="Q703" s="191"/>
      <c r="R703" s="7"/>
      <c r="S703" s="7">
        <f t="shared" si="3"/>
        <v>0</v>
      </c>
      <c r="T703" s="31"/>
      <c r="U703" s="31"/>
      <c r="X703" s="28"/>
    </row>
    <row r="704" ht="15.75" customHeight="1">
      <c r="A704" s="183"/>
      <c r="C704" s="7"/>
      <c r="D704" s="7"/>
      <c r="E704" s="7"/>
      <c r="F704" s="7"/>
      <c r="G704" s="7"/>
      <c r="H704" s="7"/>
      <c r="I704" s="7"/>
      <c r="J704" s="7"/>
      <c r="M704" s="7"/>
      <c r="N704" s="7"/>
      <c r="O704" s="7"/>
      <c r="P704" s="191"/>
      <c r="Q704" s="191"/>
      <c r="R704" s="7"/>
      <c r="S704" s="7">
        <f t="shared" si="3"/>
        <v>0</v>
      </c>
      <c r="T704" s="31"/>
      <c r="U704" s="31"/>
      <c r="X704" s="28"/>
    </row>
    <row r="705" ht="15.75" customHeight="1">
      <c r="A705" s="183"/>
      <c r="C705" s="7"/>
      <c r="D705" s="7"/>
      <c r="E705" s="7"/>
      <c r="F705" s="7"/>
      <c r="G705" s="7"/>
      <c r="H705" s="7"/>
      <c r="I705" s="7"/>
      <c r="J705" s="7"/>
      <c r="M705" s="7"/>
      <c r="N705" s="7"/>
      <c r="O705" s="7"/>
      <c r="P705" s="191"/>
      <c r="Q705" s="191"/>
      <c r="R705" s="7"/>
      <c r="S705" s="7">
        <f t="shared" si="3"/>
        <v>0</v>
      </c>
      <c r="T705" s="31"/>
      <c r="U705" s="31"/>
      <c r="X705" s="28"/>
    </row>
    <row r="706" ht="15.75" customHeight="1">
      <c r="A706" s="183"/>
      <c r="C706" s="7"/>
      <c r="D706" s="7"/>
      <c r="E706" s="7"/>
      <c r="F706" s="7"/>
      <c r="G706" s="7"/>
      <c r="H706" s="7"/>
      <c r="I706" s="7"/>
      <c r="J706" s="7"/>
      <c r="M706" s="7"/>
      <c r="N706" s="7"/>
      <c r="O706" s="7"/>
      <c r="P706" s="191"/>
      <c r="Q706" s="191"/>
      <c r="R706" s="7"/>
      <c r="S706" s="7">
        <f t="shared" si="3"/>
        <v>0</v>
      </c>
      <c r="T706" s="31"/>
      <c r="U706" s="31"/>
      <c r="X706" s="28"/>
    </row>
    <row r="707" ht="15.75" customHeight="1">
      <c r="A707" s="183"/>
      <c r="C707" s="7"/>
      <c r="D707" s="7"/>
      <c r="E707" s="7"/>
      <c r="F707" s="7"/>
      <c r="G707" s="7"/>
      <c r="H707" s="7"/>
      <c r="I707" s="7"/>
      <c r="J707" s="7"/>
      <c r="M707" s="7"/>
      <c r="N707" s="7"/>
      <c r="O707" s="7"/>
      <c r="P707" s="191"/>
      <c r="Q707" s="191"/>
      <c r="R707" s="7"/>
      <c r="S707" s="7">
        <f t="shared" si="3"/>
        <v>0</v>
      </c>
      <c r="T707" s="31"/>
      <c r="U707" s="31"/>
      <c r="X707" s="28"/>
    </row>
    <row r="708" ht="15.75" customHeight="1">
      <c r="A708" s="183"/>
      <c r="C708" s="7"/>
      <c r="D708" s="7"/>
      <c r="E708" s="7"/>
      <c r="F708" s="7"/>
      <c r="G708" s="7"/>
      <c r="H708" s="7"/>
      <c r="I708" s="7"/>
      <c r="J708" s="7"/>
      <c r="M708" s="7"/>
      <c r="N708" s="7"/>
      <c r="O708" s="7"/>
      <c r="P708" s="191"/>
      <c r="Q708" s="191"/>
      <c r="R708" s="7"/>
      <c r="S708" s="7">
        <f t="shared" si="3"/>
        <v>0</v>
      </c>
      <c r="T708" s="31"/>
      <c r="U708" s="31"/>
      <c r="X708" s="28"/>
    </row>
    <row r="709" ht="15.75" customHeight="1">
      <c r="A709" s="183"/>
      <c r="C709" s="7"/>
      <c r="D709" s="7"/>
      <c r="E709" s="7"/>
      <c r="F709" s="7"/>
      <c r="G709" s="7"/>
      <c r="H709" s="7"/>
      <c r="I709" s="7"/>
      <c r="J709" s="7"/>
      <c r="M709" s="7"/>
      <c r="N709" s="7"/>
      <c r="O709" s="7"/>
      <c r="P709" s="191"/>
      <c r="Q709" s="191"/>
      <c r="R709" s="7"/>
      <c r="S709" s="7">
        <f t="shared" si="3"/>
        <v>0</v>
      </c>
      <c r="T709" s="31"/>
      <c r="U709" s="31"/>
      <c r="X709" s="28"/>
    </row>
    <row r="710" ht="15.75" customHeight="1">
      <c r="A710" s="183"/>
      <c r="C710" s="7"/>
      <c r="D710" s="7"/>
      <c r="E710" s="7"/>
      <c r="F710" s="7"/>
      <c r="G710" s="7"/>
      <c r="H710" s="7"/>
      <c r="I710" s="7"/>
      <c r="J710" s="7"/>
      <c r="M710" s="7"/>
      <c r="N710" s="7"/>
      <c r="O710" s="7"/>
      <c r="P710" s="191"/>
      <c r="Q710" s="191"/>
      <c r="R710" s="7"/>
      <c r="S710" s="7">
        <f t="shared" si="3"/>
        <v>0</v>
      </c>
      <c r="T710" s="31"/>
      <c r="U710" s="31"/>
      <c r="X710" s="28"/>
    </row>
    <row r="711" ht="15.75" customHeight="1">
      <c r="A711" s="183"/>
      <c r="C711" s="7"/>
      <c r="D711" s="7"/>
      <c r="E711" s="7"/>
      <c r="F711" s="7"/>
      <c r="G711" s="7"/>
      <c r="H711" s="7"/>
      <c r="I711" s="7"/>
      <c r="J711" s="7"/>
      <c r="M711" s="7"/>
      <c r="N711" s="7"/>
      <c r="O711" s="7"/>
      <c r="P711" s="191"/>
      <c r="Q711" s="191"/>
      <c r="R711" s="7"/>
      <c r="S711" s="7">
        <f t="shared" si="3"/>
        <v>0</v>
      </c>
      <c r="T711" s="31"/>
      <c r="U711" s="31"/>
      <c r="X711" s="28"/>
    </row>
    <row r="712" ht="15.75" customHeight="1">
      <c r="A712" s="183"/>
      <c r="C712" s="7"/>
      <c r="D712" s="7"/>
      <c r="E712" s="7"/>
      <c r="F712" s="7"/>
      <c r="G712" s="7"/>
      <c r="H712" s="7"/>
      <c r="I712" s="7"/>
      <c r="J712" s="7"/>
      <c r="M712" s="7"/>
      <c r="N712" s="7"/>
      <c r="O712" s="7"/>
      <c r="P712" s="191"/>
      <c r="Q712" s="191"/>
      <c r="R712" s="7"/>
      <c r="S712" s="7">
        <f t="shared" si="3"/>
        <v>0</v>
      </c>
      <c r="T712" s="31"/>
      <c r="U712" s="31"/>
      <c r="X712" s="28"/>
    </row>
    <row r="713" ht="15.75" customHeight="1">
      <c r="A713" s="183"/>
      <c r="C713" s="7"/>
      <c r="D713" s="7"/>
      <c r="E713" s="7"/>
      <c r="F713" s="7"/>
      <c r="G713" s="7"/>
      <c r="H713" s="7"/>
      <c r="I713" s="7"/>
      <c r="J713" s="7"/>
      <c r="M713" s="7"/>
      <c r="N713" s="7"/>
      <c r="O713" s="7"/>
      <c r="P713" s="191"/>
      <c r="Q713" s="191"/>
      <c r="R713" s="7"/>
      <c r="S713" s="7">
        <f t="shared" si="3"/>
        <v>0</v>
      </c>
      <c r="T713" s="31"/>
      <c r="U713" s="31"/>
      <c r="X713" s="28"/>
    </row>
    <row r="714" ht="15.75" customHeight="1">
      <c r="A714" s="183"/>
      <c r="C714" s="7"/>
      <c r="D714" s="7"/>
      <c r="E714" s="7"/>
      <c r="F714" s="7"/>
      <c r="G714" s="7"/>
      <c r="H714" s="7"/>
      <c r="I714" s="7"/>
      <c r="J714" s="7"/>
      <c r="M714" s="7"/>
      <c r="N714" s="7"/>
      <c r="O714" s="7"/>
      <c r="P714" s="191"/>
      <c r="Q714" s="191"/>
      <c r="R714" s="7"/>
      <c r="S714" s="7">
        <f t="shared" si="3"/>
        <v>0</v>
      </c>
      <c r="T714" s="31"/>
      <c r="U714" s="31"/>
      <c r="X714" s="28"/>
    </row>
    <row r="715" ht="15.75" customHeight="1">
      <c r="A715" s="183"/>
      <c r="C715" s="7"/>
      <c r="D715" s="7"/>
      <c r="E715" s="7"/>
      <c r="F715" s="7"/>
      <c r="G715" s="7"/>
      <c r="H715" s="7"/>
      <c r="I715" s="7"/>
      <c r="J715" s="7"/>
      <c r="M715" s="7"/>
      <c r="N715" s="7"/>
      <c r="O715" s="7"/>
      <c r="P715" s="191"/>
      <c r="Q715" s="191"/>
      <c r="R715" s="7"/>
      <c r="S715" s="7">
        <f t="shared" si="3"/>
        <v>0</v>
      </c>
      <c r="T715" s="31"/>
      <c r="U715" s="31"/>
      <c r="X715" s="28"/>
    </row>
    <row r="716" ht="15.75" customHeight="1">
      <c r="A716" s="183"/>
      <c r="C716" s="7"/>
      <c r="D716" s="7"/>
      <c r="E716" s="7"/>
      <c r="F716" s="7"/>
      <c r="G716" s="7"/>
      <c r="H716" s="7"/>
      <c r="I716" s="7"/>
      <c r="J716" s="7"/>
      <c r="M716" s="7"/>
      <c r="N716" s="7"/>
      <c r="O716" s="7"/>
      <c r="P716" s="191"/>
      <c r="Q716" s="191"/>
      <c r="R716" s="7"/>
      <c r="S716" s="7">
        <f t="shared" si="3"/>
        <v>0</v>
      </c>
      <c r="T716" s="31"/>
      <c r="U716" s="31"/>
      <c r="X716" s="28"/>
    </row>
    <row r="717" ht="15.75" customHeight="1">
      <c r="A717" s="183"/>
      <c r="C717" s="7"/>
      <c r="D717" s="7"/>
      <c r="E717" s="7"/>
      <c r="F717" s="7"/>
      <c r="G717" s="7"/>
      <c r="H717" s="7"/>
      <c r="I717" s="7"/>
      <c r="J717" s="7"/>
      <c r="M717" s="7"/>
      <c r="N717" s="7"/>
      <c r="O717" s="7"/>
      <c r="P717" s="191"/>
      <c r="Q717" s="191"/>
      <c r="R717" s="7"/>
      <c r="S717" s="7">
        <f t="shared" si="3"/>
        <v>0</v>
      </c>
      <c r="T717" s="31"/>
      <c r="U717" s="31"/>
      <c r="X717" s="28"/>
    </row>
    <row r="718" ht="15.75" customHeight="1">
      <c r="A718" s="183"/>
      <c r="C718" s="7"/>
      <c r="D718" s="7"/>
      <c r="E718" s="7"/>
      <c r="F718" s="7"/>
      <c r="G718" s="7"/>
      <c r="H718" s="7"/>
      <c r="I718" s="7"/>
      <c r="J718" s="7"/>
      <c r="M718" s="7"/>
      <c r="N718" s="7"/>
      <c r="O718" s="7"/>
      <c r="P718" s="191"/>
      <c r="Q718" s="191"/>
      <c r="R718" s="7"/>
      <c r="S718" s="7">
        <f t="shared" si="3"/>
        <v>0</v>
      </c>
      <c r="T718" s="31"/>
      <c r="U718" s="31"/>
      <c r="X718" s="28"/>
    </row>
    <row r="719" ht="15.75" customHeight="1">
      <c r="A719" s="183"/>
      <c r="C719" s="7"/>
      <c r="D719" s="7"/>
      <c r="E719" s="7"/>
      <c r="F719" s="7"/>
      <c r="G719" s="7"/>
      <c r="H719" s="7"/>
      <c r="I719" s="7"/>
      <c r="J719" s="7"/>
      <c r="M719" s="7"/>
      <c r="N719" s="7"/>
      <c r="O719" s="7"/>
      <c r="P719" s="191"/>
      <c r="Q719" s="191"/>
      <c r="R719" s="7"/>
      <c r="S719" s="7">
        <f t="shared" si="3"/>
        <v>0</v>
      </c>
      <c r="T719" s="31"/>
      <c r="U719" s="31"/>
      <c r="X719" s="28"/>
    </row>
    <row r="720" ht="15.75" customHeight="1">
      <c r="A720" s="183"/>
      <c r="C720" s="7"/>
      <c r="D720" s="7"/>
      <c r="E720" s="7"/>
      <c r="F720" s="7"/>
      <c r="G720" s="7"/>
      <c r="H720" s="7"/>
      <c r="I720" s="7"/>
      <c r="J720" s="7"/>
      <c r="M720" s="7"/>
      <c r="N720" s="7"/>
      <c r="O720" s="7"/>
      <c r="P720" s="191"/>
      <c r="Q720" s="191"/>
      <c r="R720" s="7"/>
      <c r="S720" s="7">
        <f t="shared" si="3"/>
        <v>0</v>
      </c>
      <c r="T720" s="31"/>
      <c r="U720" s="31"/>
      <c r="X720" s="28"/>
    </row>
    <row r="721" ht="15.75" customHeight="1">
      <c r="A721" s="183"/>
      <c r="C721" s="7"/>
      <c r="D721" s="7"/>
      <c r="E721" s="7"/>
      <c r="F721" s="7"/>
      <c r="G721" s="7"/>
      <c r="H721" s="7"/>
      <c r="I721" s="7"/>
      <c r="J721" s="7"/>
      <c r="M721" s="7"/>
      <c r="N721" s="7"/>
      <c r="O721" s="7"/>
      <c r="P721" s="191"/>
      <c r="Q721" s="191"/>
      <c r="R721" s="7"/>
      <c r="S721" s="7">
        <f t="shared" si="3"/>
        <v>0</v>
      </c>
      <c r="T721" s="31"/>
      <c r="U721" s="31"/>
      <c r="X721" s="28"/>
    </row>
    <row r="722" ht="15.75" customHeight="1">
      <c r="A722" s="183"/>
      <c r="C722" s="7"/>
      <c r="D722" s="7"/>
      <c r="E722" s="7"/>
      <c r="F722" s="7"/>
      <c r="G722" s="7"/>
      <c r="H722" s="7"/>
      <c r="I722" s="7"/>
      <c r="J722" s="7"/>
      <c r="M722" s="7"/>
      <c r="N722" s="7"/>
      <c r="O722" s="7"/>
      <c r="P722" s="191"/>
      <c r="Q722" s="191"/>
      <c r="R722" s="7"/>
      <c r="S722" s="7">
        <f t="shared" si="3"/>
        <v>0</v>
      </c>
      <c r="T722" s="31"/>
      <c r="U722" s="31"/>
      <c r="X722" s="28"/>
    </row>
    <row r="723" ht="15.75" customHeight="1">
      <c r="A723" s="183"/>
      <c r="C723" s="7"/>
      <c r="D723" s="7"/>
      <c r="E723" s="7"/>
      <c r="F723" s="7"/>
      <c r="G723" s="7"/>
      <c r="H723" s="7"/>
      <c r="I723" s="7"/>
      <c r="J723" s="7"/>
      <c r="M723" s="7"/>
      <c r="N723" s="7"/>
      <c r="O723" s="7"/>
      <c r="P723" s="191"/>
      <c r="Q723" s="191"/>
      <c r="R723" s="7"/>
      <c r="S723" s="7">
        <f t="shared" si="3"/>
        <v>0</v>
      </c>
      <c r="T723" s="31"/>
      <c r="U723" s="31"/>
      <c r="X723" s="28"/>
    </row>
    <row r="724" ht="15.75" customHeight="1">
      <c r="A724" s="183"/>
      <c r="C724" s="7"/>
      <c r="D724" s="7"/>
      <c r="E724" s="7"/>
      <c r="F724" s="7"/>
      <c r="G724" s="7"/>
      <c r="H724" s="7"/>
      <c r="I724" s="7"/>
      <c r="J724" s="7"/>
      <c r="M724" s="7"/>
      <c r="N724" s="7"/>
      <c r="O724" s="7"/>
      <c r="P724" s="191"/>
      <c r="Q724" s="191"/>
      <c r="R724" s="7"/>
      <c r="S724" s="7">
        <f t="shared" si="3"/>
        <v>0</v>
      </c>
      <c r="T724" s="31"/>
      <c r="U724" s="31"/>
      <c r="X724" s="28"/>
    </row>
    <row r="725" ht="15.75" customHeight="1">
      <c r="A725" s="183"/>
      <c r="C725" s="7"/>
      <c r="D725" s="7"/>
      <c r="E725" s="7"/>
      <c r="F725" s="7"/>
      <c r="G725" s="7"/>
      <c r="H725" s="7"/>
      <c r="I725" s="7"/>
      <c r="J725" s="7"/>
      <c r="M725" s="7"/>
      <c r="N725" s="7"/>
      <c r="O725" s="7"/>
      <c r="P725" s="191"/>
      <c r="Q725" s="191"/>
      <c r="R725" s="7"/>
      <c r="S725" s="7">
        <f t="shared" si="3"/>
        <v>0</v>
      </c>
      <c r="T725" s="31"/>
      <c r="U725" s="31"/>
      <c r="X725" s="28"/>
    </row>
    <row r="726" ht="15.75" customHeight="1">
      <c r="A726" s="183"/>
      <c r="C726" s="7"/>
      <c r="D726" s="7"/>
      <c r="E726" s="7"/>
      <c r="F726" s="7"/>
      <c r="G726" s="7"/>
      <c r="H726" s="7"/>
      <c r="I726" s="7"/>
      <c r="J726" s="7"/>
      <c r="M726" s="7"/>
      <c r="N726" s="7"/>
      <c r="O726" s="7"/>
      <c r="P726" s="191"/>
      <c r="Q726" s="191"/>
      <c r="R726" s="7"/>
      <c r="S726" s="7">
        <f t="shared" si="3"/>
        <v>0</v>
      </c>
      <c r="T726" s="31"/>
      <c r="U726" s="31"/>
      <c r="X726" s="28"/>
    </row>
    <row r="727" ht="15.75" customHeight="1">
      <c r="A727" s="183"/>
      <c r="C727" s="7"/>
      <c r="D727" s="7"/>
      <c r="E727" s="7"/>
      <c r="F727" s="7"/>
      <c r="G727" s="7"/>
      <c r="H727" s="7"/>
      <c r="I727" s="7"/>
      <c r="J727" s="7"/>
      <c r="M727" s="7"/>
      <c r="N727" s="7"/>
      <c r="O727" s="7"/>
      <c r="P727" s="191"/>
      <c r="Q727" s="191"/>
      <c r="R727" s="7"/>
      <c r="S727" s="7">
        <f t="shared" si="3"/>
        <v>0</v>
      </c>
      <c r="T727" s="31"/>
      <c r="U727" s="31"/>
      <c r="X727" s="28"/>
    </row>
    <row r="728" ht="15.75" customHeight="1">
      <c r="A728" s="183"/>
      <c r="C728" s="7"/>
      <c r="D728" s="7"/>
      <c r="E728" s="7"/>
      <c r="F728" s="7"/>
      <c r="G728" s="7"/>
      <c r="H728" s="7"/>
      <c r="I728" s="7"/>
      <c r="J728" s="7"/>
      <c r="M728" s="7"/>
      <c r="N728" s="7"/>
      <c r="O728" s="7"/>
      <c r="P728" s="191"/>
      <c r="Q728" s="191"/>
      <c r="R728" s="7"/>
      <c r="S728" s="7">
        <f t="shared" si="3"/>
        <v>0</v>
      </c>
      <c r="T728" s="31"/>
      <c r="U728" s="31"/>
      <c r="X728" s="28"/>
    </row>
    <row r="729" ht="15.75" customHeight="1">
      <c r="A729" s="183"/>
      <c r="C729" s="7"/>
      <c r="D729" s="7"/>
      <c r="E729" s="7"/>
      <c r="F729" s="7"/>
      <c r="G729" s="7"/>
      <c r="H729" s="7"/>
      <c r="I729" s="7"/>
      <c r="J729" s="7"/>
      <c r="M729" s="7"/>
      <c r="N729" s="7"/>
      <c r="O729" s="7"/>
      <c r="P729" s="191"/>
      <c r="Q729" s="191"/>
      <c r="R729" s="7"/>
      <c r="S729" s="7">
        <f t="shared" si="3"/>
        <v>0</v>
      </c>
      <c r="T729" s="31"/>
      <c r="U729" s="31"/>
      <c r="X729" s="28"/>
    </row>
    <row r="730" ht="15.75" customHeight="1">
      <c r="A730" s="183"/>
      <c r="C730" s="7"/>
      <c r="D730" s="7"/>
      <c r="E730" s="7"/>
      <c r="F730" s="7"/>
      <c r="G730" s="7"/>
      <c r="H730" s="7"/>
      <c r="I730" s="7"/>
      <c r="J730" s="7"/>
      <c r="M730" s="7"/>
      <c r="N730" s="7"/>
      <c r="O730" s="7"/>
      <c r="P730" s="191"/>
      <c r="Q730" s="191"/>
      <c r="R730" s="7"/>
      <c r="S730" s="7">
        <f t="shared" si="3"/>
        <v>0</v>
      </c>
      <c r="T730" s="31"/>
      <c r="U730" s="31"/>
      <c r="X730" s="28"/>
    </row>
    <row r="731" ht="15.75" customHeight="1">
      <c r="A731" s="183"/>
      <c r="C731" s="7"/>
      <c r="D731" s="7"/>
      <c r="E731" s="7"/>
      <c r="F731" s="7"/>
      <c r="G731" s="7"/>
      <c r="H731" s="7"/>
      <c r="I731" s="7"/>
      <c r="J731" s="7"/>
      <c r="M731" s="7"/>
      <c r="N731" s="7"/>
      <c r="O731" s="7"/>
      <c r="P731" s="191"/>
      <c r="Q731" s="191"/>
      <c r="R731" s="7"/>
      <c r="S731" s="7">
        <f t="shared" si="3"/>
        <v>0</v>
      </c>
      <c r="T731" s="31"/>
      <c r="U731" s="31"/>
      <c r="X731" s="28"/>
    </row>
    <row r="732" ht="15.75" customHeight="1">
      <c r="A732" s="183"/>
      <c r="C732" s="7"/>
      <c r="D732" s="7"/>
      <c r="E732" s="7"/>
      <c r="F732" s="7"/>
      <c r="G732" s="7"/>
      <c r="H732" s="7"/>
      <c r="I732" s="7"/>
      <c r="J732" s="7"/>
      <c r="M732" s="7"/>
      <c r="N732" s="7"/>
      <c r="O732" s="7"/>
      <c r="P732" s="191"/>
      <c r="Q732" s="191"/>
      <c r="R732" s="7"/>
      <c r="S732" s="7">
        <f t="shared" si="3"/>
        <v>0</v>
      </c>
      <c r="T732" s="31"/>
      <c r="U732" s="31"/>
      <c r="X732" s="28"/>
    </row>
    <row r="733" ht="15.75" customHeight="1">
      <c r="A733" s="183"/>
      <c r="C733" s="7"/>
      <c r="D733" s="7"/>
      <c r="E733" s="7"/>
      <c r="F733" s="7"/>
      <c r="G733" s="7"/>
      <c r="H733" s="7"/>
      <c r="I733" s="7"/>
      <c r="J733" s="7"/>
      <c r="M733" s="7"/>
      <c r="N733" s="7"/>
      <c r="O733" s="7"/>
      <c r="P733" s="191"/>
      <c r="Q733" s="191"/>
      <c r="R733" s="7"/>
      <c r="S733" s="7">
        <f t="shared" si="3"/>
        <v>0</v>
      </c>
      <c r="T733" s="31"/>
      <c r="U733" s="31"/>
      <c r="X733" s="28"/>
    </row>
    <row r="734" ht="15.75" customHeight="1">
      <c r="A734" s="183"/>
      <c r="C734" s="7"/>
      <c r="D734" s="7"/>
      <c r="E734" s="7"/>
      <c r="F734" s="7"/>
      <c r="G734" s="7"/>
      <c r="H734" s="7"/>
      <c r="I734" s="7"/>
      <c r="J734" s="7"/>
      <c r="M734" s="7"/>
      <c r="N734" s="7"/>
      <c r="O734" s="7"/>
      <c r="P734" s="191"/>
      <c r="Q734" s="191"/>
      <c r="R734" s="7"/>
      <c r="S734" s="7">
        <f t="shared" si="3"/>
        <v>0</v>
      </c>
      <c r="T734" s="31"/>
      <c r="U734" s="31"/>
      <c r="X734" s="28"/>
    </row>
    <row r="735" ht="15.75" customHeight="1">
      <c r="A735" s="183"/>
      <c r="C735" s="7"/>
      <c r="D735" s="7"/>
      <c r="E735" s="7"/>
      <c r="F735" s="7"/>
      <c r="G735" s="7"/>
      <c r="H735" s="7"/>
      <c r="I735" s="7"/>
      <c r="J735" s="7"/>
      <c r="M735" s="7"/>
      <c r="N735" s="7"/>
      <c r="O735" s="7"/>
      <c r="P735" s="191"/>
      <c r="Q735" s="191"/>
      <c r="R735" s="7"/>
      <c r="S735" s="7">
        <f t="shared" si="3"/>
        <v>0</v>
      </c>
      <c r="T735" s="31"/>
      <c r="U735" s="31"/>
      <c r="X735" s="28"/>
    </row>
    <row r="736" ht="15.75" customHeight="1">
      <c r="A736" s="183"/>
      <c r="C736" s="7"/>
      <c r="D736" s="7"/>
      <c r="E736" s="7"/>
      <c r="F736" s="7"/>
      <c r="G736" s="7"/>
      <c r="H736" s="7"/>
      <c r="I736" s="7"/>
      <c r="J736" s="7"/>
      <c r="M736" s="7"/>
      <c r="N736" s="7"/>
      <c r="O736" s="7"/>
      <c r="P736" s="191"/>
      <c r="Q736" s="191"/>
      <c r="R736" s="7"/>
      <c r="S736" s="7">
        <f t="shared" si="3"/>
        <v>0</v>
      </c>
      <c r="T736" s="31"/>
      <c r="U736" s="31"/>
      <c r="X736" s="28"/>
    </row>
    <row r="737" ht="15.75" customHeight="1">
      <c r="A737" s="183"/>
      <c r="C737" s="7"/>
      <c r="D737" s="7"/>
      <c r="E737" s="7"/>
      <c r="F737" s="7"/>
      <c r="G737" s="7"/>
      <c r="H737" s="7"/>
      <c r="I737" s="7"/>
      <c r="J737" s="7"/>
      <c r="M737" s="7"/>
      <c r="N737" s="7"/>
      <c r="O737" s="7"/>
      <c r="P737" s="191"/>
      <c r="Q737" s="191"/>
      <c r="R737" s="7"/>
      <c r="S737" s="7">
        <f t="shared" si="3"/>
        <v>0</v>
      </c>
      <c r="T737" s="31"/>
      <c r="U737" s="31"/>
      <c r="X737" s="28"/>
    </row>
    <row r="738" ht="15.75" customHeight="1">
      <c r="A738" s="183"/>
      <c r="C738" s="7"/>
      <c r="D738" s="7"/>
      <c r="E738" s="7"/>
      <c r="F738" s="7"/>
      <c r="G738" s="7"/>
      <c r="H738" s="7"/>
      <c r="I738" s="7"/>
      <c r="J738" s="7"/>
      <c r="M738" s="7"/>
      <c r="N738" s="7"/>
      <c r="O738" s="7"/>
      <c r="P738" s="191"/>
      <c r="Q738" s="191"/>
      <c r="R738" s="7"/>
      <c r="S738" s="7">
        <f t="shared" si="3"/>
        <v>0</v>
      </c>
      <c r="T738" s="31"/>
      <c r="U738" s="31"/>
      <c r="X738" s="28"/>
    </row>
    <row r="739" ht="15.75" customHeight="1">
      <c r="A739" s="183"/>
      <c r="C739" s="7"/>
      <c r="D739" s="7"/>
      <c r="E739" s="7"/>
      <c r="F739" s="7"/>
      <c r="G739" s="7"/>
      <c r="H739" s="7"/>
      <c r="I739" s="7"/>
      <c r="J739" s="7"/>
      <c r="M739" s="7"/>
      <c r="N739" s="7"/>
      <c r="O739" s="7"/>
      <c r="P739" s="191"/>
      <c r="Q739" s="191"/>
      <c r="R739" s="7"/>
      <c r="S739" s="7">
        <f t="shared" si="3"/>
        <v>0</v>
      </c>
      <c r="T739" s="31"/>
      <c r="U739" s="31"/>
      <c r="X739" s="28"/>
    </row>
    <row r="740" ht="15.75" customHeight="1">
      <c r="A740" s="183"/>
      <c r="C740" s="7"/>
      <c r="D740" s="7"/>
      <c r="E740" s="7"/>
      <c r="F740" s="7"/>
      <c r="G740" s="7"/>
      <c r="H740" s="7"/>
      <c r="I740" s="7"/>
      <c r="J740" s="7"/>
      <c r="M740" s="7"/>
      <c r="N740" s="7"/>
      <c r="O740" s="7"/>
      <c r="P740" s="191"/>
      <c r="Q740" s="191"/>
      <c r="R740" s="7"/>
      <c r="S740" s="7">
        <f t="shared" si="3"/>
        <v>0</v>
      </c>
      <c r="T740" s="31"/>
      <c r="U740" s="31"/>
      <c r="X740" s="28"/>
    </row>
    <row r="741" ht="15.75" customHeight="1">
      <c r="A741" s="183"/>
      <c r="C741" s="7"/>
      <c r="D741" s="7"/>
      <c r="E741" s="7"/>
      <c r="F741" s="7"/>
      <c r="G741" s="7"/>
      <c r="H741" s="7"/>
      <c r="I741" s="7"/>
      <c r="J741" s="7"/>
      <c r="M741" s="7"/>
      <c r="N741" s="7"/>
      <c r="O741" s="7"/>
      <c r="P741" s="191"/>
      <c r="Q741" s="191"/>
      <c r="R741" s="7"/>
      <c r="S741" s="7">
        <f t="shared" si="3"/>
        <v>0</v>
      </c>
      <c r="T741" s="31"/>
      <c r="U741" s="31"/>
      <c r="X741" s="28"/>
    </row>
    <row r="742" ht="15.75" customHeight="1">
      <c r="A742" s="183"/>
      <c r="C742" s="7"/>
      <c r="D742" s="7"/>
      <c r="E742" s="7"/>
      <c r="F742" s="7"/>
      <c r="G742" s="7"/>
      <c r="H742" s="7"/>
      <c r="I742" s="7"/>
      <c r="J742" s="7"/>
      <c r="M742" s="7"/>
      <c r="N742" s="7"/>
      <c r="O742" s="7"/>
      <c r="P742" s="191"/>
      <c r="Q742" s="191"/>
      <c r="R742" s="7"/>
      <c r="S742" s="7">
        <f t="shared" si="3"/>
        <v>0</v>
      </c>
      <c r="T742" s="31"/>
      <c r="U742" s="31"/>
      <c r="X742" s="28"/>
    </row>
    <row r="743" ht="15.75" customHeight="1">
      <c r="A743" s="183"/>
      <c r="C743" s="7"/>
      <c r="D743" s="7"/>
      <c r="E743" s="7"/>
      <c r="F743" s="7"/>
      <c r="G743" s="7"/>
      <c r="H743" s="7"/>
      <c r="I743" s="7"/>
      <c r="J743" s="7"/>
      <c r="M743" s="7"/>
      <c r="N743" s="7"/>
      <c r="O743" s="7"/>
      <c r="P743" s="191"/>
      <c r="Q743" s="191"/>
      <c r="R743" s="7"/>
      <c r="S743" s="7">
        <f t="shared" si="3"/>
        <v>0</v>
      </c>
      <c r="T743" s="31"/>
      <c r="U743" s="31"/>
      <c r="X743" s="28"/>
    </row>
    <row r="744" ht="15.75" customHeight="1">
      <c r="A744" s="183"/>
      <c r="C744" s="7"/>
      <c r="D744" s="7"/>
      <c r="E744" s="7"/>
      <c r="F744" s="7"/>
      <c r="G744" s="7"/>
      <c r="H744" s="7"/>
      <c r="I744" s="7"/>
      <c r="J744" s="7"/>
      <c r="M744" s="7"/>
      <c r="N744" s="7"/>
      <c r="O744" s="7"/>
      <c r="P744" s="191"/>
      <c r="Q744" s="191"/>
      <c r="R744" s="7"/>
      <c r="S744" s="7">
        <f t="shared" si="3"/>
        <v>0</v>
      </c>
      <c r="T744" s="31"/>
      <c r="U744" s="31"/>
      <c r="X744" s="28"/>
    </row>
    <row r="745" ht="15.75" customHeight="1">
      <c r="A745" s="183"/>
      <c r="C745" s="7"/>
      <c r="D745" s="7"/>
      <c r="E745" s="7"/>
      <c r="F745" s="7"/>
      <c r="G745" s="7"/>
      <c r="H745" s="7"/>
      <c r="I745" s="7"/>
      <c r="J745" s="7"/>
      <c r="M745" s="7"/>
      <c r="N745" s="7"/>
      <c r="O745" s="7"/>
      <c r="P745" s="191"/>
      <c r="Q745" s="191"/>
      <c r="R745" s="7"/>
      <c r="S745" s="7">
        <f t="shared" si="3"/>
        <v>0</v>
      </c>
      <c r="T745" s="31"/>
      <c r="U745" s="31"/>
      <c r="X745" s="28"/>
    </row>
    <row r="746" ht="15.75" customHeight="1">
      <c r="A746" s="183"/>
      <c r="C746" s="7"/>
      <c r="D746" s="7"/>
      <c r="E746" s="7"/>
      <c r="F746" s="7"/>
      <c r="G746" s="7"/>
      <c r="H746" s="7"/>
      <c r="I746" s="7"/>
      <c r="J746" s="7"/>
      <c r="M746" s="7"/>
      <c r="N746" s="7"/>
      <c r="O746" s="7"/>
      <c r="P746" s="191"/>
      <c r="Q746" s="191"/>
      <c r="R746" s="7"/>
      <c r="S746" s="7">
        <f t="shared" si="3"/>
        <v>0</v>
      </c>
      <c r="T746" s="31"/>
      <c r="U746" s="31"/>
      <c r="X746" s="28"/>
    </row>
    <row r="747" ht="15.75" customHeight="1">
      <c r="A747" s="183"/>
      <c r="C747" s="7"/>
      <c r="D747" s="7"/>
      <c r="E747" s="7"/>
      <c r="F747" s="7"/>
      <c r="G747" s="7"/>
      <c r="H747" s="7"/>
      <c r="I747" s="7"/>
      <c r="J747" s="7"/>
      <c r="M747" s="7"/>
      <c r="N747" s="7"/>
      <c r="O747" s="7"/>
      <c r="P747" s="191"/>
      <c r="Q747" s="191"/>
      <c r="R747" s="7"/>
      <c r="S747" s="7">
        <f t="shared" si="3"/>
        <v>0</v>
      </c>
      <c r="T747" s="31"/>
      <c r="U747" s="31"/>
      <c r="X747" s="28"/>
    </row>
    <row r="748" ht="15.75" customHeight="1">
      <c r="A748" s="183"/>
      <c r="C748" s="7"/>
      <c r="D748" s="7"/>
      <c r="E748" s="7"/>
      <c r="F748" s="7"/>
      <c r="G748" s="7"/>
      <c r="H748" s="7"/>
      <c r="I748" s="7"/>
      <c r="J748" s="7"/>
      <c r="M748" s="7"/>
      <c r="N748" s="7"/>
      <c r="O748" s="7"/>
      <c r="P748" s="191"/>
      <c r="Q748" s="191"/>
      <c r="R748" s="7"/>
      <c r="S748" s="7">
        <f t="shared" si="3"/>
        <v>0</v>
      </c>
      <c r="T748" s="31"/>
      <c r="U748" s="31"/>
      <c r="X748" s="28"/>
    </row>
    <row r="749" ht="15.75" customHeight="1">
      <c r="A749" s="183"/>
      <c r="C749" s="7"/>
      <c r="D749" s="7"/>
      <c r="E749" s="7"/>
      <c r="F749" s="7"/>
      <c r="G749" s="7"/>
      <c r="H749" s="7"/>
      <c r="I749" s="7"/>
      <c r="J749" s="7"/>
      <c r="M749" s="7"/>
      <c r="N749" s="7"/>
      <c r="O749" s="7"/>
      <c r="P749" s="191"/>
      <c r="Q749" s="191"/>
      <c r="R749" s="7"/>
      <c r="S749" s="7">
        <f t="shared" si="3"/>
        <v>0</v>
      </c>
      <c r="T749" s="31"/>
      <c r="U749" s="31"/>
      <c r="X749" s="28"/>
    </row>
    <row r="750" ht="15.75" customHeight="1">
      <c r="A750" s="183"/>
      <c r="C750" s="7"/>
      <c r="D750" s="7"/>
      <c r="E750" s="7"/>
      <c r="F750" s="7"/>
      <c r="G750" s="7"/>
      <c r="H750" s="7"/>
      <c r="I750" s="7"/>
      <c r="J750" s="7"/>
      <c r="M750" s="7"/>
      <c r="N750" s="7"/>
      <c r="O750" s="7"/>
      <c r="P750" s="191"/>
      <c r="Q750" s="191"/>
      <c r="R750" s="7"/>
      <c r="S750" s="7">
        <f t="shared" si="3"/>
        <v>0</v>
      </c>
      <c r="T750" s="31"/>
      <c r="U750" s="31"/>
      <c r="X750" s="28"/>
    </row>
    <row r="751" ht="15.75" customHeight="1">
      <c r="A751" s="183"/>
      <c r="C751" s="7"/>
      <c r="D751" s="7"/>
      <c r="E751" s="7"/>
      <c r="F751" s="7"/>
      <c r="G751" s="7"/>
      <c r="H751" s="7"/>
      <c r="I751" s="7"/>
      <c r="J751" s="7"/>
      <c r="M751" s="7"/>
      <c r="N751" s="7"/>
      <c r="O751" s="7"/>
      <c r="P751" s="191"/>
      <c r="Q751" s="191"/>
      <c r="R751" s="7"/>
      <c r="S751" s="7">
        <f t="shared" si="3"/>
        <v>0</v>
      </c>
      <c r="T751" s="31"/>
      <c r="U751" s="31"/>
      <c r="X751" s="28"/>
    </row>
    <row r="752" ht="15.75" customHeight="1">
      <c r="A752" s="183"/>
      <c r="C752" s="7"/>
      <c r="D752" s="7"/>
      <c r="E752" s="7"/>
      <c r="F752" s="7"/>
      <c r="G752" s="7"/>
      <c r="H752" s="7"/>
      <c r="I752" s="7"/>
      <c r="J752" s="7"/>
      <c r="M752" s="7"/>
      <c r="N752" s="7"/>
      <c r="O752" s="7"/>
      <c r="P752" s="191"/>
      <c r="Q752" s="191"/>
      <c r="R752" s="7"/>
      <c r="S752" s="7">
        <f t="shared" si="3"/>
        <v>0</v>
      </c>
      <c r="T752" s="31"/>
      <c r="U752" s="31"/>
      <c r="X752" s="28"/>
    </row>
    <row r="753" ht="15.75" customHeight="1">
      <c r="A753" s="183"/>
      <c r="C753" s="7"/>
      <c r="D753" s="7"/>
      <c r="E753" s="7"/>
      <c r="F753" s="7"/>
      <c r="G753" s="7"/>
      <c r="H753" s="7"/>
      <c r="I753" s="7"/>
      <c r="J753" s="7"/>
      <c r="M753" s="7"/>
      <c r="N753" s="7"/>
      <c r="O753" s="7"/>
      <c r="P753" s="191"/>
      <c r="Q753" s="191"/>
      <c r="R753" s="7"/>
      <c r="S753" s="7">
        <f t="shared" si="3"/>
        <v>0</v>
      </c>
      <c r="T753" s="31"/>
      <c r="U753" s="31"/>
      <c r="X753" s="28"/>
    </row>
    <row r="754" ht="15.75" customHeight="1">
      <c r="A754" s="183"/>
      <c r="C754" s="7"/>
      <c r="D754" s="7"/>
      <c r="E754" s="7"/>
      <c r="F754" s="7"/>
      <c r="G754" s="7"/>
      <c r="H754" s="7"/>
      <c r="I754" s="7"/>
      <c r="J754" s="7"/>
      <c r="M754" s="7"/>
      <c r="N754" s="7"/>
      <c r="O754" s="7"/>
      <c r="P754" s="191"/>
      <c r="Q754" s="191"/>
      <c r="R754" s="7"/>
      <c r="S754" s="7">
        <f t="shared" si="3"/>
        <v>0</v>
      </c>
      <c r="T754" s="31"/>
      <c r="U754" s="31"/>
      <c r="X754" s="28"/>
    </row>
    <row r="755" ht="15.75" customHeight="1">
      <c r="A755" s="183"/>
      <c r="C755" s="7"/>
      <c r="D755" s="7"/>
      <c r="E755" s="7"/>
      <c r="F755" s="7"/>
      <c r="G755" s="7"/>
      <c r="H755" s="7"/>
      <c r="I755" s="7"/>
      <c r="J755" s="7"/>
      <c r="M755" s="7"/>
      <c r="N755" s="7"/>
      <c r="O755" s="7"/>
      <c r="P755" s="191"/>
      <c r="Q755" s="191"/>
      <c r="R755" s="7"/>
      <c r="S755" s="7">
        <f t="shared" si="3"/>
        <v>0</v>
      </c>
      <c r="T755" s="31"/>
      <c r="U755" s="31"/>
      <c r="X755" s="28"/>
    </row>
    <row r="756" ht="15.75" customHeight="1">
      <c r="A756" s="183"/>
      <c r="C756" s="7"/>
      <c r="D756" s="7"/>
      <c r="E756" s="7"/>
      <c r="F756" s="7"/>
      <c r="G756" s="7"/>
      <c r="H756" s="7"/>
      <c r="I756" s="7"/>
      <c r="J756" s="7"/>
      <c r="M756" s="7"/>
      <c r="N756" s="7"/>
      <c r="O756" s="7"/>
      <c r="P756" s="191"/>
      <c r="Q756" s="191"/>
      <c r="R756" s="7"/>
      <c r="S756" s="7">
        <f t="shared" si="3"/>
        <v>0</v>
      </c>
      <c r="T756" s="31"/>
      <c r="U756" s="31"/>
      <c r="X756" s="28"/>
    </row>
    <row r="757" ht="15.75" customHeight="1">
      <c r="A757" s="183"/>
      <c r="C757" s="7"/>
      <c r="D757" s="7"/>
      <c r="E757" s="7"/>
      <c r="F757" s="7"/>
      <c r="G757" s="7"/>
      <c r="H757" s="7"/>
      <c r="I757" s="7"/>
      <c r="J757" s="7"/>
      <c r="M757" s="7"/>
      <c r="N757" s="7"/>
      <c r="O757" s="7"/>
      <c r="P757" s="191"/>
      <c r="Q757" s="191"/>
      <c r="R757" s="7"/>
      <c r="S757" s="7">
        <f t="shared" si="3"/>
        <v>0</v>
      </c>
      <c r="T757" s="31"/>
      <c r="U757" s="31"/>
      <c r="X757" s="28"/>
    </row>
    <row r="758" ht="15.75" customHeight="1">
      <c r="A758" s="183"/>
      <c r="C758" s="7"/>
      <c r="D758" s="7"/>
      <c r="E758" s="7"/>
      <c r="F758" s="7"/>
      <c r="G758" s="7"/>
      <c r="H758" s="7"/>
      <c r="I758" s="7"/>
      <c r="J758" s="7"/>
      <c r="M758" s="7"/>
      <c r="N758" s="7"/>
      <c r="O758" s="7"/>
      <c r="P758" s="191"/>
      <c r="Q758" s="191"/>
      <c r="R758" s="7"/>
      <c r="S758" s="7">
        <f t="shared" si="3"/>
        <v>0</v>
      </c>
      <c r="T758" s="31"/>
      <c r="U758" s="31"/>
      <c r="X758" s="28"/>
    </row>
    <row r="759" ht="15.75" customHeight="1">
      <c r="A759" s="183"/>
      <c r="C759" s="7"/>
      <c r="D759" s="7"/>
      <c r="E759" s="7"/>
      <c r="F759" s="7"/>
      <c r="G759" s="7"/>
      <c r="H759" s="7"/>
      <c r="I759" s="7"/>
      <c r="J759" s="7"/>
      <c r="M759" s="7"/>
      <c r="N759" s="7"/>
      <c r="O759" s="7"/>
      <c r="P759" s="191"/>
      <c r="Q759" s="191"/>
      <c r="R759" s="7"/>
      <c r="S759" s="7">
        <f t="shared" si="3"/>
        <v>0</v>
      </c>
      <c r="T759" s="31"/>
      <c r="U759" s="31"/>
      <c r="X759" s="28"/>
    </row>
    <row r="760" ht="15.75" customHeight="1">
      <c r="A760" s="183"/>
      <c r="C760" s="7"/>
      <c r="D760" s="7"/>
      <c r="E760" s="7"/>
      <c r="F760" s="7"/>
      <c r="G760" s="7"/>
      <c r="H760" s="7"/>
      <c r="I760" s="7"/>
      <c r="J760" s="7"/>
      <c r="M760" s="7"/>
      <c r="N760" s="7"/>
      <c r="O760" s="7"/>
      <c r="P760" s="191"/>
      <c r="Q760" s="191"/>
      <c r="R760" s="7"/>
      <c r="S760" s="7">
        <f t="shared" si="3"/>
        <v>0</v>
      </c>
      <c r="T760" s="31"/>
      <c r="U760" s="31"/>
      <c r="X760" s="28"/>
    </row>
    <row r="761" ht="15.75" customHeight="1">
      <c r="A761" s="183"/>
      <c r="C761" s="7"/>
      <c r="D761" s="7"/>
      <c r="E761" s="7"/>
      <c r="F761" s="7"/>
      <c r="G761" s="7"/>
      <c r="H761" s="7"/>
      <c r="I761" s="7"/>
      <c r="J761" s="7"/>
      <c r="M761" s="7"/>
      <c r="N761" s="7"/>
      <c r="O761" s="7"/>
      <c r="P761" s="191"/>
      <c r="Q761" s="191"/>
      <c r="R761" s="7"/>
      <c r="S761" s="7">
        <f t="shared" si="3"/>
        <v>0</v>
      </c>
      <c r="T761" s="31"/>
      <c r="U761" s="31"/>
      <c r="X761" s="28"/>
    </row>
    <row r="762" ht="15.75" customHeight="1">
      <c r="A762" s="183"/>
      <c r="C762" s="7"/>
      <c r="D762" s="7"/>
      <c r="E762" s="7"/>
      <c r="F762" s="7"/>
      <c r="G762" s="7"/>
      <c r="H762" s="7"/>
      <c r="I762" s="7"/>
      <c r="J762" s="7"/>
      <c r="M762" s="7"/>
      <c r="N762" s="7"/>
      <c r="O762" s="7"/>
      <c r="P762" s="191"/>
      <c r="Q762" s="191"/>
      <c r="R762" s="7"/>
      <c r="S762" s="7">
        <f t="shared" si="3"/>
        <v>0</v>
      </c>
      <c r="T762" s="31"/>
      <c r="U762" s="31"/>
      <c r="X762" s="28"/>
    </row>
    <row r="763" ht="15.75" customHeight="1">
      <c r="A763" s="183"/>
      <c r="C763" s="7"/>
      <c r="D763" s="7"/>
      <c r="E763" s="7"/>
      <c r="F763" s="7"/>
      <c r="G763" s="7"/>
      <c r="H763" s="7"/>
      <c r="I763" s="7"/>
      <c r="J763" s="7"/>
      <c r="M763" s="7"/>
      <c r="N763" s="7"/>
      <c r="O763" s="7"/>
      <c r="P763" s="191"/>
      <c r="Q763" s="191"/>
      <c r="R763" s="7"/>
      <c r="S763" s="7">
        <f t="shared" si="3"/>
        <v>0</v>
      </c>
      <c r="T763" s="31"/>
      <c r="U763" s="31"/>
      <c r="X763" s="28"/>
    </row>
    <row r="764" ht="15.75" customHeight="1">
      <c r="A764" s="183"/>
      <c r="C764" s="7"/>
      <c r="D764" s="7"/>
      <c r="E764" s="7"/>
      <c r="F764" s="7"/>
      <c r="G764" s="7"/>
      <c r="H764" s="7"/>
      <c r="I764" s="7"/>
      <c r="J764" s="7"/>
      <c r="M764" s="7"/>
      <c r="N764" s="7"/>
      <c r="O764" s="7"/>
      <c r="P764" s="191"/>
      <c r="Q764" s="191"/>
      <c r="R764" s="7"/>
      <c r="S764" s="7">
        <f t="shared" si="3"/>
        <v>0</v>
      </c>
      <c r="T764" s="31"/>
      <c r="U764" s="31"/>
      <c r="X764" s="28"/>
    </row>
    <row r="765" ht="15.75" customHeight="1">
      <c r="A765" s="183"/>
      <c r="C765" s="7"/>
      <c r="D765" s="7"/>
      <c r="E765" s="7"/>
      <c r="F765" s="7"/>
      <c r="G765" s="7"/>
      <c r="H765" s="7"/>
      <c r="I765" s="7"/>
      <c r="J765" s="7"/>
      <c r="M765" s="7"/>
      <c r="N765" s="7"/>
      <c r="O765" s="7"/>
      <c r="P765" s="191"/>
      <c r="Q765" s="191"/>
      <c r="R765" s="7"/>
      <c r="S765" s="7">
        <f t="shared" si="3"/>
        <v>0</v>
      </c>
      <c r="T765" s="31"/>
      <c r="U765" s="31"/>
      <c r="X765" s="28"/>
    </row>
    <row r="766" ht="15.75" customHeight="1">
      <c r="A766" s="183"/>
      <c r="C766" s="7"/>
      <c r="D766" s="7"/>
      <c r="E766" s="7"/>
      <c r="F766" s="7"/>
      <c r="G766" s="7"/>
      <c r="H766" s="7"/>
      <c r="I766" s="7"/>
      <c r="J766" s="7"/>
      <c r="M766" s="7"/>
      <c r="N766" s="7"/>
      <c r="O766" s="7"/>
      <c r="P766" s="191"/>
      <c r="Q766" s="191"/>
      <c r="R766" s="7"/>
      <c r="S766" s="7">
        <f t="shared" si="3"/>
        <v>0</v>
      </c>
      <c r="T766" s="31"/>
      <c r="U766" s="31"/>
      <c r="X766" s="28"/>
    </row>
    <row r="767" ht="15.75" customHeight="1">
      <c r="A767" s="183"/>
      <c r="C767" s="7"/>
      <c r="D767" s="7"/>
      <c r="E767" s="7"/>
      <c r="F767" s="7"/>
      <c r="G767" s="7"/>
      <c r="H767" s="7"/>
      <c r="I767" s="7"/>
      <c r="J767" s="7"/>
      <c r="M767" s="7"/>
      <c r="N767" s="7"/>
      <c r="O767" s="7"/>
      <c r="P767" s="191"/>
      <c r="Q767" s="191"/>
      <c r="R767" s="7"/>
      <c r="S767" s="7">
        <f t="shared" si="3"/>
        <v>0</v>
      </c>
      <c r="T767" s="31"/>
      <c r="U767" s="31"/>
      <c r="X767" s="28"/>
    </row>
    <row r="768" ht="15.75" customHeight="1">
      <c r="A768" s="183"/>
      <c r="C768" s="7"/>
      <c r="D768" s="7"/>
      <c r="E768" s="7"/>
      <c r="F768" s="7"/>
      <c r="G768" s="7"/>
      <c r="H768" s="7"/>
      <c r="I768" s="7"/>
      <c r="J768" s="7"/>
      <c r="M768" s="7"/>
      <c r="N768" s="7"/>
      <c r="O768" s="7"/>
      <c r="P768" s="191"/>
      <c r="Q768" s="191"/>
      <c r="R768" s="7"/>
      <c r="S768" s="7">
        <f t="shared" si="3"/>
        <v>0</v>
      </c>
      <c r="T768" s="31"/>
      <c r="U768" s="31"/>
      <c r="X768" s="28"/>
    </row>
    <row r="769" ht="15.75" customHeight="1">
      <c r="A769" s="183"/>
      <c r="C769" s="7"/>
      <c r="D769" s="7"/>
      <c r="E769" s="7"/>
      <c r="F769" s="7"/>
      <c r="G769" s="7"/>
      <c r="H769" s="7"/>
      <c r="I769" s="7"/>
      <c r="J769" s="7"/>
      <c r="M769" s="7"/>
      <c r="N769" s="7"/>
      <c r="O769" s="7"/>
      <c r="P769" s="191"/>
      <c r="Q769" s="191"/>
      <c r="R769" s="7"/>
      <c r="S769" s="7">
        <f t="shared" si="3"/>
        <v>0</v>
      </c>
      <c r="T769" s="31"/>
      <c r="U769" s="31"/>
      <c r="X769" s="28"/>
    </row>
    <row r="770" ht="15.75" customHeight="1">
      <c r="A770" s="183"/>
      <c r="C770" s="7"/>
      <c r="D770" s="7"/>
      <c r="E770" s="7"/>
      <c r="F770" s="7"/>
      <c r="G770" s="7"/>
      <c r="H770" s="7"/>
      <c r="I770" s="7"/>
      <c r="J770" s="7"/>
      <c r="M770" s="7"/>
      <c r="N770" s="7"/>
      <c r="O770" s="7"/>
      <c r="P770" s="191"/>
      <c r="Q770" s="191"/>
      <c r="R770" s="7"/>
      <c r="S770" s="7">
        <f t="shared" si="3"/>
        <v>0</v>
      </c>
      <c r="T770" s="31"/>
      <c r="U770" s="31"/>
      <c r="X770" s="28"/>
    </row>
    <row r="771" ht="15.75" customHeight="1">
      <c r="A771" s="183"/>
      <c r="C771" s="7"/>
      <c r="D771" s="7"/>
      <c r="E771" s="7"/>
      <c r="F771" s="7"/>
      <c r="G771" s="7"/>
      <c r="H771" s="7"/>
      <c r="I771" s="7"/>
      <c r="J771" s="7"/>
      <c r="M771" s="7"/>
      <c r="N771" s="7"/>
      <c r="O771" s="7"/>
      <c r="P771" s="191"/>
      <c r="Q771" s="191"/>
      <c r="R771" s="7"/>
      <c r="S771" s="7">
        <f t="shared" si="3"/>
        <v>0</v>
      </c>
      <c r="T771" s="31"/>
      <c r="U771" s="31"/>
      <c r="X771" s="28"/>
    </row>
    <row r="772" ht="15.75" customHeight="1">
      <c r="A772" s="183"/>
      <c r="C772" s="7"/>
      <c r="D772" s="7"/>
      <c r="E772" s="7"/>
      <c r="F772" s="7"/>
      <c r="G772" s="7"/>
      <c r="H772" s="7"/>
      <c r="I772" s="7"/>
      <c r="J772" s="7"/>
      <c r="M772" s="7"/>
      <c r="N772" s="7"/>
      <c r="O772" s="7"/>
      <c r="P772" s="191"/>
      <c r="Q772" s="191"/>
      <c r="R772" s="7"/>
      <c r="S772" s="7">
        <f t="shared" si="3"/>
        <v>0</v>
      </c>
      <c r="T772" s="31"/>
      <c r="U772" s="31"/>
      <c r="X772" s="28"/>
    </row>
    <row r="773" ht="15.75" customHeight="1">
      <c r="A773" s="183"/>
      <c r="C773" s="7"/>
      <c r="D773" s="7"/>
      <c r="E773" s="7"/>
      <c r="F773" s="7"/>
      <c r="G773" s="7"/>
      <c r="H773" s="7"/>
      <c r="I773" s="7"/>
      <c r="J773" s="7"/>
      <c r="M773" s="7"/>
      <c r="N773" s="7"/>
      <c r="O773" s="7"/>
      <c r="P773" s="191"/>
      <c r="Q773" s="191"/>
      <c r="R773" s="7"/>
      <c r="S773" s="7">
        <f t="shared" si="3"/>
        <v>0</v>
      </c>
      <c r="T773" s="31"/>
      <c r="U773" s="31"/>
      <c r="X773" s="28"/>
    </row>
    <row r="774" ht="15.75" customHeight="1">
      <c r="A774" s="183"/>
      <c r="C774" s="7"/>
      <c r="D774" s="7"/>
      <c r="E774" s="7"/>
      <c r="F774" s="7"/>
      <c r="G774" s="7"/>
      <c r="H774" s="7"/>
      <c r="I774" s="7"/>
      <c r="J774" s="7"/>
      <c r="M774" s="7"/>
      <c r="N774" s="7"/>
      <c r="O774" s="7"/>
      <c r="P774" s="191"/>
      <c r="Q774" s="191"/>
      <c r="R774" s="7"/>
      <c r="S774" s="7">
        <f t="shared" si="3"/>
        <v>0</v>
      </c>
      <c r="T774" s="31"/>
      <c r="U774" s="31"/>
      <c r="X774" s="28"/>
    </row>
    <row r="775" ht="15.75" customHeight="1">
      <c r="A775" s="183"/>
      <c r="C775" s="7"/>
      <c r="D775" s="7"/>
      <c r="E775" s="7"/>
      <c r="F775" s="7"/>
      <c r="G775" s="7"/>
      <c r="H775" s="7"/>
      <c r="I775" s="7"/>
      <c r="J775" s="7"/>
      <c r="M775" s="7"/>
      <c r="N775" s="7"/>
      <c r="O775" s="7"/>
      <c r="P775" s="191"/>
      <c r="Q775" s="191"/>
      <c r="R775" s="7"/>
      <c r="S775" s="7">
        <f t="shared" si="3"/>
        <v>0</v>
      </c>
      <c r="T775" s="31"/>
      <c r="U775" s="31"/>
      <c r="X775" s="28"/>
    </row>
    <row r="776" ht="15.75" customHeight="1">
      <c r="A776" s="183"/>
      <c r="C776" s="7"/>
      <c r="D776" s="7"/>
      <c r="E776" s="7"/>
      <c r="F776" s="7"/>
      <c r="G776" s="7"/>
      <c r="H776" s="7"/>
      <c r="I776" s="7"/>
      <c r="J776" s="7"/>
      <c r="M776" s="7"/>
      <c r="N776" s="7"/>
      <c r="O776" s="7"/>
      <c r="P776" s="191"/>
      <c r="Q776" s="191"/>
      <c r="R776" s="7"/>
      <c r="S776" s="7">
        <f t="shared" si="3"/>
        <v>0</v>
      </c>
      <c r="T776" s="31"/>
      <c r="U776" s="31"/>
      <c r="X776" s="28"/>
    </row>
    <row r="777" ht="15.75" customHeight="1">
      <c r="A777" s="183"/>
      <c r="C777" s="7"/>
      <c r="D777" s="7"/>
      <c r="E777" s="7"/>
      <c r="F777" s="7"/>
      <c r="G777" s="7"/>
      <c r="H777" s="7"/>
      <c r="I777" s="7"/>
      <c r="J777" s="7"/>
      <c r="M777" s="7"/>
      <c r="N777" s="7"/>
      <c r="O777" s="7"/>
      <c r="P777" s="191"/>
      <c r="Q777" s="191"/>
      <c r="R777" s="7"/>
      <c r="S777" s="7">
        <f t="shared" si="3"/>
        <v>0</v>
      </c>
      <c r="T777" s="31"/>
      <c r="U777" s="31"/>
      <c r="X777" s="28"/>
    </row>
    <row r="778" ht="15.75" customHeight="1">
      <c r="A778" s="183"/>
      <c r="C778" s="7"/>
      <c r="D778" s="7"/>
      <c r="E778" s="7"/>
      <c r="F778" s="7"/>
      <c r="G778" s="7"/>
      <c r="H778" s="7"/>
      <c r="I778" s="7"/>
      <c r="J778" s="7"/>
      <c r="M778" s="7"/>
      <c r="N778" s="7"/>
      <c r="O778" s="7"/>
      <c r="P778" s="191"/>
      <c r="Q778" s="191"/>
      <c r="R778" s="7"/>
      <c r="S778" s="7">
        <f t="shared" si="3"/>
        <v>0</v>
      </c>
      <c r="T778" s="31"/>
      <c r="U778" s="31"/>
      <c r="X778" s="28"/>
    </row>
    <row r="779" ht="15.75" customHeight="1">
      <c r="A779" s="183"/>
      <c r="C779" s="7"/>
      <c r="D779" s="7"/>
      <c r="E779" s="7"/>
      <c r="F779" s="7"/>
      <c r="G779" s="7"/>
      <c r="H779" s="7"/>
      <c r="I779" s="7"/>
      <c r="J779" s="7"/>
      <c r="M779" s="7"/>
      <c r="N779" s="7"/>
      <c r="O779" s="7"/>
      <c r="P779" s="191"/>
      <c r="Q779" s="191"/>
      <c r="R779" s="7"/>
      <c r="S779" s="7">
        <f t="shared" si="3"/>
        <v>0</v>
      </c>
      <c r="T779" s="31"/>
      <c r="U779" s="31"/>
      <c r="X779" s="28"/>
    </row>
    <row r="780" ht="15.75" customHeight="1">
      <c r="A780" s="183"/>
      <c r="C780" s="7"/>
      <c r="D780" s="7"/>
      <c r="E780" s="7"/>
      <c r="F780" s="7"/>
      <c r="G780" s="7"/>
      <c r="H780" s="7"/>
      <c r="I780" s="7"/>
      <c r="J780" s="7"/>
      <c r="M780" s="7"/>
      <c r="N780" s="7"/>
      <c r="O780" s="7"/>
      <c r="P780" s="191"/>
      <c r="Q780" s="191"/>
      <c r="R780" s="7"/>
      <c r="S780" s="7">
        <f t="shared" si="3"/>
        <v>0</v>
      </c>
      <c r="T780" s="31"/>
      <c r="U780" s="31"/>
      <c r="X780" s="28"/>
    </row>
    <row r="781" ht="15.75" customHeight="1">
      <c r="A781" s="183"/>
      <c r="C781" s="7"/>
      <c r="D781" s="7"/>
      <c r="E781" s="7"/>
      <c r="F781" s="7"/>
      <c r="G781" s="7"/>
      <c r="H781" s="7"/>
      <c r="I781" s="7"/>
      <c r="J781" s="7"/>
      <c r="M781" s="7"/>
      <c r="N781" s="7"/>
      <c r="O781" s="7"/>
      <c r="P781" s="191"/>
      <c r="Q781" s="191"/>
      <c r="R781" s="7"/>
      <c r="S781" s="7">
        <f t="shared" si="3"/>
        <v>0</v>
      </c>
      <c r="T781" s="31"/>
      <c r="U781" s="31"/>
      <c r="X781" s="28"/>
    </row>
    <row r="782" ht="15.75" customHeight="1">
      <c r="A782" s="183"/>
      <c r="C782" s="7"/>
      <c r="D782" s="7"/>
      <c r="E782" s="7"/>
      <c r="F782" s="7"/>
      <c r="G782" s="7"/>
      <c r="H782" s="7"/>
      <c r="I782" s="7"/>
      <c r="J782" s="7"/>
      <c r="M782" s="7"/>
      <c r="N782" s="7"/>
      <c r="O782" s="7"/>
      <c r="P782" s="191"/>
      <c r="Q782" s="191"/>
      <c r="R782" s="7"/>
      <c r="S782" s="7">
        <f t="shared" si="3"/>
        <v>0</v>
      </c>
      <c r="T782" s="31"/>
      <c r="U782" s="31"/>
      <c r="X782" s="28"/>
    </row>
    <row r="783" ht="15.75" customHeight="1">
      <c r="A783" s="183"/>
      <c r="C783" s="7"/>
      <c r="D783" s="7"/>
      <c r="E783" s="7"/>
      <c r="F783" s="7"/>
      <c r="G783" s="7"/>
      <c r="H783" s="7"/>
      <c r="I783" s="7"/>
      <c r="J783" s="7"/>
      <c r="M783" s="7"/>
      <c r="N783" s="7"/>
      <c r="O783" s="7"/>
      <c r="P783" s="191"/>
      <c r="Q783" s="191"/>
      <c r="R783" s="7"/>
      <c r="S783" s="7">
        <f t="shared" si="3"/>
        <v>0</v>
      </c>
      <c r="T783" s="31"/>
      <c r="U783" s="31"/>
      <c r="X783" s="28"/>
    </row>
    <row r="784" ht="15.75" customHeight="1">
      <c r="A784" s="183"/>
      <c r="C784" s="7"/>
      <c r="D784" s="7"/>
      <c r="E784" s="7"/>
      <c r="F784" s="7"/>
      <c r="G784" s="7"/>
      <c r="H784" s="7"/>
      <c r="I784" s="7"/>
      <c r="J784" s="7"/>
      <c r="M784" s="7"/>
      <c r="N784" s="7"/>
      <c r="O784" s="7"/>
      <c r="P784" s="191"/>
      <c r="Q784" s="191"/>
      <c r="R784" s="7"/>
      <c r="S784" s="7">
        <f t="shared" si="3"/>
        <v>0</v>
      </c>
      <c r="T784" s="31"/>
      <c r="U784" s="31"/>
      <c r="X784" s="28"/>
    </row>
    <row r="785" ht="15.75" customHeight="1">
      <c r="A785" s="183"/>
      <c r="C785" s="7"/>
      <c r="D785" s="7"/>
      <c r="E785" s="7"/>
      <c r="F785" s="7"/>
      <c r="G785" s="7"/>
      <c r="H785" s="7"/>
      <c r="I785" s="7"/>
      <c r="J785" s="7"/>
      <c r="M785" s="7"/>
      <c r="N785" s="7"/>
      <c r="O785" s="7"/>
      <c r="P785" s="191"/>
      <c r="Q785" s="191"/>
      <c r="R785" s="7"/>
      <c r="S785" s="7">
        <f t="shared" si="3"/>
        <v>0</v>
      </c>
      <c r="T785" s="31"/>
      <c r="U785" s="31"/>
      <c r="X785" s="28"/>
    </row>
    <row r="786" ht="15.75" customHeight="1">
      <c r="A786" s="183"/>
      <c r="C786" s="7"/>
      <c r="D786" s="7"/>
      <c r="E786" s="7"/>
      <c r="F786" s="7"/>
      <c r="G786" s="7"/>
      <c r="H786" s="7"/>
      <c r="I786" s="7"/>
      <c r="J786" s="7"/>
      <c r="M786" s="7"/>
      <c r="N786" s="7"/>
      <c r="O786" s="7"/>
      <c r="P786" s="191"/>
      <c r="Q786" s="191"/>
      <c r="R786" s="7"/>
      <c r="S786" s="7">
        <f t="shared" si="3"/>
        <v>0</v>
      </c>
      <c r="T786" s="31"/>
      <c r="U786" s="31"/>
      <c r="X786" s="28"/>
    </row>
    <row r="787" ht="15.75" customHeight="1">
      <c r="A787" s="183"/>
      <c r="C787" s="7"/>
      <c r="D787" s="7"/>
      <c r="E787" s="7"/>
      <c r="F787" s="7"/>
      <c r="G787" s="7"/>
      <c r="H787" s="7"/>
      <c r="I787" s="7"/>
      <c r="J787" s="7"/>
      <c r="M787" s="7"/>
      <c r="N787" s="7"/>
      <c r="O787" s="7"/>
      <c r="P787" s="191"/>
      <c r="Q787" s="191"/>
      <c r="R787" s="7"/>
      <c r="S787" s="7">
        <f t="shared" si="3"/>
        <v>0</v>
      </c>
      <c r="T787" s="31"/>
      <c r="U787" s="31"/>
      <c r="X787" s="28"/>
    </row>
    <row r="788" ht="15.75" customHeight="1">
      <c r="A788" s="183"/>
      <c r="C788" s="7"/>
      <c r="D788" s="7"/>
      <c r="E788" s="7"/>
      <c r="F788" s="7"/>
      <c r="G788" s="7"/>
      <c r="H788" s="7"/>
      <c r="I788" s="7"/>
      <c r="J788" s="7"/>
      <c r="M788" s="7"/>
      <c r="N788" s="7"/>
      <c r="O788" s="7"/>
      <c r="P788" s="191"/>
      <c r="Q788" s="191"/>
      <c r="R788" s="7"/>
      <c r="S788" s="7">
        <f t="shared" si="3"/>
        <v>0</v>
      </c>
      <c r="T788" s="31"/>
      <c r="U788" s="31"/>
      <c r="X788" s="28"/>
    </row>
    <row r="789" ht="15.75" customHeight="1">
      <c r="A789" s="183"/>
      <c r="C789" s="7"/>
      <c r="D789" s="7"/>
      <c r="E789" s="7"/>
      <c r="F789" s="7"/>
      <c r="G789" s="7"/>
      <c r="H789" s="7"/>
      <c r="I789" s="7"/>
      <c r="J789" s="7"/>
      <c r="M789" s="7"/>
      <c r="N789" s="7"/>
      <c r="O789" s="7"/>
      <c r="P789" s="191"/>
      <c r="Q789" s="191"/>
      <c r="R789" s="7"/>
      <c r="S789" s="7">
        <f t="shared" si="3"/>
        <v>0</v>
      </c>
      <c r="T789" s="31"/>
      <c r="U789" s="31"/>
      <c r="X789" s="28"/>
    </row>
    <row r="790" ht="15.75" customHeight="1">
      <c r="A790" s="183"/>
      <c r="C790" s="7"/>
      <c r="D790" s="7"/>
      <c r="E790" s="7"/>
      <c r="F790" s="7"/>
      <c r="G790" s="7"/>
      <c r="H790" s="7"/>
      <c r="I790" s="7"/>
      <c r="J790" s="7"/>
      <c r="M790" s="7"/>
      <c r="N790" s="7"/>
      <c r="O790" s="7"/>
      <c r="P790" s="191"/>
      <c r="Q790" s="191"/>
      <c r="R790" s="7"/>
      <c r="S790" s="7">
        <f t="shared" si="3"/>
        <v>0</v>
      </c>
      <c r="T790" s="31"/>
      <c r="U790" s="31"/>
      <c r="X790" s="28"/>
    </row>
    <row r="791" ht="15.75" customHeight="1">
      <c r="A791" s="183"/>
      <c r="C791" s="7"/>
      <c r="D791" s="7"/>
      <c r="E791" s="7"/>
      <c r="F791" s="7"/>
      <c r="G791" s="7"/>
      <c r="H791" s="7"/>
      <c r="I791" s="7"/>
      <c r="J791" s="7"/>
      <c r="M791" s="7"/>
      <c r="N791" s="7"/>
      <c r="O791" s="7"/>
      <c r="P791" s="191"/>
      <c r="Q791" s="191"/>
      <c r="R791" s="7"/>
      <c r="S791" s="7">
        <f t="shared" si="3"/>
        <v>0</v>
      </c>
      <c r="T791" s="31"/>
      <c r="U791" s="31"/>
      <c r="X791" s="28"/>
    </row>
    <row r="792" ht="15.75" customHeight="1">
      <c r="A792" s="183"/>
      <c r="C792" s="7"/>
      <c r="D792" s="7"/>
      <c r="E792" s="7"/>
      <c r="F792" s="7"/>
      <c r="G792" s="7"/>
      <c r="H792" s="7"/>
      <c r="I792" s="7"/>
      <c r="J792" s="7"/>
      <c r="M792" s="7"/>
      <c r="N792" s="7"/>
      <c r="O792" s="7"/>
      <c r="P792" s="191"/>
      <c r="Q792" s="191"/>
      <c r="R792" s="7"/>
      <c r="S792" s="7">
        <f t="shared" si="3"/>
        <v>0</v>
      </c>
      <c r="T792" s="31"/>
      <c r="U792" s="31"/>
      <c r="X792" s="28"/>
    </row>
    <row r="793" ht="15.75" customHeight="1">
      <c r="A793" s="183"/>
      <c r="C793" s="7"/>
      <c r="D793" s="7"/>
      <c r="E793" s="7"/>
      <c r="F793" s="7"/>
      <c r="G793" s="7"/>
      <c r="H793" s="7"/>
      <c r="I793" s="7"/>
      <c r="J793" s="7"/>
      <c r="M793" s="7"/>
      <c r="N793" s="7"/>
      <c r="O793" s="7"/>
      <c r="P793" s="191"/>
      <c r="Q793" s="191"/>
      <c r="R793" s="7"/>
      <c r="S793" s="7">
        <f t="shared" si="3"/>
        <v>0</v>
      </c>
      <c r="T793" s="31"/>
      <c r="U793" s="31"/>
      <c r="X793" s="28"/>
    </row>
    <row r="794" ht="15.75" customHeight="1">
      <c r="A794" s="183"/>
      <c r="C794" s="7"/>
      <c r="D794" s="7"/>
      <c r="E794" s="7"/>
      <c r="F794" s="7"/>
      <c r="G794" s="7"/>
      <c r="H794" s="7"/>
      <c r="I794" s="7"/>
      <c r="J794" s="7"/>
      <c r="M794" s="7"/>
      <c r="N794" s="7"/>
      <c r="O794" s="7"/>
      <c r="P794" s="191"/>
      <c r="Q794" s="191"/>
      <c r="R794" s="7"/>
      <c r="S794" s="7">
        <f t="shared" si="3"/>
        <v>0</v>
      </c>
      <c r="T794" s="31"/>
      <c r="U794" s="31"/>
      <c r="X794" s="28"/>
    </row>
    <row r="795" ht="15.75" customHeight="1">
      <c r="A795" s="183"/>
      <c r="C795" s="7"/>
      <c r="D795" s="7"/>
      <c r="E795" s="7"/>
      <c r="F795" s="7"/>
      <c r="G795" s="7"/>
      <c r="H795" s="7"/>
      <c r="I795" s="7"/>
      <c r="J795" s="7"/>
      <c r="M795" s="7"/>
      <c r="N795" s="7"/>
      <c r="O795" s="7"/>
      <c r="P795" s="191"/>
      <c r="Q795" s="191"/>
      <c r="R795" s="7"/>
      <c r="S795" s="7">
        <f t="shared" si="3"/>
        <v>0</v>
      </c>
      <c r="T795" s="31"/>
      <c r="U795" s="31"/>
      <c r="X795" s="28"/>
    </row>
    <row r="796" ht="15.75" customHeight="1">
      <c r="A796" s="183"/>
      <c r="C796" s="7"/>
      <c r="D796" s="7"/>
      <c r="E796" s="7"/>
      <c r="F796" s="7"/>
      <c r="G796" s="7"/>
      <c r="H796" s="7"/>
      <c r="I796" s="7"/>
      <c r="J796" s="7"/>
      <c r="M796" s="7"/>
      <c r="N796" s="7"/>
      <c r="O796" s="7"/>
      <c r="P796" s="191"/>
      <c r="Q796" s="191"/>
      <c r="R796" s="7"/>
      <c r="S796" s="7">
        <f t="shared" si="3"/>
        <v>0</v>
      </c>
      <c r="T796" s="31"/>
      <c r="U796" s="31"/>
      <c r="X796" s="28"/>
    </row>
    <row r="797" ht="15.75" customHeight="1">
      <c r="A797" s="183"/>
      <c r="C797" s="7"/>
      <c r="D797" s="7"/>
      <c r="E797" s="7"/>
      <c r="F797" s="7"/>
      <c r="G797" s="7"/>
      <c r="H797" s="7"/>
      <c r="I797" s="7"/>
      <c r="J797" s="7"/>
      <c r="M797" s="7"/>
      <c r="N797" s="7"/>
      <c r="O797" s="7"/>
      <c r="P797" s="191"/>
      <c r="Q797" s="191"/>
      <c r="R797" s="7"/>
      <c r="S797" s="7">
        <f t="shared" si="3"/>
        <v>0</v>
      </c>
      <c r="T797" s="31"/>
      <c r="U797" s="31"/>
      <c r="X797" s="28"/>
    </row>
    <row r="798" ht="15.75" customHeight="1">
      <c r="A798" s="183"/>
      <c r="C798" s="7"/>
      <c r="D798" s="7"/>
      <c r="E798" s="7"/>
      <c r="F798" s="7"/>
      <c r="G798" s="7"/>
      <c r="H798" s="7"/>
      <c r="I798" s="7"/>
      <c r="J798" s="7"/>
      <c r="M798" s="7"/>
      <c r="N798" s="7"/>
      <c r="O798" s="7"/>
      <c r="P798" s="191"/>
      <c r="Q798" s="191"/>
      <c r="R798" s="7"/>
      <c r="S798" s="7">
        <f t="shared" si="3"/>
        <v>0</v>
      </c>
      <c r="T798" s="31"/>
      <c r="U798" s="31"/>
      <c r="X798" s="28"/>
    </row>
    <row r="799" ht="15.75" customHeight="1">
      <c r="A799" s="183"/>
      <c r="C799" s="7"/>
      <c r="D799" s="7"/>
      <c r="E799" s="7"/>
      <c r="F799" s="7"/>
      <c r="G799" s="7"/>
      <c r="H799" s="7"/>
      <c r="I799" s="7"/>
      <c r="J799" s="7"/>
      <c r="M799" s="7"/>
      <c r="N799" s="7"/>
      <c r="O799" s="7"/>
      <c r="P799" s="191"/>
      <c r="Q799" s="191"/>
      <c r="R799" s="7"/>
      <c r="S799" s="7">
        <f t="shared" si="3"/>
        <v>0</v>
      </c>
      <c r="T799" s="31"/>
      <c r="U799" s="31"/>
      <c r="X799" s="28"/>
    </row>
    <row r="800" ht="15.75" customHeight="1">
      <c r="A800" s="183"/>
      <c r="C800" s="7"/>
      <c r="D800" s="7"/>
      <c r="E800" s="7"/>
      <c r="F800" s="7"/>
      <c r="G800" s="7"/>
      <c r="H800" s="7"/>
      <c r="I800" s="7"/>
      <c r="J800" s="7"/>
      <c r="M800" s="7"/>
      <c r="N800" s="7"/>
      <c r="O800" s="7"/>
      <c r="P800" s="191"/>
      <c r="Q800" s="191"/>
      <c r="R800" s="7"/>
      <c r="S800" s="7">
        <f t="shared" si="3"/>
        <v>0</v>
      </c>
      <c r="T800" s="31"/>
      <c r="U800" s="31"/>
      <c r="X800" s="28"/>
    </row>
    <row r="801" ht="15.75" customHeight="1">
      <c r="A801" s="183"/>
      <c r="C801" s="7"/>
      <c r="D801" s="7"/>
      <c r="E801" s="7"/>
      <c r="F801" s="7"/>
      <c r="G801" s="7"/>
      <c r="H801" s="7"/>
      <c r="I801" s="7"/>
      <c r="J801" s="7"/>
      <c r="M801" s="7"/>
      <c r="N801" s="7"/>
      <c r="O801" s="7"/>
      <c r="P801" s="191"/>
      <c r="Q801" s="191"/>
      <c r="R801" s="7"/>
      <c r="S801" s="7">
        <f t="shared" si="3"/>
        <v>0</v>
      </c>
      <c r="T801" s="31"/>
      <c r="U801" s="31"/>
      <c r="X801" s="28"/>
    </row>
    <row r="802" ht="15.75" customHeight="1">
      <c r="A802" s="183"/>
      <c r="C802" s="7"/>
      <c r="D802" s="7"/>
      <c r="E802" s="7"/>
      <c r="F802" s="7"/>
      <c r="G802" s="7"/>
      <c r="H802" s="7"/>
      <c r="I802" s="7"/>
      <c r="J802" s="7"/>
      <c r="M802" s="7"/>
      <c r="N802" s="7"/>
      <c r="O802" s="7"/>
      <c r="P802" s="191"/>
      <c r="Q802" s="191"/>
      <c r="R802" s="7"/>
      <c r="S802" s="7">
        <f t="shared" si="3"/>
        <v>0</v>
      </c>
      <c r="T802" s="31"/>
      <c r="U802" s="31"/>
      <c r="X802" s="28"/>
    </row>
    <row r="803" ht="15.75" customHeight="1">
      <c r="A803" s="183"/>
      <c r="C803" s="7"/>
      <c r="D803" s="7"/>
      <c r="E803" s="7"/>
      <c r="F803" s="7"/>
      <c r="G803" s="7"/>
      <c r="H803" s="7"/>
      <c r="I803" s="7"/>
      <c r="J803" s="7"/>
      <c r="M803" s="7"/>
      <c r="N803" s="7"/>
      <c r="O803" s="7"/>
      <c r="P803" s="191"/>
      <c r="Q803" s="191"/>
      <c r="R803" s="7"/>
      <c r="S803" s="7">
        <f t="shared" si="3"/>
        <v>0</v>
      </c>
      <c r="T803" s="31"/>
      <c r="U803" s="31"/>
      <c r="X803" s="28"/>
    </row>
    <row r="804" ht="15.75" customHeight="1">
      <c r="A804" s="183"/>
      <c r="C804" s="7"/>
      <c r="D804" s="7"/>
      <c r="E804" s="7"/>
      <c r="F804" s="7"/>
      <c r="G804" s="7"/>
      <c r="H804" s="7"/>
      <c r="I804" s="7"/>
      <c r="J804" s="7"/>
      <c r="M804" s="7"/>
      <c r="N804" s="7"/>
      <c r="O804" s="7"/>
      <c r="P804" s="191"/>
      <c r="Q804" s="191"/>
      <c r="R804" s="7"/>
      <c r="S804" s="7">
        <f t="shared" si="3"/>
        <v>0</v>
      </c>
      <c r="T804" s="31"/>
      <c r="U804" s="31"/>
      <c r="X804" s="28"/>
    </row>
    <row r="805" ht="15.75" customHeight="1">
      <c r="A805" s="183"/>
      <c r="C805" s="7"/>
      <c r="D805" s="7"/>
      <c r="E805" s="7"/>
      <c r="F805" s="7"/>
      <c r="G805" s="7"/>
      <c r="H805" s="7"/>
      <c r="I805" s="7"/>
      <c r="J805" s="7"/>
      <c r="M805" s="7"/>
      <c r="N805" s="7"/>
      <c r="O805" s="7"/>
      <c r="P805" s="191"/>
      <c r="Q805" s="191"/>
      <c r="R805" s="7"/>
      <c r="S805" s="7">
        <f t="shared" si="3"/>
        <v>0</v>
      </c>
      <c r="T805" s="31"/>
      <c r="U805" s="31"/>
      <c r="X805" s="28"/>
    </row>
    <row r="806" ht="15.75" customHeight="1">
      <c r="A806" s="183"/>
      <c r="C806" s="7"/>
      <c r="D806" s="7"/>
      <c r="E806" s="7"/>
      <c r="F806" s="7"/>
      <c r="G806" s="7"/>
      <c r="H806" s="7"/>
      <c r="I806" s="7"/>
      <c r="J806" s="7"/>
      <c r="M806" s="7"/>
      <c r="N806" s="7"/>
      <c r="O806" s="7"/>
      <c r="P806" s="191"/>
      <c r="Q806" s="191"/>
      <c r="R806" s="7"/>
      <c r="S806" s="7">
        <f t="shared" si="3"/>
        <v>0</v>
      </c>
      <c r="T806" s="31"/>
      <c r="U806" s="31"/>
      <c r="X806" s="28"/>
    </row>
    <row r="807" ht="15.75" customHeight="1">
      <c r="A807" s="183"/>
      <c r="C807" s="7"/>
      <c r="D807" s="7"/>
      <c r="E807" s="7"/>
      <c r="F807" s="7"/>
      <c r="G807" s="7"/>
      <c r="H807" s="7"/>
      <c r="I807" s="7"/>
      <c r="J807" s="7"/>
      <c r="M807" s="7"/>
      <c r="N807" s="7"/>
      <c r="O807" s="7"/>
      <c r="P807" s="191"/>
      <c r="Q807" s="191"/>
      <c r="R807" s="7"/>
      <c r="S807" s="7">
        <f t="shared" si="3"/>
        <v>0</v>
      </c>
      <c r="T807" s="31"/>
      <c r="U807" s="31"/>
      <c r="X807" s="28"/>
    </row>
    <row r="808" ht="15.75" customHeight="1">
      <c r="A808" s="183"/>
      <c r="C808" s="7"/>
      <c r="D808" s="7"/>
      <c r="E808" s="7"/>
      <c r="F808" s="7"/>
      <c r="G808" s="7"/>
      <c r="H808" s="7"/>
      <c r="I808" s="7"/>
      <c r="J808" s="7"/>
      <c r="M808" s="7"/>
      <c r="N808" s="7"/>
      <c r="O808" s="7"/>
      <c r="P808" s="191"/>
      <c r="Q808" s="191"/>
      <c r="R808" s="7"/>
      <c r="S808" s="7">
        <f t="shared" si="3"/>
        <v>0</v>
      </c>
      <c r="T808" s="31"/>
      <c r="U808" s="31"/>
      <c r="X808" s="28"/>
    </row>
    <row r="809" ht="15.75" customHeight="1">
      <c r="A809" s="183"/>
      <c r="C809" s="7"/>
      <c r="D809" s="7"/>
      <c r="E809" s="7"/>
      <c r="F809" s="7"/>
      <c r="G809" s="7"/>
      <c r="H809" s="7"/>
      <c r="I809" s="7"/>
      <c r="J809" s="7"/>
      <c r="M809" s="7"/>
      <c r="N809" s="7"/>
      <c r="O809" s="7"/>
      <c r="P809" s="191"/>
      <c r="Q809" s="191"/>
      <c r="R809" s="7"/>
      <c r="S809" s="7">
        <f t="shared" si="3"/>
        <v>0</v>
      </c>
      <c r="T809" s="31"/>
      <c r="U809" s="31"/>
      <c r="X809" s="28"/>
    </row>
    <row r="810" ht="15.75" customHeight="1">
      <c r="A810" s="183"/>
      <c r="C810" s="7"/>
      <c r="D810" s="7"/>
      <c r="E810" s="7"/>
      <c r="F810" s="7"/>
      <c r="G810" s="7"/>
      <c r="H810" s="7"/>
      <c r="I810" s="7"/>
      <c r="J810" s="7"/>
      <c r="M810" s="7"/>
      <c r="N810" s="7"/>
      <c r="O810" s="7"/>
      <c r="P810" s="191"/>
      <c r="Q810" s="191"/>
      <c r="R810" s="7"/>
      <c r="S810" s="7">
        <f t="shared" si="3"/>
        <v>0</v>
      </c>
      <c r="T810" s="31"/>
      <c r="U810" s="31"/>
      <c r="X810" s="28"/>
    </row>
    <row r="811" ht="15.75" customHeight="1">
      <c r="A811" s="183"/>
      <c r="C811" s="7"/>
      <c r="D811" s="7"/>
      <c r="E811" s="7"/>
      <c r="F811" s="7"/>
      <c r="G811" s="7"/>
      <c r="H811" s="7"/>
      <c r="I811" s="7"/>
      <c r="J811" s="7"/>
      <c r="M811" s="7"/>
      <c r="N811" s="7"/>
      <c r="O811" s="7"/>
      <c r="P811" s="191"/>
      <c r="Q811" s="191"/>
      <c r="R811" s="7"/>
      <c r="S811" s="7">
        <f t="shared" si="3"/>
        <v>0</v>
      </c>
      <c r="T811" s="31"/>
      <c r="U811" s="31"/>
      <c r="X811" s="28"/>
    </row>
    <row r="812" ht="15.75" customHeight="1">
      <c r="A812" s="183"/>
      <c r="C812" s="7"/>
      <c r="D812" s="7"/>
      <c r="E812" s="7"/>
      <c r="F812" s="7"/>
      <c r="G812" s="7"/>
      <c r="H812" s="7"/>
      <c r="I812" s="7"/>
      <c r="J812" s="7"/>
      <c r="M812" s="7"/>
      <c r="N812" s="7"/>
      <c r="O812" s="7"/>
      <c r="P812" s="191"/>
      <c r="Q812" s="191"/>
      <c r="R812" s="7"/>
      <c r="S812" s="7">
        <f t="shared" si="3"/>
        <v>0</v>
      </c>
      <c r="T812" s="31"/>
      <c r="U812" s="31"/>
      <c r="X812" s="28"/>
    </row>
    <row r="813" ht="15.75" customHeight="1">
      <c r="A813" s="183"/>
      <c r="C813" s="7"/>
      <c r="D813" s="7"/>
      <c r="E813" s="7"/>
      <c r="F813" s="7"/>
      <c r="G813" s="7"/>
      <c r="H813" s="7"/>
      <c r="I813" s="7"/>
      <c r="J813" s="7"/>
      <c r="M813" s="7"/>
      <c r="N813" s="7"/>
      <c r="O813" s="7"/>
      <c r="P813" s="191"/>
      <c r="Q813" s="191"/>
      <c r="R813" s="7"/>
      <c r="S813" s="7">
        <f t="shared" si="3"/>
        <v>0</v>
      </c>
      <c r="T813" s="31"/>
      <c r="U813" s="31"/>
      <c r="X813" s="28"/>
    </row>
    <row r="814" ht="15.75" customHeight="1">
      <c r="A814" s="183"/>
      <c r="C814" s="7"/>
      <c r="D814" s="7"/>
      <c r="E814" s="7"/>
      <c r="F814" s="7"/>
      <c r="G814" s="7"/>
      <c r="H814" s="7"/>
      <c r="I814" s="7"/>
      <c r="J814" s="7"/>
      <c r="M814" s="7"/>
      <c r="N814" s="7"/>
      <c r="O814" s="7"/>
      <c r="P814" s="191"/>
      <c r="Q814" s="191"/>
      <c r="R814" s="7"/>
      <c r="S814" s="7">
        <f t="shared" si="3"/>
        <v>0</v>
      </c>
      <c r="T814" s="31"/>
      <c r="U814" s="31"/>
      <c r="X814" s="28"/>
    </row>
    <row r="815" ht="15.75" customHeight="1">
      <c r="A815" s="183"/>
      <c r="C815" s="7"/>
      <c r="D815" s="7"/>
      <c r="E815" s="7"/>
      <c r="F815" s="7"/>
      <c r="G815" s="7"/>
      <c r="H815" s="7"/>
      <c r="I815" s="7"/>
      <c r="J815" s="7"/>
      <c r="M815" s="7"/>
      <c r="N815" s="7"/>
      <c r="O815" s="7"/>
      <c r="P815" s="191"/>
      <c r="Q815" s="191"/>
      <c r="R815" s="7"/>
      <c r="S815" s="7">
        <f t="shared" si="3"/>
        <v>0</v>
      </c>
      <c r="T815" s="31"/>
      <c r="U815" s="31"/>
      <c r="X815" s="28"/>
    </row>
    <row r="816" ht="15.75" customHeight="1">
      <c r="A816" s="183"/>
      <c r="C816" s="7"/>
      <c r="D816" s="7"/>
      <c r="E816" s="7"/>
      <c r="F816" s="7"/>
      <c r="G816" s="7"/>
      <c r="H816" s="7"/>
      <c r="I816" s="7"/>
      <c r="J816" s="7"/>
      <c r="M816" s="7"/>
      <c r="N816" s="7"/>
      <c r="O816" s="7"/>
      <c r="P816" s="191"/>
      <c r="Q816" s="191"/>
      <c r="R816" s="7"/>
      <c r="S816" s="7">
        <f t="shared" si="3"/>
        <v>0</v>
      </c>
      <c r="T816" s="31"/>
      <c r="U816" s="31"/>
      <c r="X816" s="28"/>
    </row>
    <row r="817" ht="15.75" customHeight="1">
      <c r="A817" s="183"/>
      <c r="C817" s="7"/>
      <c r="D817" s="7"/>
      <c r="E817" s="7"/>
      <c r="F817" s="7"/>
      <c r="G817" s="7"/>
      <c r="H817" s="7"/>
      <c r="I817" s="7"/>
      <c r="J817" s="7"/>
      <c r="M817" s="7"/>
      <c r="N817" s="7"/>
      <c r="O817" s="7"/>
      <c r="P817" s="191"/>
      <c r="Q817" s="191"/>
      <c r="R817" s="7"/>
      <c r="S817" s="7">
        <f t="shared" si="3"/>
        <v>0</v>
      </c>
      <c r="T817" s="31"/>
      <c r="U817" s="31"/>
      <c r="X817" s="28"/>
    </row>
    <row r="818" ht="15.75" customHeight="1">
      <c r="A818" s="183"/>
      <c r="C818" s="7"/>
      <c r="D818" s="7"/>
      <c r="E818" s="7"/>
      <c r="F818" s="7"/>
      <c r="G818" s="7"/>
      <c r="H818" s="7"/>
      <c r="I818" s="7"/>
      <c r="J818" s="7"/>
      <c r="M818" s="7"/>
      <c r="N818" s="7"/>
      <c r="O818" s="7"/>
      <c r="P818" s="191"/>
      <c r="Q818" s="191"/>
      <c r="R818" s="7"/>
      <c r="S818" s="7">
        <f t="shared" si="3"/>
        <v>0</v>
      </c>
      <c r="T818" s="31"/>
      <c r="U818" s="31"/>
      <c r="X818" s="28"/>
    </row>
    <row r="819" ht="15.75" customHeight="1">
      <c r="A819" s="183"/>
      <c r="C819" s="7"/>
      <c r="D819" s="7"/>
      <c r="E819" s="7"/>
      <c r="F819" s="7"/>
      <c r="G819" s="7"/>
      <c r="H819" s="7"/>
      <c r="I819" s="7"/>
      <c r="J819" s="7"/>
      <c r="M819" s="7"/>
      <c r="N819" s="7"/>
      <c r="O819" s="7"/>
      <c r="P819" s="191"/>
      <c r="Q819" s="191"/>
      <c r="R819" s="7"/>
      <c r="S819" s="7">
        <f t="shared" si="3"/>
        <v>0</v>
      </c>
      <c r="T819" s="31"/>
      <c r="U819" s="31"/>
      <c r="X819" s="28"/>
    </row>
    <row r="820" ht="15.75" customHeight="1">
      <c r="A820" s="183"/>
      <c r="C820" s="7"/>
      <c r="D820" s="7"/>
      <c r="E820" s="7"/>
      <c r="F820" s="7"/>
      <c r="G820" s="7"/>
      <c r="H820" s="7"/>
      <c r="I820" s="7"/>
      <c r="J820" s="7"/>
      <c r="M820" s="7"/>
      <c r="N820" s="7"/>
      <c r="O820" s="7"/>
      <c r="P820" s="191"/>
      <c r="Q820" s="191"/>
      <c r="R820" s="7"/>
      <c r="S820" s="7">
        <f t="shared" si="3"/>
        <v>0</v>
      </c>
      <c r="T820" s="31"/>
      <c r="U820" s="31"/>
      <c r="X820" s="28"/>
    </row>
    <row r="821" ht="15.75" customHeight="1">
      <c r="A821" s="183"/>
      <c r="C821" s="7"/>
      <c r="D821" s="7"/>
      <c r="E821" s="7"/>
      <c r="F821" s="7"/>
      <c r="G821" s="7"/>
      <c r="H821" s="7"/>
      <c r="I821" s="7"/>
      <c r="J821" s="7"/>
      <c r="M821" s="7"/>
      <c r="N821" s="7"/>
      <c r="O821" s="7"/>
      <c r="P821" s="191"/>
      <c r="Q821" s="191"/>
      <c r="R821" s="7"/>
      <c r="S821" s="7">
        <f t="shared" si="3"/>
        <v>0</v>
      </c>
      <c r="T821" s="31"/>
      <c r="U821" s="31"/>
      <c r="X821" s="28"/>
    </row>
    <row r="822" ht="15.75" customHeight="1">
      <c r="A822" s="183"/>
      <c r="C822" s="7"/>
      <c r="D822" s="7"/>
      <c r="E822" s="7"/>
      <c r="F822" s="7"/>
      <c r="G822" s="7"/>
      <c r="H822" s="7"/>
      <c r="I822" s="7"/>
      <c r="J822" s="7"/>
      <c r="M822" s="7"/>
      <c r="N822" s="7"/>
      <c r="O822" s="7"/>
      <c r="P822" s="191"/>
      <c r="Q822" s="191"/>
      <c r="R822" s="7"/>
      <c r="S822" s="7">
        <f t="shared" si="3"/>
        <v>0</v>
      </c>
      <c r="T822" s="31"/>
      <c r="U822" s="31"/>
      <c r="X822" s="28"/>
    </row>
    <row r="823" ht="15.75" customHeight="1">
      <c r="A823" s="183"/>
      <c r="C823" s="7"/>
      <c r="D823" s="7"/>
      <c r="E823" s="7"/>
      <c r="F823" s="7"/>
      <c r="G823" s="7"/>
      <c r="H823" s="7"/>
      <c r="I823" s="7"/>
      <c r="J823" s="7"/>
      <c r="M823" s="7"/>
      <c r="N823" s="7"/>
      <c r="O823" s="7"/>
      <c r="P823" s="191"/>
      <c r="Q823" s="191"/>
      <c r="R823" s="7"/>
      <c r="S823" s="7">
        <f t="shared" si="3"/>
        <v>0</v>
      </c>
      <c r="T823" s="31"/>
      <c r="U823" s="31"/>
      <c r="X823" s="28"/>
    </row>
    <row r="824" ht="15.75" customHeight="1">
      <c r="A824" s="183"/>
      <c r="C824" s="7"/>
      <c r="D824" s="7"/>
      <c r="E824" s="7"/>
      <c r="F824" s="7"/>
      <c r="G824" s="7"/>
      <c r="H824" s="7"/>
      <c r="I824" s="7"/>
      <c r="J824" s="7"/>
      <c r="M824" s="7"/>
      <c r="N824" s="7"/>
      <c r="O824" s="7"/>
      <c r="P824" s="191"/>
      <c r="Q824" s="191"/>
      <c r="R824" s="7"/>
      <c r="S824" s="7">
        <f t="shared" si="3"/>
        <v>0</v>
      </c>
      <c r="T824" s="31"/>
      <c r="U824" s="31"/>
      <c r="X824" s="28"/>
    </row>
    <row r="825" ht="15.75" customHeight="1">
      <c r="A825" s="183"/>
      <c r="C825" s="7"/>
      <c r="D825" s="7"/>
      <c r="E825" s="7"/>
      <c r="F825" s="7"/>
      <c r="G825" s="7"/>
      <c r="H825" s="7"/>
      <c r="I825" s="7"/>
      <c r="J825" s="7"/>
      <c r="M825" s="7"/>
      <c r="N825" s="7"/>
      <c r="O825" s="7"/>
      <c r="P825" s="191"/>
      <c r="Q825" s="191"/>
      <c r="R825" s="7"/>
      <c r="S825" s="7">
        <f t="shared" si="3"/>
        <v>0</v>
      </c>
      <c r="T825" s="31"/>
      <c r="U825" s="31"/>
      <c r="X825" s="28"/>
    </row>
    <row r="826" ht="15.75" customHeight="1">
      <c r="A826" s="183"/>
      <c r="C826" s="7"/>
      <c r="D826" s="7"/>
      <c r="E826" s="7"/>
      <c r="F826" s="7"/>
      <c r="G826" s="7"/>
      <c r="H826" s="7"/>
      <c r="I826" s="7"/>
      <c r="J826" s="7"/>
      <c r="M826" s="7"/>
      <c r="N826" s="7"/>
      <c r="O826" s="7"/>
      <c r="P826" s="191"/>
      <c r="Q826" s="191"/>
      <c r="R826" s="7"/>
      <c r="S826" s="7">
        <f t="shared" si="3"/>
        <v>0</v>
      </c>
      <c r="T826" s="31"/>
      <c r="U826" s="31"/>
      <c r="X826" s="28"/>
    </row>
    <row r="827" ht="15.75" customHeight="1">
      <c r="A827" s="183"/>
      <c r="C827" s="7"/>
      <c r="D827" s="7"/>
      <c r="E827" s="7"/>
      <c r="F827" s="7"/>
      <c r="G827" s="7"/>
      <c r="H827" s="7"/>
      <c r="I827" s="7"/>
      <c r="J827" s="7"/>
      <c r="M827" s="7"/>
      <c r="N827" s="7"/>
      <c r="O827" s="7"/>
      <c r="P827" s="191"/>
      <c r="Q827" s="191"/>
      <c r="R827" s="7"/>
      <c r="S827" s="7">
        <f t="shared" si="3"/>
        <v>0</v>
      </c>
      <c r="T827" s="31"/>
      <c r="U827" s="31"/>
      <c r="X827" s="28"/>
    </row>
    <row r="828" ht="15.75" customHeight="1">
      <c r="A828" s="183"/>
      <c r="C828" s="7"/>
      <c r="D828" s="7"/>
      <c r="E828" s="7"/>
      <c r="F828" s="7"/>
      <c r="G828" s="7"/>
      <c r="H828" s="7"/>
      <c r="I828" s="7"/>
      <c r="J828" s="7"/>
      <c r="M828" s="7"/>
      <c r="N828" s="7"/>
      <c r="O828" s="7"/>
      <c r="P828" s="191"/>
      <c r="Q828" s="191"/>
      <c r="R828" s="7"/>
      <c r="S828" s="7">
        <f t="shared" si="3"/>
        <v>0</v>
      </c>
      <c r="T828" s="31"/>
      <c r="U828" s="31"/>
      <c r="X828" s="28"/>
    </row>
    <row r="829" ht="15.75" customHeight="1">
      <c r="A829" s="183"/>
      <c r="C829" s="7"/>
      <c r="D829" s="7"/>
      <c r="E829" s="7"/>
      <c r="F829" s="7"/>
      <c r="G829" s="7"/>
      <c r="H829" s="7"/>
      <c r="I829" s="7"/>
      <c r="J829" s="7"/>
      <c r="M829" s="7"/>
      <c r="N829" s="7"/>
      <c r="O829" s="7"/>
      <c r="P829" s="191"/>
      <c r="Q829" s="191"/>
      <c r="R829" s="7"/>
      <c r="S829" s="7">
        <f t="shared" si="3"/>
        <v>0</v>
      </c>
      <c r="T829" s="31"/>
      <c r="U829" s="31"/>
      <c r="X829" s="28"/>
    </row>
    <row r="830" ht="15.75" customHeight="1">
      <c r="A830" s="183"/>
      <c r="C830" s="7"/>
      <c r="D830" s="7"/>
      <c r="E830" s="7"/>
      <c r="F830" s="7"/>
      <c r="G830" s="7"/>
      <c r="H830" s="7"/>
      <c r="I830" s="7"/>
      <c r="J830" s="7"/>
      <c r="M830" s="7"/>
      <c r="N830" s="7"/>
      <c r="O830" s="7"/>
      <c r="P830" s="191"/>
      <c r="Q830" s="191"/>
      <c r="R830" s="7"/>
      <c r="S830" s="7">
        <f t="shared" si="3"/>
        <v>0</v>
      </c>
      <c r="T830" s="31"/>
      <c r="U830" s="31"/>
      <c r="X830" s="28"/>
    </row>
    <row r="831" ht="15.75" customHeight="1">
      <c r="A831" s="183"/>
      <c r="C831" s="7"/>
      <c r="D831" s="7"/>
      <c r="E831" s="7"/>
      <c r="F831" s="7"/>
      <c r="G831" s="7"/>
      <c r="H831" s="7"/>
      <c r="I831" s="7"/>
      <c r="J831" s="7"/>
      <c r="M831" s="7"/>
      <c r="N831" s="7"/>
      <c r="O831" s="7"/>
      <c r="P831" s="191"/>
      <c r="Q831" s="191"/>
      <c r="R831" s="7"/>
      <c r="S831" s="7">
        <f t="shared" si="3"/>
        <v>0</v>
      </c>
      <c r="T831" s="31"/>
      <c r="U831" s="31"/>
      <c r="X831" s="28"/>
    </row>
    <row r="832" ht="15.75" customHeight="1">
      <c r="A832" s="183"/>
      <c r="C832" s="7"/>
      <c r="D832" s="7"/>
      <c r="E832" s="7"/>
      <c r="F832" s="7"/>
      <c r="G832" s="7"/>
      <c r="H832" s="7"/>
      <c r="I832" s="7"/>
      <c r="J832" s="7"/>
      <c r="M832" s="7"/>
      <c r="N832" s="7"/>
      <c r="O832" s="7"/>
      <c r="P832" s="191"/>
      <c r="Q832" s="191"/>
      <c r="R832" s="7"/>
      <c r="S832" s="7">
        <f t="shared" si="3"/>
        <v>0</v>
      </c>
      <c r="T832" s="31"/>
      <c r="U832" s="31"/>
      <c r="X832" s="28"/>
    </row>
    <row r="833" ht="15.75" customHeight="1">
      <c r="A833" s="183"/>
      <c r="C833" s="7"/>
      <c r="D833" s="7"/>
      <c r="E833" s="7"/>
      <c r="F833" s="7"/>
      <c r="G833" s="7"/>
      <c r="H833" s="7"/>
      <c r="I833" s="7"/>
      <c r="J833" s="7"/>
      <c r="M833" s="7"/>
      <c r="N833" s="7"/>
      <c r="O833" s="7"/>
      <c r="P833" s="191"/>
      <c r="Q833" s="191"/>
      <c r="R833" s="7"/>
      <c r="S833" s="7">
        <f t="shared" si="3"/>
        <v>0</v>
      </c>
      <c r="T833" s="31"/>
      <c r="U833" s="31"/>
      <c r="X833" s="28"/>
    </row>
    <row r="834" ht="15.75" customHeight="1">
      <c r="A834" s="183"/>
      <c r="C834" s="7"/>
      <c r="D834" s="7"/>
      <c r="E834" s="7"/>
      <c r="F834" s="7"/>
      <c r="G834" s="7"/>
      <c r="H834" s="7"/>
      <c r="I834" s="7"/>
      <c r="J834" s="7"/>
      <c r="M834" s="7"/>
      <c r="N834" s="7"/>
      <c r="O834" s="7"/>
      <c r="P834" s="191"/>
      <c r="Q834" s="191"/>
      <c r="R834" s="7"/>
      <c r="S834" s="7">
        <f t="shared" si="3"/>
        <v>0</v>
      </c>
      <c r="T834" s="31"/>
      <c r="U834" s="31"/>
      <c r="X834" s="28"/>
    </row>
    <row r="835" ht="15.75" customHeight="1">
      <c r="A835" s="183"/>
      <c r="C835" s="7"/>
      <c r="D835" s="7"/>
      <c r="E835" s="7"/>
      <c r="F835" s="7"/>
      <c r="G835" s="7"/>
      <c r="H835" s="7"/>
      <c r="I835" s="7"/>
      <c r="J835" s="7"/>
      <c r="M835" s="7"/>
      <c r="N835" s="7"/>
      <c r="O835" s="7"/>
      <c r="P835" s="191"/>
      <c r="Q835" s="191"/>
      <c r="R835" s="7"/>
      <c r="S835" s="7">
        <f t="shared" si="3"/>
        <v>0</v>
      </c>
      <c r="T835" s="31"/>
      <c r="U835" s="31"/>
      <c r="X835" s="28"/>
    </row>
    <row r="836" ht="15.75" customHeight="1">
      <c r="A836" s="183"/>
      <c r="C836" s="7"/>
      <c r="D836" s="7"/>
      <c r="E836" s="7"/>
      <c r="F836" s="7"/>
      <c r="G836" s="7"/>
      <c r="H836" s="7"/>
      <c r="I836" s="7"/>
      <c r="J836" s="7"/>
      <c r="M836" s="7"/>
      <c r="N836" s="7"/>
      <c r="O836" s="7"/>
      <c r="P836" s="191"/>
      <c r="Q836" s="191"/>
      <c r="R836" s="7"/>
      <c r="S836" s="7">
        <f t="shared" si="3"/>
        <v>0</v>
      </c>
      <c r="T836" s="31"/>
      <c r="U836" s="31"/>
      <c r="X836" s="28"/>
    </row>
    <row r="837" ht="15.75" customHeight="1">
      <c r="A837" s="183"/>
      <c r="C837" s="7"/>
      <c r="D837" s="7"/>
      <c r="E837" s="7"/>
      <c r="F837" s="7"/>
      <c r="G837" s="7"/>
      <c r="H837" s="7"/>
      <c r="I837" s="7"/>
      <c r="J837" s="7"/>
      <c r="M837" s="7"/>
      <c r="N837" s="7"/>
      <c r="O837" s="7"/>
      <c r="P837" s="191"/>
      <c r="Q837" s="191"/>
      <c r="R837" s="7"/>
      <c r="S837" s="7">
        <f t="shared" si="3"/>
        <v>0</v>
      </c>
      <c r="T837" s="31"/>
      <c r="U837" s="31"/>
      <c r="X837" s="28"/>
    </row>
    <row r="838" ht="15.75" customHeight="1">
      <c r="A838" s="183"/>
      <c r="C838" s="7"/>
      <c r="D838" s="7"/>
      <c r="E838" s="7"/>
      <c r="F838" s="7"/>
      <c r="G838" s="7"/>
      <c r="H838" s="7"/>
      <c r="I838" s="7"/>
      <c r="J838" s="7"/>
      <c r="M838" s="7"/>
      <c r="N838" s="7"/>
      <c r="O838" s="7"/>
      <c r="P838" s="191"/>
      <c r="Q838" s="191"/>
      <c r="R838" s="7"/>
      <c r="S838" s="7">
        <f t="shared" si="3"/>
        <v>0</v>
      </c>
      <c r="T838" s="31"/>
      <c r="U838" s="31"/>
      <c r="X838" s="28"/>
    </row>
    <row r="839" ht="15.75" customHeight="1">
      <c r="A839" s="183"/>
      <c r="C839" s="7"/>
      <c r="D839" s="7"/>
      <c r="E839" s="7"/>
      <c r="F839" s="7"/>
      <c r="G839" s="7"/>
      <c r="H839" s="7"/>
      <c r="I839" s="7"/>
      <c r="J839" s="7"/>
      <c r="M839" s="7"/>
      <c r="N839" s="7"/>
      <c r="O839" s="7"/>
      <c r="P839" s="191"/>
      <c r="Q839" s="191"/>
      <c r="R839" s="7"/>
      <c r="S839" s="7">
        <f t="shared" si="3"/>
        <v>0</v>
      </c>
      <c r="T839" s="31"/>
      <c r="U839" s="31"/>
      <c r="X839" s="28"/>
    </row>
    <row r="840" ht="15.75" customHeight="1">
      <c r="A840" s="183"/>
      <c r="C840" s="7"/>
      <c r="D840" s="7"/>
      <c r="E840" s="7"/>
      <c r="F840" s="7"/>
      <c r="G840" s="7"/>
      <c r="H840" s="7"/>
      <c r="I840" s="7"/>
      <c r="J840" s="7"/>
      <c r="M840" s="7"/>
      <c r="N840" s="7"/>
      <c r="O840" s="7"/>
      <c r="P840" s="191"/>
      <c r="Q840" s="191"/>
      <c r="R840" s="7"/>
      <c r="S840" s="7">
        <f t="shared" si="3"/>
        <v>0</v>
      </c>
      <c r="T840" s="31"/>
      <c r="U840" s="31"/>
      <c r="X840" s="28"/>
    </row>
    <row r="841" ht="15.75" customHeight="1">
      <c r="A841" s="183"/>
      <c r="C841" s="7"/>
      <c r="D841" s="7"/>
      <c r="E841" s="7"/>
      <c r="F841" s="7"/>
      <c r="G841" s="7"/>
      <c r="H841" s="7"/>
      <c r="I841" s="7"/>
      <c r="J841" s="7"/>
      <c r="M841" s="7"/>
      <c r="N841" s="7"/>
      <c r="O841" s="7"/>
      <c r="P841" s="191"/>
      <c r="Q841" s="191"/>
      <c r="R841" s="7"/>
      <c r="S841" s="7">
        <f t="shared" si="3"/>
        <v>0</v>
      </c>
      <c r="T841" s="31"/>
      <c r="U841" s="31"/>
      <c r="X841" s="28"/>
    </row>
    <row r="842" ht="15.75" customHeight="1">
      <c r="A842" s="183"/>
      <c r="C842" s="7"/>
      <c r="D842" s="7"/>
      <c r="E842" s="7"/>
      <c r="F842" s="7"/>
      <c r="G842" s="7"/>
      <c r="H842" s="7"/>
      <c r="I842" s="7"/>
      <c r="J842" s="7"/>
      <c r="M842" s="7"/>
      <c r="N842" s="7"/>
      <c r="O842" s="7"/>
      <c r="P842" s="191"/>
      <c r="Q842" s="191"/>
      <c r="R842" s="7"/>
      <c r="S842" s="7">
        <f t="shared" si="3"/>
        <v>0</v>
      </c>
      <c r="T842" s="31"/>
      <c r="U842" s="31"/>
      <c r="X842" s="28"/>
    </row>
    <row r="843" ht="15.75" customHeight="1">
      <c r="A843" s="183"/>
      <c r="C843" s="7"/>
      <c r="D843" s="7"/>
      <c r="E843" s="7"/>
      <c r="F843" s="7"/>
      <c r="G843" s="7"/>
      <c r="H843" s="7"/>
      <c r="I843" s="7"/>
      <c r="J843" s="7"/>
      <c r="M843" s="7"/>
      <c r="N843" s="7"/>
      <c r="O843" s="7"/>
      <c r="P843" s="191"/>
      <c r="Q843" s="191"/>
      <c r="R843" s="7"/>
      <c r="S843" s="7">
        <f t="shared" si="3"/>
        <v>0</v>
      </c>
      <c r="T843" s="31"/>
      <c r="U843" s="31"/>
      <c r="X843" s="28"/>
    </row>
    <row r="844" ht="15.75" customHeight="1">
      <c r="A844" s="183"/>
      <c r="C844" s="7"/>
      <c r="D844" s="7"/>
      <c r="E844" s="7"/>
      <c r="F844" s="7"/>
      <c r="G844" s="7"/>
      <c r="H844" s="7"/>
      <c r="I844" s="7"/>
      <c r="J844" s="7"/>
      <c r="M844" s="7"/>
      <c r="N844" s="7"/>
      <c r="O844" s="7"/>
      <c r="P844" s="191"/>
      <c r="Q844" s="191"/>
      <c r="R844" s="7"/>
      <c r="S844" s="7">
        <f t="shared" si="3"/>
        <v>0</v>
      </c>
      <c r="T844" s="31"/>
      <c r="U844" s="31"/>
      <c r="X844" s="28"/>
    </row>
    <row r="845" ht="15.75" customHeight="1">
      <c r="A845" s="183"/>
      <c r="C845" s="7"/>
      <c r="D845" s="7"/>
      <c r="E845" s="7"/>
      <c r="F845" s="7"/>
      <c r="G845" s="7"/>
      <c r="H845" s="7"/>
      <c r="I845" s="7"/>
      <c r="J845" s="7"/>
      <c r="M845" s="7"/>
      <c r="N845" s="7"/>
      <c r="O845" s="7"/>
      <c r="P845" s="191"/>
      <c r="Q845" s="191"/>
      <c r="R845" s="7"/>
      <c r="S845" s="7">
        <f t="shared" si="3"/>
        <v>0</v>
      </c>
      <c r="T845" s="31"/>
      <c r="U845" s="31"/>
      <c r="X845" s="28"/>
    </row>
    <row r="846" ht="15.75" customHeight="1">
      <c r="A846" s="183"/>
      <c r="C846" s="7"/>
      <c r="D846" s="7"/>
      <c r="E846" s="7"/>
      <c r="F846" s="7"/>
      <c r="G846" s="7"/>
      <c r="H846" s="7"/>
      <c r="I846" s="7"/>
      <c r="J846" s="7"/>
      <c r="M846" s="7"/>
      <c r="N846" s="7"/>
      <c r="O846" s="7"/>
      <c r="P846" s="191"/>
      <c r="Q846" s="191"/>
      <c r="R846" s="7"/>
      <c r="S846" s="7">
        <f t="shared" si="3"/>
        <v>0</v>
      </c>
      <c r="T846" s="31"/>
      <c r="U846" s="31"/>
      <c r="X846" s="28"/>
    </row>
    <row r="847" ht="15.75" customHeight="1">
      <c r="A847" s="183"/>
      <c r="C847" s="7"/>
      <c r="D847" s="7"/>
      <c r="E847" s="7"/>
      <c r="F847" s="7"/>
      <c r="G847" s="7"/>
      <c r="H847" s="7"/>
      <c r="I847" s="7"/>
      <c r="J847" s="7"/>
      <c r="M847" s="7"/>
      <c r="N847" s="7"/>
      <c r="O847" s="7"/>
      <c r="P847" s="191"/>
      <c r="Q847" s="191"/>
      <c r="R847" s="7"/>
      <c r="S847" s="7">
        <f t="shared" si="3"/>
        <v>0</v>
      </c>
      <c r="T847" s="31"/>
      <c r="U847" s="31"/>
      <c r="X847" s="28"/>
    </row>
    <row r="848" ht="15.75" customHeight="1">
      <c r="A848" s="183"/>
      <c r="C848" s="7"/>
      <c r="D848" s="7"/>
      <c r="E848" s="7"/>
      <c r="F848" s="7"/>
      <c r="G848" s="7"/>
      <c r="H848" s="7"/>
      <c r="I848" s="7"/>
      <c r="J848" s="7"/>
      <c r="M848" s="7"/>
      <c r="N848" s="7"/>
      <c r="O848" s="7"/>
      <c r="P848" s="191"/>
      <c r="Q848" s="191"/>
      <c r="R848" s="7"/>
      <c r="S848" s="7">
        <f t="shared" si="3"/>
        <v>0</v>
      </c>
      <c r="T848" s="31"/>
      <c r="U848" s="31"/>
      <c r="X848" s="28"/>
    </row>
    <row r="849" ht="15.75" customHeight="1">
      <c r="A849" s="183"/>
      <c r="C849" s="7"/>
      <c r="D849" s="7"/>
      <c r="E849" s="7"/>
      <c r="F849" s="7"/>
      <c r="G849" s="7"/>
      <c r="H849" s="7"/>
      <c r="I849" s="7"/>
      <c r="J849" s="7"/>
      <c r="M849" s="7"/>
      <c r="N849" s="7"/>
      <c r="O849" s="7"/>
      <c r="P849" s="191"/>
      <c r="Q849" s="191"/>
      <c r="R849" s="7"/>
      <c r="S849" s="7">
        <f t="shared" si="3"/>
        <v>0</v>
      </c>
      <c r="T849" s="31"/>
      <c r="U849" s="31"/>
      <c r="X849" s="28"/>
    </row>
    <row r="850" ht="15.75" customHeight="1">
      <c r="A850" s="183"/>
      <c r="C850" s="7"/>
      <c r="D850" s="7"/>
      <c r="E850" s="7"/>
      <c r="F850" s="7"/>
      <c r="G850" s="7"/>
      <c r="H850" s="7"/>
      <c r="I850" s="7"/>
      <c r="J850" s="7"/>
      <c r="M850" s="7"/>
      <c r="N850" s="7"/>
      <c r="O850" s="7"/>
      <c r="P850" s="191"/>
      <c r="Q850" s="191"/>
      <c r="R850" s="7"/>
      <c r="S850" s="7">
        <f t="shared" si="3"/>
        <v>0</v>
      </c>
      <c r="T850" s="31"/>
      <c r="U850" s="31"/>
      <c r="X850" s="28"/>
    </row>
    <row r="851" ht="15.75" customHeight="1">
      <c r="A851" s="183"/>
      <c r="C851" s="7"/>
      <c r="D851" s="7"/>
      <c r="E851" s="7"/>
      <c r="F851" s="7"/>
      <c r="G851" s="7"/>
      <c r="H851" s="7"/>
      <c r="I851" s="7"/>
      <c r="J851" s="7"/>
      <c r="M851" s="7"/>
      <c r="N851" s="7"/>
      <c r="O851" s="7"/>
      <c r="P851" s="191"/>
      <c r="Q851" s="191"/>
      <c r="R851" s="7"/>
      <c r="S851" s="7">
        <f t="shared" si="3"/>
        <v>0</v>
      </c>
      <c r="T851" s="31"/>
      <c r="U851" s="31"/>
      <c r="X851" s="28"/>
    </row>
    <row r="852" ht="15.75" customHeight="1">
      <c r="A852" s="183"/>
      <c r="C852" s="7"/>
      <c r="D852" s="7"/>
      <c r="E852" s="7"/>
      <c r="F852" s="7"/>
      <c r="G852" s="7"/>
      <c r="H852" s="7"/>
      <c r="I852" s="7"/>
      <c r="J852" s="7"/>
      <c r="M852" s="7"/>
      <c r="N852" s="7"/>
      <c r="O852" s="7"/>
      <c r="P852" s="191"/>
      <c r="Q852" s="191"/>
      <c r="R852" s="7"/>
      <c r="S852" s="7">
        <f t="shared" si="3"/>
        <v>0</v>
      </c>
      <c r="T852" s="31"/>
      <c r="U852" s="31"/>
      <c r="X852" s="28"/>
    </row>
    <row r="853" ht="15.75" customHeight="1">
      <c r="A853" s="183"/>
      <c r="C853" s="7"/>
      <c r="D853" s="7"/>
      <c r="E853" s="7"/>
      <c r="F853" s="7"/>
      <c r="G853" s="7"/>
      <c r="H853" s="7"/>
      <c r="I853" s="7"/>
      <c r="J853" s="7"/>
      <c r="M853" s="7"/>
      <c r="N853" s="7"/>
      <c r="O853" s="7"/>
      <c r="P853" s="191"/>
      <c r="Q853" s="191"/>
      <c r="R853" s="7"/>
      <c r="S853" s="7">
        <f t="shared" si="3"/>
        <v>0</v>
      </c>
      <c r="T853" s="31"/>
      <c r="U853" s="31"/>
      <c r="X853" s="28"/>
    </row>
    <row r="854" ht="15.75" customHeight="1">
      <c r="A854" s="183"/>
      <c r="C854" s="7"/>
      <c r="D854" s="7"/>
      <c r="E854" s="7"/>
      <c r="F854" s="7"/>
      <c r="G854" s="7"/>
      <c r="H854" s="7"/>
      <c r="I854" s="7"/>
      <c r="J854" s="7"/>
      <c r="M854" s="7"/>
      <c r="N854" s="7"/>
      <c r="O854" s="7"/>
      <c r="P854" s="191"/>
      <c r="Q854" s="191"/>
      <c r="R854" s="7"/>
      <c r="S854" s="7">
        <f t="shared" si="3"/>
        <v>0</v>
      </c>
      <c r="T854" s="31"/>
      <c r="U854" s="31"/>
      <c r="X854" s="28"/>
    </row>
    <row r="855" ht="15.75" customHeight="1">
      <c r="A855" s="183"/>
      <c r="C855" s="7"/>
      <c r="D855" s="7"/>
      <c r="E855" s="7"/>
      <c r="F855" s="7"/>
      <c r="G855" s="7"/>
      <c r="H855" s="7"/>
      <c r="I855" s="7"/>
      <c r="J855" s="7"/>
      <c r="M855" s="7"/>
      <c r="N855" s="7"/>
      <c r="O855" s="7"/>
      <c r="P855" s="191"/>
      <c r="Q855" s="191"/>
      <c r="R855" s="7"/>
      <c r="S855" s="7">
        <f t="shared" si="3"/>
        <v>0</v>
      </c>
      <c r="T855" s="31"/>
      <c r="U855" s="31"/>
      <c r="X855" s="28"/>
    </row>
    <row r="856" ht="15.75" customHeight="1">
      <c r="A856" s="183"/>
      <c r="C856" s="7"/>
      <c r="D856" s="7"/>
      <c r="E856" s="7"/>
      <c r="F856" s="7"/>
      <c r="G856" s="7"/>
      <c r="H856" s="7"/>
      <c r="I856" s="7"/>
      <c r="J856" s="7"/>
      <c r="M856" s="7"/>
      <c r="N856" s="7"/>
      <c r="O856" s="7"/>
      <c r="P856" s="191"/>
      <c r="Q856" s="191"/>
      <c r="R856" s="7"/>
      <c r="S856" s="7">
        <f t="shared" si="3"/>
        <v>0</v>
      </c>
      <c r="T856" s="31"/>
      <c r="U856" s="31"/>
      <c r="X856" s="28"/>
    </row>
    <row r="857" ht="15.75" customHeight="1">
      <c r="A857" s="183"/>
      <c r="C857" s="7"/>
      <c r="D857" s="7"/>
      <c r="E857" s="7"/>
      <c r="F857" s="7"/>
      <c r="G857" s="7"/>
      <c r="H857" s="7"/>
      <c r="I857" s="7"/>
      <c r="J857" s="7"/>
      <c r="M857" s="7"/>
      <c r="N857" s="7"/>
      <c r="O857" s="7"/>
      <c r="P857" s="191"/>
      <c r="Q857" s="191"/>
      <c r="R857" s="7"/>
      <c r="S857" s="7">
        <f t="shared" si="3"/>
        <v>0</v>
      </c>
      <c r="T857" s="31"/>
      <c r="U857" s="31"/>
      <c r="X857" s="28"/>
    </row>
    <row r="858" ht="15.75" customHeight="1">
      <c r="A858" s="183"/>
      <c r="C858" s="7"/>
      <c r="D858" s="7"/>
      <c r="E858" s="7"/>
      <c r="F858" s="7"/>
      <c r="G858" s="7"/>
      <c r="H858" s="7"/>
      <c r="I858" s="7"/>
      <c r="J858" s="7"/>
      <c r="M858" s="7"/>
      <c r="N858" s="7"/>
      <c r="O858" s="7"/>
      <c r="P858" s="191"/>
      <c r="Q858" s="191"/>
      <c r="R858" s="7"/>
      <c r="S858" s="7">
        <f t="shared" si="3"/>
        <v>0</v>
      </c>
      <c r="T858" s="31"/>
      <c r="U858" s="31"/>
      <c r="X858" s="28"/>
    </row>
    <row r="859" ht="15.75" customHeight="1">
      <c r="A859" s="183"/>
      <c r="C859" s="7"/>
      <c r="D859" s="7"/>
      <c r="E859" s="7"/>
      <c r="F859" s="7"/>
      <c r="G859" s="7"/>
      <c r="H859" s="7"/>
      <c r="I859" s="7"/>
      <c r="J859" s="7"/>
      <c r="M859" s="7"/>
      <c r="N859" s="7"/>
      <c r="O859" s="7"/>
      <c r="P859" s="191"/>
      <c r="Q859" s="191"/>
      <c r="R859" s="7"/>
      <c r="S859" s="7">
        <f t="shared" si="3"/>
        <v>0</v>
      </c>
      <c r="T859" s="31"/>
      <c r="U859" s="31"/>
      <c r="X859" s="28"/>
    </row>
    <row r="860" ht="15.75" customHeight="1">
      <c r="A860" s="183"/>
      <c r="C860" s="7"/>
      <c r="D860" s="7"/>
      <c r="E860" s="7"/>
      <c r="F860" s="7"/>
      <c r="G860" s="7"/>
      <c r="H860" s="7"/>
      <c r="I860" s="7"/>
      <c r="J860" s="7"/>
      <c r="M860" s="7"/>
      <c r="N860" s="7"/>
      <c r="O860" s="7"/>
      <c r="P860" s="191"/>
      <c r="Q860" s="191"/>
      <c r="R860" s="7"/>
      <c r="S860" s="7">
        <f t="shared" si="3"/>
        <v>0</v>
      </c>
      <c r="T860" s="31"/>
      <c r="U860" s="31"/>
      <c r="X860" s="28"/>
    </row>
    <row r="861" ht="15.75" customHeight="1">
      <c r="A861" s="183"/>
      <c r="C861" s="7"/>
      <c r="D861" s="7"/>
      <c r="E861" s="7"/>
      <c r="F861" s="7"/>
      <c r="G861" s="7"/>
      <c r="H861" s="7"/>
      <c r="I861" s="7"/>
      <c r="J861" s="7"/>
      <c r="M861" s="7"/>
      <c r="N861" s="7"/>
      <c r="O861" s="7"/>
      <c r="P861" s="191"/>
      <c r="Q861" s="191"/>
      <c r="R861" s="7"/>
      <c r="S861" s="7">
        <f t="shared" si="3"/>
        <v>0</v>
      </c>
      <c r="T861" s="31"/>
      <c r="U861" s="31"/>
      <c r="X861" s="28"/>
    </row>
    <row r="862" ht="15.75" customHeight="1">
      <c r="A862" s="183"/>
      <c r="C862" s="7"/>
      <c r="D862" s="7"/>
      <c r="E862" s="7"/>
      <c r="F862" s="7"/>
      <c r="G862" s="7"/>
      <c r="H862" s="7"/>
      <c r="I862" s="7"/>
      <c r="J862" s="7"/>
      <c r="M862" s="7"/>
      <c r="N862" s="7"/>
      <c r="O862" s="7"/>
      <c r="P862" s="191"/>
      <c r="Q862" s="191"/>
      <c r="R862" s="7"/>
      <c r="S862" s="7">
        <f t="shared" si="3"/>
        <v>0</v>
      </c>
      <c r="T862" s="31"/>
      <c r="U862" s="31"/>
      <c r="X862" s="28"/>
    </row>
    <row r="863" ht="15.75" customHeight="1">
      <c r="A863" s="183"/>
      <c r="C863" s="7"/>
      <c r="D863" s="7"/>
      <c r="E863" s="7"/>
      <c r="F863" s="7"/>
      <c r="G863" s="7"/>
      <c r="H863" s="7"/>
      <c r="I863" s="7"/>
      <c r="J863" s="7"/>
      <c r="M863" s="7"/>
      <c r="N863" s="7"/>
      <c r="O863" s="7"/>
      <c r="P863" s="191"/>
      <c r="Q863" s="191"/>
      <c r="R863" s="7"/>
      <c r="S863" s="7">
        <f t="shared" si="3"/>
        <v>0</v>
      </c>
      <c r="T863" s="31"/>
      <c r="U863" s="31"/>
      <c r="X863" s="28"/>
    </row>
    <row r="864" ht="15.75" customHeight="1">
      <c r="A864" s="183"/>
      <c r="C864" s="7"/>
      <c r="D864" s="7"/>
      <c r="E864" s="7"/>
      <c r="F864" s="7"/>
      <c r="G864" s="7"/>
      <c r="H864" s="7"/>
      <c r="I864" s="7"/>
      <c r="J864" s="7"/>
      <c r="M864" s="7"/>
      <c r="N864" s="7"/>
      <c r="O864" s="7"/>
      <c r="P864" s="191"/>
      <c r="Q864" s="191"/>
      <c r="R864" s="7"/>
      <c r="S864" s="7">
        <f t="shared" si="3"/>
        <v>0</v>
      </c>
      <c r="T864" s="31"/>
      <c r="U864" s="31"/>
      <c r="X864" s="28"/>
    </row>
    <row r="865" ht="15.75" customHeight="1">
      <c r="A865" s="183"/>
      <c r="C865" s="7"/>
      <c r="D865" s="7"/>
      <c r="E865" s="7"/>
      <c r="F865" s="7"/>
      <c r="G865" s="7"/>
      <c r="H865" s="7"/>
      <c r="I865" s="7"/>
      <c r="J865" s="7"/>
      <c r="M865" s="7"/>
      <c r="N865" s="7"/>
      <c r="O865" s="7"/>
      <c r="P865" s="191"/>
      <c r="Q865" s="191"/>
      <c r="R865" s="7"/>
      <c r="S865" s="7">
        <f t="shared" si="3"/>
        <v>0</v>
      </c>
      <c r="T865" s="31"/>
      <c r="U865" s="31"/>
      <c r="X865" s="28"/>
    </row>
    <row r="866" ht="15.75" customHeight="1">
      <c r="A866" s="183"/>
      <c r="C866" s="7"/>
      <c r="D866" s="7"/>
      <c r="E866" s="7"/>
      <c r="F866" s="7"/>
      <c r="G866" s="7"/>
      <c r="H866" s="7"/>
      <c r="I866" s="7"/>
      <c r="J866" s="7"/>
      <c r="M866" s="7"/>
      <c r="N866" s="7"/>
      <c r="O866" s="7"/>
      <c r="P866" s="191"/>
      <c r="Q866" s="191"/>
      <c r="R866" s="7"/>
      <c r="S866" s="7">
        <f t="shared" si="3"/>
        <v>0</v>
      </c>
      <c r="T866" s="31"/>
      <c r="U866" s="31"/>
      <c r="X866" s="28"/>
    </row>
    <row r="867" ht="15.75" customHeight="1">
      <c r="A867" s="183"/>
      <c r="C867" s="7"/>
      <c r="D867" s="7"/>
      <c r="E867" s="7"/>
      <c r="F867" s="7"/>
      <c r="G867" s="7"/>
      <c r="H867" s="7"/>
      <c r="I867" s="7"/>
      <c r="J867" s="7"/>
      <c r="M867" s="7"/>
      <c r="N867" s="7"/>
      <c r="O867" s="7"/>
      <c r="P867" s="191"/>
      <c r="Q867" s="191"/>
      <c r="R867" s="7"/>
      <c r="S867" s="7">
        <f t="shared" si="3"/>
        <v>0</v>
      </c>
      <c r="T867" s="31"/>
      <c r="U867" s="31"/>
      <c r="X867" s="28"/>
    </row>
    <row r="868" ht="15.75" customHeight="1">
      <c r="A868" s="183"/>
      <c r="C868" s="7"/>
      <c r="D868" s="7"/>
      <c r="E868" s="7"/>
      <c r="F868" s="7"/>
      <c r="G868" s="7"/>
      <c r="H868" s="7"/>
      <c r="I868" s="7"/>
      <c r="J868" s="7"/>
      <c r="M868" s="7"/>
      <c r="N868" s="7"/>
      <c r="O868" s="7"/>
      <c r="P868" s="191"/>
      <c r="Q868" s="191"/>
      <c r="R868" s="7"/>
      <c r="S868" s="7">
        <f t="shared" si="3"/>
        <v>0</v>
      </c>
      <c r="T868" s="31"/>
      <c r="U868" s="31"/>
      <c r="X868" s="28"/>
    </row>
    <row r="869" ht="15.75" customHeight="1">
      <c r="A869" s="183"/>
      <c r="C869" s="7"/>
      <c r="D869" s="7"/>
      <c r="E869" s="7"/>
      <c r="F869" s="7"/>
      <c r="G869" s="7"/>
      <c r="H869" s="7"/>
      <c r="I869" s="7"/>
      <c r="J869" s="7"/>
      <c r="M869" s="7"/>
      <c r="N869" s="7"/>
      <c r="O869" s="7"/>
      <c r="P869" s="191"/>
      <c r="Q869" s="191"/>
      <c r="R869" s="7"/>
      <c r="S869" s="7">
        <f t="shared" si="3"/>
        <v>0</v>
      </c>
      <c r="T869" s="31"/>
      <c r="U869" s="31"/>
      <c r="X869" s="28"/>
    </row>
    <row r="870" ht="15.75" customHeight="1">
      <c r="A870" s="183"/>
      <c r="C870" s="7"/>
      <c r="D870" s="7"/>
      <c r="E870" s="7"/>
      <c r="F870" s="7"/>
      <c r="G870" s="7"/>
      <c r="H870" s="7"/>
      <c r="I870" s="7"/>
      <c r="J870" s="7"/>
      <c r="M870" s="7"/>
      <c r="N870" s="7"/>
      <c r="O870" s="7"/>
      <c r="P870" s="191"/>
      <c r="Q870" s="191"/>
      <c r="R870" s="7"/>
      <c r="S870" s="7">
        <f t="shared" si="3"/>
        <v>0</v>
      </c>
      <c r="T870" s="31"/>
      <c r="U870" s="31"/>
      <c r="X870" s="28"/>
    </row>
    <row r="871" ht="15.75" customHeight="1">
      <c r="A871" s="183"/>
      <c r="C871" s="7"/>
      <c r="D871" s="7"/>
      <c r="E871" s="7"/>
      <c r="F871" s="7"/>
      <c r="G871" s="7"/>
      <c r="H871" s="7"/>
      <c r="I871" s="7"/>
      <c r="J871" s="7"/>
      <c r="M871" s="7"/>
      <c r="N871" s="7"/>
      <c r="O871" s="7"/>
      <c r="P871" s="191"/>
      <c r="Q871" s="191"/>
      <c r="R871" s="7"/>
      <c r="S871" s="7">
        <f t="shared" si="3"/>
        <v>0</v>
      </c>
      <c r="T871" s="31"/>
      <c r="U871" s="31"/>
      <c r="X871" s="28"/>
    </row>
    <row r="872" ht="15.75" customHeight="1">
      <c r="A872" s="183"/>
      <c r="C872" s="7"/>
      <c r="D872" s="7"/>
      <c r="E872" s="7"/>
      <c r="F872" s="7"/>
      <c r="G872" s="7"/>
      <c r="H872" s="7"/>
      <c r="I872" s="7"/>
      <c r="J872" s="7"/>
      <c r="M872" s="7"/>
      <c r="N872" s="7"/>
      <c r="O872" s="7"/>
      <c r="P872" s="191"/>
      <c r="Q872" s="191"/>
      <c r="R872" s="7"/>
      <c r="S872" s="7">
        <f t="shared" si="3"/>
        <v>0</v>
      </c>
      <c r="T872" s="31"/>
      <c r="U872" s="31"/>
      <c r="X872" s="28"/>
    </row>
    <row r="873" ht="15.75" customHeight="1">
      <c r="A873" s="183"/>
      <c r="C873" s="7"/>
      <c r="D873" s="7"/>
      <c r="E873" s="7"/>
      <c r="F873" s="7"/>
      <c r="G873" s="7"/>
      <c r="H873" s="7"/>
      <c r="I873" s="7"/>
      <c r="J873" s="7"/>
      <c r="M873" s="7"/>
      <c r="N873" s="7"/>
      <c r="O873" s="7"/>
      <c r="P873" s="191"/>
      <c r="Q873" s="191"/>
      <c r="R873" s="7"/>
      <c r="S873" s="7">
        <f t="shared" si="3"/>
        <v>0</v>
      </c>
      <c r="T873" s="31"/>
      <c r="U873" s="31"/>
      <c r="X873" s="28"/>
    </row>
    <row r="874" ht="15.75" customHeight="1">
      <c r="A874" s="183"/>
      <c r="C874" s="7"/>
      <c r="D874" s="7"/>
      <c r="E874" s="7"/>
      <c r="F874" s="7"/>
      <c r="G874" s="7"/>
      <c r="H874" s="7"/>
      <c r="I874" s="7"/>
      <c r="J874" s="7"/>
      <c r="M874" s="7"/>
      <c r="N874" s="7"/>
      <c r="O874" s="7"/>
      <c r="P874" s="191"/>
      <c r="Q874" s="191"/>
      <c r="R874" s="7"/>
      <c r="S874" s="7">
        <f t="shared" si="3"/>
        <v>0</v>
      </c>
      <c r="T874" s="31"/>
      <c r="U874" s="31"/>
      <c r="X874" s="28"/>
    </row>
    <row r="875" ht="15.75" customHeight="1">
      <c r="A875" s="183"/>
      <c r="C875" s="7"/>
      <c r="D875" s="7"/>
      <c r="E875" s="7"/>
      <c r="F875" s="7"/>
      <c r="G875" s="7"/>
      <c r="H875" s="7"/>
      <c r="I875" s="7"/>
      <c r="J875" s="7"/>
      <c r="M875" s="7"/>
      <c r="N875" s="7"/>
      <c r="O875" s="7"/>
      <c r="P875" s="191"/>
      <c r="Q875" s="191"/>
      <c r="R875" s="7"/>
      <c r="S875" s="7">
        <f t="shared" si="3"/>
        <v>0</v>
      </c>
      <c r="T875" s="31"/>
      <c r="U875" s="31"/>
      <c r="X875" s="28"/>
    </row>
    <row r="876" ht="15.75" customHeight="1">
      <c r="A876" s="183"/>
      <c r="C876" s="7"/>
      <c r="D876" s="7"/>
      <c r="E876" s="7"/>
      <c r="F876" s="7"/>
      <c r="G876" s="7"/>
      <c r="H876" s="7"/>
      <c r="I876" s="7"/>
      <c r="J876" s="7"/>
      <c r="M876" s="7"/>
      <c r="N876" s="7"/>
      <c r="O876" s="7"/>
      <c r="P876" s="191"/>
      <c r="Q876" s="191"/>
      <c r="R876" s="7"/>
      <c r="S876" s="7">
        <f t="shared" si="3"/>
        <v>0</v>
      </c>
      <c r="T876" s="31"/>
      <c r="U876" s="31"/>
      <c r="X876" s="28"/>
    </row>
    <row r="877" ht="15.75" customHeight="1">
      <c r="A877" s="183"/>
      <c r="C877" s="7"/>
      <c r="D877" s="7"/>
      <c r="E877" s="7"/>
      <c r="F877" s="7"/>
      <c r="G877" s="7"/>
      <c r="H877" s="7"/>
      <c r="I877" s="7"/>
      <c r="J877" s="7"/>
      <c r="M877" s="7"/>
      <c r="N877" s="7"/>
      <c r="O877" s="7"/>
      <c r="P877" s="191"/>
      <c r="Q877" s="191"/>
      <c r="R877" s="7"/>
      <c r="S877" s="7">
        <f t="shared" si="3"/>
        <v>0</v>
      </c>
      <c r="T877" s="31"/>
      <c r="U877" s="31"/>
      <c r="X877" s="28"/>
    </row>
    <row r="878" ht="15.75" customHeight="1">
      <c r="A878" s="183"/>
      <c r="C878" s="7"/>
      <c r="D878" s="7"/>
      <c r="E878" s="7"/>
      <c r="F878" s="7"/>
      <c r="G878" s="7"/>
      <c r="H878" s="7"/>
      <c r="I878" s="7"/>
      <c r="J878" s="7"/>
      <c r="M878" s="7"/>
      <c r="N878" s="7"/>
      <c r="O878" s="7"/>
      <c r="P878" s="191"/>
      <c r="Q878" s="191"/>
      <c r="R878" s="7"/>
      <c r="S878" s="7">
        <f t="shared" si="3"/>
        <v>0</v>
      </c>
      <c r="T878" s="31"/>
      <c r="U878" s="31"/>
      <c r="X878" s="28"/>
    </row>
    <row r="879" ht="15.75" customHeight="1">
      <c r="A879" s="183"/>
      <c r="C879" s="7"/>
      <c r="D879" s="7"/>
      <c r="E879" s="7"/>
      <c r="F879" s="7"/>
      <c r="G879" s="7"/>
      <c r="H879" s="7"/>
      <c r="I879" s="7"/>
      <c r="J879" s="7"/>
      <c r="M879" s="7"/>
      <c r="N879" s="7"/>
      <c r="O879" s="7"/>
      <c r="P879" s="191"/>
      <c r="Q879" s="191"/>
      <c r="R879" s="7"/>
      <c r="S879" s="7">
        <f t="shared" si="3"/>
        <v>0</v>
      </c>
      <c r="T879" s="31"/>
      <c r="U879" s="31"/>
      <c r="X879" s="28"/>
    </row>
    <row r="880" ht="15.75" customHeight="1">
      <c r="A880" s="183"/>
      <c r="C880" s="7"/>
      <c r="D880" s="7"/>
      <c r="E880" s="7"/>
      <c r="F880" s="7"/>
      <c r="G880" s="7"/>
      <c r="H880" s="7"/>
      <c r="I880" s="7"/>
      <c r="J880" s="7"/>
      <c r="M880" s="7"/>
      <c r="N880" s="7"/>
      <c r="O880" s="7"/>
      <c r="P880" s="191"/>
      <c r="Q880" s="191"/>
      <c r="R880" s="7"/>
      <c r="S880" s="7">
        <f t="shared" si="3"/>
        <v>0</v>
      </c>
      <c r="T880" s="31"/>
      <c r="U880" s="31"/>
      <c r="X880" s="28"/>
    </row>
    <row r="881" ht="15.75" customHeight="1">
      <c r="A881" s="183"/>
      <c r="C881" s="7"/>
      <c r="D881" s="7"/>
      <c r="E881" s="7"/>
      <c r="F881" s="7"/>
      <c r="G881" s="7"/>
      <c r="H881" s="7"/>
      <c r="I881" s="7"/>
      <c r="J881" s="7"/>
      <c r="M881" s="7"/>
      <c r="N881" s="7"/>
      <c r="O881" s="7"/>
      <c r="P881" s="191"/>
      <c r="Q881" s="191"/>
      <c r="R881" s="7"/>
      <c r="S881" s="7">
        <f t="shared" si="3"/>
        <v>0</v>
      </c>
      <c r="T881" s="31"/>
      <c r="U881" s="31"/>
      <c r="X881" s="28"/>
    </row>
    <row r="882" ht="15.75" customHeight="1">
      <c r="A882" s="183"/>
      <c r="C882" s="7"/>
      <c r="D882" s="7"/>
      <c r="E882" s="7"/>
      <c r="F882" s="7"/>
      <c r="G882" s="7"/>
      <c r="H882" s="7"/>
      <c r="I882" s="7"/>
      <c r="J882" s="7"/>
      <c r="M882" s="7"/>
      <c r="N882" s="7"/>
      <c r="O882" s="7"/>
      <c r="P882" s="191"/>
      <c r="Q882" s="191"/>
      <c r="R882" s="7"/>
      <c r="S882" s="7">
        <f t="shared" si="3"/>
        <v>0</v>
      </c>
      <c r="T882" s="31"/>
      <c r="U882" s="31"/>
      <c r="X882" s="28"/>
    </row>
    <row r="883" ht="15.75" customHeight="1">
      <c r="A883" s="183"/>
      <c r="C883" s="7"/>
      <c r="D883" s="7"/>
      <c r="E883" s="7"/>
      <c r="F883" s="7"/>
      <c r="G883" s="7"/>
      <c r="H883" s="7"/>
      <c r="I883" s="7"/>
      <c r="J883" s="7"/>
      <c r="M883" s="7"/>
      <c r="N883" s="7"/>
      <c r="O883" s="7"/>
      <c r="P883" s="191"/>
      <c r="Q883" s="191"/>
      <c r="R883" s="7"/>
      <c r="S883" s="7">
        <f t="shared" si="3"/>
        <v>0</v>
      </c>
      <c r="T883" s="31"/>
      <c r="U883" s="31"/>
      <c r="X883" s="28"/>
    </row>
    <row r="884" ht="15.75" customHeight="1">
      <c r="A884" s="183"/>
      <c r="C884" s="7"/>
      <c r="D884" s="7"/>
      <c r="E884" s="7"/>
      <c r="F884" s="7"/>
      <c r="G884" s="7"/>
      <c r="H884" s="7"/>
      <c r="I884" s="7"/>
      <c r="J884" s="7"/>
      <c r="M884" s="7"/>
      <c r="N884" s="7"/>
      <c r="O884" s="7"/>
      <c r="P884" s="191"/>
      <c r="Q884" s="191"/>
      <c r="R884" s="7"/>
      <c r="S884" s="7">
        <f t="shared" si="3"/>
        <v>0</v>
      </c>
      <c r="T884" s="31"/>
      <c r="U884" s="31"/>
      <c r="X884" s="28"/>
    </row>
    <row r="885" ht="15.75" customHeight="1">
      <c r="A885" s="183"/>
      <c r="C885" s="7"/>
      <c r="D885" s="7"/>
      <c r="E885" s="7"/>
      <c r="F885" s="7"/>
      <c r="G885" s="7"/>
      <c r="H885" s="7"/>
      <c r="I885" s="7"/>
      <c r="J885" s="7"/>
      <c r="M885" s="7"/>
      <c r="N885" s="7"/>
      <c r="O885" s="7"/>
      <c r="P885" s="191"/>
      <c r="Q885" s="191"/>
      <c r="R885" s="7"/>
      <c r="S885" s="7">
        <f t="shared" si="3"/>
        <v>0</v>
      </c>
      <c r="T885" s="31"/>
      <c r="U885" s="31"/>
      <c r="X885" s="28"/>
    </row>
    <row r="886" ht="15.75" customHeight="1">
      <c r="A886" s="183"/>
      <c r="C886" s="7"/>
      <c r="D886" s="7"/>
      <c r="E886" s="7"/>
      <c r="F886" s="7"/>
      <c r="G886" s="7"/>
      <c r="H886" s="7"/>
      <c r="I886" s="7"/>
      <c r="J886" s="7"/>
      <c r="M886" s="7"/>
      <c r="N886" s="7"/>
      <c r="O886" s="7"/>
      <c r="P886" s="191"/>
      <c r="Q886" s="191"/>
      <c r="R886" s="7"/>
      <c r="S886" s="7">
        <f t="shared" si="3"/>
        <v>0</v>
      </c>
      <c r="T886" s="31"/>
      <c r="U886" s="31"/>
      <c r="X886" s="28"/>
    </row>
    <row r="887" ht="15.75" customHeight="1">
      <c r="A887" s="183"/>
      <c r="C887" s="7"/>
      <c r="D887" s="7"/>
      <c r="E887" s="7"/>
      <c r="F887" s="7"/>
      <c r="G887" s="7"/>
      <c r="H887" s="7"/>
      <c r="I887" s="7"/>
      <c r="J887" s="7"/>
      <c r="M887" s="7"/>
      <c r="N887" s="7"/>
      <c r="O887" s="7"/>
      <c r="P887" s="191"/>
      <c r="Q887" s="191"/>
      <c r="R887" s="7"/>
      <c r="S887" s="7">
        <f t="shared" si="3"/>
        <v>0</v>
      </c>
      <c r="T887" s="31"/>
      <c r="U887" s="31"/>
      <c r="X887" s="28"/>
    </row>
    <row r="888" ht="15.75" customHeight="1">
      <c r="A888" s="183"/>
      <c r="C888" s="7"/>
      <c r="D888" s="7"/>
      <c r="E888" s="7"/>
      <c r="F888" s="7"/>
      <c r="G888" s="7"/>
      <c r="H888" s="7"/>
      <c r="I888" s="7"/>
      <c r="J888" s="7"/>
      <c r="M888" s="7"/>
      <c r="N888" s="7"/>
      <c r="O888" s="7"/>
      <c r="P888" s="191"/>
      <c r="Q888" s="191"/>
      <c r="R888" s="7"/>
      <c r="S888" s="7">
        <f t="shared" si="3"/>
        <v>0</v>
      </c>
      <c r="T888" s="31"/>
      <c r="U888" s="31"/>
      <c r="X888" s="28"/>
    </row>
    <row r="889" ht="15.75" customHeight="1">
      <c r="A889" s="183"/>
      <c r="C889" s="7"/>
      <c r="D889" s="7"/>
      <c r="E889" s="7"/>
      <c r="F889" s="7"/>
      <c r="G889" s="7"/>
      <c r="H889" s="7"/>
      <c r="I889" s="7"/>
      <c r="J889" s="7"/>
      <c r="M889" s="7"/>
      <c r="N889" s="7"/>
      <c r="O889" s="7"/>
      <c r="P889" s="191"/>
      <c r="Q889" s="191"/>
      <c r="R889" s="7"/>
      <c r="S889" s="7">
        <f t="shared" si="3"/>
        <v>0</v>
      </c>
      <c r="T889" s="31"/>
      <c r="U889" s="31"/>
      <c r="X889" s="28"/>
    </row>
    <row r="890" ht="15.75" customHeight="1">
      <c r="A890" s="183"/>
      <c r="C890" s="7"/>
      <c r="D890" s="7"/>
      <c r="E890" s="7"/>
      <c r="F890" s="7"/>
      <c r="G890" s="7"/>
      <c r="H890" s="7"/>
      <c r="I890" s="7"/>
      <c r="J890" s="7"/>
      <c r="M890" s="7"/>
      <c r="N890" s="7"/>
      <c r="O890" s="7"/>
      <c r="P890" s="191"/>
      <c r="Q890" s="191"/>
      <c r="R890" s="7"/>
      <c r="S890" s="7">
        <f t="shared" si="3"/>
        <v>0</v>
      </c>
      <c r="T890" s="31"/>
      <c r="U890" s="31"/>
      <c r="X890" s="28"/>
    </row>
    <row r="891" ht="15.75" customHeight="1">
      <c r="A891" s="183"/>
      <c r="C891" s="7"/>
      <c r="D891" s="7"/>
      <c r="E891" s="7"/>
      <c r="F891" s="7"/>
      <c r="G891" s="7"/>
      <c r="H891" s="7"/>
      <c r="I891" s="7"/>
      <c r="J891" s="7"/>
      <c r="M891" s="7"/>
      <c r="N891" s="7"/>
      <c r="O891" s="7"/>
      <c r="P891" s="191"/>
      <c r="Q891" s="191"/>
      <c r="R891" s="7"/>
      <c r="S891" s="7">
        <f t="shared" si="3"/>
        <v>0</v>
      </c>
      <c r="T891" s="31"/>
      <c r="U891" s="31"/>
      <c r="X891" s="28"/>
    </row>
    <row r="892" ht="15.75" customHeight="1">
      <c r="A892" s="183"/>
      <c r="C892" s="7"/>
      <c r="D892" s="7"/>
      <c r="E892" s="7"/>
      <c r="F892" s="7"/>
      <c r="G892" s="7"/>
      <c r="H892" s="7"/>
      <c r="I892" s="7"/>
      <c r="J892" s="7"/>
      <c r="M892" s="7"/>
      <c r="N892" s="7"/>
      <c r="O892" s="7"/>
      <c r="P892" s="191"/>
      <c r="Q892" s="191"/>
      <c r="R892" s="7"/>
      <c r="S892" s="7">
        <f t="shared" si="3"/>
        <v>0</v>
      </c>
      <c r="T892" s="31"/>
      <c r="U892" s="31"/>
      <c r="X892" s="28"/>
    </row>
    <row r="893" ht="15.75" customHeight="1">
      <c r="A893" s="183"/>
      <c r="C893" s="7"/>
      <c r="D893" s="7"/>
      <c r="E893" s="7"/>
      <c r="F893" s="7"/>
      <c r="G893" s="7"/>
      <c r="H893" s="7"/>
      <c r="I893" s="7"/>
      <c r="J893" s="7"/>
      <c r="M893" s="7"/>
      <c r="N893" s="7"/>
      <c r="O893" s="7"/>
      <c r="P893" s="191"/>
      <c r="Q893" s="191"/>
      <c r="R893" s="7"/>
      <c r="S893" s="7">
        <f t="shared" si="3"/>
        <v>0</v>
      </c>
      <c r="T893" s="31"/>
      <c r="U893" s="31"/>
      <c r="X893" s="28"/>
    </row>
    <row r="894" ht="15.75" customHeight="1">
      <c r="A894" s="183"/>
      <c r="C894" s="7"/>
      <c r="D894" s="7"/>
      <c r="E894" s="7"/>
      <c r="F894" s="7"/>
      <c r="G894" s="7"/>
      <c r="H894" s="7"/>
      <c r="I894" s="7"/>
      <c r="J894" s="7"/>
      <c r="M894" s="7"/>
      <c r="N894" s="7"/>
      <c r="O894" s="7"/>
      <c r="P894" s="191"/>
      <c r="Q894" s="191"/>
      <c r="R894" s="7"/>
      <c r="S894" s="7">
        <f t="shared" si="3"/>
        <v>0</v>
      </c>
      <c r="T894" s="31"/>
      <c r="U894" s="31"/>
      <c r="X894" s="28"/>
    </row>
    <row r="895" ht="15.75" customHeight="1">
      <c r="A895" s="183"/>
      <c r="C895" s="7"/>
      <c r="D895" s="7"/>
      <c r="E895" s="7"/>
      <c r="F895" s="7"/>
      <c r="G895" s="7"/>
      <c r="H895" s="7"/>
      <c r="I895" s="7"/>
      <c r="J895" s="7"/>
      <c r="M895" s="7"/>
      <c r="N895" s="7"/>
      <c r="O895" s="7"/>
      <c r="P895" s="191"/>
      <c r="Q895" s="191"/>
      <c r="R895" s="7"/>
      <c r="S895" s="7">
        <f t="shared" si="3"/>
        <v>0</v>
      </c>
      <c r="T895" s="31"/>
      <c r="U895" s="31"/>
      <c r="X895" s="28"/>
    </row>
    <row r="896" ht="15.75" customHeight="1">
      <c r="A896" s="183"/>
      <c r="C896" s="7"/>
      <c r="D896" s="7"/>
      <c r="E896" s="7"/>
      <c r="F896" s="7"/>
      <c r="G896" s="7"/>
      <c r="H896" s="7"/>
      <c r="I896" s="7"/>
      <c r="J896" s="7"/>
      <c r="M896" s="7"/>
      <c r="N896" s="7"/>
      <c r="O896" s="7"/>
      <c r="P896" s="191"/>
      <c r="Q896" s="191"/>
      <c r="R896" s="7"/>
      <c r="S896" s="7">
        <f t="shared" si="3"/>
        <v>0</v>
      </c>
      <c r="T896" s="31"/>
      <c r="U896" s="31"/>
      <c r="X896" s="28"/>
    </row>
    <row r="897" ht="15.75" customHeight="1">
      <c r="A897" s="183"/>
      <c r="C897" s="7"/>
      <c r="D897" s="7"/>
      <c r="E897" s="7"/>
      <c r="F897" s="7"/>
      <c r="G897" s="7"/>
      <c r="H897" s="7"/>
      <c r="I897" s="7"/>
      <c r="J897" s="7"/>
      <c r="M897" s="7"/>
      <c r="N897" s="7"/>
      <c r="O897" s="7"/>
      <c r="P897" s="191"/>
      <c r="Q897" s="191"/>
      <c r="R897" s="7"/>
      <c r="S897" s="7">
        <f t="shared" si="3"/>
        <v>0</v>
      </c>
      <c r="T897" s="31"/>
      <c r="U897" s="31"/>
      <c r="X897" s="28"/>
    </row>
    <row r="898" ht="15.75" customHeight="1">
      <c r="A898" s="183"/>
      <c r="C898" s="7"/>
      <c r="D898" s="7"/>
      <c r="E898" s="7"/>
      <c r="F898" s="7"/>
      <c r="G898" s="7"/>
      <c r="H898" s="7"/>
      <c r="I898" s="7"/>
      <c r="J898" s="7"/>
      <c r="M898" s="7"/>
      <c r="N898" s="7"/>
      <c r="O898" s="7"/>
      <c r="P898" s="191"/>
      <c r="Q898" s="191"/>
      <c r="R898" s="7"/>
      <c r="S898" s="7">
        <f t="shared" si="3"/>
        <v>0</v>
      </c>
      <c r="T898" s="31"/>
      <c r="U898" s="31"/>
      <c r="X898" s="28"/>
    </row>
    <row r="899" ht="15.75" customHeight="1">
      <c r="A899" s="183"/>
      <c r="C899" s="7"/>
      <c r="D899" s="7"/>
      <c r="E899" s="7"/>
      <c r="F899" s="7"/>
      <c r="G899" s="7"/>
      <c r="H899" s="7"/>
      <c r="I899" s="7"/>
      <c r="J899" s="7"/>
      <c r="M899" s="7"/>
      <c r="N899" s="7"/>
      <c r="O899" s="7"/>
      <c r="P899" s="191"/>
      <c r="Q899" s="191"/>
      <c r="R899" s="7"/>
      <c r="S899" s="7">
        <f t="shared" si="3"/>
        <v>0</v>
      </c>
      <c r="T899" s="31"/>
      <c r="U899" s="31"/>
      <c r="X899" s="28"/>
    </row>
    <row r="900" ht="15.75" customHeight="1">
      <c r="A900" s="183"/>
      <c r="C900" s="7"/>
      <c r="D900" s="7"/>
      <c r="E900" s="7"/>
      <c r="F900" s="7"/>
      <c r="G900" s="7"/>
      <c r="H900" s="7"/>
      <c r="I900" s="7"/>
      <c r="J900" s="7"/>
      <c r="M900" s="7"/>
      <c r="N900" s="7"/>
      <c r="O900" s="7"/>
      <c r="P900" s="191"/>
      <c r="Q900" s="191"/>
      <c r="R900" s="7"/>
      <c r="S900" s="7">
        <f t="shared" si="3"/>
        <v>0</v>
      </c>
      <c r="T900" s="31"/>
      <c r="U900" s="31"/>
      <c r="X900" s="28"/>
    </row>
    <row r="901" ht="15.75" customHeight="1">
      <c r="A901" s="183"/>
      <c r="C901" s="7"/>
      <c r="D901" s="7"/>
      <c r="E901" s="7"/>
      <c r="F901" s="7"/>
      <c r="G901" s="7"/>
      <c r="H901" s="7"/>
      <c r="I901" s="7"/>
      <c r="J901" s="7"/>
      <c r="M901" s="7"/>
      <c r="N901" s="7"/>
      <c r="O901" s="7"/>
      <c r="P901" s="191"/>
      <c r="Q901" s="191"/>
      <c r="R901" s="7"/>
      <c r="S901" s="7">
        <f t="shared" si="3"/>
        <v>0</v>
      </c>
      <c r="T901" s="31"/>
      <c r="U901" s="31"/>
      <c r="X901" s="28"/>
    </row>
    <row r="902" ht="15.75" customHeight="1">
      <c r="A902" s="183"/>
      <c r="C902" s="7"/>
      <c r="D902" s="7"/>
      <c r="E902" s="7"/>
      <c r="F902" s="7"/>
      <c r="G902" s="7"/>
      <c r="H902" s="7"/>
      <c r="I902" s="7"/>
      <c r="J902" s="7"/>
      <c r="M902" s="7"/>
      <c r="N902" s="7"/>
      <c r="O902" s="7"/>
      <c r="P902" s="191"/>
      <c r="Q902" s="191"/>
      <c r="R902" s="7"/>
      <c r="S902" s="7">
        <f t="shared" si="3"/>
        <v>0</v>
      </c>
      <c r="T902" s="31"/>
      <c r="U902" s="31"/>
      <c r="X902" s="28"/>
    </row>
    <row r="903" ht="15.75" customHeight="1">
      <c r="A903" s="183"/>
      <c r="C903" s="7"/>
      <c r="D903" s="7"/>
      <c r="E903" s="7"/>
      <c r="F903" s="7"/>
      <c r="G903" s="7"/>
      <c r="H903" s="7"/>
      <c r="I903" s="7"/>
      <c r="J903" s="7"/>
      <c r="M903" s="7"/>
      <c r="N903" s="7"/>
      <c r="O903" s="7"/>
      <c r="P903" s="191"/>
      <c r="Q903" s="191"/>
      <c r="R903" s="7"/>
      <c r="S903" s="7">
        <f t="shared" si="3"/>
        <v>0</v>
      </c>
      <c r="T903" s="31"/>
      <c r="U903" s="31"/>
      <c r="X903" s="28"/>
    </row>
    <row r="904" ht="15.75" customHeight="1">
      <c r="A904" s="183"/>
      <c r="C904" s="7"/>
      <c r="D904" s="7"/>
      <c r="E904" s="7"/>
      <c r="F904" s="7"/>
      <c r="G904" s="7"/>
      <c r="H904" s="7"/>
      <c r="I904" s="7"/>
      <c r="J904" s="7"/>
      <c r="M904" s="7"/>
      <c r="N904" s="7"/>
      <c r="O904" s="7"/>
      <c r="P904" s="191"/>
      <c r="Q904" s="191"/>
      <c r="R904" s="7"/>
      <c r="S904" s="7">
        <f t="shared" si="3"/>
        <v>0</v>
      </c>
      <c r="T904" s="31"/>
      <c r="U904" s="31"/>
      <c r="X904" s="28"/>
    </row>
    <row r="905" ht="15.75" customHeight="1">
      <c r="A905" s="183"/>
      <c r="C905" s="7"/>
      <c r="D905" s="7"/>
      <c r="E905" s="7"/>
      <c r="F905" s="7"/>
      <c r="G905" s="7"/>
      <c r="H905" s="7"/>
      <c r="I905" s="7"/>
      <c r="J905" s="7"/>
      <c r="M905" s="7"/>
      <c r="N905" s="7"/>
      <c r="O905" s="7"/>
      <c r="P905" s="191"/>
      <c r="Q905" s="191"/>
      <c r="R905" s="7"/>
      <c r="S905" s="7">
        <f t="shared" si="3"/>
        <v>0</v>
      </c>
      <c r="T905" s="31"/>
      <c r="U905" s="31"/>
      <c r="X905" s="28"/>
    </row>
    <row r="906" ht="15.75" customHeight="1">
      <c r="A906" s="183"/>
      <c r="C906" s="7"/>
      <c r="D906" s="7"/>
      <c r="E906" s="7"/>
      <c r="F906" s="7"/>
      <c r="G906" s="7"/>
      <c r="H906" s="7"/>
      <c r="I906" s="7"/>
      <c r="J906" s="7"/>
      <c r="M906" s="7"/>
      <c r="N906" s="7"/>
      <c r="O906" s="7"/>
      <c r="P906" s="191"/>
      <c r="Q906" s="191"/>
      <c r="R906" s="7"/>
      <c r="S906" s="7">
        <f t="shared" si="3"/>
        <v>0</v>
      </c>
      <c r="T906" s="31"/>
      <c r="U906" s="31"/>
      <c r="X906" s="28"/>
    </row>
    <row r="907" ht="15.75" customHeight="1">
      <c r="A907" s="183"/>
      <c r="C907" s="7"/>
      <c r="D907" s="7"/>
      <c r="E907" s="7"/>
      <c r="F907" s="7"/>
      <c r="G907" s="7"/>
      <c r="H907" s="7"/>
      <c r="I907" s="7"/>
      <c r="J907" s="7"/>
      <c r="M907" s="7"/>
      <c r="N907" s="7"/>
      <c r="O907" s="7"/>
      <c r="P907" s="191"/>
      <c r="Q907" s="191"/>
      <c r="R907" s="7"/>
      <c r="S907" s="7">
        <f t="shared" si="3"/>
        <v>0</v>
      </c>
      <c r="T907" s="31"/>
      <c r="U907" s="31"/>
      <c r="X907" s="28"/>
    </row>
    <row r="908" ht="15.75" customHeight="1">
      <c r="A908" s="183"/>
      <c r="C908" s="7"/>
      <c r="D908" s="7"/>
      <c r="E908" s="7"/>
      <c r="F908" s="7"/>
      <c r="G908" s="7"/>
      <c r="H908" s="7"/>
      <c r="I908" s="7"/>
      <c r="J908" s="7"/>
      <c r="M908" s="7"/>
      <c r="N908" s="7"/>
      <c r="O908" s="7"/>
      <c r="P908" s="191"/>
      <c r="Q908" s="191"/>
      <c r="R908" s="7"/>
      <c r="S908" s="7">
        <f t="shared" si="3"/>
        <v>0</v>
      </c>
      <c r="T908" s="31"/>
      <c r="U908" s="31"/>
      <c r="X908" s="28"/>
    </row>
    <row r="909" ht="15.75" customHeight="1">
      <c r="A909" s="183"/>
      <c r="C909" s="7"/>
      <c r="D909" s="7"/>
      <c r="E909" s="7"/>
      <c r="F909" s="7"/>
      <c r="G909" s="7"/>
      <c r="H909" s="7"/>
      <c r="I909" s="7"/>
      <c r="J909" s="7"/>
      <c r="M909" s="7"/>
      <c r="N909" s="7"/>
      <c r="O909" s="7"/>
      <c r="P909" s="191"/>
      <c r="Q909" s="191"/>
      <c r="R909" s="7"/>
      <c r="S909" s="7">
        <f t="shared" si="3"/>
        <v>0</v>
      </c>
      <c r="T909" s="31"/>
      <c r="U909" s="31"/>
      <c r="X909" s="28"/>
    </row>
    <row r="910" ht="15.75" customHeight="1">
      <c r="A910" s="183"/>
      <c r="C910" s="7"/>
      <c r="D910" s="7"/>
      <c r="E910" s="7"/>
      <c r="F910" s="7"/>
      <c r="G910" s="7"/>
      <c r="H910" s="7"/>
      <c r="I910" s="7"/>
      <c r="J910" s="7"/>
      <c r="M910" s="7"/>
      <c r="N910" s="7"/>
      <c r="O910" s="7"/>
      <c r="P910" s="191"/>
      <c r="Q910" s="191"/>
      <c r="R910" s="7"/>
      <c r="S910" s="7">
        <f t="shared" si="3"/>
        <v>0</v>
      </c>
      <c r="T910" s="31"/>
      <c r="U910" s="31"/>
      <c r="X910" s="28"/>
    </row>
    <row r="911" ht="15.75" customHeight="1">
      <c r="A911" s="183"/>
      <c r="C911" s="7"/>
      <c r="D911" s="7"/>
      <c r="E911" s="7"/>
      <c r="F911" s="7"/>
      <c r="G911" s="7"/>
      <c r="H911" s="7"/>
      <c r="I911" s="7"/>
      <c r="J911" s="7"/>
      <c r="M911" s="7"/>
      <c r="N911" s="7"/>
      <c r="O911" s="7"/>
      <c r="P911" s="191"/>
      <c r="Q911" s="191"/>
      <c r="R911" s="7"/>
      <c r="S911" s="7">
        <f t="shared" si="3"/>
        <v>0</v>
      </c>
      <c r="T911" s="31"/>
      <c r="U911" s="31"/>
      <c r="X911" s="28"/>
    </row>
    <row r="912" ht="15.75" customHeight="1">
      <c r="A912" s="183"/>
      <c r="C912" s="7"/>
      <c r="D912" s="7"/>
      <c r="E912" s="7"/>
      <c r="F912" s="7"/>
      <c r="G912" s="7"/>
      <c r="H912" s="7"/>
      <c r="I912" s="7"/>
      <c r="J912" s="7"/>
      <c r="M912" s="7"/>
      <c r="N912" s="7"/>
      <c r="O912" s="7"/>
      <c r="P912" s="191"/>
      <c r="Q912" s="191"/>
      <c r="R912" s="7"/>
      <c r="S912" s="7">
        <f t="shared" si="3"/>
        <v>0</v>
      </c>
      <c r="T912" s="31"/>
      <c r="U912" s="31"/>
      <c r="X912" s="28"/>
    </row>
    <row r="913" ht="15.75" customHeight="1">
      <c r="A913" s="183"/>
      <c r="C913" s="7"/>
      <c r="D913" s="7"/>
      <c r="E913" s="7"/>
      <c r="F913" s="7"/>
      <c r="G913" s="7"/>
      <c r="H913" s="7"/>
      <c r="I913" s="7"/>
      <c r="J913" s="7"/>
      <c r="M913" s="7"/>
      <c r="N913" s="7"/>
      <c r="O913" s="7"/>
      <c r="P913" s="191"/>
      <c r="Q913" s="191"/>
      <c r="R913" s="7"/>
      <c r="S913" s="7">
        <f t="shared" si="3"/>
        <v>0</v>
      </c>
      <c r="T913" s="31"/>
      <c r="U913" s="31"/>
      <c r="X913" s="28"/>
    </row>
    <row r="914" ht="15.75" customHeight="1">
      <c r="A914" s="183"/>
      <c r="C914" s="7"/>
      <c r="D914" s="7"/>
      <c r="E914" s="7"/>
      <c r="F914" s="7"/>
      <c r="G914" s="7"/>
      <c r="H914" s="7"/>
      <c r="I914" s="7"/>
      <c r="J914" s="7"/>
      <c r="M914" s="7"/>
      <c r="N914" s="7"/>
      <c r="O914" s="7"/>
      <c r="P914" s="191"/>
      <c r="Q914" s="191"/>
      <c r="R914" s="7"/>
      <c r="S914" s="7">
        <f t="shared" si="3"/>
        <v>0</v>
      </c>
      <c r="T914" s="31"/>
      <c r="U914" s="31"/>
      <c r="X914" s="28"/>
    </row>
    <row r="915" ht="15.75" customHeight="1">
      <c r="A915" s="183"/>
      <c r="C915" s="7"/>
      <c r="D915" s="7"/>
      <c r="E915" s="7"/>
      <c r="F915" s="7"/>
      <c r="G915" s="7"/>
      <c r="H915" s="7"/>
      <c r="I915" s="7"/>
      <c r="J915" s="7"/>
      <c r="M915" s="7"/>
      <c r="N915" s="7"/>
      <c r="O915" s="7"/>
      <c r="P915" s="191"/>
      <c r="Q915" s="191"/>
      <c r="R915" s="7"/>
      <c r="S915" s="7">
        <f t="shared" si="3"/>
        <v>0</v>
      </c>
      <c r="T915" s="31"/>
      <c r="U915" s="31"/>
      <c r="X915" s="28"/>
    </row>
    <row r="916" ht="15.75" customHeight="1">
      <c r="A916" s="183"/>
      <c r="C916" s="7"/>
      <c r="D916" s="7"/>
      <c r="E916" s="7"/>
      <c r="F916" s="7"/>
      <c r="G916" s="7"/>
      <c r="H916" s="7"/>
      <c r="I916" s="7"/>
      <c r="J916" s="7"/>
      <c r="M916" s="7"/>
      <c r="N916" s="7"/>
      <c r="O916" s="7"/>
      <c r="P916" s="191"/>
      <c r="Q916" s="191"/>
      <c r="R916" s="7"/>
      <c r="S916" s="7">
        <f t="shared" si="3"/>
        <v>0</v>
      </c>
      <c r="T916" s="31"/>
      <c r="U916" s="31"/>
      <c r="X916" s="28"/>
    </row>
    <row r="917" ht="15.75" customHeight="1">
      <c r="A917" s="183"/>
      <c r="C917" s="7"/>
      <c r="D917" s="7"/>
      <c r="E917" s="7"/>
      <c r="F917" s="7"/>
      <c r="G917" s="7"/>
      <c r="H917" s="7"/>
      <c r="I917" s="7"/>
      <c r="J917" s="7"/>
      <c r="M917" s="7"/>
      <c r="N917" s="7"/>
      <c r="O917" s="7"/>
      <c r="P917" s="191"/>
      <c r="Q917" s="191"/>
      <c r="R917" s="7"/>
      <c r="S917" s="7">
        <f t="shared" si="3"/>
        <v>0</v>
      </c>
      <c r="T917" s="31"/>
      <c r="U917" s="31"/>
      <c r="X917" s="28"/>
    </row>
    <row r="918" ht="15.75" customHeight="1">
      <c r="A918" s="183"/>
      <c r="C918" s="7"/>
      <c r="D918" s="7"/>
      <c r="E918" s="7"/>
      <c r="F918" s="7"/>
      <c r="G918" s="7"/>
      <c r="H918" s="7"/>
      <c r="I918" s="7"/>
      <c r="J918" s="7"/>
      <c r="M918" s="7"/>
      <c r="N918" s="7"/>
      <c r="O918" s="7"/>
      <c r="P918" s="191"/>
      <c r="Q918" s="191"/>
      <c r="R918" s="7"/>
      <c r="S918" s="7">
        <f t="shared" si="3"/>
        <v>0</v>
      </c>
      <c r="T918" s="31"/>
      <c r="U918" s="31"/>
      <c r="X918" s="28"/>
    </row>
    <row r="919" ht="15.75" customHeight="1">
      <c r="A919" s="183"/>
      <c r="C919" s="7"/>
      <c r="D919" s="7"/>
      <c r="E919" s="7"/>
      <c r="F919" s="7"/>
      <c r="G919" s="7"/>
      <c r="H919" s="7"/>
      <c r="I919" s="7"/>
      <c r="J919" s="7"/>
      <c r="M919" s="7"/>
      <c r="N919" s="7"/>
      <c r="O919" s="7"/>
      <c r="P919" s="191"/>
      <c r="Q919" s="191"/>
      <c r="R919" s="7"/>
      <c r="S919" s="7">
        <f t="shared" si="3"/>
        <v>0</v>
      </c>
      <c r="T919" s="31"/>
      <c r="U919" s="31"/>
      <c r="X919" s="28"/>
    </row>
    <row r="920" ht="15.75" customHeight="1">
      <c r="A920" s="183"/>
      <c r="C920" s="7"/>
      <c r="D920" s="7"/>
      <c r="E920" s="7"/>
      <c r="F920" s="7"/>
      <c r="G920" s="7"/>
      <c r="H920" s="7"/>
      <c r="I920" s="7"/>
      <c r="J920" s="7"/>
      <c r="M920" s="7"/>
      <c r="N920" s="7"/>
      <c r="O920" s="7"/>
      <c r="P920" s="191"/>
      <c r="Q920" s="191"/>
      <c r="R920" s="7"/>
      <c r="S920" s="7">
        <f t="shared" si="3"/>
        <v>0</v>
      </c>
      <c r="T920" s="31"/>
      <c r="U920" s="31"/>
      <c r="X920" s="28"/>
    </row>
    <row r="921" ht="15.75" customHeight="1">
      <c r="A921" s="183"/>
      <c r="C921" s="7"/>
      <c r="D921" s="7"/>
      <c r="E921" s="7"/>
      <c r="F921" s="7"/>
      <c r="G921" s="7"/>
      <c r="H921" s="7"/>
      <c r="I921" s="7"/>
      <c r="J921" s="7"/>
      <c r="M921" s="7"/>
      <c r="N921" s="7"/>
      <c r="O921" s="7"/>
      <c r="P921" s="191"/>
      <c r="Q921" s="191"/>
      <c r="R921" s="7"/>
      <c r="S921" s="7">
        <f t="shared" si="3"/>
        <v>0</v>
      </c>
      <c r="T921" s="31"/>
      <c r="U921" s="31"/>
      <c r="X921" s="28"/>
    </row>
    <row r="922" ht="15.75" customHeight="1">
      <c r="A922" s="183"/>
      <c r="C922" s="7"/>
      <c r="D922" s="7"/>
      <c r="E922" s="7"/>
      <c r="F922" s="7"/>
      <c r="G922" s="7"/>
      <c r="H922" s="7"/>
      <c r="I922" s="7"/>
      <c r="J922" s="7"/>
      <c r="M922" s="7"/>
      <c r="N922" s="7"/>
      <c r="O922" s="7"/>
      <c r="P922" s="191"/>
      <c r="Q922" s="191"/>
      <c r="R922" s="7"/>
      <c r="S922" s="7">
        <f t="shared" si="3"/>
        <v>0</v>
      </c>
      <c r="T922" s="31"/>
      <c r="U922" s="31"/>
      <c r="X922" s="28"/>
    </row>
    <row r="923" ht="15.75" customHeight="1">
      <c r="A923" s="183"/>
      <c r="C923" s="7"/>
      <c r="D923" s="7"/>
      <c r="E923" s="7"/>
      <c r="F923" s="7"/>
      <c r="G923" s="7"/>
      <c r="H923" s="7"/>
      <c r="I923" s="7"/>
      <c r="J923" s="7"/>
      <c r="M923" s="7"/>
      <c r="N923" s="7"/>
      <c r="O923" s="7"/>
      <c r="P923" s="191"/>
      <c r="Q923" s="191"/>
      <c r="R923" s="7"/>
      <c r="S923" s="7">
        <f t="shared" si="3"/>
        <v>0</v>
      </c>
      <c r="T923" s="31"/>
      <c r="U923" s="31"/>
      <c r="X923" s="28"/>
    </row>
    <row r="924" ht="15.75" customHeight="1">
      <c r="A924" s="183"/>
      <c r="C924" s="7"/>
      <c r="D924" s="7"/>
      <c r="E924" s="7"/>
      <c r="F924" s="7"/>
      <c r="G924" s="7"/>
      <c r="H924" s="7"/>
      <c r="I924" s="7"/>
      <c r="J924" s="7"/>
      <c r="M924" s="7"/>
      <c r="N924" s="7"/>
      <c r="O924" s="7"/>
      <c r="P924" s="191"/>
      <c r="Q924" s="191"/>
      <c r="R924" s="7"/>
      <c r="S924" s="7">
        <f t="shared" si="3"/>
        <v>0</v>
      </c>
      <c r="T924" s="31"/>
      <c r="U924" s="31"/>
      <c r="X924" s="28"/>
    </row>
    <row r="925" ht="15.75" customHeight="1">
      <c r="A925" s="183"/>
      <c r="C925" s="7"/>
      <c r="D925" s="7"/>
      <c r="E925" s="7"/>
      <c r="F925" s="7"/>
      <c r="G925" s="7"/>
      <c r="H925" s="7"/>
      <c r="I925" s="7"/>
      <c r="J925" s="7"/>
      <c r="M925" s="7"/>
      <c r="N925" s="7"/>
      <c r="O925" s="7"/>
      <c r="P925" s="191"/>
      <c r="Q925" s="191"/>
      <c r="R925" s="7"/>
      <c r="S925" s="7">
        <f t="shared" si="3"/>
        <v>0</v>
      </c>
      <c r="T925" s="31"/>
      <c r="U925" s="31"/>
      <c r="X925" s="28"/>
    </row>
    <row r="926" ht="15.75" customHeight="1">
      <c r="A926" s="183"/>
      <c r="C926" s="7"/>
      <c r="D926" s="7"/>
      <c r="E926" s="7"/>
      <c r="F926" s="7"/>
      <c r="G926" s="7"/>
      <c r="H926" s="7"/>
      <c r="I926" s="7"/>
      <c r="J926" s="7"/>
      <c r="M926" s="7"/>
      <c r="N926" s="7"/>
      <c r="O926" s="7"/>
      <c r="P926" s="191"/>
      <c r="Q926" s="191"/>
      <c r="R926" s="7"/>
      <c r="S926" s="7">
        <f t="shared" si="3"/>
        <v>0</v>
      </c>
      <c r="T926" s="31"/>
      <c r="U926" s="31"/>
      <c r="X926" s="28"/>
    </row>
    <row r="927" ht="15.75" customHeight="1">
      <c r="A927" s="183"/>
      <c r="C927" s="7"/>
      <c r="D927" s="7"/>
      <c r="E927" s="7"/>
      <c r="F927" s="7"/>
      <c r="G927" s="7"/>
      <c r="H927" s="7"/>
      <c r="I927" s="7"/>
      <c r="J927" s="7"/>
      <c r="M927" s="7"/>
      <c r="N927" s="7"/>
      <c r="O927" s="7"/>
      <c r="P927" s="191"/>
      <c r="Q927" s="191"/>
      <c r="R927" s="7"/>
      <c r="S927" s="7">
        <f t="shared" si="3"/>
        <v>0</v>
      </c>
      <c r="T927" s="31"/>
      <c r="U927" s="31"/>
      <c r="X927" s="28"/>
    </row>
    <row r="928" ht="15.75" customHeight="1">
      <c r="A928" s="183"/>
      <c r="C928" s="7"/>
      <c r="D928" s="7"/>
      <c r="E928" s="7"/>
      <c r="F928" s="7"/>
      <c r="G928" s="7"/>
      <c r="H928" s="7"/>
      <c r="I928" s="7"/>
      <c r="J928" s="7"/>
      <c r="M928" s="7"/>
      <c r="N928" s="7"/>
      <c r="O928" s="7"/>
      <c r="P928" s="191"/>
      <c r="Q928" s="191"/>
      <c r="R928" s="7"/>
      <c r="S928" s="7">
        <f t="shared" si="3"/>
        <v>0</v>
      </c>
      <c r="T928" s="31"/>
      <c r="U928" s="31"/>
      <c r="X928" s="28"/>
    </row>
    <row r="929" ht="15.75" customHeight="1">
      <c r="A929" s="183"/>
      <c r="C929" s="7"/>
      <c r="D929" s="7"/>
      <c r="E929" s="7"/>
      <c r="F929" s="7"/>
      <c r="G929" s="7"/>
      <c r="H929" s="7"/>
      <c r="I929" s="7"/>
      <c r="J929" s="7"/>
      <c r="M929" s="7"/>
      <c r="N929" s="7"/>
      <c r="O929" s="7"/>
      <c r="P929" s="191"/>
      <c r="Q929" s="191"/>
      <c r="R929" s="7"/>
      <c r="S929" s="7">
        <f t="shared" si="3"/>
        <v>0</v>
      </c>
      <c r="T929" s="31"/>
      <c r="U929" s="31"/>
      <c r="X929" s="28"/>
    </row>
    <row r="930" ht="15.75" customHeight="1">
      <c r="A930" s="183"/>
      <c r="C930" s="7"/>
      <c r="D930" s="7"/>
      <c r="E930" s="7"/>
      <c r="F930" s="7"/>
      <c r="G930" s="7"/>
      <c r="H930" s="7"/>
      <c r="I930" s="7"/>
      <c r="J930" s="7"/>
      <c r="M930" s="7"/>
      <c r="N930" s="7"/>
      <c r="O930" s="7"/>
      <c r="P930" s="191"/>
      <c r="Q930" s="191"/>
      <c r="R930" s="7"/>
      <c r="S930" s="7">
        <f t="shared" si="3"/>
        <v>0</v>
      </c>
      <c r="T930" s="31"/>
      <c r="U930" s="31"/>
      <c r="X930" s="28"/>
    </row>
    <row r="931" ht="15.75" customHeight="1">
      <c r="A931" s="183"/>
      <c r="C931" s="7"/>
      <c r="D931" s="7"/>
      <c r="E931" s="7"/>
      <c r="F931" s="7"/>
      <c r="G931" s="7"/>
      <c r="H931" s="7"/>
      <c r="I931" s="7"/>
      <c r="J931" s="7"/>
      <c r="M931" s="7"/>
      <c r="N931" s="7"/>
      <c r="O931" s="7"/>
      <c r="P931" s="191"/>
      <c r="Q931" s="191"/>
      <c r="R931" s="7"/>
      <c r="S931" s="7">
        <f t="shared" si="3"/>
        <v>0</v>
      </c>
      <c r="T931" s="31"/>
      <c r="U931" s="31"/>
      <c r="X931" s="28"/>
    </row>
    <row r="932" ht="15.75" customHeight="1">
      <c r="A932" s="183"/>
      <c r="C932" s="7"/>
      <c r="D932" s="7"/>
      <c r="E932" s="7"/>
      <c r="F932" s="7"/>
      <c r="G932" s="7"/>
      <c r="H932" s="7"/>
      <c r="I932" s="7"/>
      <c r="J932" s="7"/>
      <c r="M932" s="7"/>
      <c r="N932" s="7"/>
      <c r="O932" s="7"/>
      <c r="P932" s="191"/>
      <c r="Q932" s="191"/>
      <c r="R932" s="7"/>
      <c r="S932" s="7">
        <f t="shared" si="3"/>
        <v>0</v>
      </c>
      <c r="T932" s="31"/>
      <c r="U932" s="31"/>
      <c r="X932" s="28"/>
    </row>
    <row r="933" ht="15.75" customHeight="1">
      <c r="A933" s="183"/>
      <c r="C933" s="7"/>
      <c r="D933" s="7"/>
      <c r="E933" s="7"/>
      <c r="F933" s="7"/>
      <c r="G933" s="7"/>
      <c r="H933" s="7"/>
      <c r="I933" s="7"/>
      <c r="J933" s="7"/>
      <c r="M933" s="7"/>
      <c r="N933" s="7"/>
      <c r="O933" s="7"/>
      <c r="P933" s="191"/>
      <c r="Q933" s="191"/>
      <c r="R933" s="7"/>
      <c r="S933" s="7">
        <f t="shared" si="3"/>
        <v>0</v>
      </c>
      <c r="T933" s="31"/>
      <c r="U933" s="31"/>
      <c r="X933" s="28"/>
    </row>
    <row r="934" ht="15.75" customHeight="1">
      <c r="A934" s="183"/>
      <c r="C934" s="7"/>
      <c r="D934" s="7"/>
      <c r="E934" s="7"/>
      <c r="F934" s="7"/>
      <c r="G934" s="7"/>
      <c r="H934" s="7"/>
      <c r="I934" s="7"/>
      <c r="J934" s="7"/>
      <c r="M934" s="7"/>
      <c r="N934" s="7"/>
      <c r="O934" s="7"/>
      <c r="P934" s="191"/>
      <c r="Q934" s="191"/>
      <c r="R934" s="7"/>
      <c r="S934" s="7">
        <f t="shared" si="3"/>
        <v>0</v>
      </c>
      <c r="T934" s="31"/>
      <c r="U934" s="31"/>
      <c r="X934" s="28"/>
    </row>
    <row r="935" ht="15.75" customHeight="1">
      <c r="A935" s="183"/>
      <c r="C935" s="7"/>
      <c r="D935" s="7"/>
      <c r="E935" s="7"/>
      <c r="F935" s="7"/>
      <c r="G935" s="7"/>
      <c r="H935" s="7"/>
      <c r="I935" s="7"/>
      <c r="J935" s="7"/>
      <c r="M935" s="7"/>
      <c r="N935" s="7"/>
      <c r="O935" s="7"/>
      <c r="P935" s="191"/>
      <c r="Q935" s="191"/>
      <c r="R935" s="7"/>
      <c r="S935" s="7">
        <f t="shared" si="3"/>
        <v>0</v>
      </c>
      <c r="T935" s="31"/>
      <c r="U935" s="31"/>
      <c r="X935" s="28"/>
    </row>
    <row r="936" ht="15.75" customHeight="1">
      <c r="A936" s="183"/>
      <c r="C936" s="7"/>
      <c r="D936" s="7"/>
      <c r="E936" s="7"/>
      <c r="F936" s="7"/>
      <c r="G936" s="7"/>
      <c r="H936" s="7"/>
      <c r="I936" s="7"/>
      <c r="J936" s="7"/>
      <c r="M936" s="7"/>
      <c r="N936" s="7"/>
      <c r="O936" s="7"/>
      <c r="P936" s="191"/>
      <c r="Q936" s="191"/>
      <c r="R936" s="7"/>
      <c r="S936" s="7">
        <f t="shared" si="3"/>
        <v>0</v>
      </c>
      <c r="T936" s="31"/>
      <c r="U936" s="31"/>
      <c r="X936" s="28"/>
    </row>
    <row r="937" ht="15.75" customHeight="1">
      <c r="A937" s="183"/>
      <c r="C937" s="7"/>
      <c r="D937" s="7"/>
      <c r="E937" s="7"/>
      <c r="F937" s="7"/>
      <c r="G937" s="7"/>
      <c r="H937" s="7"/>
      <c r="I937" s="7"/>
      <c r="J937" s="7"/>
      <c r="M937" s="7"/>
      <c r="N937" s="7"/>
      <c r="O937" s="7"/>
      <c r="P937" s="191"/>
      <c r="Q937" s="191"/>
      <c r="R937" s="7"/>
      <c r="S937" s="7">
        <f t="shared" si="3"/>
        <v>0</v>
      </c>
      <c r="T937" s="31"/>
      <c r="U937" s="31"/>
      <c r="X937" s="28"/>
    </row>
    <row r="938" ht="15.75" customHeight="1">
      <c r="A938" s="183"/>
      <c r="C938" s="7"/>
      <c r="D938" s="7"/>
      <c r="E938" s="7"/>
      <c r="F938" s="7"/>
      <c r="G938" s="7"/>
      <c r="H938" s="7"/>
      <c r="I938" s="7"/>
      <c r="J938" s="7"/>
      <c r="M938" s="7"/>
      <c r="N938" s="7"/>
      <c r="O938" s="7"/>
      <c r="P938" s="191"/>
      <c r="Q938" s="191"/>
      <c r="R938" s="7"/>
      <c r="S938" s="7">
        <f t="shared" si="3"/>
        <v>0</v>
      </c>
      <c r="T938" s="31"/>
      <c r="U938" s="31"/>
      <c r="X938" s="28"/>
    </row>
    <row r="939" ht="15.75" customHeight="1">
      <c r="A939" s="183"/>
      <c r="C939" s="7"/>
      <c r="D939" s="7"/>
      <c r="E939" s="7"/>
      <c r="F939" s="7"/>
      <c r="G939" s="7"/>
      <c r="H939" s="7"/>
      <c r="I939" s="7"/>
      <c r="J939" s="7"/>
      <c r="M939" s="7"/>
      <c r="N939" s="7"/>
      <c r="O939" s="7"/>
      <c r="P939" s="191"/>
      <c r="Q939" s="191"/>
      <c r="R939" s="7"/>
      <c r="S939" s="7">
        <f t="shared" si="3"/>
        <v>0</v>
      </c>
      <c r="T939" s="31"/>
      <c r="U939" s="31"/>
      <c r="X939" s="28"/>
    </row>
    <row r="940" ht="15.75" customHeight="1">
      <c r="A940" s="183"/>
      <c r="C940" s="7"/>
      <c r="D940" s="7"/>
      <c r="E940" s="7"/>
      <c r="F940" s="7"/>
      <c r="G940" s="7"/>
      <c r="H940" s="7"/>
      <c r="I940" s="7"/>
      <c r="J940" s="7"/>
      <c r="M940" s="7"/>
      <c r="N940" s="7"/>
      <c r="O940" s="7"/>
      <c r="P940" s="191"/>
      <c r="Q940" s="191"/>
      <c r="R940" s="7"/>
      <c r="S940" s="7">
        <f t="shared" si="3"/>
        <v>0</v>
      </c>
      <c r="T940" s="31"/>
      <c r="U940" s="31"/>
      <c r="X940" s="28"/>
    </row>
    <row r="941" ht="15.75" customHeight="1">
      <c r="A941" s="183"/>
      <c r="C941" s="7"/>
      <c r="D941" s="7"/>
      <c r="E941" s="7"/>
      <c r="F941" s="7"/>
      <c r="G941" s="7"/>
      <c r="H941" s="7"/>
      <c r="I941" s="7"/>
      <c r="J941" s="7"/>
      <c r="M941" s="7"/>
      <c r="N941" s="7"/>
      <c r="O941" s="7"/>
      <c r="P941" s="191"/>
      <c r="Q941" s="191"/>
      <c r="R941" s="7"/>
      <c r="S941" s="7">
        <f t="shared" si="3"/>
        <v>0</v>
      </c>
      <c r="T941" s="31"/>
      <c r="U941" s="31"/>
      <c r="X941" s="28"/>
    </row>
    <row r="942" ht="15.75" customHeight="1">
      <c r="A942" s="183"/>
      <c r="C942" s="7"/>
      <c r="D942" s="7"/>
      <c r="E942" s="7"/>
      <c r="F942" s="7"/>
      <c r="G942" s="7"/>
      <c r="H942" s="7"/>
      <c r="I942" s="7"/>
      <c r="J942" s="7"/>
      <c r="M942" s="7"/>
      <c r="N942" s="7"/>
      <c r="O942" s="7"/>
      <c r="P942" s="191"/>
      <c r="Q942" s="191"/>
      <c r="R942" s="7"/>
      <c r="S942" s="7">
        <f t="shared" si="3"/>
        <v>0</v>
      </c>
      <c r="T942" s="31"/>
      <c r="U942" s="31"/>
      <c r="X942" s="28"/>
    </row>
    <row r="943" ht="15.75" customHeight="1">
      <c r="A943" s="183"/>
      <c r="C943" s="7"/>
      <c r="D943" s="7"/>
      <c r="E943" s="7"/>
      <c r="F943" s="7"/>
      <c r="G943" s="7"/>
      <c r="H943" s="7"/>
      <c r="I943" s="7"/>
      <c r="J943" s="7"/>
      <c r="M943" s="7"/>
      <c r="N943" s="7"/>
      <c r="O943" s="7"/>
      <c r="P943" s="191"/>
      <c r="Q943" s="191"/>
      <c r="R943" s="7"/>
      <c r="S943" s="7">
        <f t="shared" si="3"/>
        <v>0</v>
      </c>
      <c r="T943" s="31"/>
      <c r="U943" s="31"/>
      <c r="X943" s="28"/>
    </row>
    <row r="944" ht="15.75" customHeight="1">
      <c r="A944" s="183"/>
      <c r="C944" s="7"/>
      <c r="D944" s="7"/>
      <c r="E944" s="7"/>
      <c r="F944" s="7"/>
      <c r="G944" s="7"/>
      <c r="H944" s="7"/>
      <c r="I944" s="7"/>
      <c r="J944" s="7"/>
      <c r="M944" s="7"/>
      <c r="N944" s="7"/>
      <c r="O944" s="7"/>
      <c r="P944" s="191"/>
      <c r="Q944" s="191"/>
      <c r="R944" s="7"/>
      <c r="S944" s="7">
        <f t="shared" si="3"/>
        <v>0</v>
      </c>
      <c r="T944" s="31"/>
      <c r="U944" s="31"/>
      <c r="X944" s="28"/>
    </row>
    <row r="945" ht="15.75" customHeight="1">
      <c r="A945" s="183"/>
      <c r="C945" s="7"/>
      <c r="D945" s="7"/>
      <c r="E945" s="7"/>
      <c r="F945" s="7"/>
      <c r="G945" s="7"/>
      <c r="H945" s="7"/>
      <c r="I945" s="7"/>
      <c r="J945" s="7"/>
      <c r="M945" s="7"/>
      <c r="N945" s="7"/>
      <c r="O945" s="7"/>
      <c r="P945" s="191"/>
      <c r="Q945" s="191"/>
      <c r="R945" s="7"/>
      <c r="S945" s="7">
        <f t="shared" si="3"/>
        <v>0</v>
      </c>
      <c r="T945" s="31"/>
      <c r="U945" s="31"/>
      <c r="X945" s="28"/>
    </row>
    <row r="946" ht="15.75" customHeight="1">
      <c r="A946" s="183"/>
      <c r="C946" s="7"/>
      <c r="D946" s="7"/>
      <c r="E946" s="7"/>
      <c r="F946" s="7"/>
      <c r="G946" s="7"/>
      <c r="H946" s="7"/>
      <c r="I946" s="7"/>
      <c r="J946" s="7"/>
      <c r="M946" s="7"/>
      <c r="N946" s="7"/>
      <c r="O946" s="7"/>
      <c r="P946" s="191"/>
      <c r="Q946" s="191"/>
      <c r="R946" s="7"/>
      <c r="S946" s="7">
        <f t="shared" si="3"/>
        <v>0</v>
      </c>
      <c r="T946" s="31"/>
      <c r="U946" s="31"/>
      <c r="X946" s="28"/>
    </row>
    <row r="947" ht="15.75" customHeight="1">
      <c r="A947" s="183"/>
      <c r="C947" s="7"/>
      <c r="D947" s="7"/>
      <c r="E947" s="7"/>
      <c r="F947" s="7"/>
      <c r="G947" s="7"/>
      <c r="H947" s="7"/>
      <c r="I947" s="7"/>
      <c r="J947" s="7"/>
      <c r="M947" s="7"/>
      <c r="N947" s="7"/>
      <c r="O947" s="7"/>
      <c r="P947" s="191"/>
      <c r="Q947" s="191"/>
      <c r="R947" s="7"/>
      <c r="S947" s="7">
        <f t="shared" si="3"/>
        <v>0</v>
      </c>
      <c r="T947" s="31"/>
      <c r="U947" s="31"/>
      <c r="X947" s="28"/>
    </row>
    <row r="948" ht="15.75" customHeight="1">
      <c r="A948" s="183"/>
      <c r="C948" s="7"/>
      <c r="D948" s="7"/>
      <c r="E948" s="7"/>
      <c r="F948" s="7"/>
      <c r="G948" s="7"/>
      <c r="H948" s="7"/>
      <c r="I948" s="7"/>
      <c r="J948" s="7"/>
      <c r="M948" s="7"/>
      <c r="N948" s="7"/>
      <c r="O948" s="7"/>
      <c r="P948" s="191"/>
      <c r="Q948" s="191"/>
      <c r="R948" s="7"/>
      <c r="S948" s="7">
        <f t="shared" si="3"/>
        <v>0</v>
      </c>
      <c r="T948" s="31"/>
      <c r="U948" s="31"/>
      <c r="X948" s="28"/>
    </row>
    <row r="949" ht="15.75" customHeight="1">
      <c r="A949" s="183"/>
      <c r="C949" s="7"/>
      <c r="D949" s="7"/>
      <c r="E949" s="7"/>
      <c r="F949" s="7"/>
      <c r="G949" s="7"/>
      <c r="H949" s="7"/>
      <c r="I949" s="7"/>
      <c r="J949" s="7"/>
      <c r="M949" s="7"/>
      <c r="N949" s="7"/>
      <c r="O949" s="7"/>
      <c r="P949" s="191"/>
      <c r="Q949" s="191"/>
      <c r="R949" s="7"/>
      <c r="S949" s="7">
        <f t="shared" si="3"/>
        <v>0</v>
      </c>
      <c r="T949" s="31"/>
      <c r="U949" s="31"/>
      <c r="X949" s="28"/>
    </row>
    <row r="950" ht="15.75" customHeight="1">
      <c r="A950" s="183"/>
      <c r="C950" s="7"/>
      <c r="D950" s="7"/>
      <c r="E950" s="7"/>
      <c r="F950" s="7"/>
      <c r="G950" s="7"/>
      <c r="H950" s="7"/>
      <c r="I950" s="7"/>
      <c r="J950" s="7"/>
      <c r="M950" s="7"/>
      <c r="N950" s="7"/>
      <c r="O950" s="7"/>
      <c r="P950" s="191"/>
      <c r="Q950" s="191"/>
      <c r="R950" s="7"/>
      <c r="S950" s="7">
        <f t="shared" si="3"/>
        <v>0</v>
      </c>
      <c r="T950" s="31"/>
      <c r="U950" s="31"/>
      <c r="X950" s="28"/>
    </row>
    <row r="951" ht="15.75" customHeight="1">
      <c r="A951" s="183"/>
      <c r="C951" s="7"/>
      <c r="D951" s="7"/>
      <c r="E951" s="7"/>
      <c r="F951" s="7"/>
      <c r="G951" s="7"/>
      <c r="H951" s="7"/>
      <c r="I951" s="7"/>
      <c r="J951" s="7"/>
      <c r="M951" s="7"/>
      <c r="N951" s="7"/>
      <c r="O951" s="7"/>
      <c r="P951" s="191"/>
      <c r="Q951" s="191"/>
      <c r="R951" s="7"/>
      <c r="S951" s="7">
        <f t="shared" si="3"/>
        <v>0</v>
      </c>
      <c r="T951" s="31"/>
      <c r="U951" s="31"/>
      <c r="X951" s="28"/>
    </row>
    <row r="952" ht="15.75" customHeight="1">
      <c r="A952" s="183"/>
      <c r="C952" s="7"/>
      <c r="D952" s="7"/>
      <c r="E952" s="7"/>
      <c r="F952" s="7"/>
      <c r="G952" s="7"/>
      <c r="H952" s="7"/>
      <c r="I952" s="7"/>
      <c r="J952" s="7"/>
      <c r="M952" s="7"/>
      <c r="N952" s="7"/>
      <c r="O952" s="7"/>
      <c r="P952" s="191"/>
      <c r="Q952" s="191"/>
      <c r="R952" s="7"/>
      <c r="S952" s="7">
        <f t="shared" si="3"/>
        <v>0</v>
      </c>
      <c r="T952" s="31"/>
      <c r="U952" s="31"/>
      <c r="X952" s="28"/>
    </row>
    <row r="953" ht="15.75" customHeight="1">
      <c r="A953" s="183"/>
      <c r="C953" s="7"/>
      <c r="D953" s="7"/>
      <c r="E953" s="7"/>
      <c r="F953" s="7"/>
      <c r="G953" s="7"/>
      <c r="H953" s="7"/>
      <c r="I953" s="7"/>
      <c r="J953" s="7"/>
      <c r="M953" s="7"/>
      <c r="N953" s="7"/>
      <c r="O953" s="7"/>
      <c r="P953" s="191"/>
      <c r="Q953" s="191"/>
      <c r="R953" s="7"/>
      <c r="S953" s="7">
        <f t="shared" si="3"/>
        <v>0</v>
      </c>
      <c r="T953" s="31"/>
      <c r="U953" s="31"/>
      <c r="X953" s="28"/>
    </row>
    <row r="954" ht="15.75" customHeight="1">
      <c r="A954" s="183"/>
      <c r="C954" s="7"/>
      <c r="D954" s="7"/>
      <c r="E954" s="7"/>
      <c r="F954" s="7"/>
      <c r="G954" s="7"/>
      <c r="H954" s="7"/>
      <c r="I954" s="7"/>
      <c r="J954" s="7"/>
      <c r="M954" s="7"/>
      <c r="N954" s="7"/>
      <c r="O954" s="7"/>
      <c r="P954" s="191"/>
      <c r="Q954" s="191"/>
      <c r="R954" s="7"/>
      <c r="S954" s="7">
        <f t="shared" si="3"/>
        <v>0</v>
      </c>
      <c r="T954" s="31"/>
      <c r="U954" s="31"/>
      <c r="X954" s="28"/>
    </row>
    <row r="955" ht="15.75" customHeight="1">
      <c r="A955" s="183"/>
      <c r="C955" s="7"/>
      <c r="D955" s="7"/>
      <c r="E955" s="7"/>
      <c r="F955" s="7"/>
      <c r="G955" s="7"/>
      <c r="H955" s="7"/>
      <c r="I955" s="7"/>
      <c r="J955" s="7"/>
      <c r="M955" s="7"/>
      <c r="N955" s="7"/>
      <c r="O955" s="7"/>
      <c r="P955" s="191"/>
      <c r="Q955" s="191"/>
      <c r="R955" s="7"/>
      <c r="S955" s="7">
        <f t="shared" si="3"/>
        <v>0</v>
      </c>
      <c r="T955" s="31"/>
      <c r="U955" s="31"/>
      <c r="X955" s="28"/>
    </row>
    <row r="956" ht="15.75" customHeight="1">
      <c r="A956" s="183"/>
      <c r="C956" s="7"/>
      <c r="D956" s="7"/>
      <c r="E956" s="7"/>
      <c r="F956" s="7"/>
      <c r="G956" s="7"/>
      <c r="H956" s="7"/>
      <c r="I956" s="7"/>
      <c r="J956" s="7"/>
      <c r="M956" s="7"/>
      <c r="N956" s="7"/>
      <c r="O956" s="7"/>
      <c r="P956" s="191"/>
      <c r="Q956" s="191"/>
      <c r="R956" s="7"/>
      <c r="S956" s="7">
        <f t="shared" si="3"/>
        <v>0</v>
      </c>
      <c r="T956" s="31"/>
      <c r="U956" s="31"/>
      <c r="X956" s="28"/>
    </row>
    <row r="957" ht="15.75" customHeight="1">
      <c r="A957" s="183"/>
      <c r="C957" s="7"/>
      <c r="D957" s="7"/>
      <c r="E957" s="7"/>
      <c r="F957" s="7"/>
      <c r="G957" s="7"/>
      <c r="H957" s="7"/>
      <c r="I957" s="7"/>
      <c r="J957" s="7"/>
      <c r="M957" s="7"/>
      <c r="N957" s="7"/>
      <c r="O957" s="7"/>
      <c r="P957" s="191"/>
      <c r="Q957" s="191"/>
      <c r="R957" s="7"/>
      <c r="S957" s="7">
        <f t="shared" si="3"/>
        <v>0</v>
      </c>
      <c r="T957" s="31"/>
      <c r="U957" s="31"/>
      <c r="X957" s="28"/>
    </row>
    <row r="958" ht="15.75" customHeight="1">
      <c r="A958" s="183"/>
      <c r="C958" s="7"/>
      <c r="D958" s="7"/>
      <c r="E958" s="7"/>
      <c r="F958" s="7"/>
      <c r="G958" s="7"/>
      <c r="H958" s="7"/>
      <c r="I958" s="7"/>
      <c r="J958" s="7"/>
      <c r="M958" s="7"/>
      <c r="N958" s="7"/>
      <c r="O958" s="7"/>
      <c r="P958" s="191"/>
      <c r="Q958" s="191"/>
      <c r="R958" s="7"/>
      <c r="S958" s="7">
        <f t="shared" si="3"/>
        <v>0</v>
      </c>
      <c r="T958" s="31"/>
      <c r="U958" s="31"/>
      <c r="X958" s="28"/>
    </row>
    <row r="959" ht="15.75" customHeight="1">
      <c r="A959" s="183"/>
      <c r="C959" s="7"/>
      <c r="D959" s="7"/>
      <c r="E959" s="7"/>
      <c r="F959" s="7"/>
      <c r="G959" s="7"/>
      <c r="H959" s="7"/>
      <c r="I959" s="7"/>
      <c r="J959" s="7"/>
      <c r="M959" s="7"/>
      <c r="N959" s="7"/>
      <c r="O959" s="7"/>
      <c r="P959" s="191"/>
      <c r="Q959" s="191"/>
      <c r="R959" s="7"/>
      <c r="S959" s="7">
        <f t="shared" si="3"/>
        <v>0</v>
      </c>
      <c r="T959" s="31"/>
      <c r="U959" s="31"/>
      <c r="X959" s="28"/>
    </row>
    <row r="960" ht="15.75" customHeight="1">
      <c r="A960" s="183"/>
      <c r="C960" s="7"/>
      <c r="D960" s="7"/>
      <c r="E960" s="7"/>
      <c r="F960" s="7"/>
      <c r="G960" s="7"/>
      <c r="H960" s="7"/>
      <c r="I960" s="7"/>
      <c r="J960" s="7"/>
      <c r="M960" s="7"/>
      <c r="N960" s="7"/>
      <c r="O960" s="7"/>
      <c r="P960" s="191"/>
      <c r="Q960" s="191"/>
      <c r="R960" s="7"/>
      <c r="S960" s="7">
        <f t="shared" si="3"/>
        <v>0</v>
      </c>
      <c r="T960" s="31"/>
      <c r="U960" s="31"/>
      <c r="X960" s="28"/>
    </row>
    <row r="961" ht="15.75" customHeight="1">
      <c r="A961" s="183"/>
      <c r="C961" s="7"/>
      <c r="D961" s="7"/>
      <c r="E961" s="7"/>
      <c r="F961" s="7"/>
      <c r="G961" s="7"/>
      <c r="H961" s="7"/>
      <c r="I961" s="7"/>
      <c r="J961" s="7"/>
      <c r="M961" s="7"/>
      <c r="N961" s="7"/>
      <c r="O961" s="7"/>
      <c r="P961" s="191"/>
      <c r="Q961" s="191"/>
      <c r="R961" s="7"/>
      <c r="S961" s="7">
        <f t="shared" si="3"/>
        <v>0</v>
      </c>
      <c r="T961" s="31"/>
      <c r="U961" s="31"/>
      <c r="X961" s="28"/>
    </row>
    <row r="962" ht="15.75" customHeight="1">
      <c r="A962" s="183"/>
      <c r="C962" s="7"/>
      <c r="D962" s="7"/>
      <c r="E962" s="7"/>
      <c r="F962" s="7"/>
      <c r="G962" s="7"/>
      <c r="H962" s="7"/>
      <c r="I962" s="7"/>
      <c r="J962" s="7"/>
      <c r="M962" s="7"/>
      <c r="N962" s="7"/>
      <c r="O962" s="7"/>
      <c r="P962" s="191"/>
      <c r="Q962" s="191"/>
      <c r="R962" s="7"/>
      <c r="S962" s="7">
        <f t="shared" si="3"/>
        <v>0</v>
      </c>
      <c r="T962" s="31"/>
      <c r="U962" s="31"/>
      <c r="X962" s="28"/>
    </row>
    <row r="963" ht="15.75" customHeight="1">
      <c r="A963" s="183"/>
      <c r="C963" s="7"/>
      <c r="D963" s="7"/>
      <c r="E963" s="7"/>
      <c r="F963" s="7"/>
      <c r="G963" s="7"/>
      <c r="H963" s="7"/>
      <c r="I963" s="7"/>
      <c r="J963" s="7"/>
      <c r="M963" s="7"/>
      <c r="N963" s="7"/>
      <c r="O963" s="7"/>
      <c r="P963" s="191"/>
      <c r="Q963" s="191"/>
      <c r="R963" s="7"/>
      <c r="S963" s="7">
        <f t="shared" si="3"/>
        <v>0</v>
      </c>
      <c r="T963" s="31"/>
      <c r="U963" s="31"/>
      <c r="X963" s="28"/>
    </row>
    <row r="964" ht="15.75" customHeight="1">
      <c r="A964" s="183"/>
      <c r="C964" s="7"/>
      <c r="D964" s="7"/>
      <c r="E964" s="7"/>
      <c r="F964" s="7"/>
      <c r="G964" s="7"/>
      <c r="H964" s="7"/>
      <c r="I964" s="7"/>
      <c r="J964" s="7"/>
      <c r="M964" s="7"/>
      <c r="N964" s="7"/>
      <c r="O964" s="7"/>
      <c r="P964" s="191"/>
      <c r="Q964" s="191"/>
      <c r="R964" s="7"/>
      <c r="S964" s="7">
        <f t="shared" si="3"/>
        <v>0</v>
      </c>
      <c r="T964" s="31"/>
      <c r="U964" s="31"/>
      <c r="X964" s="28"/>
    </row>
    <row r="965" ht="15.75" customHeight="1">
      <c r="A965" s="183"/>
      <c r="C965" s="7"/>
      <c r="D965" s="7"/>
      <c r="E965" s="7"/>
      <c r="F965" s="7"/>
      <c r="G965" s="7"/>
      <c r="H965" s="7"/>
      <c r="I965" s="7"/>
      <c r="J965" s="7"/>
      <c r="M965" s="7"/>
      <c r="N965" s="7"/>
      <c r="O965" s="7"/>
      <c r="P965" s="191"/>
      <c r="Q965" s="191"/>
      <c r="R965" s="7"/>
      <c r="S965" s="7">
        <f t="shared" si="3"/>
        <v>0</v>
      </c>
      <c r="T965" s="31"/>
      <c r="U965" s="31"/>
      <c r="X965" s="28"/>
    </row>
    <row r="966" ht="15.75" customHeight="1">
      <c r="A966" s="183"/>
      <c r="C966" s="7"/>
      <c r="D966" s="7"/>
      <c r="E966" s="7"/>
      <c r="F966" s="7"/>
      <c r="G966" s="7"/>
      <c r="H966" s="7"/>
      <c r="I966" s="7"/>
      <c r="J966" s="7"/>
      <c r="M966" s="7"/>
      <c r="N966" s="7"/>
      <c r="O966" s="7"/>
      <c r="P966" s="191"/>
      <c r="Q966" s="191"/>
      <c r="R966" s="7"/>
      <c r="S966" s="7">
        <f t="shared" si="3"/>
        <v>0</v>
      </c>
      <c r="T966" s="31"/>
      <c r="U966" s="31"/>
      <c r="X966" s="28"/>
    </row>
    <row r="967" ht="15.75" customHeight="1">
      <c r="A967" s="183"/>
      <c r="C967" s="7"/>
      <c r="D967" s="7"/>
      <c r="E967" s="7"/>
      <c r="F967" s="7"/>
      <c r="G967" s="7"/>
      <c r="H967" s="7"/>
      <c r="I967" s="7"/>
      <c r="J967" s="7"/>
      <c r="M967" s="7"/>
      <c r="N967" s="7"/>
      <c r="O967" s="7"/>
      <c r="P967" s="191"/>
      <c r="Q967" s="191"/>
      <c r="R967" s="7"/>
      <c r="S967" s="7">
        <f t="shared" si="3"/>
        <v>0</v>
      </c>
      <c r="T967" s="31"/>
      <c r="U967" s="31"/>
      <c r="X967" s="28"/>
    </row>
    <row r="968" ht="15.75" customHeight="1">
      <c r="A968" s="183"/>
      <c r="C968" s="7"/>
      <c r="D968" s="7"/>
      <c r="E968" s="7"/>
      <c r="F968" s="7"/>
      <c r="G968" s="7"/>
      <c r="H968" s="7"/>
      <c r="I968" s="7"/>
      <c r="J968" s="7"/>
      <c r="M968" s="7"/>
      <c r="N968" s="7"/>
      <c r="O968" s="7"/>
      <c r="P968" s="191"/>
      <c r="Q968" s="191"/>
      <c r="R968" s="7"/>
      <c r="S968" s="7">
        <f t="shared" si="3"/>
        <v>0</v>
      </c>
      <c r="T968" s="31"/>
      <c r="U968" s="31"/>
      <c r="X968" s="28"/>
    </row>
    <row r="969" ht="15.75" customHeight="1">
      <c r="A969" s="183"/>
      <c r="C969" s="7"/>
      <c r="D969" s="7"/>
      <c r="E969" s="7"/>
      <c r="F969" s="7"/>
      <c r="G969" s="7"/>
      <c r="H969" s="7"/>
      <c r="I969" s="7"/>
      <c r="J969" s="7"/>
      <c r="M969" s="7"/>
      <c r="N969" s="7"/>
      <c r="O969" s="7"/>
      <c r="P969" s="191"/>
      <c r="Q969" s="191"/>
      <c r="R969" s="7"/>
      <c r="S969" s="7">
        <f t="shared" si="3"/>
        <v>0</v>
      </c>
      <c r="T969" s="31"/>
      <c r="U969" s="31"/>
      <c r="X969" s="28"/>
    </row>
    <row r="970" ht="15.75" customHeight="1">
      <c r="A970" s="183"/>
      <c r="C970" s="7"/>
      <c r="D970" s="7"/>
      <c r="E970" s="7"/>
      <c r="F970" s="7"/>
      <c r="G970" s="7"/>
      <c r="H970" s="7"/>
      <c r="I970" s="7"/>
      <c r="J970" s="7"/>
      <c r="M970" s="7"/>
      <c r="N970" s="7"/>
      <c r="O970" s="7"/>
      <c r="P970" s="191"/>
      <c r="Q970" s="191"/>
      <c r="R970" s="7"/>
      <c r="S970" s="7">
        <f t="shared" si="3"/>
        <v>0</v>
      </c>
      <c r="T970" s="31"/>
      <c r="U970" s="31"/>
      <c r="X970" s="28"/>
    </row>
    <row r="971" ht="15.75" customHeight="1">
      <c r="A971" s="183"/>
      <c r="C971" s="7"/>
      <c r="D971" s="7"/>
      <c r="E971" s="7"/>
      <c r="F971" s="7"/>
      <c r="G971" s="7"/>
      <c r="H971" s="7"/>
      <c r="I971" s="7"/>
      <c r="J971" s="7"/>
      <c r="M971" s="7"/>
      <c r="N971" s="7"/>
      <c r="O971" s="7"/>
      <c r="P971" s="191"/>
      <c r="Q971" s="191"/>
      <c r="R971" s="7"/>
      <c r="S971" s="7">
        <f t="shared" si="3"/>
        <v>0</v>
      </c>
      <c r="T971" s="31"/>
      <c r="U971" s="31"/>
      <c r="X971" s="28"/>
    </row>
    <row r="972" ht="15.75" customHeight="1">
      <c r="A972" s="183"/>
      <c r="C972" s="7"/>
      <c r="D972" s="7"/>
      <c r="E972" s="7"/>
      <c r="F972" s="7"/>
      <c r="G972" s="7"/>
      <c r="H972" s="7"/>
      <c r="I972" s="7"/>
      <c r="J972" s="7"/>
      <c r="M972" s="7"/>
      <c r="N972" s="7"/>
      <c r="O972" s="7"/>
      <c r="P972" s="191"/>
      <c r="Q972" s="191"/>
      <c r="R972" s="7"/>
      <c r="S972" s="7">
        <f t="shared" si="3"/>
        <v>0</v>
      </c>
      <c r="T972" s="31"/>
      <c r="U972" s="31"/>
      <c r="X972" s="28"/>
    </row>
    <row r="973" ht="15.75" customHeight="1">
      <c r="A973" s="183"/>
      <c r="C973" s="7"/>
      <c r="D973" s="7"/>
      <c r="E973" s="7"/>
      <c r="F973" s="7"/>
      <c r="G973" s="7"/>
      <c r="H973" s="7"/>
      <c r="I973" s="7"/>
      <c r="J973" s="7"/>
      <c r="M973" s="7"/>
      <c r="N973" s="7"/>
      <c r="O973" s="7"/>
      <c r="P973" s="191"/>
      <c r="Q973" s="191"/>
      <c r="R973" s="7"/>
      <c r="S973" s="7">
        <f t="shared" si="3"/>
        <v>0</v>
      </c>
      <c r="T973" s="31"/>
      <c r="U973" s="31"/>
      <c r="X973" s="28"/>
    </row>
    <row r="974" ht="15.75" customHeight="1">
      <c r="A974" s="183"/>
      <c r="C974" s="7"/>
      <c r="D974" s="7"/>
      <c r="E974" s="7"/>
      <c r="F974" s="7"/>
      <c r="G974" s="7"/>
      <c r="H974" s="7"/>
      <c r="I974" s="7"/>
      <c r="J974" s="7"/>
      <c r="M974" s="7"/>
      <c r="N974" s="7"/>
      <c r="O974" s="7"/>
      <c r="P974" s="191"/>
      <c r="Q974" s="191"/>
      <c r="R974" s="7"/>
      <c r="S974" s="7">
        <f t="shared" si="3"/>
        <v>0</v>
      </c>
      <c r="T974" s="31"/>
      <c r="U974" s="31"/>
      <c r="X974" s="28"/>
    </row>
    <row r="975" ht="15.75" customHeight="1">
      <c r="A975" s="183"/>
      <c r="C975" s="7"/>
      <c r="D975" s="7"/>
      <c r="E975" s="7"/>
      <c r="F975" s="7"/>
      <c r="G975" s="7"/>
      <c r="H975" s="7"/>
      <c r="I975" s="7"/>
      <c r="J975" s="7"/>
      <c r="M975" s="7"/>
      <c r="N975" s="7"/>
      <c r="O975" s="7"/>
      <c r="P975" s="191"/>
      <c r="Q975" s="191"/>
      <c r="R975" s="7"/>
      <c r="S975" s="7">
        <f t="shared" si="3"/>
        <v>0</v>
      </c>
      <c r="T975" s="31"/>
      <c r="U975" s="31"/>
      <c r="X975" s="28"/>
    </row>
    <row r="976" ht="15.75" customHeight="1">
      <c r="A976" s="183"/>
      <c r="C976" s="7"/>
      <c r="D976" s="7"/>
      <c r="E976" s="7"/>
      <c r="F976" s="7"/>
      <c r="G976" s="7"/>
      <c r="H976" s="7"/>
      <c r="I976" s="7"/>
      <c r="J976" s="7"/>
      <c r="M976" s="7"/>
      <c r="N976" s="7"/>
      <c r="O976" s="7"/>
      <c r="P976" s="191"/>
      <c r="Q976" s="191"/>
      <c r="R976" s="7"/>
      <c r="S976" s="7">
        <f t="shared" si="3"/>
        <v>0</v>
      </c>
      <c r="T976" s="31"/>
      <c r="U976" s="31"/>
      <c r="X976" s="28"/>
    </row>
    <row r="977" ht="15.75" customHeight="1">
      <c r="A977" s="183"/>
      <c r="C977" s="7"/>
      <c r="D977" s="7"/>
      <c r="E977" s="7"/>
      <c r="F977" s="7"/>
      <c r="G977" s="7"/>
      <c r="H977" s="7"/>
      <c r="I977" s="7"/>
      <c r="J977" s="7"/>
      <c r="M977" s="7"/>
      <c r="N977" s="7"/>
      <c r="O977" s="7"/>
      <c r="P977" s="191"/>
      <c r="Q977" s="191"/>
      <c r="R977" s="7"/>
      <c r="S977" s="7">
        <f t="shared" si="3"/>
        <v>0</v>
      </c>
      <c r="T977" s="31"/>
      <c r="U977" s="31"/>
      <c r="X977" s="28"/>
    </row>
    <row r="978" ht="15.75" customHeight="1">
      <c r="A978" s="183"/>
      <c r="C978" s="7"/>
      <c r="D978" s="7"/>
      <c r="E978" s="7"/>
      <c r="F978" s="7"/>
      <c r="G978" s="7"/>
      <c r="H978" s="7"/>
      <c r="I978" s="7"/>
      <c r="J978" s="7"/>
      <c r="M978" s="7"/>
      <c r="N978" s="7"/>
      <c r="O978" s="7"/>
      <c r="P978" s="191"/>
      <c r="Q978" s="191"/>
      <c r="R978" s="7"/>
      <c r="S978" s="7">
        <f t="shared" si="3"/>
        <v>0</v>
      </c>
      <c r="T978" s="31"/>
      <c r="U978" s="31"/>
      <c r="X978" s="28"/>
    </row>
    <row r="979" ht="15.75" customHeight="1">
      <c r="A979" s="183"/>
      <c r="C979" s="7"/>
      <c r="D979" s="7"/>
      <c r="E979" s="7"/>
      <c r="F979" s="7"/>
      <c r="G979" s="7"/>
      <c r="H979" s="7"/>
      <c r="I979" s="7"/>
      <c r="J979" s="7"/>
      <c r="M979" s="7"/>
      <c r="N979" s="7"/>
      <c r="O979" s="7"/>
      <c r="P979" s="191"/>
      <c r="Q979" s="191"/>
      <c r="R979" s="7"/>
      <c r="S979" s="7">
        <f t="shared" si="3"/>
        <v>0</v>
      </c>
      <c r="T979" s="31"/>
      <c r="U979" s="31"/>
      <c r="X979" s="28"/>
    </row>
    <row r="980" ht="15.75" customHeight="1">
      <c r="A980" s="183"/>
      <c r="C980" s="7"/>
      <c r="D980" s="7"/>
      <c r="E980" s="7"/>
      <c r="F980" s="7"/>
      <c r="G980" s="7"/>
      <c r="H980" s="7"/>
      <c r="I980" s="7"/>
      <c r="J980" s="7"/>
      <c r="M980" s="7"/>
      <c r="N980" s="7"/>
      <c r="O980" s="7"/>
      <c r="P980" s="191"/>
      <c r="Q980" s="191"/>
      <c r="R980" s="7"/>
      <c r="S980" s="7">
        <f t="shared" si="3"/>
        <v>0</v>
      </c>
      <c r="T980" s="31"/>
      <c r="U980" s="31"/>
      <c r="X980" s="28"/>
    </row>
    <row r="981" ht="15.75" customHeight="1">
      <c r="A981" s="183"/>
      <c r="C981" s="7"/>
      <c r="D981" s="7"/>
      <c r="E981" s="7"/>
      <c r="F981" s="7"/>
      <c r="G981" s="7"/>
      <c r="H981" s="7"/>
      <c r="I981" s="7"/>
      <c r="J981" s="7"/>
      <c r="M981" s="7"/>
      <c r="N981" s="7"/>
      <c r="O981" s="7"/>
      <c r="P981" s="191"/>
      <c r="Q981" s="191"/>
      <c r="R981" s="7"/>
      <c r="S981" s="7">
        <f t="shared" si="3"/>
        <v>0</v>
      </c>
      <c r="T981" s="31"/>
      <c r="U981" s="31"/>
      <c r="X981" s="28"/>
    </row>
    <row r="982" ht="15.75" customHeight="1">
      <c r="A982" s="183"/>
      <c r="C982" s="7"/>
      <c r="D982" s="7"/>
      <c r="E982" s="7"/>
      <c r="F982" s="7"/>
      <c r="G982" s="7"/>
      <c r="H982" s="7"/>
      <c r="I982" s="7"/>
      <c r="J982" s="7"/>
      <c r="M982" s="7"/>
      <c r="N982" s="7"/>
      <c r="O982" s="7"/>
      <c r="P982" s="191"/>
      <c r="Q982" s="191"/>
      <c r="R982" s="7"/>
      <c r="S982" s="7">
        <f t="shared" si="3"/>
        <v>0</v>
      </c>
      <c r="T982" s="31"/>
      <c r="U982" s="31"/>
      <c r="X982" s="28"/>
    </row>
    <row r="983" ht="15.75" customHeight="1">
      <c r="A983" s="183"/>
      <c r="C983" s="7"/>
      <c r="D983" s="7"/>
      <c r="E983" s="7"/>
      <c r="F983" s="7"/>
      <c r="G983" s="7"/>
      <c r="H983" s="7"/>
      <c r="I983" s="7"/>
      <c r="J983" s="7"/>
      <c r="M983" s="7"/>
      <c r="N983" s="7"/>
      <c r="O983" s="7"/>
      <c r="P983" s="191"/>
      <c r="Q983" s="191"/>
      <c r="R983" s="7"/>
      <c r="S983" s="7">
        <f t="shared" si="3"/>
        <v>0</v>
      </c>
      <c r="T983" s="31"/>
      <c r="U983" s="31"/>
      <c r="X983" s="28"/>
    </row>
    <row r="984" ht="15.75" customHeight="1">
      <c r="A984" s="183"/>
      <c r="C984" s="7"/>
      <c r="D984" s="7"/>
      <c r="E984" s="7"/>
      <c r="F984" s="7"/>
      <c r="G984" s="7"/>
      <c r="H984" s="7"/>
      <c r="I984" s="7"/>
      <c r="J984" s="7"/>
      <c r="M984" s="7"/>
      <c r="N984" s="7"/>
      <c r="O984" s="7"/>
      <c r="P984" s="191"/>
      <c r="Q984" s="191"/>
      <c r="R984" s="7"/>
      <c r="S984" s="7">
        <f t="shared" si="3"/>
        <v>0</v>
      </c>
      <c r="T984" s="31"/>
      <c r="U984" s="31"/>
      <c r="X984" s="28"/>
    </row>
    <row r="985" ht="15.75" customHeight="1">
      <c r="A985" s="183"/>
      <c r="C985" s="7"/>
      <c r="D985" s="7"/>
      <c r="E985" s="7"/>
      <c r="F985" s="7"/>
      <c r="G985" s="7"/>
      <c r="H985" s="7"/>
      <c r="I985" s="7"/>
      <c r="J985" s="7"/>
      <c r="M985" s="7"/>
      <c r="N985" s="7"/>
      <c r="O985" s="7"/>
      <c r="P985" s="191"/>
      <c r="Q985" s="191"/>
      <c r="R985" s="7"/>
      <c r="S985" s="7">
        <f t="shared" si="3"/>
        <v>0</v>
      </c>
      <c r="T985" s="31"/>
      <c r="U985" s="31"/>
      <c r="X985" s="28"/>
    </row>
    <row r="986" ht="15.75" customHeight="1">
      <c r="A986" s="183"/>
      <c r="C986" s="7"/>
      <c r="D986" s="7"/>
      <c r="E986" s="7"/>
      <c r="F986" s="7"/>
      <c r="G986" s="7"/>
      <c r="H986" s="7"/>
      <c r="I986" s="7"/>
      <c r="J986" s="7"/>
      <c r="M986" s="7"/>
      <c r="N986" s="7"/>
      <c r="O986" s="7"/>
      <c r="P986" s="191"/>
      <c r="Q986" s="191"/>
      <c r="R986" s="7"/>
      <c r="S986" s="7">
        <f t="shared" si="3"/>
        <v>0</v>
      </c>
      <c r="T986" s="31"/>
      <c r="U986" s="31"/>
      <c r="X986" s="28"/>
    </row>
    <row r="987" ht="15.75" customHeight="1">
      <c r="A987" s="183"/>
      <c r="C987" s="7"/>
      <c r="D987" s="7"/>
      <c r="E987" s="7"/>
      <c r="F987" s="7"/>
      <c r="G987" s="7"/>
      <c r="H987" s="7"/>
      <c r="I987" s="7"/>
      <c r="J987" s="7"/>
      <c r="M987" s="7"/>
      <c r="N987" s="7"/>
      <c r="O987" s="7"/>
      <c r="P987" s="191"/>
      <c r="Q987" s="191"/>
      <c r="R987" s="7"/>
      <c r="S987" s="7">
        <f t="shared" si="3"/>
        <v>0</v>
      </c>
      <c r="T987" s="31"/>
      <c r="U987" s="31"/>
      <c r="X987" s="28"/>
    </row>
    <row r="988" ht="15.75" customHeight="1">
      <c r="A988" s="183"/>
      <c r="C988" s="7"/>
      <c r="D988" s="7"/>
      <c r="E988" s="7"/>
      <c r="F988" s="7"/>
      <c r="G988" s="7"/>
      <c r="H988" s="7"/>
      <c r="I988" s="7"/>
      <c r="J988" s="7"/>
      <c r="M988" s="7"/>
      <c r="N988" s="7"/>
      <c r="O988" s="7"/>
      <c r="P988" s="191"/>
      <c r="Q988" s="191"/>
      <c r="R988" s="7"/>
      <c r="S988" s="7">
        <f t="shared" si="3"/>
        <v>0</v>
      </c>
      <c r="T988" s="31"/>
      <c r="U988" s="31"/>
      <c r="X988" s="28"/>
    </row>
    <row r="989" ht="15.75" customHeight="1">
      <c r="A989" s="183"/>
      <c r="C989" s="7"/>
      <c r="D989" s="7"/>
      <c r="E989" s="7"/>
      <c r="F989" s="7"/>
      <c r="G989" s="7"/>
      <c r="H989" s="7"/>
      <c r="I989" s="7"/>
      <c r="J989" s="7"/>
      <c r="M989" s="7"/>
      <c r="N989" s="7"/>
      <c r="O989" s="7"/>
      <c r="P989" s="191"/>
      <c r="Q989" s="191"/>
      <c r="R989" s="7"/>
      <c r="S989" s="7">
        <f t="shared" si="3"/>
        <v>0</v>
      </c>
      <c r="T989" s="31"/>
      <c r="U989" s="31"/>
      <c r="X989" s="28"/>
    </row>
    <row r="990" ht="15.75" customHeight="1">
      <c r="A990" s="183"/>
      <c r="C990" s="7"/>
      <c r="D990" s="7"/>
      <c r="E990" s="7"/>
      <c r="F990" s="7"/>
      <c r="G990" s="7"/>
      <c r="H990" s="7"/>
      <c r="I990" s="7"/>
      <c r="J990" s="7"/>
      <c r="M990" s="7"/>
      <c r="N990" s="7"/>
      <c r="O990" s="7"/>
      <c r="P990" s="191"/>
      <c r="Q990" s="191"/>
      <c r="R990" s="7"/>
      <c r="S990" s="7">
        <f t="shared" si="3"/>
        <v>0</v>
      </c>
      <c r="T990" s="31"/>
      <c r="U990" s="31"/>
      <c r="X990" s="28"/>
    </row>
    <row r="991" ht="15.75" customHeight="1">
      <c r="A991" s="183"/>
      <c r="C991" s="7"/>
      <c r="D991" s="7"/>
      <c r="E991" s="7"/>
      <c r="F991" s="7"/>
      <c r="G991" s="7"/>
      <c r="H991" s="7"/>
      <c r="I991" s="7"/>
      <c r="J991" s="7"/>
      <c r="M991" s="7"/>
      <c r="N991" s="7"/>
      <c r="O991" s="7"/>
      <c r="P991" s="191"/>
      <c r="Q991" s="191"/>
      <c r="R991" s="7"/>
      <c r="S991" s="7">
        <f t="shared" si="3"/>
        <v>0</v>
      </c>
      <c r="T991" s="31"/>
      <c r="U991" s="31"/>
      <c r="X991" s="28"/>
    </row>
    <row r="992" ht="15.75" customHeight="1">
      <c r="A992" s="183"/>
      <c r="C992" s="7"/>
      <c r="D992" s="7"/>
      <c r="E992" s="7"/>
      <c r="F992" s="7"/>
      <c r="G992" s="7"/>
      <c r="H992" s="7"/>
      <c r="I992" s="7"/>
      <c r="J992" s="7"/>
      <c r="M992" s="7"/>
      <c r="N992" s="7"/>
      <c r="O992" s="7"/>
      <c r="P992" s="191"/>
      <c r="Q992" s="191"/>
      <c r="R992" s="7"/>
      <c r="S992" s="7">
        <f t="shared" si="3"/>
        <v>0</v>
      </c>
      <c r="T992" s="31"/>
      <c r="U992" s="31"/>
      <c r="X992" s="28"/>
    </row>
    <row r="993" ht="15.75" customHeight="1">
      <c r="A993" s="183"/>
      <c r="C993" s="7"/>
      <c r="D993" s="7"/>
      <c r="E993" s="7"/>
      <c r="F993" s="7"/>
      <c r="G993" s="7"/>
      <c r="H993" s="7"/>
      <c r="I993" s="7"/>
      <c r="J993" s="7"/>
      <c r="M993" s="7"/>
      <c r="N993" s="7"/>
      <c r="O993" s="7"/>
      <c r="P993" s="191"/>
      <c r="Q993" s="191"/>
      <c r="R993" s="7"/>
      <c r="S993" s="7">
        <f t="shared" si="3"/>
        <v>0</v>
      </c>
      <c r="T993" s="31"/>
      <c r="U993" s="31"/>
      <c r="X993" s="28"/>
    </row>
    <row r="994" ht="15.75" customHeight="1">
      <c r="A994" s="183"/>
      <c r="C994" s="7"/>
      <c r="D994" s="7"/>
      <c r="E994" s="7"/>
      <c r="F994" s="7"/>
      <c r="G994" s="7"/>
      <c r="H994" s="7"/>
      <c r="I994" s="7"/>
      <c r="J994" s="7"/>
      <c r="M994" s="7"/>
      <c r="N994" s="7"/>
      <c r="O994" s="7"/>
      <c r="P994" s="191"/>
      <c r="Q994" s="191"/>
      <c r="R994" s="7"/>
      <c r="S994" s="7">
        <f t="shared" si="3"/>
        <v>0</v>
      </c>
      <c r="T994" s="31"/>
      <c r="U994" s="31"/>
      <c r="X994" s="28"/>
    </row>
    <row r="995" ht="15.75" customHeight="1">
      <c r="A995" s="183"/>
      <c r="C995" s="7"/>
      <c r="D995" s="7"/>
      <c r="E995" s="7"/>
      <c r="F995" s="7"/>
      <c r="G995" s="7"/>
      <c r="H995" s="7"/>
      <c r="I995" s="7"/>
      <c r="J995" s="7"/>
      <c r="M995" s="7"/>
      <c r="N995" s="7"/>
      <c r="O995" s="7"/>
      <c r="P995" s="191"/>
      <c r="Q995" s="191"/>
      <c r="R995" s="7"/>
      <c r="S995" s="7">
        <f t="shared" si="3"/>
        <v>0</v>
      </c>
      <c r="T995" s="31"/>
      <c r="U995" s="31"/>
      <c r="X995" s="28"/>
    </row>
    <row r="996" ht="15.75" customHeight="1">
      <c r="A996" s="183"/>
      <c r="C996" s="7"/>
      <c r="D996" s="7"/>
      <c r="E996" s="7"/>
      <c r="F996" s="7"/>
      <c r="G996" s="7"/>
      <c r="H996" s="7"/>
      <c r="I996" s="7"/>
      <c r="J996" s="7"/>
      <c r="M996" s="7"/>
      <c r="N996" s="7"/>
      <c r="O996" s="7"/>
      <c r="P996" s="191"/>
      <c r="Q996" s="191"/>
      <c r="R996" s="7"/>
      <c r="S996" s="7">
        <f t="shared" si="3"/>
        <v>0</v>
      </c>
      <c r="T996" s="31"/>
      <c r="U996" s="31"/>
      <c r="X996" s="28"/>
    </row>
    <row r="997" ht="15.75" customHeight="1">
      <c r="A997" s="183"/>
      <c r="C997" s="7"/>
      <c r="D997" s="7"/>
      <c r="E997" s="7"/>
      <c r="F997" s="7"/>
      <c r="G997" s="7"/>
      <c r="H997" s="7"/>
      <c r="I997" s="7"/>
      <c r="J997" s="7"/>
      <c r="M997" s="7"/>
      <c r="N997" s="7"/>
      <c r="O997" s="7"/>
      <c r="P997" s="191"/>
      <c r="Q997" s="191"/>
      <c r="R997" s="7"/>
      <c r="S997" s="7">
        <f t="shared" si="3"/>
        <v>0</v>
      </c>
      <c r="T997" s="31"/>
      <c r="U997" s="31"/>
      <c r="X997" s="28"/>
    </row>
    <row r="998" ht="15.75" customHeight="1">
      <c r="A998" s="183"/>
      <c r="C998" s="7"/>
      <c r="D998" s="7"/>
      <c r="E998" s="7"/>
      <c r="F998" s="7"/>
      <c r="G998" s="7"/>
      <c r="H998" s="7"/>
      <c r="I998" s="7"/>
      <c r="J998" s="7"/>
      <c r="M998" s="7"/>
      <c r="N998" s="7"/>
      <c r="O998" s="7"/>
      <c r="P998" s="191"/>
      <c r="Q998" s="191"/>
      <c r="R998" s="7"/>
      <c r="S998" s="7">
        <f t="shared" si="3"/>
        <v>0</v>
      </c>
      <c r="T998" s="31"/>
      <c r="U998" s="31"/>
      <c r="X998" s="28"/>
    </row>
    <row r="999" ht="15.75" customHeight="1">
      <c r="A999" s="183"/>
      <c r="C999" s="7"/>
      <c r="D999" s="7"/>
      <c r="E999" s="7"/>
      <c r="F999" s="7"/>
      <c r="G999" s="7"/>
      <c r="H999" s="7"/>
      <c r="I999" s="7"/>
      <c r="J999" s="7"/>
      <c r="M999" s="7"/>
      <c r="N999" s="7"/>
      <c r="O999" s="7"/>
      <c r="P999" s="191"/>
      <c r="Q999" s="191"/>
      <c r="R999" s="7"/>
      <c r="S999" s="7">
        <f t="shared" si="3"/>
        <v>0</v>
      </c>
      <c r="T999" s="31"/>
      <c r="U999" s="31"/>
      <c r="X999" s="28"/>
    </row>
    <row r="1000" ht="15.75" customHeight="1">
      <c r="A1000" s="183"/>
      <c r="C1000" s="7"/>
      <c r="D1000" s="7"/>
      <c r="E1000" s="7"/>
      <c r="F1000" s="7"/>
      <c r="G1000" s="7"/>
      <c r="H1000" s="7"/>
      <c r="I1000" s="7"/>
      <c r="J1000" s="7"/>
      <c r="M1000" s="7"/>
      <c r="N1000" s="7"/>
      <c r="O1000" s="7"/>
      <c r="P1000" s="191"/>
      <c r="Q1000" s="191"/>
      <c r="R1000" s="7"/>
      <c r="S1000" s="7">
        <f t="shared" si="3"/>
        <v>0</v>
      </c>
      <c r="T1000" s="31"/>
      <c r="U1000" s="31"/>
      <c r="X1000" s="28"/>
    </row>
    <row r="1001" ht="15.75" customHeight="1">
      <c r="A1001" s="183"/>
      <c r="C1001" s="7"/>
      <c r="D1001" s="7"/>
      <c r="E1001" s="7"/>
      <c r="F1001" s="7"/>
      <c r="G1001" s="7"/>
      <c r="H1001" s="7"/>
      <c r="I1001" s="7"/>
      <c r="J1001" s="7"/>
      <c r="M1001" s="7"/>
      <c r="N1001" s="7"/>
      <c r="O1001" s="7"/>
      <c r="P1001" s="191"/>
      <c r="Q1001" s="191"/>
      <c r="R1001" s="7"/>
      <c r="S1001" s="7">
        <f t="shared" si="3"/>
        <v>0</v>
      </c>
      <c r="T1001" s="31"/>
      <c r="U1001" s="31"/>
      <c r="X1001" s="28"/>
    </row>
    <row r="1002" ht="15.75" customHeight="1">
      <c r="A1002" s="183"/>
      <c r="C1002" s="7"/>
      <c r="D1002" s="7"/>
      <c r="E1002" s="7"/>
      <c r="F1002" s="7"/>
      <c r="G1002" s="7"/>
      <c r="H1002" s="7"/>
      <c r="I1002" s="7"/>
      <c r="J1002" s="7"/>
      <c r="M1002" s="7"/>
      <c r="N1002" s="7"/>
      <c r="O1002" s="7"/>
      <c r="P1002" s="191"/>
      <c r="Q1002" s="191"/>
      <c r="R1002" s="7"/>
      <c r="S1002" s="7">
        <f t="shared" si="3"/>
        <v>0</v>
      </c>
      <c r="T1002" s="31"/>
      <c r="U1002" s="31"/>
      <c r="X1002" s="28"/>
    </row>
    <row r="1003" ht="15.75" customHeight="1">
      <c r="A1003" s="183"/>
      <c r="C1003" s="7"/>
      <c r="D1003" s="7"/>
      <c r="E1003" s="7"/>
      <c r="F1003" s="7"/>
      <c r="G1003" s="7"/>
      <c r="H1003" s="7"/>
      <c r="I1003" s="7"/>
      <c r="J1003" s="7"/>
      <c r="M1003" s="7"/>
      <c r="N1003" s="7"/>
      <c r="O1003" s="7"/>
      <c r="P1003" s="191"/>
      <c r="Q1003" s="191"/>
      <c r="R1003" s="7"/>
      <c r="S1003" s="7">
        <f t="shared" si="3"/>
        <v>0</v>
      </c>
      <c r="T1003" s="31"/>
      <c r="U1003" s="31"/>
      <c r="X1003" s="28"/>
    </row>
    <row r="1004" ht="15.75" customHeight="1">
      <c r="A1004" s="183"/>
      <c r="C1004" s="7"/>
      <c r="D1004" s="7"/>
      <c r="E1004" s="7"/>
      <c r="F1004" s="7"/>
      <c r="G1004" s="7"/>
      <c r="H1004" s="7"/>
      <c r="I1004" s="7"/>
      <c r="J1004" s="7"/>
      <c r="M1004" s="7"/>
      <c r="N1004" s="7"/>
      <c r="O1004" s="7"/>
      <c r="P1004" s="191"/>
      <c r="Q1004" s="191"/>
      <c r="R1004" s="7"/>
      <c r="S1004" s="7">
        <f t="shared" si="3"/>
        <v>0</v>
      </c>
      <c r="T1004" s="31"/>
      <c r="U1004" s="31"/>
      <c r="X1004" s="28"/>
    </row>
    <row r="1005" ht="15.75" customHeight="1">
      <c r="A1005" s="183"/>
      <c r="C1005" s="7"/>
      <c r="D1005" s="7"/>
      <c r="E1005" s="7"/>
      <c r="F1005" s="7"/>
      <c r="G1005" s="7"/>
      <c r="H1005" s="7"/>
      <c r="I1005" s="7"/>
      <c r="J1005" s="7"/>
      <c r="M1005" s="7"/>
      <c r="N1005" s="7"/>
      <c r="O1005" s="7"/>
      <c r="P1005" s="191"/>
      <c r="Q1005" s="191"/>
      <c r="R1005" s="7"/>
      <c r="S1005" s="7">
        <f t="shared" si="3"/>
        <v>0</v>
      </c>
      <c r="T1005" s="31"/>
      <c r="U1005" s="31"/>
      <c r="X1005" s="28"/>
    </row>
    <row r="1006" ht="15.75" customHeight="1">
      <c r="A1006" s="183"/>
      <c r="C1006" s="7"/>
      <c r="D1006" s="7"/>
      <c r="E1006" s="7"/>
      <c r="F1006" s="7"/>
      <c r="G1006" s="7"/>
      <c r="H1006" s="7"/>
      <c r="I1006" s="7"/>
      <c r="J1006" s="7"/>
      <c r="M1006" s="7"/>
      <c r="N1006" s="7"/>
      <c r="O1006" s="7"/>
      <c r="P1006" s="191"/>
      <c r="Q1006" s="191"/>
      <c r="R1006" s="7"/>
      <c r="S1006" s="7">
        <f t="shared" si="3"/>
        <v>0</v>
      </c>
      <c r="T1006" s="31"/>
      <c r="U1006" s="31"/>
      <c r="X1006" s="28"/>
    </row>
    <row r="1007" ht="15.75" customHeight="1">
      <c r="A1007" s="183"/>
      <c r="C1007" s="7"/>
      <c r="D1007" s="7"/>
      <c r="E1007" s="7"/>
      <c r="F1007" s="7"/>
      <c r="G1007" s="7"/>
      <c r="H1007" s="7"/>
      <c r="I1007" s="7"/>
      <c r="J1007" s="7"/>
      <c r="M1007" s="7"/>
      <c r="N1007" s="7"/>
      <c r="O1007" s="7"/>
      <c r="P1007" s="191"/>
      <c r="Q1007" s="191"/>
      <c r="R1007" s="7"/>
      <c r="S1007" s="7">
        <f t="shared" si="3"/>
        <v>0</v>
      </c>
      <c r="T1007" s="31"/>
      <c r="U1007" s="31"/>
      <c r="X1007" s="28"/>
    </row>
    <row r="1008" ht="15.75" customHeight="1">
      <c r="A1008" s="183"/>
      <c r="C1008" s="7"/>
      <c r="D1008" s="7"/>
      <c r="E1008" s="7"/>
      <c r="F1008" s="7"/>
      <c r="G1008" s="7"/>
      <c r="H1008" s="7"/>
      <c r="I1008" s="7"/>
      <c r="J1008" s="7"/>
      <c r="M1008" s="7"/>
      <c r="N1008" s="7"/>
      <c r="O1008" s="7"/>
      <c r="P1008" s="191"/>
      <c r="Q1008" s="191"/>
      <c r="R1008" s="7"/>
      <c r="S1008" s="7">
        <f t="shared" si="3"/>
        <v>0</v>
      </c>
      <c r="T1008" s="31"/>
      <c r="U1008" s="31"/>
      <c r="X1008" s="28"/>
    </row>
    <row r="1009" ht="15.75" customHeight="1">
      <c r="A1009" s="183"/>
      <c r="C1009" s="7"/>
      <c r="D1009" s="7"/>
      <c r="E1009" s="7"/>
      <c r="F1009" s="7"/>
      <c r="G1009" s="7"/>
      <c r="H1009" s="7"/>
      <c r="I1009" s="7"/>
      <c r="J1009" s="7"/>
      <c r="M1009" s="7"/>
      <c r="N1009" s="7"/>
      <c r="O1009" s="7"/>
      <c r="P1009" s="191"/>
      <c r="Q1009" s="191"/>
      <c r="R1009" s="7"/>
      <c r="S1009" s="7">
        <f t="shared" si="3"/>
        <v>0</v>
      </c>
      <c r="T1009" s="31"/>
      <c r="U1009" s="31"/>
      <c r="X1009" s="28"/>
    </row>
    <row r="1010" ht="15.75" customHeight="1">
      <c r="A1010" s="183"/>
      <c r="C1010" s="7"/>
      <c r="D1010" s="7"/>
      <c r="E1010" s="7"/>
      <c r="F1010" s="7"/>
      <c r="G1010" s="7"/>
      <c r="H1010" s="7"/>
      <c r="I1010" s="7"/>
      <c r="J1010" s="7"/>
      <c r="M1010" s="7"/>
      <c r="N1010" s="7"/>
      <c r="O1010" s="7"/>
      <c r="P1010" s="191"/>
      <c r="Q1010" s="191"/>
      <c r="R1010" s="7"/>
      <c r="S1010" s="7">
        <f t="shared" si="3"/>
        <v>0</v>
      </c>
      <c r="T1010" s="31"/>
      <c r="U1010" s="31"/>
      <c r="X1010" s="28"/>
    </row>
    <row r="1011" ht="15.75" customHeight="1">
      <c r="A1011" s="183"/>
      <c r="C1011" s="7"/>
      <c r="D1011" s="7"/>
      <c r="E1011" s="7"/>
      <c r="F1011" s="7"/>
      <c r="G1011" s="7"/>
      <c r="H1011" s="7"/>
      <c r="I1011" s="7"/>
      <c r="J1011" s="7"/>
      <c r="M1011" s="7"/>
      <c r="N1011" s="7"/>
      <c r="O1011" s="7"/>
      <c r="P1011" s="191"/>
      <c r="Q1011" s="191"/>
      <c r="R1011" s="7"/>
      <c r="S1011" s="7">
        <f t="shared" si="3"/>
        <v>0</v>
      </c>
      <c r="T1011" s="31"/>
      <c r="U1011" s="31"/>
      <c r="X1011" s="28"/>
    </row>
    <row r="1012" ht="15.75" customHeight="1">
      <c r="A1012" s="183"/>
      <c r="C1012" s="7"/>
      <c r="D1012" s="7"/>
      <c r="E1012" s="7"/>
      <c r="F1012" s="7"/>
      <c r="G1012" s="7"/>
      <c r="H1012" s="7"/>
      <c r="I1012" s="7"/>
      <c r="J1012" s="7"/>
      <c r="M1012" s="7"/>
      <c r="N1012" s="7"/>
      <c r="O1012" s="7"/>
      <c r="P1012" s="191"/>
      <c r="Q1012" s="191"/>
      <c r="R1012" s="7"/>
      <c r="S1012" s="7">
        <f t="shared" si="3"/>
        <v>0</v>
      </c>
      <c r="T1012" s="31"/>
      <c r="U1012" s="31"/>
      <c r="X1012" s="28"/>
    </row>
    <row r="1013" ht="15.75" customHeight="1">
      <c r="A1013" s="183"/>
      <c r="C1013" s="7"/>
      <c r="D1013" s="7"/>
      <c r="E1013" s="7"/>
      <c r="F1013" s="7"/>
      <c r="G1013" s="7"/>
      <c r="H1013" s="7"/>
      <c r="I1013" s="7"/>
      <c r="J1013" s="7"/>
      <c r="M1013" s="7"/>
      <c r="N1013" s="7"/>
      <c r="O1013" s="7"/>
      <c r="P1013" s="191"/>
      <c r="Q1013" s="191"/>
      <c r="R1013" s="7"/>
      <c r="S1013" s="7">
        <f t="shared" si="3"/>
        <v>0</v>
      </c>
      <c r="T1013" s="31"/>
      <c r="U1013" s="31"/>
      <c r="X1013" s="28"/>
    </row>
    <row r="1014" ht="15.75" customHeight="1">
      <c r="A1014" s="183"/>
      <c r="C1014" s="7"/>
      <c r="D1014" s="7"/>
      <c r="E1014" s="7"/>
      <c r="F1014" s="7"/>
      <c r="G1014" s="7"/>
      <c r="H1014" s="7"/>
      <c r="I1014" s="7"/>
      <c r="J1014" s="7"/>
      <c r="M1014" s="7"/>
      <c r="N1014" s="7"/>
      <c r="O1014" s="7"/>
      <c r="P1014" s="191"/>
      <c r="Q1014" s="191"/>
      <c r="R1014" s="7"/>
      <c r="S1014" s="7">
        <f t="shared" si="3"/>
        <v>0</v>
      </c>
      <c r="T1014" s="31"/>
      <c r="U1014" s="31"/>
      <c r="X1014" s="28"/>
    </row>
    <row r="1015" ht="15.75" customHeight="1">
      <c r="A1015" s="183"/>
      <c r="C1015" s="7"/>
      <c r="D1015" s="7"/>
      <c r="E1015" s="7"/>
      <c r="F1015" s="7"/>
      <c r="G1015" s="7"/>
      <c r="H1015" s="7"/>
      <c r="I1015" s="7"/>
      <c r="J1015" s="7"/>
      <c r="M1015" s="7"/>
      <c r="N1015" s="7"/>
      <c r="O1015" s="7"/>
      <c r="P1015" s="191"/>
      <c r="Q1015" s="191"/>
      <c r="R1015" s="7"/>
      <c r="S1015" s="7">
        <f t="shared" si="3"/>
        <v>0</v>
      </c>
      <c r="T1015" s="31"/>
      <c r="U1015" s="31"/>
      <c r="X1015" s="28"/>
    </row>
    <row r="1016" ht="15.75" customHeight="1">
      <c r="A1016" s="183"/>
      <c r="C1016" s="7"/>
      <c r="D1016" s="7"/>
      <c r="E1016" s="7"/>
      <c r="F1016" s="7"/>
      <c r="G1016" s="7"/>
      <c r="H1016" s="7"/>
      <c r="I1016" s="7"/>
      <c r="J1016" s="7"/>
      <c r="M1016" s="7"/>
      <c r="N1016" s="7"/>
      <c r="O1016" s="7"/>
      <c r="P1016" s="191"/>
      <c r="Q1016" s="191"/>
      <c r="R1016" s="7"/>
      <c r="S1016" s="7">
        <f t="shared" si="3"/>
        <v>0</v>
      </c>
      <c r="T1016" s="31"/>
      <c r="U1016" s="31"/>
      <c r="X1016" s="28"/>
    </row>
    <row r="1017" ht="15.75" customHeight="1">
      <c r="A1017" s="183"/>
      <c r="C1017" s="7"/>
      <c r="D1017" s="7"/>
      <c r="E1017" s="7"/>
      <c r="F1017" s="7"/>
      <c r="G1017" s="7"/>
      <c r="H1017" s="7"/>
      <c r="I1017" s="7"/>
      <c r="J1017" s="7"/>
      <c r="M1017" s="7"/>
      <c r="N1017" s="7"/>
      <c r="O1017" s="7"/>
      <c r="P1017" s="191"/>
      <c r="Q1017" s="191"/>
      <c r="R1017" s="7"/>
      <c r="S1017" s="7">
        <f t="shared" si="3"/>
        <v>0</v>
      </c>
      <c r="T1017" s="31"/>
      <c r="U1017" s="31"/>
      <c r="X1017" s="28"/>
    </row>
    <row r="1018" ht="15.75" customHeight="1">
      <c r="A1018" s="183"/>
      <c r="C1018" s="7"/>
      <c r="D1018" s="7"/>
      <c r="E1018" s="7"/>
      <c r="F1018" s="7"/>
      <c r="G1018" s="7"/>
      <c r="H1018" s="7"/>
      <c r="I1018" s="7"/>
      <c r="J1018" s="7"/>
      <c r="M1018" s="7"/>
      <c r="N1018" s="7"/>
      <c r="O1018" s="7"/>
      <c r="P1018" s="191"/>
      <c r="Q1018" s="191"/>
      <c r="R1018" s="7"/>
      <c r="S1018" s="7">
        <f t="shared" si="3"/>
        <v>0</v>
      </c>
      <c r="T1018" s="31"/>
      <c r="U1018" s="31"/>
      <c r="X1018" s="28"/>
    </row>
    <row r="1019" ht="15.75" customHeight="1">
      <c r="A1019" s="183"/>
      <c r="C1019" s="7"/>
      <c r="D1019" s="7"/>
      <c r="E1019" s="7"/>
      <c r="F1019" s="7"/>
      <c r="G1019" s="7"/>
      <c r="H1019" s="7"/>
      <c r="I1019" s="7"/>
      <c r="J1019" s="7"/>
      <c r="M1019" s="7"/>
      <c r="N1019" s="7"/>
      <c r="O1019" s="7"/>
      <c r="P1019" s="191"/>
      <c r="Q1019" s="191"/>
      <c r="R1019" s="7"/>
      <c r="S1019" s="7">
        <f t="shared" si="3"/>
        <v>0</v>
      </c>
      <c r="T1019" s="31"/>
      <c r="U1019" s="31"/>
      <c r="X1019" s="28"/>
    </row>
    <row r="1020" ht="15.75" customHeight="1">
      <c r="A1020" s="183"/>
      <c r="C1020" s="7"/>
      <c r="D1020" s="7"/>
      <c r="E1020" s="7"/>
      <c r="F1020" s="7"/>
      <c r="G1020" s="7"/>
      <c r="H1020" s="7"/>
      <c r="I1020" s="7"/>
      <c r="J1020" s="7"/>
      <c r="M1020" s="7"/>
      <c r="N1020" s="7"/>
      <c r="O1020" s="7"/>
      <c r="P1020" s="191"/>
      <c r="Q1020" s="191"/>
      <c r="R1020" s="7"/>
      <c r="S1020" s="7">
        <f t="shared" si="3"/>
        <v>0</v>
      </c>
      <c r="T1020" s="31"/>
      <c r="U1020" s="31"/>
      <c r="X1020" s="28"/>
    </row>
    <row r="1021" ht="15.75" customHeight="1">
      <c r="A1021" s="183"/>
      <c r="C1021" s="7"/>
      <c r="D1021" s="7"/>
      <c r="E1021" s="7"/>
      <c r="F1021" s="7"/>
      <c r="G1021" s="7"/>
      <c r="H1021" s="7"/>
      <c r="I1021" s="7"/>
      <c r="J1021" s="7"/>
      <c r="M1021" s="7"/>
      <c r="N1021" s="7"/>
      <c r="O1021" s="7"/>
      <c r="P1021" s="191"/>
      <c r="Q1021" s="191"/>
      <c r="R1021" s="7"/>
      <c r="S1021" s="7">
        <f t="shared" si="3"/>
        <v>0</v>
      </c>
      <c r="T1021" s="31"/>
      <c r="U1021" s="31"/>
      <c r="X1021" s="28"/>
    </row>
    <row r="1022" ht="15.75" customHeight="1">
      <c r="A1022" s="183"/>
      <c r="C1022" s="7"/>
      <c r="D1022" s="7"/>
      <c r="E1022" s="7"/>
      <c r="F1022" s="7"/>
      <c r="G1022" s="7"/>
      <c r="H1022" s="7"/>
      <c r="I1022" s="7"/>
      <c r="J1022" s="7"/>
      <c r="M1022" s="7"/>
      <c r="N1022" s="7"/>
      <c r="O1022" s="7"/>
      <c r="P1022" s="191"/>
      <c r="Q1022" s="191"/>
      <c r="R1022" s="7"/>
      <c r="S1022" s="7">
        <f t="shared" si="3"/>
        <v>0</v>
      </c>
      <c r="T1022" s="31"/>
      <c r="U1022" s="31"/>
      <c r="X1022" s="28"/>
    </row>
    <row r="1023" ht="15.75" customHeight="1">
      <c r="A1023" s="183"/>
      <c r="C1023" s="7"/>
      <c r="D1023" s="7"/>
      <c r="E1023" s="7"/>
      <c r="F1023" s="7"/>
      <c r="G1023" s="7"/>
      <c r="H1023" s="7"/>
      <c r="I1023" s="7"/>
      <c r="J1023" s="7"/>
      <c r="M1023" s="7"/>
      <c r="N1023" s="7"/>
      <c r="O1023" s="7"/>
      <c r="P1023" s="191"/>
      <c r="Q1023" s="191"/>
      <c r="R1023" s="7"/>
      <c r="S1023" s="7">
        <f t="shared" si="3"/>
        <v>0</v>
      </c>
      <c r="T1023" s="31"/>
      <c r="U1023" s="31"/>
      <c r="X1023" s="28"/>
    </row>
    <row r="1024" ht="15.75" customHeight="1">
      <c r="A1024" s="183"/>
      <c r="C1024" s="7"/>
      <c r="D1024" s="7"/>
      <c r="E1024" s="7"/>
      <c r="F1024" s="7"/>
      <c r="G1024" s="7"/>
      <c r="H1024" s="7"/>
      <c r="I1024" s="7"/>
      <c r="J1024" s="7"/>
      <c r="M1024" s="7"/>
      <c r="N1024" s="7"/>
      <c r="O1024" s="7"/>
      <c r="P1024" s="191"/>
      <c r="Q1024" s="191"/>
      <c r="R1024" s="7"/>
      <c r="S1024" s="7">
        <f t="shared" si="3"/>
        <v>0</v>
      </c>
      <c r="T1024" s="31"/>
      <c r="U1024" s="31"/>
      <c r="X1024" s="28"/>
    </row>
    <row r="1025" ht="15.75" customHeight="1">
      <c r="A1025" s="183"/>
      <c r="C1025" s="7"/>
      <c r="D1025" s="7"/>
      <c r="E1025" s="7"/>
      <c r="F1025" s="7"/>
      <c r="G1025" s="7"/>
      <c r="H1025" s="7"/>
      <c r="I1025" s="7"/>
      <c r="J1025" s="7"/>
      <c r="M1025" s="7"/>
      <c r="N1025" s="7"/>
      <c r="O1025" s="7"/>
      <c r="P1025" s="191"/>
      <c r="Q1025" s="191"/>
      <c r="R1025" s="7"/>
      <c r="S1025" s="7">
        <f t="shared" si="3"/>
        <v>0</v>
      </c>
      <c r="T1025" s="31"/>
      <c r="U1025" s="31"/>
      <c r="X1025" s="28"/>
    </row>
    <row r="1026" ht="15.75" customHeight="1">
      <c r="A1026" s="183"/>
      <c r="C1026" s="7"/>
      <c r="D1026" s="7"/>
      <c r="E1026" s="7"/>
      <c r="F1026" s="7"/>
      <c r="G1026" s="7"/>
      <c r="H1026" s="7"/>
      <c r="I1026" s="7"/>
      <c r="J1026" s="7"/>
      <c r="M1026" s="7"/>
      <c r="N1026" s="7"/>
      <c r="O1026" s="7"/>
      <c r="P1026" s="191"/>
      <c r="Q1026" s="191"/>
      <c r="R1026" s="7"/>
      <c r="S1026" s="7">
        <f t="shared" si="3"/>
        <v>0</v>
      </c>
      <c r="T1026" s="31"/>
      <c r="U1026" s="31"/>
      <c r="X1026" s="28"/>
    </row>
    <row r="1027" ht="15.75" customHeight="1">
      <c r="A1027" s="183"/>
      <c r="C1027" s="7"/>
      <c r="D1027" s="7"/>
      <c r="E1027" s="7"/>
      <c r="F1027" s="7"/>
      <c r="G1027" s="7"/>
      <c r="H1027" s="7"/>
      <c r="I1027" s="7"/>
      <c r="J1027" s="7"/>
      <c r="M1027" s="7"/>
      <c r="N1027" s="7"/>
      <c r="O1027" s="7"/>
      <c r="P1027" s="191"/>
      <c r="Q1027" s="191"/>
      <c r="R1027" s="7"/>
      <c r="S1027" s="7">
        <f t="shared" si="3"/>
        <v>0</v>
      </c>
      <c r="T1027" s="31"/>
      <c r="U1027" s="31"/>
      <c r="X1027" s="28"/>
    </row>
    <row r="1028" ht="15.75" customHeight="1">
      <c r="A1028" s="183"/>
      <c r="C1028" s="7"/>
      <c r="D1028" s="7"/>
      <c r="E1028" s="7"/>
      <c r="F1028" s="7"/>
      <c r="G1028" s="7"/>
      <c r="H1028" s="7"/>
      <c r="I1028" s="7"/>
      <c r="J1028" s="7"/>
      <c r="M1028" s="7"/>
      <c r="N1028" s="7"/>
      <c r="O1028" s="7"/>
      <c r="P1028" s="191"/>
      <c r="Q1028" s="191"/>
      <c r="R1028" s="7"/>
      <c r="S1028" s="7">
        <f t="shared" si="3"/>
        <v>0</v>
      </c>
      <c r="T1028" s="31"/>
      <c r="U1028" s="31"/>
      <c r="X1028" s="28"/>
    </row>
    <row r="1029" ht="15.75" customHeight="1">
      <c r="A1029" s="183"/>
      <c r="C1029" s="7"/>
      <c r="D1029" s="7"/>
      <c r="E1029" s="7"/>
      <c r="F1029" s="7"/>
      <c r="G1029" s="7"/>
      <c r="H1029" s="7"/>
      <c r="I1029" s="7"/>
      <c r="J1029" s="7"/>
      <c r="M1029" s="7"/>
      <c r="N1029" s="7"/>
      <c r="O1029" s="7"/>
      <c r="P1029" s="191"/>
      <c r="Q1029" s="191"/>
      <c r="R1029" s="7"/>
      <c r="S1029" s="7">
        <f t="shared" si="3"/>
        <v>0</v>
      </c>
      <c r="T1029" s="31"/>
      <c r="U1029" s="31"/>
      <c r="X1029" s="28"/>
    </row>
    <row r="1030" ht="15.75" customHeight="1">
      <c r="A1030" s="183"/>
      <c r="C1030" s="7"/>
      <c r="D1030" s="7"/>
      <c r="E1030" s="7"/>
      <c r="F1030" s="7"/>
      <c r="G1030" s="7"/>
      <c r="H1030" s="7"/>
      <c r="I1030" s="7"/>
      <c r="J1030" s="7"/>
      <c r="M1030" s="7"/>
      <c r="N1030" s="7"/>
      <c r="O1030" s="7"/>
      <c r="P1030" s="191"/>
      <c r="Q1030" s="191"/>
      <c r="R1030" s="7"/>
      <c r="S1030" s="7">
        <f t="shared" si="3"/>
        <v>0</v>
      </c>
      <c r="T1030" s="31"/>
      <c r="U1030" s="31"/>
      <c r="X1030" s="28"/>
    </row>
    <row r="1031" ht="15.75" customHeight="1">
      <c r="A1031" s="183"/>
      <c r="C1031" s="7"/>
      <c r="D1031" s="7"/>
      <c r="E1031" s="7"/>
      <c r="F1031" s="7"/>
      <c r="G1031" s="7"/>
      <c r="H1031" s="7"/>
      <c r="I1031" s="7"/>
      <c r="J1031" s="7"/>
      <c r="M1031" s="7"/>
      <c r="N1031" s="7"/>
      <c r="O1031" s="7"/>
      <c r="P1031" s="191"/>
      <c r="Q1031" s="191"/>
      <c r="R1031" s="7"/>
      <c r="S1031" s="7">
        <f t="shared" si="3"/>
        <v>0</v>
      </c>
      <c r="T1031" s="31"/>
      <c r="U1031" s="31"/>
      <c r="X1031" s="28"/>
    </row>
    <row r="1032" ht="15.75" customHeight="1">
      <c r="A1032" s="183"/>
      <c r="C1032" s="7"/>
      <c r="D1032" s="7"/>
      <c r="E1032" s="7"/>
      <c r="F1032" s="7"/>
      <c r="G1032" s="7"/>
      <c r="H1032" s="7"/>
      <c r="I1032" s="7"/>
      <c r="J1032" s="7"/>
      <c r="M1032" s="7"/>
      <c r="N1032" s="7"/>
      <c r="O1032" s="7"/>
      <c r="P1032" s="191"/>
      <c r="Q1032" s="191"/>
      <c r="R1032" s="7"/>
      <c r="S1032" s="7">
        <f t="shared" si="3"/>
        <v>0</v>
      </c>
      <c r="T1032" s="31"/>
      <c r="U1032" s="31"/>
      <c r="X1032" s="28"/>
    </row>
    <row r="1033" ht="15.75" customHeight="1">
      <c r="A1033" s="183"/>
      <c r="C1033" s="7"/>
      <c r="D1033" s="7"/>
      <c r="E1033" s="7"/>
      <c r="F1033" s="7"/>
      <c r="G1033" s="7"/>
      <c r="H1033" s="7"/>
      <c r="I1033" s="7"/>
      <c r="J1033" s="7"/>
      <c r="M1033" s="7"/>
      <c r="N1033" s="7"/>
      <c r="O1033" s="7"/>
      <c r="P1033" s="191"/>
      <c r="Q1033" s="191"/>
      <c r="R1033" s="7"/>
      <c r="S1033" s="7">
        <f t="shared" si="3"/>
        <v>0</v>
      </c>
      <c r="T1033" s="31"/>
      <c r="U1033" s="31"/>
      <c r="X1033" s="28"/>
    </row>
    <row r="1034" ht="15.75" customHeight="1">
      <c r="A1034" s="183"/>
      <c r="C1034" s="7"/>
      <c r="D1034" s="7"/>
      <c r="E1034" s="7"/>
      <c r="F1034" s="7"/>
      <c r="G1034" s="7"/>
      <c r="H1034" s="7"/>
      <c r="I1034" s="7"/>
      <c r="J1034" s="7"/>
      <c r="M1034" s="7"/>
      <c r="N1034" s="7"/>
      <c r="O1034" s="7"/>
      <c r="P1034" s="191"/>
      <c r="Q1034" s="191"/>
      <c r="R1034" s="7"/>
      <c r="S1034" s="7">
        <f t="shared" si="3"/>
        <v>0</v>
      </c>
      <c r="T1034" s="31"/>
      <c r="U1034" s="31"/>
      <c r="X1034" s="28"/>
    </row>
    <row r="1035" ht="15.75" customHeight="1">
      <c r="A1035" s="183"/>
      <c r="C1035" s="7"/>
      <c r="D1035" s="7"/>
      <c r="E1035" s="7"/>
      <c r="F1035" s="7"/>
      <c r="G1035" s="7"/>
      <c r="H1035" s="7"/>
      <c r="I1035" s="7"/>
      <c r="J1035" s="7"/>
      <c r="M1035" s="7"/>
      <c r="N1035" s="7"/>
      <c r="O1035" s="7"/>
      <c r="P1035" s="191"/>
      <c r="Q1035" s="191"/>
      <c r="R1035" s="7"/>
      <c r="S1035" s="7">
        <f t="shared" si="3"/>
        <v>0</v>
      </c>
      <c r="T1035" s="31"/>
      <c r="U1035" s="31"/>
      <c r="X1035" s="28"/>
    </row>
    <row r="1036" ht="15.75" customHeight="1">
      <c r="A1036" s="183"/>
      <c r="C1036" s="7"/>
      <c r="D1036" s="7"/>
      <c r="E1036" s="7"/>
      <c r="F1036" s="7"/>
      <c r="G1036" s="7"/>
      <c r="H1036" s="7"/>
      <c r="I1036" s="7"/>
      <c r="J1036" s="7"/>
      <c r="M1036" s="7"/>
      <c r="N1036" s="7"/>
      <c r="O1036" s="7"/>
      <c r="P1036" s="191"/>
      <c r="Q1036" s="191"/>
      <c r="R1036" s="7"/>
      <c r="S1036" s="7">
        <f t="shared" si="3"/>
        <v>0</v>
      </c>
      <c r="T1036" s="31"/>
      <c r="U1036" s="31"/>
      <c r="X1036" s="28"/>
    </row>
    <row r="1037" ht="15.75" customHeight="1">
      <c r="A1037" s="183"/>
      <c r="C1037" s="7"/>
      <c r="D1037" s="7"/>
      <c r="E1037" s="7"/>
      <c r="F1037" s="7"/>
      <c r="G1037" s="7"/>
      <c r="H1037" s="7"/>
      <c r="I1037" s="7"/>
      <c r="J1037" s="7"/>
      <c r="M1037" s="7"/>
      <c r="N1037" s="7"/>
      <c r="O1037" s="7"/>
      <c r="P1037" s="191"/>
      <c r="Q1037" s="191"/>
      <c r="R1037" s="7"/>
      <c r="S1037" s="7">
        <f t="shared" si="3"/>
        <v>0</v>
      </c>
      <c r="T1037" s="31"/>
      <c r="U1037" s="31"/>
      <c r="X1037" s="28"/>
    </row>
    <row r="1038" ht="15.75" customHeight="1">
      <c r="A1038" s="183"/>
      <c r="C1038" s="7"/>
      <c r="D1038" s="7"/>
      <c r="E1038" s="7"/>
      <c r="F1038" s="7"/>
      <c r="G1038" s="7"/>
      <c r="H1038" s="7"/>
      <c r="I1038" s="7"/>
      <c r="J1038" s="7"/>
      <c r="M1038" s="7"/>
      <c r="N1038" s="7"/>
      <c r="O1038" s="7"/>
      <c r="P1038" s="191"/>
      <c r="Q1038" s="191"/>
      <c r="R1038" s="7"/>
      <c r="S1038" s="7">
        <f t="shared" si="3"/>
        <v>0</v>
      </c>
      <c r="T1038" s="31"/>
      <c r="U1038" s="31"/>
      <c r="X1038" s="28"/>
    </row>
    <row r="1039" ht="15.75" customHeight="1">
      <c r="A1039" s="183"/>
      <c r="C1039" s="7"/>
      <c r="D1039" s="7"/>
      <c r="E1039" s="7"/>
      <c r="F1039" s="7"/>
      <c r="G1039" s="7"/>
      <c r="H1039" s="7"/>
      <c r="I1039" s="7"/>
      <c r="J1039" s="7"/>
      <c r="M1039" s="7"/>
      <c r="N1039" s="7"/>
      <c r="O1039" s="7"/>
      <c r="P1039" s="191"/>
      <c r="Q1039" s="191"/>
      <c r="R1039" s="7"/>
      <c r="S1039" s="7">
        <f t="shared" si="3"/>
        <v>0</v>
      </c>
      <c r="T1039" s="31"/>
      <c r="U1039" s="31"/>
      <c r="X1039" s="28"/>
    </row>
    <row r="1040" ht="15.75" customHeight="1">
      <c r="A1040" s="183"/>
      <c r="C1040" s="7"/>
      <c r="D1040" s="7"/>
      <c r="E1040" s="7"/>
      <c r="F1040" s="7"/>
      <c r="G1040" s="7"/>
      <c r="H1040" s="7"/>
      <c r="I1040" s="7"/>
      <c r="J1040" s="7"/>
      <c r="M1040" s="7"/>
      <c r="N1040" s="7"/>
      <c r="O1040" s="7"/>
      <c r="P1040" s="191"/>
      <c r="Q1040" s="191"/>
      <c r="R1040" s="7"/>
      <c r="S1040" s="7">
        <f t="shared" si="3"/>
        <v>0</v>
      </c>
      <c r="T1040" s="31"/>
      <c r="U1040" s="31"/>
      <c r="X1040" s="28"/>
    </row>
    <row r="1041" ht="15.75" customHeight="1">
      <c r="A1041" s="183"/>
      <c r="C1041" s="7"/>
      <c r="D1041" s="7"/>
      <c r="E1041" s="7"/>
      <c r="F1041" s="7"/>
      <c r="G1041" s="7"/>
      <c r="H1041" s="7"/>
      <c r="I1041" s="7"/>
      <c r="J1041" s="7"/>
      <c r="M1041" s="7"/>
      <c r="N1041" s="7"/>
      <c r="O1041" s="7"/>
      <c r="P1041" s="191"/>
      <c r="Q1041" s="191"/>
      <c r="R1041" s="7"/>
      <c r="S1041" s="7">
        <f t="shared" si="3"/>
        <v>0</v>
      </c>
      <c r="T1041" s="31"/>
      <c r="U1041" s="31"/>
      <c r="X1041" s="28"/>
    </row>
    <row r="1042" ht="15.75" customHeight="1">
      <c r="A1042" s="183"/>
      <c r="C1042" s="7"/>
      <c r="D1042" s="7"/>
      <c r="E1042" s="7"/>
      <c r="F1042" s="7"/>
      <c r="G1042" s="7"/>
      <c r="H1042" s="7"/>
      <c r="I1042" s="7"/>
      <c r="J1042" s="7"/>
      <c r="M1042" s="7"/>
      <c r="N1042" s="7"/>
      <c r="O1042" s="7"/>
      <c r="P1042" s="191"/>
      <c r="Q1042" s="191"/>
      <c r="R1042" s="7"/>
      <c r="S1042" s="7">
        <f t="shared" si="3"/>
        <v>0</v>
      </c>
      <c r="T1042" s="31"/>
      <c r="U1042" s="31"/>
      <c r="X1042" s="28"/>
    </row>
    <row r="1043" ht="15.75" customHeight="1">
      <c r="A1043" s="183"/>
      <c r="C1043" s="7"/>
      <c r="D1043" s="7"/>
      <c r="E1043" s="7"/>
      <c r="F1043" s="7"/>
      <c r="G1043" s="7"/>
      <c r="H1043" s="7"/>
      <c r="I1043" s="7"/>
      <c r="J1043" s="7"/>
      <c r="M1043" s="7"/>
      <c r="N1043" s="7"/>
      <c r="O1043" s="7"/>
      <c r="P1043" s="191"/>
      <c r="Q1043" s="191"/>
      <c r="R1043" s="7"/>
      <c r="S1043" s="7">
        <f t="shared" si="3"/>
        <v>0</v>
      </c>
      <c r="T1043" s="31"/>
      <c r="U1043" s="31"/>
      <c r="X1043" s="28"/>
    </row>
    <row r="1044" ht="15.75" customHeight="1">
      <c r="A1044" s="183"/>
      <c r="C1044" s="7"/>
      <c r="D1044" s="7"/>
      <c r="E1044" s="7"/>
      <c r="F1044" s="7"/>
      <c r="G1044" s="7"/>
      <c r="H1044" s="7"/>
      <c r="I1044" s="7"/>
      <c r="J1044" s="7"/>
      <c r="M1044" s="7"/>
      <c r="N1044" s="7"/>
      <c r="O1044" s="7"/>
      <c r="P1044" s="191"/>
      <c r="Q1044" s="191"/>
      <c r="R1044" s="7"/>
      <c r="S1044" s="7">
        <f t="shared" si="3"/>
        <v>0</v>
      </c>
      <c r="T1044" s="31"/>
      <c r="U1044" s="31"/>
      <c r="X1044" s="28"/>
    </row>
    <row r="1045" ht="15.75" customHeight="1">
      <c r="A1045" s="183"/>
      <c r="C1045" s="7"/>
      <c r="D1045" s="7"/>
      <c r="E1045" s="7"/>
      <c r="F1045" s="7"/>
      <c r="G1045" s="7"/>
      <c r="H1045" s="7"/>
      <c r="I1045" s="7"/>
      <c r="J1045" s="7"/>
      <c r="M1045" s="7"/>
      <c r="N1045" s="7"/>
      <c r="O1045" s="7"/>
      <c r="P1045" s="191"/>
      <c r="Q1045" s="191"/>
      <c r="R1045" s="7"/>
      <c r="S1045" s="7">
        <f t="shared" si="3"/>
        <v>0</v>
      </c>
      <c r="T1045" s="31"/>
      <c r="U1045" s="31"/>
      <c r="X1045" s="28"/>
    </row>
    <row r="1046" ht="15.75" customHeight="1">
      <c r="A1046" s="183"/>
      <c r="C1046" s="7"/>
      <c r="D1046" s="7"/>
      <c r="E1046" s="7"/>
      <c r="F1046" s="7"/>
      <c r="G1046" s="7"/>
      <c r="H1046" s="7"/>
      <c r="I1046" s="7"/>
      <c r="J1046" s="7"/>
      <c r="M1046" s="7"/>
      <c r="N1046" s="7"/>
      <c r="O1046" s="7"/>
      <c r="P1046" s="191"/>
      <c r="Q1046" s="191"/>
      <c r="R1046" s="7"/>
      <c r="S1046" s="7">
        <f t="shared" si="3"/>
        <v>0</v>
      </c>
      <c r="T1046" s="31"/>
      <c r="U1046" s="31"/>
      <c r="X1046" s="28"/>
    </row>
    <row r="1047" ht="15.75" customHeight="1">
      <c r="A1047" s="183"/>
      <c r="C1047" s="7"/>
      <c r="D1047" s="7"/>
      <c r="E1047" s="7"/>
      <c r="F1047" s="7"/>
      <c r="G1047" s="7"/>
      <c r="H1047" s="7"/>
      <c r="I1047" s="7"/>
      <c r="J1047" s="7"/>
      <c r="M1047" s="7"/>
      <c r="N1047" s="7"/>
      <c r="O1047" s="7"/>
      <c r="P1047" s="191"/>
      <c r="Q1047" s="191"/>
      <c r="R1047" s="7"/>
      <c r="S1047" s="7">
        <f t="shared" si="3"/>
        <v>0</v>
      </c>
      <c r="T1047" s="31"/>
      <c r="U1047" s="31"/>
      <c r="X1047" s="28"/>
    </row>
    <row r="1048" ht="15.75" customHeight="1">
      <c r="A1048" s="183"/>
      <c r="C1048" s="7"/>
      <c r="D1048" s="7"/>
      <c r="E1048" s="7"/>
      <c r="F1048" s="7"/>
      <c r="G1048" s="7"/>
      <c r="H1048" s="7"/>
      <c r="I1048" s="7"/>
      <c r="J1048" s="7"/>
      <c r="M1048" s="7"/>
      <c r="N1048" s="7"/>
      <c r="O1048" s="7"/>
      <c r="P1048" s="191"/>
      <c r="Q1048" s="191"/>
      <c r="R1048" s="7"/>
      <c r="S1048" s="7">
        <f t="shared" si="3"/>
        <v>0</v>
      </c>
      <c r="T1048" s="31"/>
      <c r="U1048" s="31"/>
      <c r="X1048" s="28"/>
    </row>
    <row r="1049" ht="15.75" customHeight="1">
      <c r="A1049" s="183"/>
      <c r="C1049" s="7"/>
      <c r="D1049" s="7"/>
      <c r="E1049" s="7"/>
      <c r="F1049" s="7"/>
      <c r="G1049" s="7"/>
      <c r="H1049" s="7"/>
      <c r="I1049" s="7"/>
      <c r="J1049" s="7"/>
      <c r="M1049" s="7"/>
      <c r="N1049" s="7"/>
      <c r="O1049" s="7"/>
      <c r="P1049" s="191"/>
      <c r="Q1049" s="191"/>
      <c r="R1049" s="7"/>
      <c r="S1049" s="7">
        <f t="shared" si="3"/>
        <v>0</v>
      </c>
      <c r="T1049" s="31"/>
      <c r="U1049" s="31"/>
      <c r="X1049" s="28"/>
    </row>
    <row r="1050" ht="15.75" customHeight="1">
      <c r="A1050" s="183"/>
      <c r="C1050" s="7"/>
      <c r="D1050" s="7"/>
      <c r="E1050" s="7"/>
      <c r="F1050" s="7"/>
      <c r="G1050" s="7"/>
      <c r="H1050" s="7"/>
      <c r="I1050" s="7"/>
      <c r="J1050" s="7"/>
      <c r="M1050" s="7"/>
      <c r="N1050" s="7"/>
      <c r="O1050" s="7"/>
      <c r="P1050" s="191"/>
      <c r="Q1050" s="191"/>
      <c r="R1050" s="7"/>
      <c r="S1050" s="7">
        <f t="shared" si="3"/>
        <v>0</v>
      </c>
      <c r="T1050" s="31"/>
      <c r="U1050" s="31"/>
      <c r="X1050" s="28"/>
    </row>
    <row r="1051" ht="15.75" customHeight="1">
      <c r="A1051" s="183"/>
      <c r="C1051" s="7"/>
      <c r="D1051" s="7"/>
      <c r="E1051" s="7"/>
      <c r="F1051" s="7"/>
      <c r="G1051" s="7"/>
      <c r="H1051" s="7"/>
      <c r="I1051" s="7"/>
      <c r="J1051" s="7"/>
      <c r="M1051" s="7"/>
      <c r="N1051" s="7"/>
      <c r="O1051" s="7"/>
      <c r="P1051" s="191"/>
      <c r="Q1051" s="191"/>
      <c r="R1051" s="7"/>
      <c r="S1051" s="7">
        <f t="shared" si="3"/>
        <v>0</v>
      </c>
      <c r="T1051" s="31"/>
      <c r="U1051" s="31"/>
      <c r="X1051" s="28"/>
    </row>
    <row r="1052" ht="15.75" customHeight="1">
      <c r="A1052" s="183"/>
      <c r="C1052" s="7"/>
      <c r="D1052" s="7"/>
      <c r="E1052" s="7"/>
      <c r="F1052" s="7"/>
      <c r="G1052" s="7"/>
      <c r="H1052" s="7"/>
      <c r="I1052" s="7"/>
      <c r="J1052" s="7"/>
      <c r="M1052" s="7"/>
      <c r="N1052" s="7"/>
      <c r="O1052" s="7"/>
      <c r="P1052" s="191"/>
      <c r="Q1052" s="191"/>
      <c r="R1052" s="7"/>
      <c r="S1052" s="7">
        <f t="shared" si="3"/>
        <v>0</v>
      </c>
      <c r="T1052" s="31"/>
      <c r="U1052" s="31"/>
      <c r="X1052" s="28"/>
    </row>
    <row r="1053" ht="15.75" customHeight="1">
      <c r="A1053" s="183"/>
      <c r="C1053" s="7"/>
      <c r="D1053" s="7"/>
      <c r="E1053" s="7"/>
      <c r="F1053" s="7"/>
      <c r="G1053" s="7"/>
      <c r="H1053" s="7"/>
      <c r="I1053" s="7"/>
      <c r="J1053" s="7"/>
      <c r="M1053" s="7"/>
      <c r="N1053" s="7"/>
      <c r="O1053" s="7"/>
      <c r="P1053" s="191"/>
      <c r="Q1053" s="191"/>
      <c r="R1053" s="7"/>
      <c r="S1053" s="7">
        <f t="shared" si="3"/>
        <v>0</v>
      </c>
      <c r="T1053" s="31"/>
      <c r="U1053" s="31"/>
      <c r="X1053" s="28"/>
    </row>
    <row r="1054" ht="15.75" customHeight="1">
      <c r="A1054" s="183"/>
      <c r="C1054" s="7"/>
      <c r="D1054" s="7"/>
      <c r="E1054" s="7"/>
      <c r="F1054" s="7"/>
      <c r="G1054" s="7"/>
      <c r="H1054" s="7"/>
      <c r="I1054" s="7"/>
      <c r="J1054" s="7"/>
      <c r="M1054" s="7"/>
      <c r="N1054" s="7"/>
      <c r="O1054" s="7"/>
      <c r="P1054" s="191"/>
      <c r="Q1054" s="191"/>
      <c r="R1054" s="7"/>
      <c r="S1054" s="7">
        <f t="shared" si="3"/>
        <v>0</v>
      </c>
      <c r="T1054" s="31"/>
      <c r="U1054" s="31"/>
      <c r="X1054" s="28"/>
    </row>
    <row r="1055" ht="15.75" customHeight="1">
      <c r="A1055" s="183"/>
      <c r="C1055" s="7"/>
      <c r="D1055" s="7"/>
      <c r="E1055" s="7"/>
      <c r="F1055" s="7"/>
      <c r="G1055" s="7"/>
      <c r="H1055" s="7"/>
      <c r="I1055" s="7"/>
      <c r="J1055" s="7"/>
      <c r="M1055" s="7"/>
      <c r="N1055" s="7"/>
      <c r="O1055" s="7"/>
      <c r="P1055" s="191"/>
      <c r="Q1055" s="191"/>
      <c r="R1055" s="7"/>
      <c r="S1055" s="7">
        <f t="shared" si="3"/>
        <v>0</v>
      </c>
      <c r="T1055" s="31"/>
      <c r="U1055" s="31"/>
      <c r="X1055" s="28"/>
    </row>
    <row r="1056" ht="15.75" customHeight="1">
      <c r="A1056" s="183"/>
      <c r="C1056" s="7"/>
      <c r="D1056" s="7"/>
      <c r="E1056" s="7"/>
      <c r="F1056" s="7"/>
      <c r="G1056" s="7"/>
      <c r="H1056" s="7"/>
      <c r="I1056" s="7"/>
      <c r="J1056" s="7"/>
      <c r="M1056" s="7"/>
      <c r="N1056" s="7"/>
      <c r="O1056" s="7"/>
      <c r="P1056" s="191"/>
      <c r="Q1056" s="191"/>
      <c r="R1056" s="7"/>
      <c r="S1056" s="7">
        <f t="shared" si="3"/>
        <v>0</v>
      </c>
      <c r="T1056" s="31"/>
      <c r="U1056" s="31"/>
      <c r="X1056" s="28"/>
    </row>
    <row r="1057" ht="15.75" customHeight="1">
      <c r="A1057" s="183"/>
      <c r="C1057" s="7"/>
      <c r="D1057" s="7"/>
      <c r="E1057" s="7"/>
      <c r="F1057" s="7"/>
      <c r="G1057" s="7"/>
      <c r="H1057" s="7"/>
      <c r="I1057" s="7"/>
      <c r="J1057" s="7"/>
      <c r="M1057" s="7"/>
      <c r="N1057" s="7"/>
      <c r="O1057" s="7"/>
      <c r="P1057" s="191"/>
      <c r="Q1057" s="191"/>
      <c r="R1057" s="7"/>
      <c r="S1057" s="7">
        <f t="shared" si="3"/>
        <v>0</v>
      </c>
      <c r="T1057" s="31"/>
      <c r="U1057" s="31"/>
      <c r="X1057" s="28"/>
    </row>
    <row r="1058" ht="15.75" customHeight="1">
      <c r="A1058" s="183"/>
      <c r="C1058" s="7"/>
      <c r="D1058" s="7"/>
      <c r="E1058" s="7"/>
      <c r="F1058" s="7"/>
      <c r="G1058" s="7"/>
      <c r="H1058" s="7"/>
      <c r="I1058" s="7"/>
      <c r="J1058" s="7"/>
      <c r="M1058" s="7"/>
      <c r="N1058" s="7"/>
      <c r="O1058" s="7"/>
      <c r="P1058" s="191"/>
      <c r="Q1058" s="191"/>
      <c r="R1058" s="7"/>
      <c r="S1058" s="7">
        <f t="shared" si="3"/>
        <v>0</v>
      </c>
      <c r="T1058" s="31"/>
      <c r="U1058" s="31"/>
      <c r="X1058" s="28"/>
    </row>
    <row r="1059" ht="15.75" customHeight="1">
      <c r="A1059" s="183"/>
      <c r="C1059" s="7"/>
      <c r="D1059" s="7"/>
      <c r="E1059" s="7"/>
      <c r="F1059" s="7"/>
      <c r="G1059" s="7"/>
      <c r="H1059" s="7"/>
      <c r="I1059" s="7"/>
      <c r="J1059" s="7"/>
      <c r="M1059" s="7"/>
      <c r="N1059" s="7"/>
      <c r="O1059" s="7"/>
      <c r="P1059" s="191"/>
      <c r="Q1059" s="191"/>
      <c r="R1059" s="7"/>
      <c r="S1059" s="7">
        <f t="shared" si="3"/>
        <v>0</v>
      </c>
      <c r="T1059" s="31"/>
      <c r="U1059" s="31"/>
      <c r="X1059" s="28"/>
    </row>
    <row r="1060" ht="15.75" customHeight="1">
      <c r="A1060" s="183"/>
      <c r="C1060" s="7"/>
      <c r="D1060" s="7"/>
      <c r="E1060" s="7"/>
      <c r="F1060" s="7"/>
      <c r="G1060" s="7"/>
      <c r="H1060" s="7"/>
      <c r="I1060" s="7"/>
      <c r="J1060" s="7"/>
      <c r="M1060" s="7"/>
      <c r="N1060" s="7"/>
      <c r="O1060" s="7"/>
      <c r="P1060" s="191"/>
      <c r="Q1060" s="191"/>
      <c r="R1060" s="7"/>
      <c r="S1060" s="7">
        <f t="shared" si="3"/>
        <v>0</v>
      </c>
      <c r="T1060" s="31"/>
      <c r="U1060" s="31"/>
      <c r="X1060" s="28"/>
    </row>
    <row r="1061" ht="15.75" customHeight="1">
      <c r="A1061" s="183"/>
      <c r="C1061" s="7"/>
      <c r="D1061" s="7"/>
      <c r="E1061" s="7"/>
      <c r="F1061" s="7"/>
      <c r="G1061" s="7"/>
      <c r="H1061" s="7"/>
      <c r="I1061" s="7"/>
      <c r="J1061" s="7"/>
      <c r="M1061" s="7"/>
      <c r="N1061" s="7"/>
      <c r="O1061" s="7"/>
      <c r="P1061" s="191"/>
      <c r="Q1061" s="191"/>
      <c r="R1061" s="7"/>
      <c r="S1061" s="7">
        <f t="shared" si="3"/>
        <v>0</v>
      </c>
      <c r="T1061" s="31"/>
      <c r="U1061" s="31"/>
      <c r="X1061" s="28"/>
    </row>
    <row r="1062" ht="15.75" customHeight="1">
      <c r="A1062" s="183"/>
      <c r="C1062" s="7"/>
      <c r="D1062" s="7"/>
      <c r="E1062" s="7"/>
      <c r="F1062" s="7"/>
      <c r="G1062" s="7"/>
      <c r="H1062" s="7"/>
      <c r="I1062" s="7"/>
      <c r="J1062" s="7"/>
      <c r="M1062" s="7"/>
      <c r="N1062" s="7"/>
      <c r="O1062" s="7"/>
      <c r="P1062" s="191"/>
      <c r="Q1062" s="191"/>
      <c r="R1062" s="7"/>
      <c r="S1062" s="7">
        <f t="shared" si="3"/>
        <v>0</v>
      </c>
      <c r="T1062" s="31"/>
      <c r="U1062" s="31"/>
      <c r="X1062" s="28"/>
    </row>
    <row r="1063" ht="15.75" customHeight="1">
      <c r="A1063" s="183"/>
      <c r="C1063" s="7"/>
      <c r="D1063" s="7"/>
      <c r="E1063" s="7"/>
      <c r="F1063" s="7"/>
      <c r="G1063" s="7"/>
      <c r="H1063" s="7"/>
      <c r="I1063" s="7"/>
      <c r="J1063" s="7"/>
      <c r="M1063" s="7"/>
      <c r="N1063" s="7"/>
      <c r="O1063" s="7"/>
      <c r="P1063" s="191"/>
      <c r="Q1063" s="191"/>
      <c r="R1063" s="7"/>
      <c r="S1063" s="7">
        <f t="shared" si="3"/>
        <v>0</v>
      </c>
      <c r="T1063" s="31"/>
      <c r="U1063" s="31"/>
      <c r="X1063" s="28"/>
    </row>
    <row r="1064" ht="15.75" customHeight="1">
      <c r="A1064" s="183"/>
      <c r="C1064" s="7"/>
      <c r="D1064" s="7"/>
      <c r="E1064" s="7"/>
      <c r="F1064" s="7"/>
      <c r="G1064" s="7"/>
      <c r="H1064" s="7"/>
      <c r="I1064" s="7"/>
      <c r="J1064" s="7"/>
      <c r="M1064" s="7"/>
      <c r="N1064" s="7"/>
      <c r="O1064" s="7"/>
      <c r="P1064" s="191"/>
      <c r="Q1064" s="191"/>
      <c r="R1064" s="7"/>
      <c r="S1064" s="7">
        <f t="shared" si="3"/>
        <v>0</v>
      </c>
      <c r="T1064" s="31"/>
      <c r="U1064" s="31"/>
      <c r="X1064" s="28"/>
    </row>
    <row r="1065" ht="15.75" customHeight="1">
      <c r="A1065" s="183"/>
      <c r="C1065" s="7"/>
      <c r="D1065" s="7"/>
      <c r="E1065" s="7"/>
      <c r="F1065" s="7"/>
      <c r="G1065" s="7"/>
      <c r="H1065" s="7"/>
      <c r="I1065" s="7"/>
      <c r="J1065" s="7"/>
      <c r="M1065" s="7"/>
      <c r="N1065" s="7"/>
      <c r="O1065" s="7"/>
      <c r="P1065" s="191"/>
      <c r="Q1065" s="191"/>
      <c r="R1065" s="7"/>
      <c r="S1065" s="7">
        <f t="shared" si="3"/>
        <v>0</v>
      </c>
      <c r="T1065" s="31"/>
      <c r="U1065" s="31"/>
      <c r="X1065" s="28"/>
    </row>
    <row r="1066" ht="15.75" customHeight="1">
      <c r="A1066" s="183"/>
      <c r="C1066" s="7"/>
      <c r="D1066" s="7"/>
      <c r="E1066" s="7"/>
      <c r="F1066" s="7"/>
      <c r="G1066" s="7"/>
      <c r="H1066" s="7"/>
      <c r="I1066" s="7"/>
      <c r="J1066" s="7"/>
      <c r="M1066" s="7"/>
      <c r="N1066" s="7"/>
      <c r="O1066" s="7"/>
      <c r="P1066" s="191"/>
      <c r="Q1066" s="191"/>
      <c r="R1066" s="7"/>
      <c r="S1066" s="7">
        <f t="shared" si="3"/>
        <v>0</v>
      </c>
      <c r="T1066" s="31"/>
      <c r="U1066" s="31"/>
      <c r="X1066" s="28"/>
    </row>
    <row r="1067" ht="15.75" customHeight="1">
      <c r="A1067" s="183"/>
      <c r="C1067" s="7"/>
      <c r="D1067" s="7"/>
      <c r="E1067" s="7"/>
      <c r="F1067" s="7"/>
      <c r="G1067" s="7"/>
      <c r="H1067" s="7"/>
      <c r="I1067" s="7"/>
      <c r="J1067" s="7"/>
      <c r="M1067" s="7"/>
      <c r="N1067" s="7"/>
      <c r="O1067" s="7"/>
      <c r="P1067" s="191"/>
      <c r="Q1067" s="191"/>
      <c r="R1067" s="7"/>
      <c r="S1067" s="7">
        <f t="shared" si="3"/>
        <v>0</v>
      </c>
      <c r="T1067" s="31"/>
      <c r="U1067" s="31"/>
      <c r="X1067" s="28"/>
    </row>
    <row r="1068" ht="15.75" customHeight="1">
      <c r="A1068" s="183"/>
      <c r="C1068" s="7"/>
      <c r="D1068" s="7"/>
      <c r="E1068" s="7"/>
      <c r="F1068" s="7"/>
      <c r="G1068" s="7"/>
      <c r="H1068" s="7"/>
      <c r="I1068" s="7"/>
      <c r="J1068" s="7"/>
      <c r="M1068" s="7"/>
      <c r="N1068" s="7"/>
      <c r="O1068" s="7"/>
      <c r="P1068" s="191"/>
      <c r="Q1068" s="191"/>
      <c r="R1068" s="7"/>
      <c r="S1068" s="7">
        <f t="shared" si="3"/>
        <v>0</v>
      </c>
      <c r="T1068" s="31"/>
      <c r="U1068" s="31"/>
      <c r="X1068" s="28"/>
    </row>
    <row r="1069" ht="15.75" customHeight="1">
      <c r="A1069" s="183"/>
      <c r="C1069" s="7"/>
      <c r="D1069" s="7"/>
      <c r="E1069" s="7"/>
      <c r="F1069" s="7"/>
      <c r="G1069" s="7"/>
      <c r="H1069" s="7"/>
      <c r="I1069" s="7"/>
      <c r="J1069" s="7"/>
      <c r="M1069" s="7"/>
      <c r="N1069" s="7"/>
      <c r="O1069" s="7"/>
      <c r="P1069" s="191"/>
      <c r="Q1069" s="191"/>
      <c r="R1069" s="7"/>
      <c r="S1069" s="7">
        <f t="shared" si="3"/>
        <v>0</v>
      </c>
      <c r="T1069" s="31"/>
      <c r="U1069" s="31"/>
      <c r="X1069" s="28"/>
    </row>
    <row r="1070" ht="15.75" customHeight="1">
      <c r="A1070" s="183"/>
      <c r="C1070" s="7"/>
      <c r="D1070" s="7"/>
      <c r="E1070" s="7"/>
      <c r="F1070" s="7"/>
      <c r="G1070" s="7"/>
      <c r="H1070" s="7"/>
      <c r="I1070" s="7"/>
      <c r="J1070" s="7"/>
      <c r="M1070" s="7"/>
      <c r="N1070" s="7"/>
      <c r="O1070" s="7"/>
      <c r="P1070" s="191"/>
      <c r="Q1070" s="191"/>
      <c r="R1070" s="7"/>
      <c r="S1070" s="7">
        <f t="shared" si="3"/>
        <v>0</v>
      </c>
      <c r="T1070" s="31"/>
      <c r="U1070" s="31"/>
      <c r="X1070" s="28"/>
    </row>
    <row r="1071" ht="15.75" customHeight="1">
      <c r="A1071" s="183"/>
      <c r="C1071" s="7"/>
      <c r="D1071" s="7"/>
      <c r="E1071" s="7"/>
      <c r="F1071" s="7"/>
      <c r="G1071" s="7"/>
      <c r="H1071" s="7"/>
      <c r="I1071" s="7"/>
      <c r="J1071" s="7"/>
      <c r="M1071" s="7"/>
      <c r="N1071" s="7"/>
      <c r="O1071" s="7"/>
      <c r="P1071" s="191"/>
      <c r="Q1071" s="191"/>
      <c r="R1071" s="7"/>
      <c r="S1071" s="7">
        <f t="shared" si="3"/>
        <v>0</v>
      </c>
      <c r="T1071" s="31"/>
      <c r="U1071" s="31"/>
      <c r="X1071" s="28"/>
    </row>
    <row r="1072" ht="15.75" customHeight="1">
      <c r="A1072" s="183"/>
      <c r="C1072" s="7"/>
      <c r="D1072" s="7"/>
      <c r="E1072" s="7"/>
      <c r="F1072" s="7"/>
      <c r="G1072" s="7"/>
      <c r="H1072" s="7"/>
      <c r="I1072" s="7"/>
      <c r="J1072" s="7"/>
      <c r="M1072" s="7"/>
      <c r="N1072" s="7"/>
      <c r="O1072" s="7"/>
      <c r="P1072" s="191"/>
      <c r="Q1072" s="191"/>
      <c r="R1072" s="7"/>
      <c r="S1072" s="7">
        <f t="shared" si="3"/>
        <v>0</v>
      </c>
      <c r="T1072" s="31"/>
      <c r="U1072" s="31"/>
      <c r="X1072" s="28"/>
    </row>
    <row r="1073" ht="15.75" customHeight="1">
      <c r="A1073" s="183"/>
      <c r="C1073" s="7"/>
      <c r="D1073" s="7"/>
      <c r="E1073" s="7"/>
      <c r="F1073" s="7"/>
      <c r="G1073" s="7"/>
      <c r="H1073" s="7"/>
      <c r="I1073" s="7"/>
      <c r="J1073" s="7"/>
      <c r="M1073" s="7"/>
      <c r="N1073" s="7"/>
      <c r="O1073" s="7"/>
      <c r="P1073" s="191"/>
      <c r="Q1073" s="191"/>
      <c r="R1073" s="7"/>
      <c r="S1073" s="7">
        <f t="shared" si="3"/>
        <v>0</v>
      </c>
      <c r="T1073" s="31"/>
      <c r="U1073" s="31"/>
      <c r="X1073" s="28"/>
    </row>
    <row r="1074" ht="15.75" customHeight="1">
      <c r="A1074" s="183"/>
      <c r="C1074" s="7"/>
      <c r="D1074" s="7"/>
      <c r="E1074" s="7"/>
      <c r="F1074" s="7"/>
      <c r="G1074" s="7"/>
      <c r="H1074" s="7"/>
      <c r="I1074" s="7"/>
      <c r="J1074" s="7"/>
      <c r="M1074" s="7"/>
      <c r="N1074" s="7"/>
      <c r="O1074" s="7"/>
      <c r="P1074" s="191"/>
      <c r="Q1074" s="191"/>
      <c r="R1074" s="7"/>
      <c r="S1074" s="7">
        <f t="shared" si="3"/>
        <v>0</v>
      </c>
      <c r="T1074" s="31"/>
      <c r="U1074" s="31"/>
      <c r="X1074" s="28"/>
    </row>
    <row r="1075" ht="15.75" customHeight="1">
      <c r="A1075" s="183"/>
      <c r="C1075" s="7"/>
      <c r="D1075" s="7"/>
      <c r="E1075" s="7"/>
      <c r="F1075" s="7"/>
      <c r="G1075" s="7"/>
      <c r="H1075" s="7"/>
      <c r="I1075" s="7"/>
      <c r="J1075" s="7"/>
      <c r="M1075" s="7"/>
      <c r="N1075" s="7"/>
      <c r="O1075" s="7"/>
      <c r="P1075" s="191"/>
      <c r="Q1075" s="191"/>
      <c r="R1075" s="7"/>
      <c r="S1075" s="7">
        <f t="shared" si="3"/>
        <v>0</v>
      </c>
      <c r="T1075" s="31"/>
      <c r="U1075" s="31"/>
      <c r="X1075" s="28"/>
    </row>
    <row r="1076" ht="15.75" customHeight="1">
      <c r="A1076" s="183"/>
      <c r="C1076" s="7"/>
      <c r="D1076" s="7"/>
      <c r="E1076" s="7"/>
      <c r="F1076" s="7"/>
      <c r="G1076" s="7"/>
      <c r="H1076" s="7"/>
      <c r="I1076" s="7"/>
      <c r="J1076" s="7"/>
      <c r="M1076" s="7"/>
      <c r="N1076" s="7"/>
      <c r="O1076" s="7"/>
      <c r="P1076" s="191"/>
      <c r="Q1076" s="191"/>
      <c r="R1076" s="7"/>
      <c r="S1076" s="7">
        <f t="shared" si="3"/>
        <v>0</v>
      </c>
      <c r="T1076" s="31"/>
      <c r="U1076" s="31"/>
      <c r="X1076" s="28"/>
    </row>
    <row r="1077" ht="15.75" customHeight="1">
      <c r="A1077" s="183"/>
      <c r="C1077" s="7"/>
      <c r="D1077" s="7"/>
      <c r="E1077" s="7"/>
      <c r="F1077" s="7"/>
      <c r="G1077" s="7"/>
      <c r="H1077" s="7"/>
      <c r="I1077" s="7"/>
      <c r="J1077" s="7"/>
      <c r="M1077" s="7"/>
      <c r="N1077" s="7"/>
      <c r="O1077" s="7"/>
      <c r="P1077" s="191"/>
      <c r="Q1077" s="191"/>
      <c r="R1077" s="7"/>
      <c r="S1077" s="7">
        <f t="shared" si="3"/>
        <v>0</v>
      </c>
      <c r="T1077" s="31"/>
      <c r="U1077" s="31"/>
      <c r="X1077" s="28"/>
    </row>
    <row r="1078" ht="15.75" customHeight="1">
      <c r="A1078" s="183"/>
      <c r="C1078" s="7"/>
      <c r="D1078" s="7"/>
      <c r="E1078" s="7"/>
      <c r="F1078" s="7"/>
      <c r="G1078" s="7"/>
      <c r="H1078" s="7"/>
      <c r="I1078" s="7"/>
      <c r="J1078" s="7"/>
      <c r="M1078" s="7"/>
      <c r="N1078" s="7"/>
      <c r="O1078" s="7"/>
      <c r="P1078" s="191"/>
      <c r="Q1078" s="191"/>
      <c r="R1078" s="7"/>
      <c r="S1078" s="7">
        <f t="shared" si="3"/>
        <v>0</v>
      </c>
      <c r="T1078" s="31"/>
      <c r="U1078" s="31"/>
      <c r="X1078" s="28"/>
    </row>
    <row r="1079" ht="15.75" customHeight="1">
      <c r="A1079" s="183"/>
      <c r="C1079" s="7"/>
      <c r="D1079" s="7"/>
      <c r="E1079" s="7"/>
      <c r="F1079" s="7"/>
      <c r="G1079" s="7"/>
      <c r="H1079" s="7"/>
      <c r="I1079" s="7"/>
      <c r="J1079" s="7"/>
      <c r="M1079" s="7"/>
      <c r="N1079" s="7"/>
      <c r="O1079" s="7"/>
      <c r="P1079" s="191"/>
      <c r="Q1079" s="191"/>
      <c r="R1079" s="7"/>
      <c r="S1079" s="7">
        <f t="shared" si="3"/>
        <v>0</v>
      </c>
      <c r="T1079" s="31"/>
      <c r="U1079" s="31"/>
      <c r="X1079" s="28"/>
    </row>
    <row r="1080" ht="15.75" customHeight="1">
      <c r="A1080" s="183"/>
      <c r="C1080" s="7"/>
      <c r="D1080" s="7"/>
      <c r="E1080" s="7"/>
      <c r="F1080" s="7"/>
      <c r="G1080" s="7"/>
      <c r="H1080" s="7"/>
      <c r="I1080" s="7"/>
      <c r="J1080" s="7"/>
      <c r="M1080" s="7"/>
      <c r="N1080" s="7"/>
      <c r="O1080" s="7"/>
      <c r="P1080" s="191"/>
      <c r="Q1080" s="191"/>
      <c r="R1080" s="7"/>
      <c r="S1080" s="7">
        <f t="shared" si="3"/>
        <v>0</v>
      </c>
      <c r="T1080" s="31"/>
      <c r="U1080" s="31"/>
      <c r="X1080" s="28"/>
    </row>
    <row r="1081" ht="15.75" customHeight="1">
      <c r="A1081" s="183"/>
      <c r="C1081" s="7"/>
      <c r="D1081" s="7"/>
      <c r="E1081" s="7"/>
      <c r="F1081" s="7"/>
      <c r="G1081" s="7"/>
      <c r="H1081" s="7"/>
      <c r="I1081" s="7"/>
      <c r="J1081" s="7"/>
      <c r="M1081" s="7"/>
      <c r="N1081" s="7"/>
      <c r="O1081" s="7"/>
      <c r="P1081" s="191"/>
      <c r="Q1081" s="191"/>
      <c r="R1081" s="7"/>
      <c r="S1081" s="7">
        <f t="shared" si="3"/>
        <v>0</v>
      </c>
      <c r="T1081" s="31"/>
      <c r="U1081" s="31"/>
      <c r="X1081" s="28"/>
    </row>
    <row r="1082" ht="15.75" customHeight="1">
      <c r="A1082" s="183"/>
      <c r="C1082" s="7"/>
      <c r="D1082" s="7"/>
      <c r="E1082" s="7"/>
      <c r="F1082" s="7"/>
      <c r="G1082" s="7"/>
      <c r="H1082" s="7"/>
      <c r="I1082" s="7"/>
      <c r="J1082" s="7"/>
      <c r="M1082" s="7"/>
      <c r="N1082" s="7"/>
      <c r="O1082" s="7"/>
      <c r="P1082" s="191"/>
      <c r="Q1082" s="191"/>
      <c r="R1082" s="7"/>
      <c r="S1082" s="7">
        <f t="shared" si="3"/>
        <v>0</v>
      </c>
      <c r="T1082" s="31"/>
      <c r="U1082" s="31"/>
      <c r="X1082" s="28"/>
    </row>
    <row r="1083" ht="15.75" customHeight="1">
      <c r="A1083" s="183"/>
      <c r="C1083" s="7"/>
      <c r="D1083" s="7"/>
      <c r="E1083" s="7"/>
      <c r="F1083" s="7"/>
      <c r="G1083" s="7"/>
      <c r="H1083" s="7"/>
      <c r="I1083" s="7"/>
      <c r="J1083" s="7"/>
      <c r="M1083" s="7"/>
      <c r="N1083" s="7"/>
      <c r="O1083" s="7"/>
      <c r="P1083" s="191"/>
      <c r="Q1083" s="191"/>
      <c r="R1083" s="7"/>
      <c r="S1083" s="7">
        <f t="shared" si="3"/>
        <v>0</v>
      </c>
      <c r="T1083" s="31"/>
      <c r="U1083" s="31"/>
      <c r="X1083" s="28"/>
    </row>
    <row r="1084" ht="15.75" customHeight="1">
      <c r="A1084" s="183"/>
      <c r="C1084" s="7"/>
      <c r="D1084" s="7"/>
      <c r="E1084" s="7"/>
      <c r="F1084" s="7"/>
      <c r="G1084" s="7"/>
      <c r="H1084" s="7"/>
      <c r="I1084" s="7"/>
      <c r="J1084" s="7"/>
      <c r="M1084" s="7"/>
      <c r="N1084" s="7"/>
      <c r="O1084" s="7"/>
      <c r="P1084" s="191"/>
      <c r="Q1084" s="191"/>
      <c r="R1084" s="7"/>
      <c r="S1084" s="7">
        <f t="shared" si="3"/>
        <v>0</v>
      </c>
      <c r="T1084" s="31"/>
      <c r="U1084" s="31"/>
      <c r="X1084" s="28"/>
    </row>
    <row r="1085" ht="15.75" customHeight="1">
      <c r="A1085" s="183"/>
      <c r="C1085" s="7"/>
      <c r="D1085" s="7"/>
      <c r="E1085" s="7"/>
      <c r="F1085" s="7"/>
      <c r="G1085" s="7"/>
      <c r="H1085" s="7"/>
      <c r="I1085" s="7"/>
      <c r="J1085" s="7"/>
      <c r="M1085" s="7"/>
      <c r="N1085" s="7"/>
      <c r="O1085" s="7"/>
      <c r="P1085" s="191"/>
      <c r="Q1085" s="191"/>
      <c r="R1085" s="7"/>
      <c r="S1085" s="7">
        <f t="shared" si="3"/>
        <v>0</v>
      </c>
      <c r="T1085" s="31"/>
      <c r="U1085" s="31"/>
      <c r="X1085" s="28"/>
    </row>
    <row r="1086" ht="15.75" customHeight="1">
      <c r="A1086" s="183"/>
      <c r="C1086" s="7"/>
      <c r="D1086" s="7"/>
      <c r="E1086" s="7"/>
      <c r="F1086" s="7"/>
      <c r="G1086" s="7"/>
      <c r="H1086" s="7"/>
      <c r="I1086" s="7"/>
      <c r="J1086" s="7"/>
      <c r="M1086" s="7"/>
      <c r="N1086" s="7"/>
      <c r="O1086" s="7"/>
      <c r="P1086" s="191"/>
      <c r="Q1086" s="191"/>
      <c r="R1086" s="7"/>
      <c r="S1086" s="7">
        <f t="shared" si="3"/>
        <v>0</v>
      </c>
      <c r="T1086" s="31"/>
      <c r="U1086" s="31"/>
      <c r="X1086" s="28"/>
    </row>
    <row r="1087" ht="15.75" customHeight="1">
      <c r="A1087" s="183"/>
      <c r="C1087" s="7"/>
      <c r="D1087" s="7"/>
      <c r="E1087" s="7"/>
      <c r="F1087" s="7"/>
      <c r="G1087" s="7"/>
      <c r="H1087" s="7"/>
      <c r="I1087" s="7"/>
      <c r="J1087" s="7"/>
      <c r="M1087" s="7"/>
      <c r="N1087" s="7"/>
      <c r="O1087" s="7"/>
      <c r="P1087" s="191"/>
      <c r="Q1087" s="191"/>
      <c r="R1087" s="7"/>
      <c r="S1087" s="7">
        <f t="shared" si="3"/>
        <v>0</v>
      </c>
      <c r="T1087" s="31"/>
      <c r="U1087" s="31"/>
      <c r="X1087" s="28"/>
    </row>
    <row r="1088" ht="15.75" customHeight="1">
      <c r="A1088" s="183"/>
      <c r="C1088" s="7"/>
      <c r="D1088" s="7"/>
      <c r="E1088" s="7"/>
      <c r="F1088" s="7"/>
      <c r="G1088" s="7"/>
      <c r="H1088" s="7"/>
      <c r="I1088" s="7"/>
      <c r="J1088" s="7"/>
      <c r="M1088" s="7"/>
      <c r="N1088" s="7"/>
      <c r="O1088" s="7"/>
      <c r="P1088" s="191"/>
      <c r="Q1088" s="191"/>
      <c r="R1088" s="7"/>
      <c r="S1088" s="7">
        <f t="shared" si="3"/>
        <v>0</v>
      </c>
      <c r="T1088" s="31"/>
      <c r="U1088" s="31"/>
      <c r="X1088" s="28"/>
    </row>
    <row r="1089" ht="15.75" customHeight="1">
      <c r="A1089" s="183"/>
      <c r="C1089" s="7"/>
      <c r="D1089" s="7"/>
      <c r="E1089" s="7"/>
      <c r="F1089" s="7"/>
      <c r="G1089" s="7"/>
      <c r="H1089" s="7"/>
      <c r="I1089" s="7"/>
      <c r="J1089" s="7"/>
      <c r="M1089" s="7"/>
      <c r="N1089" s="7"/>
      <c r="O1089" s="7"/>
      <c r="P1089" s="191"/>
      <c r="Q1089" s="191"/>
      <c r="R1089" s="7"/>
      <c r="S1089" s="7">
        <f t="shared" si="3"/>
        <v>0</v>
      </c>
      <c r="T1089" s="31"/>
      <c r="U1089" s="31"/>
      <c r="X1089" s="28"/>
    </row>
    <row r="1090" ht="15.75" customHeight="1">
      <c r="A1090" s="183"/>
      <c r="C1090" s="7"/>
      <c r="D1090" s="7"/>
      <c r="E1090" s="7"/>
      <c r="F1090" s="7"/>
      <c r="G1090" s="7"/>
      <c r="H1090" s="7"/>
      <c r="I1090" s="7"/>
      <c r="J1090" s="7"/>
      <c r="M1090" s="7"/>
      <c r="N1090" s="7"/>
      <c r="O1090" s="7"/>
      <c r="P1090" s="191"/>
      <c r="Q1090" s="191"/>
      <c r="R1090" s="7"/>
      <c r="S1090" s="7">
        <f t="shared" si="3"/>
        <v>0</v>
      </c>
      <c r="T1090" s="31"/>
      <c r="U1090" s="31"/>
      <c r="X1090" s="28"/>
    </row>
    <row r="1091" ht="15.75" customHeight="1">
      <c r="A1091" s="183"/>
      <c r="C1091" s="7"/>
      <c r="D1091" s="7"/>
      <c r="E1091" s="7"/>
      <c r="F1091" s="7"/>
      <c r="G1091" s="7"/>
      <c r="H1091" s="7"/>
      <c r="I1091" s="7"/>
      <c r="J1091" s="7"/>
      <c r="M1091" s="7"/>
      <c r="N1091" s="7"/>
      <c r="O1091" s="7"/>
      <c r="P1091" s="191"/>
      <c r="Q1091" s="191"/>
      <c r="R1091" s="7"/>
      <c r="S1091" s="7">
        <f t="shared" si="3"/>
        <v>0</v>
      </c>
      <c r="T1091" s="31"/>
      <c r="U1091" s="31"/>
      <c r="X1091" s="28"/>
    </row>
    <row r="1092" ht="15.75" customHeight="1">
      <c r="A1092" s="183"/>
      <c r="C1092" s="7"/>
      <c r="D1092" s="7"/>
      <c r="E1092" s="7"/>
      <c r="F1092" s="7"/>
      <c r="G1092" s="7"/>
      <c r="H1092" s="7"/>
      <c r="I1092" s="7"/>
      <c r="J1092" s="7"/>
      <c r="M1092" s="7"/>
      <c r="N1092" s="7"/>
      <c r="O1092" s="7"/>
      <c r="P1092" s="191"/>
      <c r="Q1092" s="191"/>
      <c r="R1092" s="7"/>
      <c r="S1092" s="7">
        <f t="shared" si="3"/>
        <v>0</v>
      </c>
      <c r="T1092" s="31"/>
      <c r="U1092" s="31"/>
      <c r="X1092" s="28"/>
    </row>
    <row r="1093" ht="15.75" customHeight="1">
      <c r="A1093" s="183"/>
      <c r="C1093" s="7"/>
      <c r="D1093" s="7"/>
      <c r="E1093" s="7"/>
      <c r="F1093" s="7"/>
      <c r="G1093" s="7"/>
      <c r="H1093" s="7"/>
      <c r="I1093" s="7"/>
      <c r="J1093" s="7"/>
      <c r="M1093" s="7"/>
      <c r="N1093" s="7"/>
      <c r="O1093" s="7"/>
      <c r="P1093" s="191"/>
      <c r="Q1093" s="191"/>
      <c r="R1093" s="7"/>
      <c r="S1093" s="7">
        <f t="shared" si="3"/>
        <v>0</v>
      </c>
      <c r="T1093" s="31"/>
      <c r="U1093" s="31"/>
      <c r="X1093" s="28"/>
    </row>
    <row r="1094" ht="15.75" customHeight="1">
      <c r="A1094" s="183"/>
      <c r="C1094" s="7"/>
      <c r="D1094" s="7"/>
      <c r="E1094" s="7"/>
      <c r="F1094" s="7"/>
      <c r="G1094" s="7"/>
      <c r="H1094" s="7"/>
      <c r="I1094" s="7"/>
      <c r="J1094" s="7"/>
      <c r="M1094" s="7"/>
      <c r="N1094" s="7"/>
      <c r="O1094" s="7"/>
      <c r="P1094" s="191"/>
      <c r="Q1094" s="191"/>
      <c r="R1094" s="7"/>
      <c r="S1094" s="7">
        <f t="shared" si="3"/>
        <v>0</v>
      </c>
      <c r="T1094" s="31"/>
      <c r="U1094" s="31"/>
      <c r="X1094" s="28"/>
    </row>
    <row r="1095" ht="15.75" customHeight="1">
      <c r="A1095" s="183"/>
      <c r="C1095" s="7"/>
      <c r="D1095" s="7"/>
      <c r="E1095" s="7"/>
      <c r="F1095" s="7"/>
      <c r="G1095" s="7"/>
      <c r="H1095" s="7"/>
      <c r="I1095" s="7"/>
      <c r="J1095" s="7"/>
      <c r="M1095" s="7"/>
      <c r="N1095" s="7"/>
      <c r="O1095" s="7"/>
      <c r="P1095" s="191"/>
      <c r="Q1095" s="191"/>
      <c r="R1095" s="7"/>
      <c r="S1095" s="7">
        <f t="shared" si="3"/>
        <v>0</v>
      </c>
      <c r="T1095" s="31"/>
      <c r="U1095" s="31"/>
      <c r="X1095" s="28"/>
    </row>
    <row r="1096" ht="15.75" customHeight="1">
      <c r="A1096" s="183"/>
      <c r="C1096" s="7"/>
      <c r="D1096" s="7"/>
      <c r="E1096" s="7"/>
      <c r="F1096" s="7"/>
      <c r="G1096" s="7"/>
      <c r="H1096" s="7"/>
      <c r="I1096" s="7"/>
      <c r="J1096" s="7"/>
      <c r="M1096" s="7"/>
      <c r="N1096" s="7"/>
      <c r="O1096" s="7"/>
      <c r="P1096" s="191"/>
      <c r="Q1096" s="191"/>
      <c r="R1096" s="7"/>
      <c r="S1096" s="7">
        <f t="shared" si="3"/>
        <v>0</v>
      </c>
      <c r="T1096" s="31"/>
      <c r="U1096" s="31"/>
      <c r="X1096" s="28"/>
    </row>
    <row r="1097" ht="15.75" customHeight="1">
      <c r="A1097" s="183"/>
      <c r="C1097" s="7"/>
      <c r="D1097" s="7"/>
      <c r="E1097" s="7"/>
      <c r="F1097" s="7"/>
      <c r="G1097" s="7"/>
      <c r="H1097" s="7"/>
      <c r="I1097" s="7"/>
      <c r="J1097" s="7"/>
      <c r="M1097" s="7"/>
      <c r="N1097" s="7"/>
      <c r="O1097" s="7"/>
      <c r="P1097" s="191"/>
      <c r="Q1097" s="191"/>
      <c r="R1097" s="7"/>
      <c r="S1097" s="7">
        <f t="shared" si="3"/>
        <v>0</v>
      </c>
      <c r="T1097" s="31"/>
      <c r="U1097" s="31"/>
      <c r="X1097" s="28"/>
    </row>
    <row r="1098" ht="15.75" customHeight="1">
      <c r="A1098" s="183"/>
      <c r="C1098" s="7"/>
      <c r="D1098" s="7"/>
      <c r="E1098" s="7"/>
      <c r="F1098" s="7"/>
      <c r="G1098" s="7"/>
      <c r="H1098" s="7"/>
      <c r="I1098" s="7"/>
      <c r="J1098" s="7"/>
      <c r="M1098" s="7"/>
      <c r="N1098" s="7"/>
      <c r="O1098" s="7"/>
      <c r="P1098" s="191"/>
      <c r="Q1098" s="191"/>
      <c r="R1098" s="7"/>
      <c r="S1098" s="7">
        <f t="shared" si="3"/>
        <v>0</v>
      </c>
      <c r="T1098" s="31"/>
      <c r="U1098" s="31"/>
      <c r="X1098" s="28"/>
    </row>
    <row r="1099" ht="15.75" customHeight="1">
      <c r="A1099" s="183"/>
      <c r="C1099" s="7"/>
      <c r="D1099" s="7"/>
      <c r="E1099" s="7"/>
      <c r="F1099" s="7"/>
      <c r="G1099" s="7"/>
      <c r="H1099" s="7"/>
      <c r="I1099" s="7"/>
      <c r="J1099" s="7"/>
      <c r="M1099" s="7"/>
      <c r="N1099" s="7"/>
      <c r="O1099" s="7"/>
      <c r="P1099" s="191"/>
      <c r="Q1099" s="191"/>
      <c r="R1099" s="7"/>
      <c r="S1099" s="7">
        <f t="shared" si="3"/>
        <v>0</v>
      </c>
      <c r="T1099" s="31"/>
      <c r="U1099" s="31"/>
      <c r="X1099" s="28"/>
    </row>
    <row r="1100" ht="15.75" customHeight="1">
      <c r="A1100" s="183"/>
      <c r="C1100" s="7"/>
      <c r="D1100" s="7"/>
      <c r="E1100" s="7"/>
      <c r="F1100" s="7"/>
      <c r="G1100" s="7"/>
      <c r="H1100" s="7"/>
      <c r="I1100" s="7"/>
      <c r="J1100" s="7"/>
      <c r="M1100" s="7"/>
      <c r="N1100" s="7"/>
      <c r="O1100" s="7"/>
      <c r="P1100" s="191"/>
      <c r="Q1100" s="191"/>
      <c r="R1100" s="7"/>
      <c r="S1100" s="7">
        <f t="shared" si="3"/>
        <v>0</v>
      </c>
      <c r="T1100" s="31"/>
      <c r="U1100" s="31"/>
      <c r="X1100" s="28"/>
    </row>
    <row r="1101" ht="15.75" customHeight="1">
      <c r="A1101" s="183"/>
      <c r="C1101" s="7"/>
      <c r="D1101" s="7"/>
      <c r="E1101" s="7"/>
      <c r="F1101" s="7"/>
      <c r="G1101" s="7"/>
      <c r="H1101" s="7"/>
      <c r="I1101" s="7"/>
      <c r="J1101" s="7"/>
      <c r="M1101" s="7"/>
      <c r="N1101" s="7"/>
      <c r="O1101" s="7"/>
      <c r="P1101" s="191"/>
      <c r="Q1101" s="191"/>
      <c r="R1101" s="7"/>
      <c r="S1101" s="7">
        <f t="shared" si="3"/>
        <v>0</v>
      </c>
      <c r="T1101" s="31"/>
      <c r="U1101" s="31"/>
      <c r="X1101" s="28"/>
    </row>
    <row r="1102" ht="15.75" customHeight="1">
      <c r="A1102" s="183"/>
      <c r="C1102" s="7"/>
      <c r="D1102" s="7"/>
      <c r="E1102" s="7"/>
      <c r="F1102" s="7"/>
      <c r="G1102" s="7"/>
      <c r="H1102" s="7"/>
      <c r="I1102" s="7"/>
      <c r="J1102" s="7"/>
      <c r="M1102" s="7"/>
      <c r="N1102" s="7"/>
      <c r="O1102" s="7"/>
      <c r="P1102" s="191"/>
      <c r="Q1102" s="191"/>
      <c r="R1102" s="7"/>
      <c r="S1102" s="7">
        <f t="shared" si="3"/>
        <v>0</v>
      </c>
      <c r="T1102" s="31"/>
      <c r="U1102" s="31"/>
      <c r="X1102" s="28"/>
    </row>
    <row r="1103" ht="15.75" customHeight="1">
      <c r="A1103" s="183"/>
      <c r="C1103" s="7"/>
      <c r="D1103" s="7"/>
      <c r="E1103" s="7"/>
      <c r="F1103" s="7"/>
      <c r="G1103" s="7"/>
      <c r="H1103" s="7"/>
      <c r="I1103" s="7"/>
      <c r="J1103" s="7"/>
      <c r="M1103" s="7"/>
      <c r="N1103" s="7"/>
      <c r="O1103" s="7"/>
      <c r="P1103" s="191"/>
      <c r="Q1103" s="191"/>
      <c r="R1103" s="7"/>
      <c r="S1103" s="7">
        <f t="shared" si="3"/>
        <v>0</v>
      </c>
      <c r="T1103" s="31"/>
      <c r="U1103" s="31"/>
      <c r="X1103" s="28"/>
    </row>
    <row r="1104" ht="15.75" customHeight="1">
      <c r="A1104" s="183"/>
      <c r="C1104" s="7"/>
      <c r="D1104" s="7"/>
      <c r="E1104" s="7"/>
      <c r="F1104" s="7"/>
      <c r="G1104" s="7"/>
      <c r="H1104" s="7"/>
      <c r="I1104" s="7"/>
      <c r="J1104" s="7"/>
      <c r="M1104" s="7"/>
      <c r="N1104" s="7"/>
      <c r="O1104" s="7"/>
      <c r="P1104" s="191"/>
      <c r="Q1104" s="191"/>
      <c r="R1104" s="7"/>
      <c r="S1104" s="7">
        <f t="shared" si="3"/>
        <v>0</v>
      </c>
      <c r="T1104" s="31"/>
      <c r="U1104" s="31"/>
      <c r="X1104" s="28"/>
    </row>
    <row r="1105" ht="15.75" customHeight="1">
      <c r="A1105" s="183"/>
      <c r="C1105" s="7"/>
      <c r="D1105" s="7"/>
      <c r="E1105" s="7"/>
      <c r="F1105" s="7"/>
      <c r="G1105" s="7"/>
      <c r="H1105" s="7"/>
      <c r="I1105" s="7"/>
      <c r="J1105" s="7"/>
      <c r="M1105" s="7"/>
      <c r="N1105" s="7"/>
      <c r="O1105" s="7"/>
      <c r="P1105" s="191"/>
      <c r="Q1105" s="191"/>
      <c r="R1105" s="7"/>
      <c r="S1105" s="7">
        <f t="shared" si="3"/>
        <v>0</v>
      </c>
      <c r="T1105" s="31"/>
      <c r="U1105" s="31"/>
      <c r="X1105" s="28"/>
    </row>
    <row r="1106" ht="15.75" customHeight="1">
      <c r="A1106" s="183"/>
      <c r="C1106" s="7"/>
      <c r="D1106" s="7"/>
      <c r="E1106" s="7"/>
      <c r="F1106" s="7"/>
      <c r="G1106" s="7"/>
      <c r="H1106" s="7"/>
      <c r="I1106" s="7"/>
      <c r="J1106" s="7"/>
      <c r="M1106" s="7"/>
      <c r="N1106" s="7"/>
      <c r="O1106" s="7"/>
      <c r="P1106" s="191"/>
      <c r="Q1106" s="191"/>
      <c r="R1106" s="7"/>
      <c r="S1106" s="7">
        <f t="shared" si="3"/>
        <v>0</v>
      </c>
      <c r="T1106" s="31"/>
      <c r="U1106" s="31"/>
      <c r="X1106" s="28"/>
    </row>
    <row r="1107" ht="15.75" customHeight="1">
      <c r="A1107" s="183"/>
      <c r="C1107" s="7"/>
      <c r="D1107" s="7"/>
      <c r="E1107" s="7"/>
      <c r="F1107" s="7"/>
      <c r="G1107" s="7"/>
      <c r="H1107" s="7"/>
      <c r="I1107" s="7"/>
      <c r="J1107" s="7"/>
      <c r="M1107" s="7"/>
      <c r="N1107" s="7"/>
      <c r="O1107" s="7"/>
      <c r="P1107" s="191"/>
      <c r="Q1107" s="191"/>
      <c r="R1107" s="7"/>
      <c r="S1107" s="7">
        <f t="shared" si="3"/>
        <v>0</v>
      </c>
      <c r="T1107" s="31"/>
      <c r="U1107" s="31"/>
      <c r="X1107" s="28"/>
    </row>
    <row r="1108" ht="15.75" customHeight="1">
      <c r="A1108" s="183"/>
      <c r="C1108" s="7"/>
      <c r="D1108" s="7"/>
      <c r="E1108" s="7"/>
      <c r="F1108" s="7"/>
      <c r="G1108" s="7"/>
      <c r="H1108" s="7"/>
      <c r="I1108" s="7"/>
      <c r="J1108" s="7"/>
      <c r="M1108" s="7"/>
      <c r="N1108" s="7"/>
      <c r="O1108" s="7"/>
      <c r="P1108" s="191"/>
      <c r="Q1108" s="191"/>
      <c r="R1108" s="7"/>
      <c r="S1108" s="7">
        <f t="shared" si="3"/>
        <v>0</v>
      </c>
      <c r="T1108" s="31"/>
      <c r="U1108" s="31"/>
      <c r="X1108" s="28"/>
    </row>
    <row r="1109" ht="15.75" customHeight="1">
      <c r="A1109" s="183"/>
      <c r="C1109" s="7"/>
      <c r="D1109" s="7"/>
      <c r="E1109" s="7"/>
      <c r="F1109" s="7"/>
      <c r="G1109" s="7"/>
      <c r="H1109" s="7"/>
      <c r="I1109" s="7"/>
      <c r="J1109" s="7"/>
      <c r="M1109" s="7"/>
      <c r="N1109" s="7"/>
      <c r="O1109" s="7"/>
      <c r="P1109" s="191"/>
      <c r="Q1109" s="191"/>
      <c r="R1109" s="7"/>
      <c r="S1109" s="7">
        <f t="shared" si="3"/>
        <v>0</v>
      </c>
      <c r="T1109" s="31"/>
      <c r="U1109" s="31"/>
      <c r="X1109" s="28"/>
    </row>
    <row r="1110" ht="15.75" customHeight="1">
      <c r="A1110" s="183"/>
      <c r="C1110" s="7"/>
      <c r="D1110" s="7"/>
      <c r="E1110" s="7"/>
      <c r="F1110" s="7"/>
      <c r="G1110" s="7"/>
      <c r="H1110" s="7"/>
      <c r="I1110" s="7"/>
      <c r="J1110" s="7"/>
      <c r="M1110" s="7"/>
      <c r="N1110" s="7"/>
      <c r="O1110" s="7"/>
      <c r="P1110" s="191"/>
      <c r="Q1110" s="191"/>
      <c r="R1110" s="7"/>
      <c r="S1110" s="7">
        <f t="shared" si="3"/>
        <v>0</v>
      </c>
      <c r="T1110" s="31"/>
      <c r="U1110" s="31"/>
      <c r="X1110" s="28"/>
    </row>
    <row r="1111" ht="15.75" customHeight="1">
      <c r="A1111" s="183"/>
      <c r="C1111" s="7"/>
      <c r="D1111" s="7"/>
      <c r="E1111" s="7"/>
      <c r="F1111" s="7"/>
      <c r="G1111" s="7"/>
      <c r="H1111" s="7"/>
      <c r="I1111" s="7"/>
      <c r="J1111" s="7"/>
      <c r="M1111" s="7"/>
      <c r="N1111" s="7"/>
      <c r="O1111" s="7"/>
      <c r="P1111" s="191"/>
      <c r="Q1111" s="191"/>
      <c r="R1111" s="7"/>
      <c r="S1111" s="7">
        <f t="shared" si="3"/>
        <v>0</v>
      </c>
      <c r="T1111" s="31"/>
      <c r="U1111" s="31"/>
      <c r="X1111" s="28"/>
    </row>
    <row r="1112" ht="15.75" customHeight="1">
      <c r="A1112" s="183"/>
      <c r="C1112" s="7"/>
      <c r="D1112" s="7"/>
      <c r="E1112" s="7"/>
      <c r="F1112" s="7"/>
      <c r="G1112" s="7"/>
      <c r="H1112" s="7"/>
      <c r="I1112" s="7"/>
      <c r="J1112" s="7"/>
      <c r="M1112" s="7"/>
      <c r="N1112" s="7"/>
      <c r="O1112" s="7"/>
      <c r="P1112" s="191"/>
      <c r="Q1112" s="191"/>
      <c r="R1112" s="7"/>
      <c r="S1112" s="7">
        <f t="shared" si="3"/>
        <v>0</v>
      </c>
      <c r="T1112" s="31"/>
      <c r="U1112" s="31"/>
      <c r="X1112" s="28"/>
    </row>
    <row r="1113" ht="15.75" customHeight="1">
      <c r="A1113" s="183"/>
      <c r="C1113" s="7"/>
      <c r="D1113" s="7"/>
      <c r="E1113" s="7"/>
      <c r="F1113" s="7"/>
      <c r="G1113" s="7"/>
      <c r="H1113" s="7"/>
      <c r="I1113" s="7"/>
      <c r="J1113" s="7"/>
      <c r="M1113" s="7"/>
      <c r="N1113" s="7"/>
      <c r="O1113" s="7"/>
      <c r="P1113" s="191"/>
      <c r="Q1113" s="191"/>
      <c r="R1113" s="7"/>
      <c r="S1113" s="7">
        <f t="shared" si="3"/>
        <v>0</v>
      </c>
      <c r="T1113" s="31"/>
      <c r="U1113" s="31"/>
      <c r="X1113" s="28"/>
    </row>
    <row r="1114" ht="15.75" customHeight="1">
      <c r="A1114" s="183"/>
      <c r="C1114" s="7"/>
      <c r="D1114" s="7"/>
      <c r="E1114" s="7"/>
      <c r="F1114" s="7"/>
      <c r="G1114" s="7"/>
      <c r="H1114" s="7"/>
      <c r="I1114" s="7"/>
      <c r="J1114" s="7"/>
      <c r="M1114" s="7"/>
      <c r="N1114" s="7"/>
      <c r="O1114" s="7"/>
      <c r="P1114" s="191"/>
      <c r="Q1114" s="191"/>
      <c r="R1114" s="7"/>
      <c r="S1114" s="7">
        <f t="shared" si="3"/>
        <v>0</v>
      </c>
      <c r="T1114" s="31"/>
      <c r="U1114" s="31"/>
      <c r="X1114" s="28"/>
    </row>
    <row r="1115" ht="15.75" customHeight="1">
      <c r="A1115" s="183"/>
      <c r="C1115" s="7"/>
      <c r="D1115" s="7"/>
      <c r="E1115" s="7"/>
      <c r="F1115" s="7"/>
      <c r="G1115" s="7"/>
      <c r="H1115" s="7"/>
      <c r="I1115" s="7"/>
      <c r="J1115" s="7"/>
      <c r="M1115" s="7"/>
      <c r="N1115" s="7"/>
      <c r="O1115" s="7"/>
      <c r="P1115" s="191"/>
      <c r="Q1115" s="191"/>
      <c r="R1115" s="7"/>
      <c r="S1115" s="7">
        <f t="shared" si="3"/>
        <v>0</v>
      </c>
      <c r="T1115" s="31"/>
      <c r="U1115" s="31"/>
      <c r="X1115" s="28"/>
    </row>
    <row r="1116" ht="15.75" customHeight="1">
      <c r="A1116" s="183"/>
      <c r="C1116" s="7"/>
      <c r="D1116" s="7"/>
      <c r="E1116" s="7"/>
      <c r="F1116" s="7"/>
      <c r="G1116" s="7"/>
      <c r="H1116" s="7"/>
      <c r="I1116" s="7"/>
      <c r="J1116" s="7"/>
      <c r="M1116" s="7"/>
      <c r="N1116" s="7"/>
      <c r="O1116" s="7"/>
      <c r="P1116" s="191"/>
      <c r="Q1116" s="191"/>
      <c r="R1116" s="7"/>
      <c r="S1116" s="7">
        <f t="shared" si="3"/>
        <v>0</v>
      </c>
      <c r="T1116" s="31"/>
      <c r="U1116" s="31"/>
      <c r="X1116" s="28"/>
    </row>
    <row r="1117" ht="15.75" customHeight="1">
      <c r="A1117" s="183"/>
      <c r="C1117" s="7"/>
      <c r="D1117" s="7"/>
      <c r="E1117" s="7"/>
      <c r="F1117" s="7"/>
      <c r="G1117" s="7"/>
      <c r="H1117" s="7"/>
      <c r="I1117" s="7"/>
      <c r="J1117" s="7"/>
      <c r="M1117" s="7"/>
      <c r="N1117" s="7"/>
      <c r="O1117" s="7"/>
      <c r="P1117" s="191"/>
      <c r="Q1117" s="191"/>
      <c r="R1117" s="7"/>
      <c r="S1117" s="7">
        <f t="shared" si="3"/>
        <v>0</v>
      </c>
      <c r="T1117" s="31"/>
      <c r="U1117" s="31"/>
      <c r="X1117" s="28"/>
    </row>
    <row r="1118" ht="15.75" customHeight="1">
      <c r="A1118" s="183"/>
      <c r="C1118" s="7"/>
      <c r="D1118" s="7"/>
      <c r="E1118" s="7"/>
      <c r="F1118" s="7"/>
      <c r="G1118" s="7"/>
      <c r="H1118" s="7"/>
      <c r="I1118" s="7"/>
      <c r="J1118" s="7"/>
      <c r="M1118" s="7"/>
      <c r="N1118" s="7"/>
      <c r="O1118" s="7"/>
      <c r="P1118" s="191"/>
      <c r="Q1118" s="191"/>
      <c r="R1118" s="7"/>
      <c r="S1118" s="7">
        <f t="shared" si="3"/>
        <v>0</v>
      </c>
      <c r="T1118" s="31"/>
      <c r="U1118" s="31"/>
      <c r="X1118" s="28"/>
    </row>
    <row r="1119" ht="15.75" customHeight="1">
      <c r="A1119" s="183"/>
      <c r="C1119" s="7"/>
      <c r="D1119" s="7"/>
      <c r="E1119" s="7"/>
      <c r="F1119" s="7"/>
      <c r="G1119" s="7"/>
      <c r="H1119" s="7"/>
      <c r="I1119" s="7"/>
      <c r="J1119" s="7"/>
      <c r="M1119" s="7"/>
      <c r="N1119" s="7"/>
      <c r="O1119" s="7"/>
      <c r="P1119" s="191"/>
      <c r="Q1119" s="191"/>
      <c r="R1119" s="7"/>
      <c r="S1119" s="7">
        <f t="shared" si="3"/>
        <v>0</v>
      </c>
      <c r="T1119" s="31"/>
      <c r="U1119" s="31"/>
      <c r="X1119" s="28"/>
    </row>
    <row r="1120" ht="15.75" customHeight="1">
      <c r="A1120" s="183"/>
      <c r="C1120" s="7"/>
      <c r="D1120" s="7"/>
      <c r="E1120" s="7"/>
      <c r="F1120" s="7"/>
      <c r="G1120" s="7"/>
      <c r="H1120" s="7"/>
      <c r="I1120" s="7"/>
      <c r="J1120" s="7"/>
      <c r="M1120" s="7"/>
      <c r="N1120" s="7"/>
      <c r="O1120" s="7"/>
      <c r="P1120" s="191"/>
      <c r="Q1120" s="191"/>
      <c r="R1120" s="7"/>
      <c r="S1120" s="7">
        <f t="shared" si="3"/>
        <v>0</v>
      </c>
      <c r="T1120" s="31"/>
      <c r="U1120" s="31"/>
      <c r="X1120" s="28"/>
    </row>
    <row r="1121" ht="15.75" customHeight="1">
      <c r="A1121" s="183"/>
      <c r="C1121" s="7"/>
      <c r="D1121" s="7"/>
      <c r="E1121" s="7"/>
      <c r="F1121" s="7"/>
      <c r="G1121" s="7"/>
      <c r="H1121" s="7"/>
      <c r="I1121" s="7"/>
      <c r="J1121" s="7"/>
      <c r="M1121" s="7"/>
      <c r="N1121" s="7"/>
      <c r="O1121" s="7"/>
      <c r="P1121" s="191"/>
      <c r="Q1121" s="191"/>
      <c r="R1121" s="7"/>
      <c r="S1121" s="7">
        <f t="shared" si="3"/>
        <v>0</v>
      </c>
      <c r="T1121" s="31"/>
      <c r="U1121" s="31"/>
      <c r="X1121" s="28"/>
    </row>
    <row r="1122" ht="15.75" customHeight="1">
      <c r="A1122" s="183"/>
      <c r="C1122" s="7"/>
      <c r="D1122" s="7"/>
      <c r="E1122" s="7"/>
      <c r="F1122" s="7"/>
      <c r="G1122" s="7"/>
      <c r="H1122" s="7"/>
      <c r="I1122" s="7"/>
      <c r="J1122" s="7"/>
      <c r="M1122" s="7"/>
      <c r="N1122" s="7"/>
      <c r="O1122" s="7"/>
      <c r="P1122" s="191"/>
      <c r="Q1122" s="191"/>
      <c r="R1122" s="7"/>
      <c r="S1122" s="7">
        <f t="shared" si="3"/>
        <v>0</v>
      </c>
      <c r="T1122" s="31"/>
      <c r="U1122" s="31"/>
      <c r="X1122" s="28"/>
    </row>
    <row r="1123" ht="15.75" customHeight="1">
      <c r="A1123" s="183"/>
      <c r="C1123" s="7"/>
      <c r="D1123" s="7"/>
      <c r="E1123" s="7"/>
      <c r="F1123" s="7"/>
      <c r="G1123" s="7"/>
      <c r="H1123" s="7"/>
      <c r="I1123" s="7"/>
      <c r="J1123" s="7"/>
      <c r="M1123" s="7"/>
      <c r="N1123" s="7"/>
      <c r="O1123" s="7"/>
      <c r="P1123" s="191"/>
      <c r="Q1123" s="191"/>
      <c r="R1123" s="7"/>
      <c r="S1123" s="7">
        <f t="shared" si="3"/>
        <v>0</v>
      </c>
      <c r="T1123" s="31"/>
      <c r="U1123" s="31"/>
      <c r="X1123" s="28"/>
    </row>
    <row r="1124" ht="15.75" customHeight="1">
      <c r="A1124" s="183"/>
      <c r="C1124" s="7"/>
      <c r="D1124" s="7"/>
      <c r="E1124" s="7"/>
      <c r="F1124" s="7"/>
      <c r="G1124" s="7"/>
      <c r="H1124" s="7"/>
      <c r="I1124" s="7"/>
      <c r="J1124" s="7"/>
      <c r="M1124" s="7"/>
      <c r="N1124" s="7"/>
      <c r="O1124" s="7"/>
      <c r="P1124" s="191"/>
      <c r="Q1124" s="191"/>
      <c r="R1124" s="7"/>
      <c r="S1124" s="7">
        <f t="shared" si="3"/>
        <v>0</v>
      </c>
      <c r="T1124" s="31"/>
      <c r="U1124" s="31"/>
      <c r="X1124" s="28"/>
    </row>
    <row r="1125" ht="15.75" customHeight="1">
      <c r="A1125" s="183"/>
      <c r="C1125" s="7"/>
      <c r="D1125" s="7"/>
      <c r="E1125" s="7"/>
      <c r="F1125" s="7"/>
      <c r="G1125" s="7"/>
      <c r="H1125" s="7"/>
      <c r="I1125" s="7"/>
      <c r="J1125" s="7"/>
      <c r="M1125" s="7"/>
      <c r="N1125" s="7"/>
      <c r="O1125" s="7"/>
      <c r="P1125" s="191"/>
      <c r="Q1125" s="191"/>
      <c r="R1125" s="7"/>
      <c r="S1125" s="7">
        <f t="shared" si="3"/>
        <v>0</v>
      </c>
      <c r="T1125" s="31"/>
      <c r="U1125" s="31"/>
      <c r="X1125" s="28"/>
    </row>
    <row r="1126" ht="15.75" customHeight="1">
      <c r="A1126" s="183"/>
      <c r="C1126" s="7"/>
      <c r="D1126" s="7"/>
      <c r="E1126" s="7"/>
      <c r="F1126" s="7"/>
      <c r="G1126" s="7"/>
      <c r="H1126" s="7"/>
      <c r="I1126" s="7"/>
      <c r="J1126" s="7"/>
      <c r="M1126" s="7"/>
      <c r="N1126" s="7"/>
      <c r="O1126" s="7"/>
      <c r="P1126" s="191"/>
      <c r="Q1126" s="191"/>
      <c r="R1126" s="7"/>
      <c r="S1126" s="7">
        <f t="shared" si="3"/>
        <v>0</v>
      </c>
      <c r="T1126" s="31"/>
      <c r="U1126" s="31"/>
      <c r="X1126" s="28"/>
    </row>
    <row r="1127" ht="15.75" customHeight="1">
      <c r="A1127" s="183"/>
      <c r="C1127" s="7"/>
      <c r="D1127" s="7"/>
      <c r="E1127" s="7"/>
      <c r="F1127" s="7"/>
      <c r="G1127" s="7"/>
      <c r="H1127" s="7"/>
      <c r="I1127" s="7"/>
      <c r="J1127" s="7"/>
      <c r="M1127" s="7"/>
      <c r="N1127" s="7"/>
      <c r="O1127" s="7"/>
      <c r="P1127" s="191"/>
      <c r="Q1127" s="191"/>
      <c r="R1127" s="7"/>
      <c r="S1127" s="7">
        <f t="shared" si="3"/>
        <v>0</v>
      </c>
      <c r="T1127" s="31"/>
      <c r="U1127" s="31"/>
      <c r="X1127" s="28"/>
    </row>
    <row r="1128" ht="15.75" customHeight="1">
      <c r="A1128" s="183"/>
      <c r="C1128" s="7"/>
      <c r="D1128" s="7"/>
      <c r="E1128" s="7"/>
      <c r="F1128" s="7"/>
      <c r="G1128" s="7"/>
      <c r="H1128" s="7"/>
      <c r="I1128" s="7"/>
      <c r="J1128" s="7"/>
      <c r="M1128" s="7"/>
      <c r="N1128" s="7"/>
      <c r="O1128" s="7"/>
      <c r="P1128" s="191"/>
      <c r="Q1128" s="191"/>
      <c r="R1128" s="7"/>
      <c r="S1128" s="7">
        <f t="shared" si="3"/>
        <v>0</v>
      </c>
      <c r="T1128" s="31"/>
      <c r="U1128" s="31"/>
      <c r="X1128" s="28"/>
    </row>
    <row r="1129" ht="15.75" customHeight="1">
      <c r="A1129" s="183"/>
      <c r="C1129" s="7"/>
      <c r="D1129" s="7"/>
      <c r="E1129" s="7"/>
      <c r="F1129" s="7"/>
      <c r="G1129" s="7"/>
      <c r="H1129" s="7"/>
      <c r="I1129" s="7"/>
      <c r="J1129" s="7"/>
      <c r="M1129" s="7"/>
      <c r="N1129" s="7"/>
      <c r="O1129" s="7"/>
      <c r="P1129" s="191"/>
      <c r="Q1129" s="191"/>
      <c r="R1129" s="7"/>
      <c r="S1129" s="7">
        <f t="shared" si="3"/>
        <v>0</v>
      </c>
      <c r="T1129" s="31"/>
      <c r="U1129" s="31"/>
      <c r="X1129" s="28"/>
    </row>
    <row r="1130" ht="15.75" customHeight="1">
      <c r="A1130" s="183"/>
      <c r="C1130" s="7"/>
      <c r="D1130" s="7"/>
      <c r="E1130" s="7"/>
      <c r="F1130" s="7"/>
      <c r="G1130" s="7"/>
      <c r="H1130" s="7"/>
      <c r="I1130" s="7"/>
      <c r="J1130" s="7"/>
      <c r="M1130" s="7"/>
      <c r="N1130" s="7"/>
      <c r="O1130" s="7"/>
      <c r="P1130" s="191"/>
      <c r="Q1130" s="191"/>
      <c r="R1130" s="7"/>
      <c r="S1130" s="7">
        <f t="shared" si="3"/>
        <v>0</v>
      </c>
      <c r="T1130" s="31"/>
      <c r="U1130" s="31"/>
      <c r="X1130" s="28"/>
    </row>
    <row r="1131" ht="15.75" customHeight="1">
      <c r="A1131" s="183"/>
      <c r="C1131" s="7"/>
      <c r="D1131" s="7"/>
      <c r="E1131" s="7"/>
      <c r="F1131" s="7"/>
      <c r="G1131" s="7"/>
      <c r="H1131" s="7"/>
      <c r="I1131" s="7"/>
      <c r="J1131" s="7"/>
      <c r="M1131" s="7"/>
      <c r="N1131" s="7"/>
      <c r="O1131" s="7"/>
      <c r="P1131" s="191"/>
      <c r="Q1131" s="191"/>
      <c r="R1131" s="7"/>
      <c r="S1131" s="7">
        <f t="shared" si="3"/>
        <v>0</v>
      </c>
      <c r="T1131" s="31"/>
      <c r="U1131" s="31"/>
      <c r="X1131" s="28"/>
    </row>
    <row r="1132" ht="15.75" customHeight="1">
      <c r="A1132" s="183"/>
      <c r="C1132" s="7"/>
      <c r="D1132" s="7"/>
      <c r="E1132" s="7"/>
      <c r="F1132" s="7"/>
      <c r="G1132" s="7"/>
      <c r="H1132" s="7"/>
      <c r="I1132" s="7"/>
      <c r="J1132" s="7"/>
      <c r="M1132" s="7"/>
      <c r="N1132" s="7"/>
      <c r="O1132" s="7"/>
      <c r="P1132" s="191"/>
      <c r="Q1132" s="191"/>
      <c r="R1132" s="7"/>
      <c r="S1132" s="7">
        <f t="shared" si="3"/>
        <v>0</v>
      </c>
      <c r="T1132" s="31"/>
      <c r="U1132" s="31"/>
      <c r="X1132" s="28"/>
    </row>
    <row r="1133" ht="15.75" customHeight="1">
      <c r="A1133" s="183"/>
      <c r="C1133" s="7"/>
      <c r="D1133" s="7"/>
      <c r="E1133" s="7"/>
      <c r="F1133" s="7"/>
      <c r="G1133" s="7"/>
      <c r="H1133" s="7"/>
      <c r="I1133" s="7"/>
      <c r="J1133" s="7"/>
      <c r="M1133" s="7"/>
      <c r="N1133" s="7"/>
      <c r="O1133" s="7"/>
      <c r="P1133" s="191"/>
      <c r="Q1133" s="191"/>
      <c r="R1133" s="7"/>
      <c r="S1133" s="7">
        <f t="shared" si="3"/>
        <v>0</v>
      </c>
      <c r="T1133" s="31"/>
      <c r="U1133" s="31"/>
      <c r="X1133" s="28"/>
    </row>
    <row r="1134" ht="15.75" customHeight="1">
      <c r="A1134" s="183"/>
      <c r="C1134" s="7"/>
      <c r="D1134" s="7"/>
      <c r="E1134" s="7"/>
      <c r="F1134" s="7"/>
      <c r="G1134" s="7"/>
      <c r="H1134" s="7"/>
      <c r="I1134" s="7"/>
      <c r="J1134" s="7"/>
      <c r="M1134" s="7"/>
      <c r="N1134" s="7"/>
      <c r="O1134" s="7"/>
      <c r="P1134" s="191"/>
      <c r="Q1134" s="191"/>
      <c r="R1134" s="7"/>
      <c r="S1134" s="7">
        <f t="shared" si="3"/>
        <v>0</v>
      </c>
      <c r="T1134" s="31"/>
      <c r="U1134" s="31"/>
      <c r="X1134" s="28"/>
    </row>
    <row r="1135" ht="15.75" customHeight="1">
      <c r="A1135" s="183"/>
      <c r="C1135" s="7"/>
      <c r="D1135" s="7"/>
      <c r="E1135" s="7"/>
      <c r="F1135" s="7"/>
      <c r="G1135" s="7"/>
      <c r="H1135" s="7"/>
      <c r="I1135" s="7"/>
      <c r="J1135" s="7"/>
      <c r="M1135" s="7"/>
      <c r="N1135" s="7"/>
      <c r="O1135" s="7"/>
      <c r="P1135" s="191"/>
      <c r="Q1135" s="191"/>
      <c r="R1135" s="7"/>
      <c r="S1135" s="7">
        <f t="shared" si="3"/>
        <v>0</v>
      </c>
      <c r="T1135" s="31"/>
      <c r="U1135" s="31"/>
      <c r="X1135" s="28"/>
    </row>
    <row r="1136" ht="15.75" customHeight="1">
      <c r="A1136" s="183"/>
      <c r="C1136" s="7"/>
      <c r="D1136" s="7"/>
      <c r="E1136" s="7"/>
      <c r="F1136" s="7"/>
      <c r="G1136" s="7"/>
      <c r="H1136" s="7"/>
      <c r="I1136" s="7"/>
      <c r="J1136" s="7"/>
      <c r="M1136" s="7"/>
      <c r="N1136" s="7"/>
      <c r="O1136" s="7"/>
      <c r="P1136" s="191"/>
      <c r="Q1136" s="191"/>
      <c r="R1136" s="7"/>
      <c r="S1136" s="7">
        <f t="shared" si="3"/>
        <v>0</v>
      </c>
      <c r="T1136" s="31"/>
      <c r="U1136" s="31"/>
      <c r="X1136" s="28"/>
    </row>
    <row r="1137" ht="15.75" customHeight="1">
      <c r="A1137" s="183"/>
      <c r="C1137" s="7"/>
      <c r="D1137" s="7"/>
      <c r="E1137" s="7"/>
      <c r="F1137" s="7"/>
      <c r="G1137" s="7"/>
      <c r="H1137" s="7"/>
      <c r="I1137" s="7"/>
      <c r="J1137" s="7"/>
      <c r="M1137" s="7"/>
      <c r="N1137" s="7"/>
      <c r="O1137" s="7"/>
      <c r="P1137" s="191"/>
      <c r="Q1137" s="191"/>
      <c r="R1137" s="7"/>
      <c r="S1137" s="7">
        <f t="shared" si="3"/>
        <v>0</v>
      </c>
      <c r="T1137" s="31"/>
      <c r="U1137" s="31"/>
      <c r="X1137" s="28"/>
    </row>
    <row r="1138" ht="15.75" customHeight="1">
      <c r="A1138" s="183"/>
      <c r="C1138" s="7"/>
      <c r="D1138" s="7"/>
      <c r="E1138" s="7"/>
      <c r="F1138" s="7"/>
      <c r="G1138" s="7"/>
      <c r="H1138" s="7"/>
      <c r="I1138" s="7"/>
      <c r="J1138" s="7"/>
      <c r="M1138" s="7"/>
      <c r="N1138" s="7"/>
      <c r="O1138" s="7"/>
      <c r="P1138" s="191"/>
      <c r="Q1138" s="191"/>
      <c r="R1138" s="7"/>
      <c r="S1138" s="7">
        <f t="shared" si="3"/>
        <v>0</v>
      </c>
      <c r="T1138" s="31"/>
      <c r="U1138" s="31"/>
      <c r="X1138" s="28"/>
    </row>
    <row r="1139" ht="15.75" customHeight="1">
      <c r="A1139" s="183"/>
      <c r="C1139" s="7"/>
      <c r="D1139" s="7"/>
      <c r="E1139" s="7"/>
      <c r="F1139" s="7"/>
      <c r="G1139" s="7"/>
      <c r="H1139" s="7"/>
      <c r="I1139" s="7"/>
      <c r="J1139" s="7"/>
      <c r="M1139" s="7"/>
      <c r="N1139" s="7"/>
      <c r="O1139" s="7"/>
      <c r="P1139" s="191"/>
      <c r="Q1139" s="191"/>
      <c r="R1139" s="7"/>
      <c r="S1139" s="7">
        <f t="shared" si="3"/>
        <v>0</v>
      </c>
      <c r="T1139" s="31"/>
      <c r="U1139" s="31"/>
      <c r="X1139" s="28"/>
    </row>
    <row r="1140" ht="15.75" customHeight="1">
      <c r="A1140" s="183"/>
      <c r="C1140" s="7"/>
      <c r="D1140" s="7"/>
      <c r="E1140" s="7"/>
      <c r="F1140" s="7"/>
      <c r="G1140" s="7"/>
      <c r="H1140" s="7"/>
      <c r="I1140" s="7"/>
      <c r="J1140" s="7"/>
      <c r="M1140" s="7"/>
      <c r="N1140" s="7"/>
      <c r="O1140" s="7"/>
      <c r="P1140" s="191"/>
      <c r="Q1140" s="191"/>
      <c r="R1140" s="7"/>
      <c r="S1140" s="7">
        <f t="shared" si="3"/>
        <v>0</v>
      </c>
      <c r="T1140" s="31"/>
      <c r="U1140" s="31"/>
      <c r="X1140" s="28"/>
    </row>
    <row r="1141" ht="15.75" customHeight="1">
      <c r="A1141" s="183"/>
      <c r="C1141" s="7"/>
      <c r="D1141" s="7"/>
      <c r="E1141" s="7"/>
      <c r="F1141" s="7"/>
      <c r="G1141" s="7"/>
      <c r="H1141" s="7"/>
      <c r="I1141" s="7"/>
      <c r="J1141" s="7"/>
      <c r="M1141" s="7"/>
      <c r="N1141" s="7"/>
      <c r="O1141" s="7"/>
      <c r="P1141" s="191"/>
      <c r="Q1141" s="191"/>
      <c r="R1141" s="7"/>
      <c r="S1141" s="7">
        <f t="shared" si="3"/>
        <v>0</v>
      </c>
      <c r="T1141" s="31"/>
      <c r="U1141" s="31"/>
      <c r="X1141" s="28"/>
    </row>
    <row r="1142" ht="15.75" customHeight="1">
      <c r="A1142" s="183"/>
      <c r="C1142" s="7"/>
      <c r="D1142" s="7"/>
      <c r="E1142" s="7"/>
      <c r="F1142" s="7"/>
      <c r="G1142" s="7"/>
      <c r="H1142" s="7"/>
      <c r="I1142" s="7"/>
      <c r="J1142" s="7"/>
      <c r="M1142" s="7"/>
      <c r="N1142" s="7"/>
      <c r="O1142" s="7"/>
      <c r="P1142" s="191"/>
      <c r="Q1142" s="191"/>
      <c r="R1142" s="7"/>
      <c r="S1142" s="7">
        <f t="shared" si="3"/>
        <v>0</v>
      </c>
      <c r="T1142" s="31"/>
      <c r="U1142" s="31"/>
      <c r="X1142" s="28"/>
    </row>
    <row r="1143" ht="15.75" customHeight="1">
      <c r="A1143" s="183"/>
      <c r="C1143" s="7"/>
      <c r="D1143" s="7"/>
      <c r="E1143" s="7"/>
      <c r="F1143" s="7"/>
      <c r="G1143" s="7"/>
      <c r="H1143" s="7"/>
      <c r="I1143" s="7"/>
      <c r="J1143" s="7"/>
      <c r="M1143" s="7"/>
      <c r="N1143" s="7"/>
      <c r="O1143" s="7"/>
      <c r="P1143" s="191"/>
      <c r="Q1143" s="191"/>
      <c r="R1143" s="7"/>
      <c r="S1143" s="7">
        <f t="shared" si="3"/>
        <v>0</v>
      </c>
      <c r="T1143" s="31"/>
      <c r="U1143" s="31"/>
      <c r="X1143" s="28"/>
    </row>
    <row r="1144" ht="15.75" customHeight="1">
      <c r="A1144" s="183"/>
      <c r="C1144" s="7"/>
      <c r="D1144" s="7"/>
      <c r="E1144" s="7"/>
      <c r="F1144" s="7"/>
      <c r="G1144" s="7"/>
      <c r="H1144" s="7"/>
      <c r="I1144" s="7"/>
      <c r="J1144" s="7"/>
      <c r="M1144" s="7"/>
      <c r="N1144" s="7"/>
      <c r="O1144" s="7"/>
      <c r="P1144" s="191"/>
      <c r="Q1144" s="191"/>
      <c r="R1144" s="7"/>
      <c r="S1144" s="7">
        <f t="shared" si="3"/>
        <v>0</v>
      </c>
      <c r="T1144" s="31"/>
      <c r="U1144" s="31"/>
      <c r="X1144" s="28"/>
    </row>
    <row r="1145" ht="15.75" customHeight="1">
      <c r="A1145" s="183"/>
      <c r="C1145" s="7"/>
      <c r="D1145" s="7"/>
      <c r="E1145" s="7"/>
      <c r="F1145" s="7"/>
      <c r="G1145" s="7"/>
      <c r="H1145" s="7"/>
      <c r="I1145" s="7"/>
      <c r="J1145" s="7"/>
      <c r="M1145" s="7"/>
      <c r="N1145" s="7"/>
      <c r="O1145" s="7"/>
      <c r="P1145" s="191"/>
      <c r="Q1145" s="191"/>
      <c r="R1145" s="7"/>
      <c r="S1145" s="7">
        <f t="shared" si="3"/>
        <v>0</v>
      </c>
      <c r="T1145" s="31"/>
      <c r="U1145" s="31"/>
      <c r="X1145" s="28"/>
    </row>
    <row r="1146" ht="15.75" customHeight="1">
      <c r="A1146" s="183"/>
      <c r="C1146" s="7"/>
      <c r="D1146" s="7"/>
      <c r="E1146" s="7"/>
      <c r="F1146" s="7"/>
      <c r="G1146" s="7"/>
      <c r="H1146" s="7"/>
      <c r="I1146" s="7"/>
      <c r="J1146" s="7"/>
      <c r="M1146" s="7"/>
      <c r="N1146" s="7"/>
      <c r="O1146" s="7"/>
      <c r="P1146" s="191"/>
      <c r="Q1146" s="191"/>
      <c r="R1146" s="7"/>
      <c r="S1146" s="7">
        <f t="shared" si="3"/>
        <v>0</v>
      </c>
      <c r="T1146" s="31"/>
      <c r="U1146" s="31"/>
      <c r="X1146" s="28"/>
    </row>
    <row r="1147" ht="15.75" customHeight="1">
      <c r="A1147" s="183"/>
      <c r="C1147" s="7"/>
      <c r="D1147" s="7"/>
      <c r="E1147" s="7"/>
      <c r="F1147" s="7"/>
      <c r="G1147" s="7"/>
      <c r="H1147" s="7"/>
      <c r="I1147" s="7"/>
      <c r="J1147" s="7"/>
      <c r="M1147" s="7"/>
      <c r="N1147" s="7"/>
      <c r="O1147" s="7"/>
      <c r="P1147" s="191"/>
      <c r="Q1147" s="191"/>
      <c r="R1147" s="7"/>
      <c r="S1147" s="7">
        <f t="shared" si="3"/>
        <v>0</v>
      </c>
      <c r="T1147" s="31"/>
      <c r="U1147" s="31"/>
      <c r="X1147" s="28"/>
    </row>
    <row r="1148" ht="15.75" customHeight="1">
      <c r="A1148" s="183"/>
      <c r="C1148" s="7"/>
      <c r="D1148" s="7"/>
      <c r="E1148" s="7"/>
      <c r="F1148" s="7"/>
      <c r="G1148" s="7"/>
      <c r="H1148" s="7"/>
      <c r="I1148" s="7"/>
      <c r="J1148" s="7"/>
      <c r="M1148" s="7"/>
      <c r="N1148" s="7"/>
      <c r="O1148" s="7"/>
      <c r="P1148" s="191"/>
      <c r="Q1148" s="191"/>
      <c r="R1148" s="7"/>
      <c r="S1148" s="7">
        <f t="shared" si="3"/>
        <v>0</v>
      </c>
      <c r="T1148" s="31"/>
      <c r="U1148" s="31"/>
      <c r="X1148" s="28"/>
    </row>
    <row r="1149" ht="15.75" customHeight="1">
      <c r="A1149" s="183"/>
      <c r="C1149" s="7"/>
      <c r="D1149" s="7"/>
      <c r="E1149" s="7"/>
      <c r="F1149" s="7"/>
      <c r="G1149" s="7"/>
      <c r="H1149" s="7"/>
      <c r="I1149" s="7"/>
      <c r="J1149" s="7"/>
      <c r="M1149" s="7"/>
      <c r="N1149" s="7"/>
      <c r="O1149" s="7"/>
      <c r="P1149" s="191"/>
      <c r="Q1149" s="191"/>
      <c r="R1149" s="7"/>
      <c r="S1149" s="7">
        <f t="shared" si="3"/>
        <v>0</v>
      </c>
      <c r="T1149" s="31"/>
      <c r="U1149" s="31"/>
      <c r="X1149" s="28"/>
    </row>
    <row r="1150" ht="15.75" customHeight="1">
      <c r="A1150" s="183"/>
      <c r="C1150" s="7"/>
      <c r="D1150" s="7"/>
      <c r="E1150" s="7"/>
      <c r="F1150" s="7"/>
      <c r="G1150" s="7"/>
      <c r="H1150" s="7"/>
      <c r="I1150" s="7"/>
      <c r="J1150" s="7"/>
      <c r="M1150" s="7"/>
      <c r="N1150" s="7"/>
      <c r="O1150" s="7"/>
      <c r="P1150" s="191"/>
      <c r="Q1150" s="191"/>
      <c r="R1150" s="7"/>
      <c r="S1150" s="7">
        <f t="shared" si="3"/>
        <v>0</v>
      </c>
      <c r="T1150" s="31"/>
      <c r="U1150" s="31"/>
      <c r="X1150" s="28"/>
    </row>
    <row r="1151" ht="15.75" customHeight="1">
      <c r="A1151" s="183"/>
      <c r="C1151" s="7"/>
      <c r="D1151" s="7"/>
      <c r="E1151" s="7"/>
      <c r="F1151" s="7"/>
      <c r="G1151" s="7"/>
      <c r="H1151" s="7"/>
      <c r="I1151" s="7"/>
      <c r="J1151" s="7"/>
      <c r="M1151" s="7"/>
      <c r="N1151" s="7"/>
      <c r="O1151" s="7"/>
      <c r="P1151" s="191"/>
      <c r="Q1151" s="191"/>
      <c r="R1151" s="7"/>
      <c r="S1151" s="7">
        <f t="shared" si="3"/>
        <v>0</v>
      </c>
      <c r="T1151" s="31"/>
      <c r="U1151" s="31"/>
      <c r="X1151" s="28"/>
    </row>
    <row r="1152" ht="15.75" customHeight="1">
      <c r="A1152" s="183"/>
      <c r="C1152" s="7"/>
      <c r="D1152" s="7"/>
      <c r="E1152" s="7"/>
      <c r="F1152" s="7"/>
      <c r="G1152" s="7"/>
      <c r="H1152" s="7"/>
      <c r="I1152" s="7"/>
      <c r="J1152" s="7"/>
      <c r="M1152" s="7"/>
      <c r="N1152" s="7"/>
      <c r="O1152" s="7"/>
      <c r="P1152" s="191"/>
      <c r="Q1152" s="191"/>
      <c r="R1152" s="7"/>
      <c r="S1152" s="7">
        <f t="shared" si="3"/>
        <v>0</v>
      </c>
      <c r="T1152" s="31"/>
      <c r="U1152" s="31"/>
      <c r="X1152" s="28"/>
    </row>
    <row r="1153" ht="15.75" customHeight="1">
      <c r="A1153" s="183"/>
      <c r="C1153" s="7"/>
      <c r="D1153" s="7"/>
      <c r="E1153" s="7"/>
      <c r="F1153" s="7"/>
      <c r="G1153" s="7"/>
      <c r="H1153" s="7"/>
      <c r="I1153" s="7"/>
      <c r="J1153" s="7"/>
      <c r="M1153" s="7"/>
      <c r="N1153" s="7"/>
      <c r="O1153" s="7"/>
      <c r="P1153" s="191"/>
      <c r="Q1153" s="191"/>
      <c r="R1153" s="7"/>
      <c r="S1153" s="7">
        <f t="shared" si="3"/>
        <v>0</v>
      </c>
      <c r="T1153" s="31"/>
      <c r="U1153" s="31"/>
      <c r="X1153" s="28"/>
    </row>
    <row r="1154" ht="15.75" customHeight="1">
      <c r="A1154" s="183"/>
      <c r="C1154" s="7"/>
      <c r="D1154" s="7"/>
      <c r="E1154" s="7"/>
      <c r="F1154" s="7"/>
      <c r="G1154" s="7"/>
      <c r="H1154" s="7"/>
      <c r="I1154" s="7"/>
      <c r="J1154" s="7"/>
      <c r="M1154" s="7"/>
      <c r="N1154" s="7"/>
      <c r="O1154" s="7"/>
      <c r="P1154" s="191"/>
      <c r="Q1154" s="191"/>
      <c r="R1154" s="7"/>
      <c r="S1154" s="7">
        <f t="shared" si="3"/>
        <v>0</v>
      </c>
      <c r="T1154" s="31"/>
      <c r="U1154" s="31"/>
      <c r="X1154" s="28"/>
    </row>
    <row r="1155" ht="15.75" customHeight="1">
      <c r="A1155" s="183"/>
      <c r="C1155" s="7"/>
      <c r="D1155" s="7"/>
      <c r="E1155" s="7"/>
      <c r="F1155" s="7"/>
      <c r="G1155" s="7"/>
      <c r="H1155" s="7"/>
      <c r="I1155" s="7"/>
      <c r="J1155" s="7"/>
      <c r="M1155" s="7"/>
      <c r="N1155" s="7"/>
      <c r="O1155" s="7"/>
      <c r="P1155" s="191"/>
      <c r="Q1155" s="191"/>
      <c r="R1155" s="7"/>
      <c r="S1155" s="7">
        <f t="shared" si="3"/>
        <v>0</v>
      </c>
      <c r="T1155" s="31"/>
      <c r="U1155" s="31"/>
      <c r="X1155" s="28"/>
    </row>
    <row r="1156" ht="15.75" customHeight="1">
      <c r="A1156" s="183"/>
      <c r="C1156" s="7"/>
      <c r="D1156" s="7"/>
      <c r="E1156" s="7"/>
      <c r="F1156" s="7"/>
      <c r="G1156" s="7"/>
      <c r="H1156" s="7"/>
      <c r="I1156" s="7"/>
      <c r="J1156" s="7"/>
      <c r="M1156" s="7"/>
      <c r="N1156" s="7"/>
      <c r="O1156" s="7"/>
      <c r="P1156" s="191"/>
      <c r="Q1156" s="191"/>
      <c r="R1156" s="7"/>
      <c r="S1156" s="7">
        <f t="shared" si="3"/>
        <v>0</v>
      </c>
      <c r="T1156" s="31"/>
      <c r="U1156" s="31"/>
      <c r="X1156" s="28"/>
    </row>
    <row r="1157" ht="15.75" customHeight="1">
      <c r="A1157" s="183"/>
      <c r="C1157" s="7"/>
      <c r="D1157" s="7"/>
      <c r="E1157" s="7"/>
      <c r="F1157" s="7"/>
      <c r="G1157" s="7"/>
      <c r="H1157" s="7"/>
      <c r="I1157" s="7"/>
      <c r="J1157" s="7"/>
      <c r="M1157" s="7"/>
      <c r="N1157" s="7"/>
      <c r="O1157" s="7"/>
      <c r="P1157" s="191"/>
      <c r="Q1157" s="191"/>
      <c r="R1157" s="7"/>
      <c r="S1157" s="7">
        <f t="shared" si="3"/>
        <v>0</v>
      </c>
      <c r="T1157" s="31"/>
      <c r="U1157" s="31"/>
      <c r="X1157" s="28"/>
    </row>
    <row r="1158" ht="15.75" customHeight="1">
      <c r="A1158" s="183"/>
      <c r="C1158" s="7"/>
      <c r="D1158" s="7"/>
      <c r="E1158" s="7"/>
      <c r="F1158" s="7"/>
      <c r="G1158" s="7"/>
      <c r="H1158" s="7"/>
      <c r="I1158" s="7"/>
      <c r="J1158" s="7"/>
      <c r="M1158" s="7"/>
      <c r="N1158" s="7"/>
      <c r="O1158" s="7"/>
      <c r="P1158" s="191"/>
      <c r="Q1158" s="191"/>
      <c r="R1158" s="7"/>
      <c r="S1158" s="7">
        <f t="shared" si="3"/>
        <v>0</v>
      </c>
      <c r="T1158" s="31"/>
      <c r="U1158" s="31"/>
      <c r="X1158" s="28"/>
    </row>
    <row r="1159" ht="15.75" customHeight="1">
      <c r="A1159" s="183"/>
      <c r="C1159" s="7"/>
      <c r="D1159" s="7"/>
      <c r="E1159" s="7"/>
      <c r="F1159" s="7"/>
      <c r="G1159" s="7"/>
      <c r="H1159" s="7"/>
      <c r="I1159" s="7"/>
      <c r="J1159" s="7"/>
      <c r="M1159" s="7"/>
      <c r="N1159" s="7"/>
      <c r="O1159" s="7"/>
      <c r="P1159" s="191"/>
      <c r="Q1159" s="191"/>
      <c r="R1159" s="7"/>
      <c r="S1159" s="7">
        <f t="shared" si="3"/>
        <v>0</v>
      </c>
      <c r="T1159" s="31"/>
      <c r="U1159" s="31"/>
      <c r="X1159" s="28"/>
    </row>
    <row r="1160" ht="15.75" customHeight="1">
      <c r="A1160" s="183"/>
      <c r="C1160" s="7"/>
      <c r="D1160" s="7"/>
      <c r="E1160" s="7"/>
      <c r="F1160" s="7"/>
      <c r="G1160" s="7"/>
      <c r="H1160" s="7"/>
      <c r="I1160" s="7"/>
      <c r="J1160" s="7"/>
      <c r="M1160" s="7"/>
      <c r="N1160" s="7"/>
      <c r="O1160" s="7"/>
      <c r="P1160" s="191"/>
      <c r="Q1160" s="191"/>
      <c r="R1160" s="7"/>
      <c r="S1160" s="7">
        <f t="shared" si="3"/>
        <v>0</v>
      </c>
      <c r="T1160" s="31"/>
      <c r="U1160" s="31"/>
      <c r="X1160" s="28"/>
    </row>
    <row r="1161" ht="15.75" customHeight="1">
      <c r="A1161" s="183"/>
      <c r="C1161" s="7"/>
      <c r="D1161" s="7"/>
      <c r="E1161" s="7"/>
      <c r="F1161" s="7"/>
      <c r="G1161" s="7"/>
      <c r="H1161" s="7"/>
      <c r="I1161" s="7"/>
      <c r="J1161" s="7"/>
      <c r="M1161" s="7"/>
      <c r="N1161" s="7"/>
      <c r="O1161" s="7"/>
      <c r="P1161" s="191"/>
      <c r="Q1161" s="191"/>
      <c r="R1161" s="7"/>
      <c r="S1161" s="7">
        <f t="shared" si="3"/>
        <v>0</v>
      </c>
      <c r="T1161" s="31"/>
      <c r="U1161" s="31"/>
      <c r="X1161" s="28"/>
    </row>
    <row r="1162" ht="15.75" customHeight="1">
      <c r="A1162" s="183"/>
      <c r="C1162" s="7"/>
      <c r="D1162" s="7"/>
      <c r="E1162" s="7"/>
      <c r="F1162" s="7"/>
      <c r="G1162" s="7"/>
      <c r="H1162" s="7"/>
      <c r="I1162" s="7"/>
      <c r="J1162" s="7"/>
      <c r="M1162" s="7"/>
      <c r="N1162" s="7"/>
      <c r="O1162" s="7"/>
      <c r="P1162" s="191"/>
      <c r="Q1162" s="191"/>
      <c r="R1162" s="7"/>
      <c r="S1162" s="7">
        <f t="shared" si="3"/>
        <v>0</v>
      </c>
      <c r="T1162" s="31"/>
      <c r="U1162" s="31"/>
      <c r="X1162" s="28"/>
    </row>
    <row r="1163" ht="15.75" customHeight="1">
      <c r="A1163" s="183"/>
      <c r="C1163" s="7"/>
      <c r="D1163" s="7"/>
      <c r="E1163" s="7"/>
      <c r="F1163" s="7"/>
      <c r="G1163" s="7"/>
      <c r="H1163" s="7"/>
      <c r="I1163" s="7"/>
      <c r="J1163" s="7"/>
      <c r="M1163" s="7"/>
      <c r="N1163" s="7"/>
      <c r="O1163" s="7"/>
      <c r="P1163" s="191"/>
      <c r="Q1163" s="191"/>
      <c r="R1163" s="7"/>
      <c r="S1163" s="7">
        <f t="shared" si="3"/>
        <v>0</v>
      </c>
      <c r="T1163" s="31"/>
      <c r="U1163" s="31"/>
      <c r="X1163" s="28"/>
    </row>
    <row r="1164" ht="15.75" customHeight="1">
      <c r="A1164" s="183"/>
      <c r="C1164" s="7"/>
      <c r="D1164" s="7"/>
      <c r="E1164" s="7"/>
      <c r="F1164" s="7"/>
      <c r="G1164" s="7"/>
      <c r="H1164" s="7"/>
      <c r="I1164" s="7"/>
      <c r="J1164" s="7"/>
      <c r="M1164" s="7"/>
      <c r="N1164" s="7"/>
      <c r="O1164" s="7"/>
      <c r="P1164" s="191"/>
      <c r="Q1164" s="191"/>
      <c r="R1164" s="7"/>
      <c r="S1164" s="7">
        <f t="shared" si="3"/>
        <v>0</v>
      </c>
      <c r="T1164" s="31"/>
      <c r="U1164" s="31"/>
      <c r="X1164" s="28"/>
    </row>
    <row r="1165" ht="15.75" customHeight="1">
      <c r="A1165" s="183"/>
      <c r="C1165" s="7"/>
      <c r="D1165" s="7"/>
      <c r="E1165" s="7"/>
      <c r="F1165" s="7"/>
      <c r="G1165" s="7"/>
      <c r="H1165" s="7"/>
      <c r="I1165" s="7"/>
      <c r="J1165" s="7"/>
      <c r="M1165" s="7"/>
      <c r="N1165" s="7"/>
      <c r="O1165" s="7"/>
      <c r="P1165" s="191"/>
      <c r="Q1165" s="191"/>
      <c r="R1165" s="7"/>
      <c r="S1165" s="7">
        <f t="shared" si="3"/>
        <v>0</v>
      </c>
      <c r="T1165" s="31"/>
      <c r="U1165" s="31"/>
      <c r="X1165" s="28"/>
    </row>
    <row r="1166" ht="15.75" customHeight="1">
      <c r="A1166" s="183"/>
      <c r="C1166" s="7"/>
      <c r="D1166" s="7"/>
      <c r="E1166" s="7"/>
      <c r="F1166" s="7"/>
      <c r="G1166" s="7"/>
      <c r="H1166" s="7"/>
      <c r="I1166" s="7"/>
      <c r="J1166" s="7"/>
      <c r="M1166" s="7"/>
      <c r="N1166" s="7"/>
      <c r="O1166" s="7"/>
      <c r="P1166" s="191"/>
      <c r="Q1166" s="191"/>
      <c r="R1166" s="7"/>
      <c r="S1166" s="7">
        <f t="shared" si="3"/>
        <v>0</v>
      </c>
      <c r="T1166" s="31"/>
      <c r="U1166" s="31"/>
      <c r="X1166" s="28"/>
    </row>
    <row r="1167" ht="15.75" customHeight="1">
      <c r="A1167" s="183"/>
      <c r="C1167" s="7"/>
      <c r="D1167" s="7"/>
      <c r="E1167" s="7"/>
      <c r="F1167" s="7"/>
      <c r="G1167" s="7"/>
      <c r="H1167" s="7"/>
      <c r="I1167" s="7"/>
      <c r="J1167" s="7"/>
      <c r="M1167" s="7"/>
      <c r="N1167" s="7"/>
      <c r="O1167" s="7"/>
      <c r="P1167" s="191"/>
      <c r="Q1167" s="191"/>
      <c r="R1167" s="7"/>
      <c r="S1167" s="7">
        <f t="shared" si="3"/>
        <v>0</v>
      </c>
      <c r="T1167" s="31"/>
      <c r="U1167" s="31"/>
      <c r="X1167" s="28"/>
    </row>
    <row r="1168" ht="15.75" customHeight="1">
      <c r="A1168" s="183"/>
      <c r="C1168" s="7"/>
      <c r="D1168" s="7"/>
      <c r="E1168" s="7"/>
      <c r="F1168" s="7"/>
      <c r="G1168" s="7"/>
      <c r="H1168" s="7"/>
      <c r="I1168" s="7"/>
      <c r="J1168" s="7"/>
      <c r="M1168" s="7"/>
      <c r="N1168" s="7"/>
      <c r="O1168" s="7"/>
      <c r="P1168" s="191"/>
      <c r="Q1168" s="191"/>
      <c r="R1168" s="7"/>
      <c r="S1168" s="7">
        <f t="shared" si="3"/>
        <v>0</v>
      </c>
      <c r="T1168" s="31"/>
      <c r="U1168" s="31"/>
      <c r="X1168" s="28"/>
    </row>
    <row r="1169" ht="15.75" customHeight="1">
      <c r="A1169" s="183"/>
      <c r="C1169" s="7"/>
      <c r="D1169" s="7"/>
      <c r="E1169" s="7"/>
      <c r="F1169" s="7"/>
      <c r="G1169" s="7"/>
      <c r="H1169" s="7"/>
      <c r="I1169" s="7"/>
      <c r="J1169" s="7"/>
      <c r="M1169" s="7"/>
      <c r="N1169" s="7"/>
      <c r="O1169" s="7"/>
      <c r="P1169" s="191"/>
      <c r="Q1169" s="191"/>
      <c r="R1169" s="7"/>
      <c r="S1169" s="7">
        <f t="shared" si="3"/>
        <v>0</v>
      </c>
      <c r="T1169" s="31"/>
      <c r="U1169" s="31"/>
      <c r="X1169" s="28"/>
    </row>
    <row r="1170" ht="15.75" customHeight="1">
      <c r="A1170" s="183"/>
      <c r="C1170" s="7"/>
      <c r="D1170" s="7"/>
      <c r="E1170" s="7"/>
      <c r="F1170" s="7"/>
      <c r="G1170" s="7"/>
      <c r="H1170" s="7"/>
      <c r="I1170" s="7"/>
      <c r="J1170" s="7"/>
      <c r="M1170" s="7"/>
      <c r="N1170" s="7"/>
      <c r="O1170" s="7"/>
      <c r="P1170" s="191"/>
      <c r="Q1170" s="191"/>
      <c r="R1170" s="7"/>
      <c r="S1170" s="7">
        <f t="shared" si="3"/>
        <v>0</v>
      </c>
      <c r="T1170" s="31"/>
      <c r="U1170" s="31"/>
      <c r="X1170" s="28"/>
    </row>
    <row r="1171" ht="15.75" customHeight="1">
      <c r="A1171" s="183"/>
      <c r="C1171" s="7"/>
      <c r="D1171" s="7"/>
      <c r="E1171" s="7"/>
      <c r="F1171" s="7"/>
      <c r="G1171" s="7"/>
      <c r="H1171" s="7"/>
      <c r="I1171" s="7"/>
      <c r="J1171" s="7"/>
      <c r="M1171" s="7"/>
      <c r="N1171" s="7"/>
      <c r="O1171" s="7"/>
      <c r="P1171" s="191"/>
      <c r="Q1171" s="191"/>
      <c r="R1171" s="7"/>
      <c r="S1171" s="7">
        <f t="shared" si="3"/>
        <v>0</v>
      </c>
      <c r="T1171" s="31"/>
      <c r="U1171" s="31"/>
      <c r="X1171" s="28"/>
    </row>
    <row r="1172" ht="15.75" customHeight="1">
      <c r="A1172" s="183"/>
      <c r="C1172" s="7"/>
      <c r="D1172" s="7"/>
      <c r="E1172" s="7"/>
      <c r="F1172" s="7"/>
      <c r="G1172" s="7"/>
      <c r="H1172" s="7"/>
      <c r="I1172" s="7"/>
      <c r="J1172" s="7"/>
      <c r="M1172" s="7"/>
      <c r="N1172" s="7"/>
      <c r="O1172" s="7"/>
      <c r="P1172" s="191"/>
      <c r="Q1172" s="191"/>
      <c r="R1172" s="7"/>
      <c r="S1172" s="7">
        <f t="shared" si="3"/>
        <v>0</v>
      </c>
      <c r="T1172" s="31"/>
      <c r="U1172" s="31"/>
      <c r="X1172" s="28"/>
    </row>
    <row r="1173" ht="15.75" customHeight="1">
      <c r="A1173" s="183"/>
      <c r="C1173" s="7"/>
      <c r="D1173" s="7"/>
      <c r="E1173" s="7"/>
      <c r="F1173" s="7"/>
      <c r="G1173" s="7"/>
      <c r="H1173" s="7"/>
      <c r="I1173" s="7"/>
      <c r="J1173" s="7"/>
      <c r="M1173" s="7"/>
      <c r="N1173" s="7"/>
      <c r="O1173" s="7"/>
      <c r="P1173" s="191"/>
      <c r="Q1173" s="191"/>
      <c r="R1173" s="7"/>
      <c r="S1173" s="7">
        <f t="shared" si="3"/>
        <v>0</v>
      </c>
      <c r="T1173" s="31"/>
      <c r="U1173" s="31"/>
      <c r="X1173" s="28"/>
    </row>
    <row r="1174" ht="15.75" customHeight="1">
      <c r="A1174" s="183"/>
      <c r="C1174" s="7"/>
      <c r="D1174" s="7"/>
      <c r="E1174" s="7"/>
      <c r="F1174" s="7"/>
      <c r="G1174" s="7"/>
      <c r="H1174" s="7"/>
      <c r="I1174" s="7"/>
      <c r="J1174" s="7"/>
      <c r="M1174" s="7"/>
      <c r="N1174" s="7"/>
      <c r="O1174" s="7"/>
      <c r="P1174" s="191"/>
      <c r="Q1174" s="191"/>
      <c r="R1174" s="7"/>
      <c r="S1174" s="7">
        <f t="shared" si="3"/>
        <v>0</v>
      </c>
      <c r="T1174" s="31"/>
      <c r="U1174" s="31"/>
      <c r="X1174" s="28"/>
    </row>
    <row r="1175" ht="15.75" customHeight="1">
      <c r="A1175" s="183"/>
      <c r="C1175" s="7"/>
      <c r="D1175" s="7"/>
      <c r="E1175" s="7"/>
      <c r="F1175" s="7"/>
      <c r="G1175" s="7"/>
      <c r="H1175" s="7"/>
      <c r="I1175" s="7"/>
      <c r="J1175" s="7"/>
      <c r="M1175" s="7"/>
      <c r="N1175" s="7"/>
      <c r="O1175" s="7"/>
      <c r="P1175" s="191"/>
      <c r="Q1175" s="191"/>
      <c r="R1175" s="7"/>
      <c r="S1175" s="7">
        <f t="shared" si="3"/>
        <v>0</v>
      </c>
      <c r="T1175" s="31"/>
      <c r="U1175" s="31"/>
      <c r="X1175" s="28"/>
    </row>
    <row r="1176" ht="15.75" customHeight="1">
      <c r="A1176" s="183"/>
      <c r="C1176" s="7"/>
      <c r="D1176" s="7"/>
      <c r="E1176" s="7"/>
      <c r="F1176" s="7"/>
      <c r="G1176" s="7"/>
      <c r="H1176" s="7"/>
      <c r="I1176" s="7"/>
      <c r="J1176" s="7"/>
      <c r="M1176" s="7"/>
      <c r="N1176" s="7"/>
      <c r="O1176" s="7"/>
      <c r="P1176" s="191"/>
      <c r="Q1176" s="191"/>
      <c r="R1176" s="7"/>
      <c r="S1176" s="7">
        <f t="shared" si="3"/>
        <v>0</v>
      </c>
      <c r="T1176" s="31"/>
      <c r="U1176" s="31"/>
      <c r="X1176" s="28"/>
    </row>
    <row r="1177" ht="15.75" customHeight="1">
      <c r="A1177" s="183"/>
      <c r="C1177" s="7"/>
      <c r="D1177" s="7"/>
      <c r="E1177" s="7"/>
      <c r="F1177" s="7"/>
      <c r="G1177" s="7"/>
      <c r="H1177" s="7"/>
      <c r="I1177" s="7"/>
      <c r="J1177" s="7"/>
      <c r="M1177" s="7"/>
      <c r="N1177" s="7"/>
      <c r="O1177" s="7"/>
      <c r="P1177" s="191"/>
      <c r="Q1177" s="191"/>
      <c r="R1177" s="7"/>
      <c r="S1177" s="7">
        <f t="shared" si="3"/>
        <v>0</v>
      </c>
      <c r="T1177" s="31"/>
      <c r="U1177" s="31"/>
      <c r="X1177" s="28"/>
    </row>
    <row r="1178" ht="15.75" customHeight="1">
      <c r="A1178" s="183"/>
      <c r="C1178" s="7"/>
      <c r="D1178" s="7"/>
      <c r="E1178" s="7"/>
      <c r="F1178" s="7"/>
      <c r="G1178" s="7"/>
      <c r="H1178" s="7"/>
      <c r="I1178" s="7"/>
      <c r="J1178" s="7"/>
      <c r="M1178" s="7"/>
      <c r="N1178" s="7"/>
      <c r="O1178" s="7"/>
      <c r="P1178" s="191"/>
      <c r="Q1178" s="191"/>
      <c r="R1178" s="7"/>
      <c r="S1178" s="7">
        <f t="shared" si="3"/>
        <v>0</v>
      </c>
      <c r="T1178" s="31"/>
      <c r="U1178" s="31"/>
      <c r="X1178" s="28"/>
    </row>
    <row r="1179" ht="15.75" customHeight="1">
      <c r="A1179" s="183"/>
      <c r="C1179" s="7"/>
      <c r="D1179" s="7"/>
      <c r="E1179" s="7"/>
      <c r="F1179" s="7"/>
      <c r="G1179" s="7"/>
      <c r="H1179" s="7"/>
      <c r="I1179" s="7"/>
      <c r="J1179" s="7"/>
      <c r="M1179" s="7"/>
      <c r="N1179" s="7"/>
      <c r="O1179" s="7"/>
      <c r="P1179" s="191"/>
      <c r="Q1179" s="191"/>
      <c r="R1179" s="7"/>
      <c r="S1179" s="7">
        <f t="shared" si="3"/>
        <v>0</v>
      </c>
      <c r="T1179" s="31"/>
      <c r="U1179" s="31"/>
      <c r="X1179" s="28"/>
    </row>
    <row r="1180" ht="15.75" customHeight="1">
      <c r="A1180" s="183"/>
      <c r="C1180" s="7"/>
      <c r="D1180" s="7"/>
      <c r="E1180" s="7"/>
      <c r="F1180" s="7"/>
      <c r="G1180" s="7"/>
      <c r="H1180" s="7"/>
      <c r="I1180" s="7"/>
      <c r="J1180" s="7"/>
      <c r="M1180" s="7"/>
      <c r="N1180" s="7"/>
      <c r="O1180" s="7"/>
      <c r="P1180" s="191"/>
      <c r="Q1180" s="191"/>
      <c r="R1180" s="7"/>
      <c r="S1180" s="7">
        <f t="shared" si="3"/>
        <v>0</v>
      </c>
      <c r="T1180" s="31"/>
      <c r="U1180" s="31"/>
      <c r="X1180" s="28"/>
    </row>
    <row r="1181" ht="15.75" customHeight="1">
      <c r="A1181" s="183"/>
      <c r="C1181" s="7"/>
      <c r="D1181" s="7"/>
      <c r="E1181" s="7"/>
      <c r="F1181" s="7"/>
      <c r="G1181" s="7"/>
      <c r="H1181" s="7"/>
      <c r="I1181" s="7"/>
      <c r="J1181" s="7"/>
      <c r="M1181" s="7"/>
      <c r="N1181" s="7"/>
      <c r="O1181" s="7"/>
      <c r="P1181" s="191"/>
      <c r="Q1181" s="191"/>
      <c r="R1181" s="7"/>
      <c r="S1181" s="7">
        <f t="shared" si="3"/>
        <v>0</v>
      </c>
      <c r="T1181" s="31"/>
      <c r="U1181" s="31"/>
      <c r="X1181" s="28"/>
    </row>
    <row r="1182" ht="15.75" customHeight="1">
      <c r="A1182" s="183"/>
      <c r="C1182" s="7"/>
      <c r="D1182" s="7"/>
      <c r="E1182" s="7"/>
      <c r="F1182" s="7"/>
      <c r="G1182" s="7"/>
      <c r="H1182" s="7"/>
      <c r="I1182" s="7"/>
      <c r="J1182" s="7"/>
      <c r="M1182" s="7"/>
      <c r="N1182" s="7"/>
      <c r="O1182" s="7"/>
      <c r="P1182" s="191"/>
      <c r="Q1182" s="191"/>
      <c r="R1182" s="7"/>
      <c r="S1182" s="7">
        <f t="shared" si="3"/>
        <v>0</v>
      </c>
      <c r="T1182" s="31"/>
      <c r="U1182" s="31"/>
      <c r="X1182" s="28"/>
    </row>
    <row r="1183" ht="15.75" customHeight="1">
      <c r="A1183" s="183"/>
      <c r="C1183" s="7"/>
      <c r="D1183" s="7"/>
      <c r="E1183" s="7"/>
      <c r="F1183" s="7"/>
      <c r="G1183" s="7"/>
      <c r="H1183" s="7"/>
      <c r="I1183" s="7"/>
      <c r="J1183" s="7"/>
      <c r="M1183" s="7"/>
      <c r="N1183" s="7"/>
      <c r="O1183" s="7"/>
      <c r="P1183" s="191"/>
      <c r="Q1183" s="191"/>
      <c r="R1183" s="7"/>
      <c r="S1183" s="7">
        <f t="shared" si="3"/>
        <v>0</v>
      </c>
      <c r="T1183" s="31"/>
      <c r="U1183" s="31"/>
      <c r="X1183" s="28"/>
    </row>
    <row r="1184" ht="15.75" customHeight="1">
      <c r="A1184" s="183"/>
      <c r="C1184" s="7"/>
      <c r="D1184" s="7"/>
      <c r="E1184" s="7"/>
      <c r="F1184" s="7"/>
      <c r="G1184" s="7"/>
      <c r="H1184" s="7"/>
      <c r="I1184" s="7"/>
      <c r="J1184" s="7"/>
      <c r="M1184" s="7"/>
      <c r="N1184" s="7"/>
      <c r="O1184" s="7"/>
      <c r="P1184" s="191"/>
      <c r="Q1184" s="191"/>
      <c r="R1184" s="7"/>
      <c r="S1184" s="7">
        <f t="shared" si="3"/>
        <v>0</v>
      </c>
      <c r="T1184" s="31"/>
      <c r="U1184" s="31"/>
      <c r="X1184" s="28"/>
    </row>
    <row r="1185" ht="15.75" customHeight="1">
      <c r="A1185" s="183"/>
      <c r="C1185" s="7"/>
      <c r="D1185" s="7"/>
      <c r="E1185" s="7"/>
      <c r="F1185" s="7"/>
      <c r="G1185" s="7"/>
      <c r="H1185" s="7"/>
      <c r="I1185" s="7"/>
      <c r="J1185" s="7"/>
      <c r="M1185" s="7"/>
      <c r="N1185" s="7"/>
      <c r="O1185" s="7"/>
      <c r="P1185" s="191"/>
      <c r="Q1185" s="191"/>
      <c r="R1185" s="7"/>
      <c r="S1185" s="7">
        <f t="shared" si="3"/>
        <v>0</v>
      </c>
      <c r="T1185" s="31"/>
      <c r="U1185" s="31"/>
      <c r="X1185" s="28"/>
    </row>
    <row r="1186" ht="15.75" customHeight="1">
      <c r="A1186" s="183"/>
      <c r="C1186" s="7"/>
      <c r="D1186" s="7"/>
      <c r="E1186" s="7"/>
      <c r="F1186" s="7"/>
      <c r="G1186" s="7"/>
      <c r="H1186" s="7"/>
      <c r="I1186" s="7"/>
      <c r="J1186" s="7"/>
      <c r="M1186" s="7"/>
      <c r="N1186" s="7"/>
      <c r="O1186" s="7"/>
      <c r="P1186" s="191"/>
      <c r="Q1186" s="191"/>
      <c r="R1186" s="7"/>
      <c r="S1186" s="7">
        <f t="shared" si="3"/>
        <v>0</v>
      </c>
      <c r="T1186" s="31"/>
      <c r="U1186" s="31"/>
      <c r="X1186" s="28"/>
    </row>
    <row r="1187" ht="15.75" customHeight="1">
      <c r="A1187" s="183"/>
      <c r="C1187" s="7"/>
      <c r="D1187" s="7"/>
      <c r="E1187" s="7"/>
      <c r="F1187" s="7"/>
      <c r="G1187" s="7"/>
      <c r="H1187" s="7"/>
      <c r="I1187" s="7"/>
      <c r="J1187" s="7"/>
      <c r="M1187" s="7"/>
      <c r="N1187" s="7"/>
      <c r="O1187" s="7"/>
      <c r="P1187" s="191"/>
      <c r="Q1187" s="191"/>
      <c r="R1187" s="7"/>
      <c r="S1187" s="7">
        <f t="shared" si="3"/>
        <v>0</v>
      </c>
      <c r="T1187" s="31"/>
      <c r="U1187" s="31"/>
      <c r="X1187" s="28"/>
    </row>
    <row r="1188" ht="15.75" customHeight="1">
      <c r="A1188" s="183"/>
      <c r="C1188" s="7"/>
      <c r="D1188" s="7"/>
      <c r="E1188" s="7"/>
      <c r="F1188" s="7"/>
      <c r="G1188" s="7"/>
      <c r="H1188" s="7"/>
      <c r="I1188" s="7"/>
      <c r="J1188" s="7"/>
      <c r="M1188" s="7"/>
      <c r="N1188" s="7"/>
      <c r="O1188" s="7"/>
      <c r="P1188" s="191"/>
      <c r="Q1188" s="191"/>
      <c r="R1188" s="7"/>
      <c r="S1188" s="7">
        <f t="shared" si="3"/>
        <v>0</v>
      </c>
      <c r="T1188" s="31"/>
      <c r="U1188" s="31"/>
      <c r="X1188" s="28"/>
    </row>
    <row r="1189" ht="15.75" customHeight="1">
      <c r="A1189" s="183"/>
      <c r="C1189" s="7"/>
      <c r="D1189" s="7"/>
      <c r="E1189" s="7"/>
      <c r="F1189" s="7"/>
      <c r="G1189" s="7"/>
      <c r="H1189" s="7"/>
      <c r="I1189" s="7"/>
      <c r="J1189" s="7"/>
      <c r="M1189" s="7"/>
      <c r="N1189" s="7"/>
      <c r="O1189" s="7"/>
      <c r="P1189" s="191"/>
      <c r="Q1189" s="191"/>
      <c r="R1189" s="7"/>
      <c r="S1189" s="7">
        <f t="shared" si="3"/>
        <v>0</v>
      </c>
      <c r="T1189" s="31"/>
      <c r="U1189" s="31"/>
      <c r="X1189" s="28"/>
    </row>
    <row r="1190" ht="15.75" customHeight="1">
      <c r="A1190" s="183"/>
      <c r="C1190" s="7"/>
      <c r="D1190" s="7"/>
      <c r="E1190" s="7"/>
      <c r="F1190" s="7"/>
      <c r="G1190" s="7"/>
      <c r="H1190" s="7"/>
      <c r="I1190" s="7"/>
      <c r="J1190" s="7"/>
      <c r="M1190" s="7"/>
      <c r="N1190" s="7"/>
      <c r="O1190" s="7"/>
      <c r="P1190" s="191"/>
      <c r="Q1190" s="191"/>
      <c r="R1190" s="7"/>
      <c r="S1190" s="7">
        <f t="shared" si="3"/>
        <v>0</v>
      </c>
      <c r="T1190" s="31"/>
      <c r="U1190" s="31"/>
      <c r="X1190" s="28"/>
    </row>
    <row r="1191" ht="15.75" customHeight="1">
      <c r="A1191" s="183"/>
      <c r="C1191" s="7"/>
      <c r="D1191" s="7"/>
      <c r="E1191" s="7"/>
      <c r="F1191" s="7"/>
      <c r="G1191" s="7"/>
      <c r="H1191" s="7"/>
      <c r="I1191" s="7"/>
      <c r="J1191" s="7"/>
      <c r="M1191" s="7"/>
      <c r="N1191" s="7"/>
      <c r="O1191" s="7"/>
      <c r="P1191" s="191"/>
      <c r="Q1191" s="191"/>
      <c r="R1191" s="7"/>
      <c r="S1191" s="7">
        <f t="shared" si="3"/>
        <v>0</v>
      </c>
      <c r="T1191" s="31"/>
      <c r="U1191" s="31"/>
      <c r="X1191" s="28"/>
    </row>
    <row r="1192" ht="15.75" customHeight="1">
      <c r="A1192" s="183"/>
      <c r="C1192" s="7"/>
      <c r="D1192" s="7"/>
      <c r="E1192" s="7"/>
      <c r="F1192" s="7"/>
      <c r="G1192" s="7"/>
      <c r="H1192" s="7"/>
      <c r="I1192" s="7"/>
      <c r="J1192" s="7"/>
      <c r="M1192" s="7"/>
      <c r="N1192" s="7"/>
      <c r="O1192" s="7"/>
      <c r="P1192" s="191"/>
      <c r="Q1192" s="191"/>
      <c r="R1192" s="7"/>
      <c r="S1192" s="7">
        <f t="shared" si="3"/>
        <v>0</v>
      </c>
      <c r="T1192" s="31"/>
      <c r="U1192" s="31"/>
      <c r="X1192" s="28"/>
    </row>
    <row r="1193" ht="15.75" customHeight="1">
      <c r="A1193" s="183"/>
      <c r="C1193" s="7"/>
      <c r="D1193" s="7"/>
      <c r="E1193" s="7"/>
      <c r="F1193" s="7"/>
      <c r="G1193" s="7"/>
      <c r="H1193" s="7"/>
      <c r="I1193" s="7"/>
      <c r="J1193" s="7"/>
      <c r="M1193" s="7"/>
      <c r="N1193" s="7"/>
      <c r="O1193" s="7"/>
      <c r="P1193" s="191"/>
      <c r="Q1193" s="191"/>
      <c r="R1193" s="7"/>
      <c r="S1193" s="7">
        <f t="shared" si="3"/>
        <v>0</v>
      </c>
      <c r="T1193" s="31"/>
      <c r="U1193" s="31"/>
      <c r="X1193" s="28"/>
    </row>
    <row r="1194" ht="15.75" customHeight="1">
      <c r="A1194" s="183"/>
      <c r="C1194" s="7"/>
      <c r="D1194" s="7"/>
      <c r="E1194" s="7"/>
      <c r="F1194" s="7"/>
      <c r="G1194" s="7"/>
      <c r="H1194" s="7"/>
      <c r="I1194" s="7"/>
      <c r="J1194" s="7"/>
      <c r="M1194" s="7"/>
      <c r="N1194" s="7"/>
      <c r="O1194" s="7"/>
      <c r="P1194" s="191"/>
      <c r="Q1194" s="191"/>
      <c r="R1194" s="7"/>
      <c r="S1194" s="7">
        <f t="shared" si="3"/>
        <v>0</v>
      </c>
      <c r="T1194" s="31"/>
      <c r="U1194" s="31"/>
      <c r="X1194" s="28"/>
    </row>
    <row r="1195" ht="15.75" customHeight="1">
      <c r="A1195" s="183"/>
      <c r="C1195" s="7"/>
      <c r="D1195" s="7"/>
      <c r="E1195" s="7"/>
      <c r="F1195" s="7"/>
      <c r="G1195" s="7"/>
      <c r="H1195" s="7"/>
      <c r="I1195" s="7"/>
      <c r="J1195" s="7"/>
      <c r="M1195" s="7"/>
      <c r="N1195" s="7"/>
      <c r="O1195" s="7"/>
      <c r="P1195" s="191"/>
      <c r="Q1195" s="191"/>
      <c r="R1195" s="7"/>
      <c r="S1195" s="7">
        <f t="shared" si="3"/>
        <v>0</v>
      </c>
      <c r="T1195" s="31"/>
      <c r="U1195" s="31"/>
      <c r="X1195" s="28"/>
    </row>
    <row r="1196" ht="15.75" customHeight="1">
      <c r="A1196" s="183"/>
      <c r="C1196" s="7"/>
      <c r="D1196" s="7"/>
      <c r="E1196" s="7"/>
      <c r="F1196" s="7"/>
      <c r="G1196" s="7"/>
      <c r="H1196" s="7"/>
      <c r="I1196" s="7"/>
      <c r="J1196" s="7"/>
      <c r="M1196" s="7"/>
      <c r="N1196" s="7"/>
      <c r="O1196" s="7"/>
      <c r="P1196" s="191"/>
      <c r="Q1196" s="191"/>
      <c r="R1196" s="7"/>
      <c r="S1196" s="7">
        <f t="shared" si="3"/>
        <v>0</v>
      </c>
      <c r="T1196" s="31"/>
      <c r="U1196" s="31"/>
      <c r="X1196" s="28"/>
    </row>
    <row r="1197" ht="15.75" customHeight="1">
      <c r="A1197" s="183"/>
      <c r="C1197" s="7"/>
      <c r="D1197" s="7"/>
      <c r="E1197" s="7"/>
      <c r="F1197" s="7"/>
      <c r="G1197" s="7"/>
      <c r="H1197" s="7"/>
      <c r="I1197" s="7"/>
      <c r="J1197" s="7"/>
      <c r="M1197" s="7"/>
      <c r="N1197" s="7"/>
      <c r="O1197" s="7"/>
      <c r="P1197" s="191"/>
      <c r="Q1197" s="191"/>
      <c r="R1197" s="7"/>
      <c r="S1197" s="7">
        <f t="shared" si="3"/>
        <v>0</v>
      </c>
      <c r="T1197" s="31"/>
      <c r="U1197" s="31"/>
      <c r="X1197" s="28"/>
    </row>
    <row r="1198" ht="15.75" customHeight="1">
      <c r="A1198" s="183"/>
      <c r="C1198" s="7"/>
      <c r="D1198" s="7"/>
      <c r="E1198" s="7"/>
      <c r="F1198" s="7"/>
      <c r="G1198" s="7"/>
      <c r="H1198" s="7"/>
      <c r="I1198" s="7"/>
      <c r="J1198" s="7"/>
      <c r="M1198" s="7"/>
      <c r="N1198" s="7"/>
      <c r="O1198" s="7"/>
      <c r="P1198" s="191"/>
      <c r="Q1198" s="191"/>
      <c r="R1198" s="7"/>
      <c r="S1198" s="7">
        <f t="shared" si="3"/>
        <v>0</v>
      </c>
      <c r="T1198" s="31"/>
      <c r="U1198" s="31"/>
      <c r="X1198" s="28"/>
    </row>
    <row r="1199" ht="15.75" customHeight="1">
      <c r="A1199" s="183"/>
      <c r="C1199" s="7"/>
      <c r="D1199" s="7"/>
      <c r="E1199" s="7"/>
      <c r="F1199" s="7"/>
      <c r="G1199" s="7"/>
      <c r="H1199" s="7"/>
      <c r="I1199" s="7"/>
      <c r="J1199" s="7"/>
      <c r="M1199" s="7"/>
      <c r="N1199" s="7"/>
      <c r="O1199" s="7"/>
      <c r="P1199" s="191"/>
      <c r="Q1199" s="191"/>
      <c r="R1199" s="7"/>
      <c r="S1199" s="7">
        <f t="shared" si="3"/>
        <v>0</v>
      </c>
      <c r="T1199" s="31"/>
      <c r="U1199" s="31"/>
      <c r="X1199" s="28"/>
    </row>
    <row r="1200" ht="15.75" customHeight="1">
      <c r="A1200" s="183"/>
      <c r="C1200" s="7"/>
      <c r="D1200" s="7"/>
      <c r="E1200" s="7"/>
      <c r="F1200" s="7"/>
      <c r="G1200" s="7"/>
      <c r="H1200" s="7"/>
      <c r="I1200" s="7"/>
      <c r="J1200" s="7"/>
      <c r="M1200" s="7"/>
      <c r="N1200" s="7"/>
      <c r="O1200" s="7"/>
      <c r="P1200" s="191"/>
      <c r="Q1200" s="191"/>
      <c r="R1200" s="7"/>
      <c r="S1200" s="7">
        <f t="shared" si="3"/>
        <v>0</v>
      </c>
      <c r="T1200" s="31"/>
      <c r="U1200" s="31"/>
      <c r="X1200" s="28"/>
    </row>
    <row r="1201" ht="15.75" customHeight="1">
      <c r="A1201" s="183"/>
      <c r="C1201" s="7"/>
      <c r="D1201" s="7"/>
      <c r="E1201" s="7"/>
      <c r="F1201" s="7"/>
      <c r="G1201" s="7"/>
      <c r="H1201" s="7"/>
      <c r="I1201" s="7"/>
      <c r="J1201" s="7"/>
      <c r="M1201" s="7"/>
      <c r="N1201" s="7"/>
      <c r="O1201" s="7"/>
      <c r="P1201" s="191"/>
      <c r="Q1201" s="191"/>
      <c r="R1201" s="7"/>
      <c r="S1201" s="7">
        <f t="shared" si="3"/>
        <v>0</v>
      </c>
      <c r="T1201" s="31"/>
      <c r="U1201" s="31"/>
      <c r="X1201" s="28"/>
    </row>
    <row r="1202" ht="15.75" customHeight="1">
      <c r="A1202" s="183"/>
      <c r="C1202" s="7"/>
      <c r="D1202" s="7"/>
      <c r="E1202" s="7"/>
      <c r="F1202" s="7"/>
      <c r="G1202" s="7"/>
      <c r="H1202" s="7"/>
      <c r="I1202" s="7"/>
      <c r="J1202" s="7"/>
      <c r="M1202" s="7"/>
      <c r="N1202" s="7"/>
      <c r="O1202" s="7"/>
      <c r="P1202" s="191"/>
      <c r="Q1202" s="191"/>
      <c r="R1202" s="7"/>
      <c r="S1202" s="7">
        <f t="shared" si="3"/>
        <v>0</v>
      </c>
      <c r="T1202" s="31"/>
      <c r="U1202" s="31"/>
      <c r="X1202" s="28"/>
    </row>
    <row r="1203" ht="15.75" customHeight="1">
      <c r="A1203" s="183"/>
      <c r="C1203" s="7"/>
      <c r="D1203" s="7"/>
      <c r="E1203" s="7"/>
      <c r="F1203" s="7"/>
      <c r="G1203" s="7"/>
      <c r="H1203" s="7"/>
      <c r="I1203" s="7"/>
      <c r="J1203" s="7"/>
      <c r="M1203" s="7"/>
      <c r="N1203" s="7"/>
      <c r="O1203" s="7"/>
      <c r="P1203" s="191"/>
      <c r="Q1203" s="191"/>
      <c r="R1203" s="7"/>
      <c r="S1203" s="7">
        <f t="shared" si="3"/>
        <v>0</v>
      </c>
      <c r="T1203" s="31"/>
      <c r="U1203" s="31"/>
      <c r="X1203" s="28"/>
    </row>
    <row r="1204" ht="15.75" customHeight="1">
      <c r="A1204" s="183"/>
      <c r="C1204" s="7"/>
      <c r="D1204" s="7"/>
      <c r="E1204" s="7"/>
      <c r="F1204" s="7"/>
      <c r="G1204" s="7"/>
      <c r="H1204" s="7"/>
      <c r="I1204" s="7"/>
      <c r="J1204" s="7"/>
      <c r="M1204" s="7"/>
      <c r="N1204" s="7"/>
      <c r="O1204" s="7"/>
      <c r="P1204" s="191"/>
      <c r="Q1204" s="191"/>
      <c r="R1204" s="7"/>
      <c r="S1204" s="7">
        <f t="shared" si="3"/>
        <v>0</v>
      </c>
      <c r="T1204" s="31"/>
      <c r="U1204" s="31"/>
      <c r="X1204" s="28"/>
    </row>
    <row r="1205" ht="15.75" customHeight="1">
      <c r="A1205" s="183"/>
      <c r="C1205" s="7"/>
      <c r="D1205" s="7"/>
      <c r="E1205" s="7"/>
      <c r="F1205" s="7"/>
      <c r="G1205" s="7"/>
      <c r="H1205" s="7"/>
      <c r="I1205" s="7"/>
      <c r="J1205" s="7"/>
      <c r="M1205" s="7"/>
      <c r="N1205" s="7"/>
      <c r="O1205" s="7"/>
      <c r="P1205" s="191"/>
      <c r="Q1205" s="191"/>
      <c r="R1205" s="7"/>
      <c r="S1205" s="7">
        <f t="shared" si="3"/>
        <v>0</v>
      </c>
      <c r="T1205" s="31"/>
      <c r="U1205" s="31"/>
      <c r="X1205" s="28"/>
    </row>
    <row r="1206" ht="15.75" customHeight="1">
      <c r="A1206" s="183"/>
      <c r="C1206" s="7"/>
      <c r="D1206" s="7"/>
      <c r="E1206" s="7"/>
      <c r="F1206" s="7"/>
      <c r="G1206" s="7"/>
      <c r="H1206" s="7"/>
      <c r="I1206" s="7"/>
      <c r="J1206" s="7"/>
      <c r="M1206" s="7"/>
      <c r="N1206" s="7"/>
      <c r="O1206" s="7"/>
      <c r="P1206" s="191"/>
      <c r="Q1206" s="191"/>
      <c r="R1206" s="7"/>
      <c r="S1206" s="7">
        <f t="shared" si="3"/>
        <v>0</v>
      </c>
      <c r="T1206" s="31"/>
      <c r="U1206" s="31"/>
      <c r="X1206" s="28"/>
    </row>
    <row r="1207" ht="15.75" customHeight="1">
      <c r="A1207" s="183"/>
      <c r="C1207" s="7"/>
      <c r="D1207" s="7"/>
      <c r="E1207" s="7"/>
      <c r="F1207" s="7"/>
      <c r="G1207" s="7"/>
      <c r="H1207" s="7"/>
      <c r="I1207" s="7"/>
      <c r="J1207" s="7"/>
      <c r="M1207" s="7"/>
      <c r="N1207" s="7"/>
      <c r="O1207" s="7"/>
      <c r="P1207" s="191"/>
      <c r="Q1207" s="191"/>
      <c r="R1207" s="7"/>
      <c r="S1207" s="7">
        <f t="shared" si="3"/>
        <v>0</v>
      </c>
      <c r="T1207" s="31"/>
      <c r="U1207" s="31"/>
      <c r="X1207" s="28"/>
    </row>
    <row r="1208" ht="15.75" customHeight="1">
      <c r="A1208" s="183"/>
      <c r="C1208" s="7"/>
      <c r="D1208" s="7"/>
      <c r="E1208" s="7"/>
      <c r="F1208" s="7"/>
      <c r="G1208" s="7"/>
      <c r="H1208" s="7"/>
      <c r="I1208" s="7"/>
      <c r="J1208" s="7"/>
      <c r="M1208" s="7"/>
      <c r="N1208" s="7"/>
      <c r="O1208" s="7"/>
      <c r="P1208" s="191"/>
      <c r="Q1208" s="191"/>
      <c r="R1208" s="7"/>
      <c r="S1208" s="7">
        <f t="shared" si="3"/>
        <v>0</v>
      </c>
      <c r="T1208" s="31"/>
      <c r="U1208" s="31"/>
      <c r="X1208" s="28"/>
    </row>
    <row r="1209" ht="15.75" customHeight="1">
      <c r="A1209" s="183"/>
      <c r="C1209" s="7"/>
      <c r="D1209" s="7"/>
      <c r="E1209" s="7"/>
      <c r="F1209" s="7"/>
      <c r="G1209" s="7"/>
      <c r="H1209" s="7"/>
      <c r="I1209" s="7"/>
      <c r="J1209" s="7"/>
      <c r="M1209" s="7"/>
      <c r="N1209" s="7"/>
      <c r="O1209" s="7"/>
      <c r="P1209" s="191"/>
      <c r="Q1209" s="191"/>
      <c r="R1209" s="7"/>
      <c r="S1209" s="7">
        <f t="shared" si="3"/>
        <v>0</v>
      </c>
      <c r="T1209" s="31"/>
      <c r="U1209" s="31"/>
      <c r="X1209" s="28"/>
    </row>
    <row r="1210" ht="15.75" customHeight="1">
      <c r="A1210" s="183"/>
      <c r="C1210" s="7"/>
      <c r="D1210" s="7"/>
      <c r="E1210" s="7"/>
      <c r="F1210" s="7"/>
      <c r="G1210" s="7"/>
      <c r="H1210" s="7"/>
      <c r="I1210" s="7"/>
      <c r="J1210" s="7"/>
      <c r="M1210" s="7"/>
      <c r="N1210" s="7"/>
      <c r="O1210" s="7"/>
      <c r="P1210" s="191"/>
      <c r="Q1210" s="191"/>
      <c r="R1210" s="7"/>
      <c r="S1210" s="7">
        <f t="shared" si="3"/>
        <v>0</v>
      </c>
      <c r="T1210" s="31"/>
      <c r="U1210" s="31"/>
      <c r="X1210" s="28"/>
    </row>
    <row r="1211" ht="15.75" customHeight="1">
      <c r="A1211" s="183"/>
      <c r="C1211" s="7"/>
      <c r="D1211" s="7"/>
      <c r="E1211" s="7"/>
      <c r="F1211" s="7"/>
      <c r="G1211" s="7"/>
      <c r="H1211" s="7"/>
      <c r="I1211" s="7"/>
      <c r="J1211" s="7"/>
      <c r="M1211" s="7"/>
      <c r="N1211" s="7"/>
      <c r="O1211" s="7"/>
      <c r="P1211" s="191"/>
      <c r="Q1211" s="191"/>
      <c r="R1211" s="7"/>
      <c r="S1211" s="7">
        <f t="shared" si="3"/>
        <v>0</v>
      </c>
      <c r="T1211" s="31"/>
      <c r="U1211" s="31"/>
      <c r="X1211" s="28"/>
    </row>
    <row r="1212" ht="15.75" customHeight="1">
      <c r="A1212" s="183"/>
      <c r="C1212" s="7"/>
      <c r="D1212" s="7"/>
      <c r="E1212" s="7"/>
      <c r="F1212" s="7"/>
      <c r="G1212" s="7"/>
      <c r="H1212" s="7"/>
      <c r="I1212" s="7"/>
      <c r="J1212" s="7"/>
      <c r="M1212" s="7"/>
      <c r="N1212" s="7"/>
      <c r="O1212" s="7"/>
      <c r="P1212" s="191"/>
      <c r="Q1212" s="191"/>
      <c r="R1212" s="7"/>
      <c r="S1212" s="7">
        <f t="shared" si="3"/>
        <v>0</v>
      </c>
      <c r="T1212" s="31"/>
      <c r="U1212" s="31"/>
      <c r="X1212" s="28"/>
    </row>
    <row r="1213" ht="15.75" customHeight="1">
      <c r="A1213" s="183"/>
      <c r="C1213" s="7"/>
      <c r="D1213" s="7"/>
      <c r="E1213" s="7"/>
      <c r="F1213" s="7"/>
      <c r="G1213" s="7"/>
      <c r="H1213" s="7"/>
      <c r="I1213" s="7"/>
      <c r="J1213" s="7"/>
      <c r="M1213" s="7"/>
      <c r="N1213" s="7"/>
      <c r="O1213" s="7"/>
      <c r="P1213" s="191"/>
      <c r="Q1213" s="191"/>
      <c r="R1213" s="7"/>
      <c r="S1213" s="7">
        <f t="shared" si="3"/>
        <v>0</v>
      </c>
      <c r="T1213" s="31"/>
      <c r="U1213" s="31"/>
      <c r="X1213" s="28"/>
    </row>
    <row r="1214" ht="15.75" customHeight="1">
      <c r="A1214" s="183"/>
      <c r="C1214" s="7"/>
      <c r="D1214" s="7"/>
      <c r="E1214" s="7"/>
      <c r="F1214" s="7"/>
      <c r="G1214" s="7"/>
      <c r="H1214" s="7"/>
      <c r="I1214" s="7"/>
      <c r="J1214" s="7"/>
      <c r="M1214" s="7"/>
      <c r="N1214" s="7"/>
      <c r="O1214" s="7"/>
      <c r="P1214" s="191"/>
      <c r="Q1214" s="191"/>
      <c r="R1214" s="7"/>
      <c r="S1214" s="7">
        <f t="shared" si="3"/>
        <v>0</v>
      </c>
      <c r="T1214" s="31"/>
      <c r="U1214" s="31"/>
      <c r="X1214" s="28"/>
    </row>
    <row r="1215" ht="15.75" customHeight="1">
      <c r="A1215" s="183"/>
      <c r="C1215" s="7"/>
      <c r="D1215" s="7"/>
      <c r="E1215" s="7"/>
      <c r="F1215" s="7"/>
      <c r="G1215" s="7"/>
      <c r="H1215" s="7"/>
      <c r="I1215" s="7"/>
      <c r="J1215" s="7"/>
      <c r="M1215" s="7"/>
      <c r="N1215" s="7"/>
      <c r="O1215" s="7"/>
      <c r="P1215" s="191"/>
      <c r="Q1215" s="191"/>
      <c r="R1215" s="7"/>
      <c r="S1215" s="7">
        <f t="shared" si="3"/>
        <v>0</v>
      </c>
      <c r="T1215" s="31"/>
      <c r="U1215" s="31"/>
      <c r="X1215" s="28"/>
    </row>
    <row r="1216" ht="15.75" customHeight="1">
      <c r="A1216" s="183"/>
      <c r="C1216" s="7"/>
      <c r="D1216" s="7"/>
      <c r="E1216" s="7"/>
      <c r="F1216" s="7"/>
      <c r="G1216" s="7"/>
      <c r="H1216" s="7"/>
      <c r="I1216" s="7"/>
      <c r="J1216" s="7"/>
      <c r="M1216" s="7"/>
      <c r="N1216" s="7"/>
      <c r="O1216" s="7"/>
      <c r="P1216" s="191"/>
      <c r="Q1216" s="191"/>
      <c r="R1216" s="7"/>
      <c r="S1216" s="7">
        <f t="shared" si="3"/>
        <v>0</v>
      </c>
      <c r="T1216" s="31"/>
      <c r="U1216" s="31"/>
      <c r="X1216" s="28"/>
    </row>
    <row r="1217" ht="15.75" customHeight="1">
      <c r="A1217" s="183"/>
      <c r="C1217" s="7"/>
      <c r="D1217" s="7"/>
      <c r="E1217" s="7"/>
      <c r="F1217" s="7"/>
      <c r="G1217" s="7"/>
      <c r="H1217" s="7"/>
      <c r="I1217" s="7"/>
      <c r="J1217" s="7"/>
      <c r="M1217" s="7"/>
      <c r="N1217" s="7"/>
      <c r="O1217" s="7"/>
      <c r="P1217" s="191"/>
      <c r="Q1217" s="191"/>
      <c r="R1217" s="7"/>
      <c r="S1217" s="7">
        <f t="shared" si="3"/>
        <v>0</v>
      </c>
      <c r="T1217" s="31"/>
      <c r="U1217" s="31"/>
      <c r="X1217" s="28"/>
    </row>
    <row r="1218" ht="15.75" customHeight="1">
      <c r="A1218" s="183"/>
      <c r="C1218" s="7"/>
      <c r="D1218" s="7"/>
      <c r="E1218" s="7"/>
      <c r="F1218" s="7"/>
      <c r="G1218" s="7"/>
      <c r="H1218" s="7"/>
      <c r="I1218" s="7"/>
      <c r="J1218" s="7"/>
      <c r="M1218" s="7"/>
      <c r="N1218" s="7"/>
      <c r="O1218" s="7"/>
      <c r="P1218" s="191"/>
      <c r="Q1218" s="191"/>
      <c r="R1218" s="7"/>
      <c r="S1218" s="7">
        <f t="shared" si="3"/>
        <v>0</v>
      </c>
      <c r="T1218" s="31"/>
      <c r="U1218" s="31"/>
      <c r="X1218" s="28"/>
    </row>
    <row r="1219" ht="15.75" customHeight="1">
      <c r="A1219" s="183"/>
      <c r="C1219" s="7"/>
      <c r="D1219" s="7"/>
      <c r="E1219" s="7"/>
      <c r="F1219" s="7"/>
      <c r="G1219" s="7"/>
      <c r="H1219" s="7"/>
      <c r="I1219" s="7"/>
      <c r="J1219" s="7"/>
      <c r="M1219" s="7"/>
      <c r="N1219" s="7"/>
      <c r="O1219" s="7"/>
      <c r="P1219" s="191"/>
      <c r="Q1219" s="191"/>
      <c r="R1219" s="7"/>
      <c r="S1219" s="7">
        <f t="shared" si="3"/>
        <v>0</v>
      </c>
      <c r="T1219" s="31"/>
      <c r="U1219" s="31"/>
      <c r="X1219" s="28"/>
    </row>
    <row r="1220" ht="15.75" customHeight="1">
      <c r="A1220" s="183"/>
      <c r="C1220" s="7"/>
      <c r="D1220" s="7"/>
      <c r="E1220" s="7"/>
      <c r="F1220" s="7"/>
      <c r="G1220" s="7"/>
      <c r="H1220" s="7"/>
      <c r="I1220" s="7"/>
      <c r="J1220" s="7"/>
      <c r="M1220" s="7"/>
      <c r="N1220" s="7"/>
      <c r="O1220" s="7"/>
      <c r="P1220" s="191"/>
      <c r="Q1220" s="191"/>
      <c r="R1220" s="7"/>
      <c r="S1220" s="7">
        <f t="shared" si="3"/>
        <v>0</v>
      </c>
      <c r="T1220" s="31"/>
      <c r="U1220" s="31"/>
      <c r="X1220" s="28"/>
    </row>
    <row r="1221" ht="15.75" customHeight="1">
      <c r="A1221" s="183"/>
      <c r="C1221" s="7"/>
      <c r="D1221" s="7"/>
      <c r="E1221" s="7"/>
      <c r="F1221" s="7"/>
      <c r="G1221" s="7"/>
      <c r="H1221" s="7"/>
      <c r="I1221" s="7"/>
      <c r="J1221" s="7"/>
      <c r="M1221" s="7"/>
      <c r="N1221" s="7"/>
      <c r="O1221" s="7"/>
      <c r="P1221" s="191"/>
      <c r="Q1221" s="191"/>
      <c r="R1221" s="7"/>
      <c r="S1221" s="7">
        <f t="shared" si="3"/>
        <v>0</v>
      </c>
      <c r="T1221" s="31"/>
      <c r="U1221" s="31"/>
      <c r="X1221" s="28"/>
    </row>
    <row r="1222" ht="15.75" customHeight="1">
      <c r="A1222" s="183"/>
      <c r="C1222" s="7"/>
      <c r="D1222" s="7"/>
      <c r="E1222" s="7"/>
      <c r="F1222" s="7"/>
      <c r="G1222" s="7"/>
      <c r="H1222" s="7"/>
      <c r="I1222" s="7"/>
      <c r="J1222" s="7"/>
      <c r="M1222" s="7"/>
      <c r="N1222" s="7"/>
      <c r="O1222" s="7"/>
      <c r="P1222" s="191"/>
      <c r="Q1222" s="191"/>
      <c r="R1222" s="7"/>
      <c r="S1222" s="7">
        <f t="shared" si="3"/>
        <v>0</v>
      </c>
      <c r="T1222" s="31"/>
      <c r="U1222" s="31"/>
      <c r="X1222" s="28"/>
    </row>
    <row r="1223" ht="15.75" customHeight="1">
      <c r="A1223" s="183"/>
      <c r="C1223" s="7"/>
      <c r="D1223" s="7"/>
      <c r="E1223" s="7"/>
      <c r="F1223" s="7"/>
      <c r="G1223" s="7"/>
      <c r="H1223" s="7"/>
      <c r="I1223" s="7"/>
      <c r="J1223" s="7"/>
      <c r="M1223" s="7"/>
      <c r="N1223" s="7"/>
      <c r="O1223" s="7"/>
      <c r="P1223" s="191"/>
      <c r="Q1223" s="191"/>
      <c r="R1223" s="7"/>
      <c r="S1223" s="7">
        <f t="shared" si="3"/>
        <v>0</v>
      </c>
      <c r="T1223" s="31"/>
      <c r="U1223" s="31"/>
      <c r="X1223" s="28"/>
    </row>
    <row r="1224" ht="15.75" customHeight="1">
      <c r="A1224" s="183"/>
      <c r="C1224" s="7"/>
      <c r="D1224" s="7"/>
      <c r="E1224" s="7"/>
      <c r="F1224" s="7"/>
      <c r="G1224" s="7"/>
      <c r="H1224" s="7"/>
      <c r="I1224" s="7"/>
      <c r="J1224" s="7"/>
      <c r="M1224" s="7"/>
      <c r="N1224" s="7"/>
      <c r="O1224" s="7"/>
      <c r="P1224" s="191"/>
      <c r="Q1224" s="191"/>
      <c r="R1224" s="7"/>
      <c r="S1224" s="7">
        <f t="shared" si="3"/>
        <v>0</v>
      </c>
      <c r="T1224" s="31"/>
      <c r="U1224" s="31"/>
      <c r="X1224" s="28"/>
    </row>
    <row r="1225" ht="15.75" customHeight="1">
      <c r="A1225" s="183"/>
      <c r="C1225" s="7"/>
      <c r="D1225" s="7"/>
      <c r="E1225" s="7"/>
      <c r="F1225" s="7"/>
      <c r="G1225" s="7"/>
      <c r="H1225" s="7"/>
      <c r="I1225" s="7"/>
      <c r="J1225" s="7"/>
      <c r="M1225" s="7"/>
      <c r="N1225" s="7"/>
      <c r="O1225" s="7"/>
      <c r="P1225" s="191"/>
      <c r="Q1225" s="191"/>
      <c r="R1225" s="7"/>
      <c r="S1225" s="7">
        <f t="shared" si="3"/>
        <v>0</v>
      </c>
      <c r="T1225" s="31"/>
      <c r="U1225" s="31"/>
      <c r="X1225" s="28"/>
    </row>
    <row r="1226" ht="15.75" customHeight="1">
      <c r="A1226" s="183"/>
      <c r="C1226" s="7"/>
      <c r="D1226" s="7"/>
      <c r="E1226" s="7"/>
      <c r="F1226" s="7"/>
      <c r="G1226" s="7"/>
      <c r="H1226" s="7"/>
      <c r="I1226" s="7"/>
      <c r="J1226" s="7"/>
      <c r="M1226" s="7"/>
      <c r="N1226" s="7"/>
      <c r="O1226" s="7"/>
      <c r="P1226" s="191"/>
      <c r="Q1226" s="191"/>
      <c r="R1226" s="7"/>
      <c r="S1226" s="7">
        <f t="shared" si="3"/>
        <v>0</v>
      </c>
      <c r="T1226" s="31"/>
      <c r="U1226" s="31"/>
      <c r="X1226" s="28"/>
    </row>
    <row r="1227" ht="15.75" customHeight="1">
      <c r="A1227" s="183"/>
      <c r="C1227" s="7"/>
      <c r="D1227" s="7"/>
      <c r="E1227" s="7"/>
      <c r="F1227" s="7"/>
      <c r="G1227" s="7"/>
      <c r="H1227" s="7"/>
      <c r="I1227" s="7"/>
      <c r="J1227" s="7"/>
      <c r="M1227" s="7"/>
      <c r="N1227" s="7"/>
      <c r="O1227" s="7"/>
      <c r="P1227" s="191"/>
      <c r="Q1227" s="191"/>
      <c r="R1227" s="7"/>
      <c r="S1227" s="7">
        <f t="shared" si="3"/>
        <v>0</v>
      </c>
      <c r="T1227" s="31"/>
      <c r="U1227" s="31"/>
      <c r="X1227" s="28"/>
    </row>
    <row r="1228" ht="15.75" customHeight="1">
      <c r="A1228" s="183"/>
      <c r="C1228" s="7"/>
      <c r="D1228" s="7"/>
      <c r="E1228" s="7"/>
      <c r="F1228" s="7"/>
      <c r="G1228" s="7"/>
      <c r="H1228" s="7"/>
      <c r="I1228" s="7"/>
      <c r="J1228" s="7"/>
      <c r="M1228" s="7"/>
      <c r="N1228" s="7"/>
      <c r="O1228" s="7"/>
      <c r="P1228" s="191"/>
      <c r="Q1228" s="191"/>
      <c r="R1228" s="7"/>
      <c r="S1228" s="7">
        <f t="shared" si="3"/>
        <v>0</v>
      </c>
      <c r="T1228" s="31"/>
      <c r="U1228" s="31"/>
      <c r="X1228" s="28"/>
    </row>
    <row r="1229" ht="15.75" customHeight="1">
      <c r="A1229" s="183"/>
      <c r="C1229" s="7"/>
      <c r="D1229" s="7"/>
      <c r="E1229" s="7"/>
      <c r="F1229" s="7"/>
      <c r="G1229" s="7"/>
      <c r="H1229" s="7"/>
      <c r="I1229" s="7"/>
      <c r="J1229" s="7"/>
      <c r="M1229" s="7"/>
      <c r="N1229" s="7"/>
      <c r="O1229" s="7"/>
      <c r="P1229" s="191"/>
      <c r="Q1229" s="191"/>
      <c r="R1229" s="7"/>
      <c r="S1229" s="7">
        <f t="shared" si="3"/>
        <v>0</v>
      </c>
      <c r="T1229" s="31"/>
      <c r="U1229" s="31"/>
      <c r="X1229" s="28"/>
    </row>
    <row r="1230" ht="15.75" customHeight="1">
      <c r="A1230" s="183"/>
      <c r="C1230" s="7"/>
      <c r="D1230" s="7"/>
      <c r="E1230" s="7"/>
      <c r="F1230" s="7"/>
      <c r="G1230" s="7"/>
      <c r="H1230" s="7"/>
      <c r="I1230" s="7"/>
      <c r="J1230" s="7"/>
      <c r="M1230" s="7"/>
      <c r="N1230" s="7"/>
      <c r="O1230" s="7"/>
      <c r="P1230" s="191"/>
      <c r="Q1230" s="191"/>
      <c r="R1230" s="7"/>
      <c r="S1230" s="7">
        <f t="shared" si="3"/>
        <v>0</v>
      </c>
      <c r="T1230" s="31"/>
      <c r="U1230" s="31"/>
      <c r="X1230" s="28"/>
    </row>
    <row r="1231" ht="15.75" customHeight="1">
      <c r="A1231" s="183"/>
      <c r="C1231" s="7"/>
      <c r="D1231" s="7"/>
      <c r="E1231" s="7"/>
      <c r="F1231" s="7"/>
      <c r="G1231" s="7"/>
      <c r="H1231" s="7"/>
      <c r="I1231" s="7"/>
      <c r="J1231" s="7"/>
      <c r="M1231" s="7"/>
      <c r="N1231" s="7"/>
      <c r="O1231" s="7"/>
      <c r="P1231" s="191"/>
      <c r="Q1231" s="191"/>
      <c r="R1231" s="7"/>
      <c r="S1231" s="7">
        <f t="shared" si="3"/>
        <v>0</v>
      </c>
      <c r="T1231" s="31"/>
      <c r="U1231" s="31"/>
      <c r="X1231" s="28"/>
    </row>
    <row r="1232" ht="15.75" customHeight="1">
      <c r="A1232" s="183"/>
      <c r="C1232" s="7"/>
      <c r="D1232" s="7"/>
      <c r="E1232" s="7"/>
      <c r="F1232" s="7"/>
      <c r="G1232" s="7"/>
      <c r="H1232" s="7"/>
      <c r="I1232" s="7"/>
      <c r="J1232" s="7"/>
      <c r="M1232" s="7"/>
      <c r="N1232" s="7"/>
      <c r="O1232" s="7"/>
      <c r="P1232" s="191"/>
      <c r="Q1232" s="191"/>
      <c r="R1232" s="7"/>
      <c r="S1232" s="7">
        <f t="shared" si="3"/>
        <v>0</v>
      </c>
      <c r="T1232" s="31"/>
      <c r="U1232" s="31"/>
      <c r="X1232" s="28"/>
    </row>
    <row r="1233" ht="15.75" customHeight="1">
      <c r="A1233" s="183"/>
      <c r="C1233" s="7"/>
      <c r="D1233" s="7"/>
      <c r="E1233" s="7"/>
      <c r="F1233" s="7"/>
      <c r="G1233" s="7"/>
      <c r="H1233" s="7"/>
      <c r="I1233" s="7"/>
      <c r="J1233" s="7"/>
      <c r="M1233" s="7"/>
      <c r="N1233" s="7"/>
      <c r="O1233" s="7"/>
      <c r="P1233" s="191"/>
      <c r="Q1233" s="191"/>
      <c r="R1233" s="7"/>
      <c r="S1233" s="7">
        <f t="shared" si="3"/>
        <v>0</v>
      </c>
      <c r="T1233" s="31"/>
      <c r="U1233" s="31"/>
      <c r="X1233" s="28"/>
    </row>
    <row r="1234" ht="15.75" customHeight="1">
      <c r="A1234" s="183"/>
      <c r="C1234" s="7"/>
      <c r="D1234" s="7"/>
      <c r="E1234" s="7"/>
      <c r="F1234" s="7"/>
      <c r="G1234" s="7"/>
      <c r="H1234" s="7"/>
      <c r="I1234" s="7"/>
      <c r="J1234" s="7"/>
      <c r="M1234" s="7"/>
      <c r="N1234" s="7"/>
      <c r="O1234" s="7"/>
      <c r="P1234" s="191"/>
      <c r="Q1234" s="191"/>
      <c r="R1234" s="7"/>
      <c r="S1234" s="7">
        <f t="shared" si="3"/>
        <v>0</v>
      </c>
      <c r="T1234" s="31"/>
      <c r="U1234" s="31"/>
      <c r="X1234" s="28"/>
    </row>
    <row r="1235" ht="15.75" customHeight="1">
      <c r="A1235" s="183"/>
      <c r="C1235" s="7"/>
      <c r="D1235" s="7"/>
      <c r="E1235" s="7"/>
      <c r="F1235" s="7"/>
      <c r="G1235" s="7"/>
      <c r="H1235" s="7"/>
      <c r="I1235" s="7"/>
      <c r="J1235" s="7"/>
      <c r="M1235" s="7"/>
      <c r="N1235" s="7"/>
      <c r="O1235" s="7"/>
      <c r="P1235" s="191"/>
      <c r="Q1235" s="191"/>
      <c r="R1235" s="7"/>
      <c r="S1235" s="7">
        <f t="shared" si="3"/>
        <v>0</v>
      </c>
      <c r="T1235" s="31"/>
      <c r="U1235" s="31"/>
      <c r="X1235" s="28"/>
    </row>
    <row r="1236" ht="15.75" customHeight="1">
      <c r="A1236" s="183"/>
      <c r="C1236" s="7"/>
      <c r="D1236" s="7"/>
      <c r="E1236" s="7"/>
      <c r="F1236" s="7"/>
      <c r="G1236" s="7"/>
      <c r="H1236" s="7"/>
      <c r="I1236" s="7"/>
      <c r="J1236" s="7"/>
      <c r="M1236" s="7"/>
      <c r="N1236" s="7"/>
      <c r="O1236" s="7"/>
      <c r="P1236" s="191"/>
      <c r="Q1236" s="191"/>
      <c r="R1236" s="7"/>
      <c r="S1236" s="7">
        <f t="shared" si="3"/>
        <v>0</v>
      </c>
      <c r="T1236" s="31"/>
      <c r="U1236" s="31"/>
      <c r="X1236" s="28"/>
    </row>
    <row r="1237" ht="15.75" customHeight="1">
      <c r="A1237" s="183"/>
      <c r="C1237" s="7"/>
      <c r="D1237" s="7"/>
      <c r="E1237" s="7"/>
      <c r="F1237" s="7"/>
      <c r="G1237" s="7"/>
      <c r="H1237" s="7"/>
      <c r="I1237" s="7"/>
      <c r="J1237" s="7"/>
      <c r="M1237" s="7"/>
      <c r="N1237" s="7"/>
      <c r="O1237" s="7"/>
      <c r="P1237" s="191"/>
      <c r="Q1237" s="191"/>
      <c r="R1237" s="7"/>
      <c r="S1237" s="7">
        <f t="shared" si="3"/>
        <v>0</v>
      </c>
      <c r="T1237" s="31"/>
      <c r="U1237" s="31"/>
      <c r="X1237" s="28"/>
    </row>
    <row r="1238" ht="15.75" customHeight="1">
      <c r="A1238" s="183"/>
      <c r="C1238" s="7"/>
      <c r="D1238" s="7"/>
      <c r="E1238" s="7"/>
      <c r="F1238" s="7"/>
      <c r="G1238" s="7"/>
      <c r="H1238" s="7"/>
      <c r="I1238" s="7"/>
      <c r="J1238" s="7"/>
      <c r="M1238" s="7"/>
      <c r="N1238" s="7"/>
      <c r="O1238" s="7"/>
      <c r="P1238" s="191"/>
      <c r="Q1238" s="191"/>
      <c r="R1238" s="7"/>
      <c r="S1238" s="7">
        <f t="shared" si="3"/>
        <v>0</v>
      </c>
      <c r="T1238" s="31"/>
      <c r="U1238" s="31"/>
      <c r="X1238" s="28"/>
    </row>
    <row r="1239" ht="15.75" customHeight="1">
      <c r="A1239" s="183"/>
      <c r="C1239" s="7"/>
      <c r="D1239" s="7"/>
      <c r="E1239" s="7"/>
      <c r="F1239" s="7"/>
      <c r="G1239" s="7"/>
      <c r="H1239" s="7"/>
      <c r="I1239" s="7"/>
      <c r="J1239" s="7"/>
      <c r="M1239" s="7"/>
      <c r="N1239" s="7"/>
      <c r="O1239" s="7"/>
      <c r="P1239" s="191"/>
      <c r="Q1239" s="191"/>
      <c r="R1239" s="7"/>
      <c r="S1239" s="7">
        <f t="shared" si="3"/>
        <v>0</v>
      </c>
      <c r="T1239" s="31"/>
      <c r="U1239" s="31"/>
      <c r="X1239" s="28"/>
    </row>
    <row r="1240" ht="15.75" customHeight="1">
      <c r="A1240" s="183"/>
      <c r="C1240" s="7"/>
      <c r="D1240" s="7"/>
      <c r="E1240" s="7"/>
      <c r="F1240" s="7"/>
      <c r="G1240" s="7"/>
      <c r="H1240" s="7"/>
      <c r="I1240" s="7"/>
      <c r="J1240" s="7"/>
      <c r="M1240" s="7"/>
      <c r="N1240" s="7"/>
      <c r="O1240" s="7"/>
      <c r="P1240" s="191"/>
      <c r="Q1240" s="191"/>
      <c r="R1240" s="7"/>
      <c r="S1240" s="7">
        <f t="shared" si="3"/>
        <v>0</v>
      </c>
      <c r="T1240" s="31"/>
      <c r="U1240" s="31"/>
      <c r="X1240" s="28"/>
    </row>
    <row r="1241" ht="15.75" customHeight="1">
      <c r="A1241" s="183"/>
      <c r="C1241" s="7"/>
      <c r="D1241" s="7"/>
      <c r="E1241" s="7"/>
      <c r="F1241" s="7"/>
      <c r="G1241" s="7"/>
      <c r="H1241" s="7"/>
      <c r="I1241" s="7"/>
      <c r="J1241" s="7"/>
      <c r="M1241" s="7"/>
      <c r="N1241" s="7"/>
      <c r="O1241" s="7"/>
      <c r="P1241" s="191"/>
      <c r="Q1241" s="191"/>
      <c r="R1241" s="7"/>
      <c r="S1241" s="7">
        <f t="shared" si="3"/>
        <v>0</v>
      </c>
      <c r="T1241" s="31"/>
      <c r="U1241" s="31"/>
      <c r="X1241" s="28"/>
    </row>
    <row r="1242" ht="15.75" customHeight="1">
      <c r="A1242" s="183"/>
      <c r="C1242" s="7"/>
      <c r="D1242" s="7"/>
      <c r="E1242" s="7"/>
      <c r="F1242" s="7"/>
      <c r="G1242" s="7"/>
      <c r="H1242" s="7"/>
      <c r="I1242" s="7"/>
      <c r="J1242" s="7"/>
      <c r="M1242" s="7"/>
      <c r="N1242" s="7"/>
      <c r="O1242" s="7"/>
      <c r="P1242" s="191"/>
      <c r="Q1242" s="191"/>
      <c r="R1242" s="7"/>
      <c r="S1242" s="7">
        <f t="shared" si="3"/>
        <v>0</v>
      </c>
      <c r="T1242" s="31"/>
      <c r="U1242" s="31"/>
      <c r="X1242" s="28"/>
    </row>
    <row r="1243" ht="15.75" customHeight="1">
      <c r="A1243" s="183"/>
      <c r="C1243" s="7"/>
      <c r="D1243" s="7"/>
      <c r="E1243" s="7"/>
      <c r="F1243" s="7"/>
      <c r="G1243" s="7"/>
      <c r="H1243" s="7"/>
      <c r="I1243" s="7"/>
      <c r="J1243" s="7"/>
      <c r="M1243" s="7"/>
      <c r="N1243" s="7"/>
      <c r="O1243" s="7"/>
      <c r="P1243" s="191"/>
      <c r="Q1243" s="191"/>
      <c r="R1243" s="7"/>
      <c r="S1243" s="7">
        <f t="shared" si="3"/>
        <v>0</v>
      </c>
      <c r="T1243" s="31"/>
      <c r="U1243" s="31"/>
      <c r="X1243" s="28"/>
    </row>
    <row r="1244" ht="15.75" customHeight="1">
      <c r="A1244" s="183"/>
      <c r="C1244" s="7"/>
      <c r="D1244" s="7"/>
      <c r="E1244" s="7"/>
      <c r="F1244" s="7"/>
      <c r="G1244" s="7"/>
      <c r="H1244" s="7"/>
      <c r="I1244" s="7"/>
      <c r="J1244" s="7"/>
      <c r="M1244" s="7"/>
      <c r="N1244" s="7"/>
      <c r="O1244" s="7"/>
      <c r="P1244" s="191"/>
      <c r="Q1244" s="191"/>
      <c r="R1244" s="7"/>
      <c r="S1244" s="7">
        <f t="shared" si="3"/>
        <v>0</v>
      </c>
      <c r="T1244" s="31"/>
      <c r="U1244" s="31"/>
      <c r="X1244" s="28"/>
    </row>
    <row r="1245" ht="15.75" customHeight="1">
      <c r="A1245" s="183"/>
      <c r="C1245" s="7"/>
      <c r="D1245" s="7"/>
      <c r="E1245" s="7"/>
      <c r="F1245" s="7"/>
      <c r="G1245" s="7"/>
      <c r="H1245" s="7"/>
      <c r="I1245" s="7"/>
      <c r="J1245" s="7"/>
      <c r="M1245" s="7"/>
      <c r="N1245" s="7"/>
      <c r="O1245" s="7"/>
      <c r="P1245" s="191"/>
      <c r="Q1245" s="191"/>
      <c r="R1245" s="7"/>
      <c r="S1245" s="7">
        <f t="shared" si="3"/>
        <v>0</v>
      </c>
      <c r="T1245" s="31"/>
      <c r="U1245" s="31"/>
      <c r="X1245" s="28"/>
    </row>
    <row r="1246" ht="15.75" customHeight="1">
      <c r="A1246" s="183"/>
      <c r="C1246" s="7"/>
      <c r="D1246" s="7"/>
      <c r="E1246" s="7"/>
      <c r="F1246" s="7"/>
      <c r="G1246" s="7"/>
      <c r="H1246" s="7"/>
      <c r="I1246" s="7"/>
      <c r="J1246" s="7"/>
      <c r="M1246" s="7"/>
      <c r="N1246" s="7"/>
      <c r="O1246" s="7"/>
      <c r="P1246" s="191"/>
      <c r="Q1246" s="191"/>
      <c r="R1246" s="7"/>
      <c r="S1246" s="7">
        <f t="shared" si="3"/>
        <v>0</v>
      </c>
      <c r="T1246" s="31"/>
      <c r="U1246" s="31"/>
      <c r="X1246" s="28"/>
    </row>
    <row r="1247" ht="15.75" customHeight="1">
      <c r="A1247" s="183"/>
      <c r="C1247" s="7"/>
      <c r="D1247" s="7"/>
      <c r="E1247" s="7"/>
      <c r="F1247" s="7"/>
      <c r="G1247" s="7"/>
      <c r="H1247" s="7"/>
      <c r="I1247" s="7"/>
      <c r="J1247" s="7"/>
      <c r="M1247" s="7"/>
      <c r="N1247" s="7"/>
      <c r="O1247" s="7"/>
      <c r="P1247" s="191"/>
      <c r="Q1247" s="191"/>
      <c r="R1247" s="7"/>
      <c r="S1247" s="7">
        <f t="shared" si="3"/>
        <v>0</v>
      </c>
      <c r="T1247" s="31"/>
      <c r="U1247" s="31"/>
      <c r="X1247" s="28"/>
    </row>
    <row r="1248" ht="15.75" customHeight="1">
      <c r="A1248" s="183"/>
      <c r="C1248" s="7"/>
      <c r="D1248" s="7"/>
      <c r="E1248" s="7"/>
      <c r="F1248" s="7"/>
      <c r="G1248" s="7"/>
      <c r="H1248" s="7"/>
      <c r="I1248" s="7"/>
      <c r="J1248" s="7"/>
      <c r="M1248" s="7"/>
      <c r="N1248" s="7"/>
      <c r="O1248" s="7"/>
      <c r="P1248" s="191"/>
      <c r="Q1248" s="191"/>
      <c r="R1248" s="7"/>
      <c r="S1248" s="7">
        <f t="shared" si="3"/>
        <v>0</v>
      </c>
      <c r="T1248" s="31"/>
      <c r="U1248" s="31"/>
      <c r="X1248" s="28"/>
    </row>
    <row r="1249" ht="15.75" customHeight="1">
      <c r="A1249" s="183"/>
      <c r="C1249" s="7"/>
      <c r="D1249" s="7"/>
      <c r="E1249" s="7"/>
      <c r="F1249" s="7"/>
      <c r="G1249" s="7"/>
      <c r="H1249" s="7"/>
      <c r="I1249" s="7"/>
      <c r="J1249" s="7"/>
      <c r="M1249" s="7"/>
      <c r="N1249" s="7"/>
      <c r="O1249" s="7"/>
      <c r="P1249" s="191"/>
      <c r="Q1249" s="191"/>
      <c r="R1249" s="7"/>
      <c r="S1249" s="7">
        <f t="shared" si="3"/>
        <v>0</v>
      </c>
      <c r="T1249" s="31"/>
      <c r="U1249" s="31"/>
      <c r="X1249" s="28"/>
    </row>
    <row r="1250" ht="15.75" customHeight="1">
      <c r="A1250" s="183"/>
      <c r="C1250" s="7"/>
      <c r="D1250" s="7"/>
      <c r="E1250" s="7"/>
      <c r="F1250" s="7"/>
      <c r="G1250" s="7"/>
      <c r="H1250" s="7"/>
      <c r="I1250" s="7"/>
      <c r="J1250" s="7"/>
      <c r="M1250" s="7"/>
      <c r="N1250" s="7"/>
      <c r="O1250" s="7"/>
      <c r="P1250" s="191"/>
      <c r="Q1250" s="191"/>
      <c r="R1250" s="7"/>
      <c r="S1250" s="7">
        <f t="shared" si="3"/>
        <v>0</v>
      </c>
      <c r="T1250" s="31"/>
      <c r="U1250" s="31"/>
      <c r="X1250" s="28"/>
    </row>
    <row r="1251" ht="15.75" customHeight="1">
      <c r="A1251" s="183"/>
      <c r="C1251" s="7"/>
      <c r="D1251" s="7"/>
      <c r="E1251" s="7"/>
      <c r="F1251" s="7"/>
      <c r="G1251" s="7"/>
      <c r="H1251" s="7"/>
      <c r="I1251" s="7"/>
      <c r="J1251" s="7"/>
      <c r="M1251" s="7"/>
      <c r="N1251" s="7"/>
      <c r="O1251" s="7"/>
      <c r="P1251" s="191"/>
      <c r="Q1251" s="191"/>
      <c r="R1251" s="7"/>
      <c r="S1251" s="7">
        <f t="shared" si="3"/>
        <v>0</v>
      </c>
      <c r="T1251" s="31"/>
      <c r="U1251" s="31"/>
      <c r="X1251" s="28"/>
    </row>
    <row r="1252" ht="15.75" customHeight="1">
      <c r="A1252" s="183"/>
      <c r="C1252" s="7"/>
      <c r="D1252" s="7"/>
      <c r="E1252" s="7"/>
      <c r="F1252" s="7"/>
      <c r="G1252" s="7"/>
      <c r="H1252" s="7"/>
      <c r="I1252" s="7"/>
      <c r="J1252" s="7"/>
      <c r="M1252" s="7"/>
      <c r="N1252" s="7"/>
      <c r="O1252" s="7"/>
      <c r="P1252" s="191"/>
      <c r="Q1252" s="191"/>
      <c r="R1252" s="7"/>
      <c r="S1252" s="7">
        <f t="shared" si="3"/>
        <v>0</v>
      </c>
      <c r="T1252" s="31"/>
      <c r="U1252" s="31"/>
      <c r="X1252" s="28"/>
    </row>
    <row r="1253" ht="15.75" customHeight="1">
      <c r="A1253" s="183"/>
      <c r="C1253" s="7"/>
      <c r="D1253" s="7"/>
      <c r="E1253" s="7"/>
      <c r="F1253" s="7"/>
      <c r="G1253" s="7"/>
      <c r="H1253" s="7"/>
      <c r="I1253" s="7"/>
      <c r="J1253" s="7"/>
      <c r="M1253" s="7"/>
      <c r="N1253" s="7"/>
      <c r="O1253" s="7"/>
      <c r="P1253" s="191"/>
      <c r="Q1253" s="191"/>
      <c r="R1253" s="7"/>
      <c r="S1253" s="7">
        <f t="shared" si="3"/>
        <v>0</v>
      </c>
      <c r="T1253" s="31"/>
      <c r="U1253" s="31"/>
      <c r="X1253" s="28"/>
    </row>
    <row r="1254" ht="15.75" customHeight="1">
      <c r="A1254" s="183"/>
      <c r="C1254" s="7"/>
      <c r="D1254" s="7"/>
      <c r="E1254" s="7"/>
      <c r="F1254" s="7"/>
      <c r="G1254" s="7"/>
      <c r="H1254" s="7"/>
      <c r="I1254" s="7"/>
      <c r="J1254" s="7"/>
      <c r="M1254" s="7"/>
      <c r="N1254" s="7"/>
      <c r="O1254" s="7"/>
      <c r="P1254" s="191"/>
      <c r="Q1254" s="191"/>
      <c r="R1254" s="7"/>
      <c r="S1254" s="7">
        <f t="shared" si="3"/>
        <v>0</v>
      </c>
      <c r="T1254" s="31"/>
      <c r="U1254" s="31"/>
      <c r="X1254" s="28"/>
    </row>
    <row r="1255" ht="15.75" customHeight="1">
      <c r="A1255" s="183"/>
      <c r="C1255" s="7"/>
      <c r="D1255" s="7"/>
      <c r="E1255" s="7"/>
      <c r="F1255" s="7"/>
      <c r="G1255" s="7"/>
      <c r="H1255" s="7"/>
      <c r="I1255" s="7"/>
      <c r="J1255" s="7"/>
      <c r="M1255" s="7"/>
      <c r="N1255" s="7"/>
      <c r="O1255" s="7"/>
      <c r="P1255" s="191"/>
      <c r="Q1255" s="191"/>
      <c r="R1255" s="7"/>
      <c r="S1255" s="7">
        <f t="shared" si="3"/>
        <v>0</v>
      </c>
      <c r="T1255" s="31"/>
      <c r="U1255" s="31"/>
      <c r="X1255" s="28"/>
    </row>
    <row r="1256" ht="15.75" customHeight="1">
      <c r="A1256" s="183"/>
      <c r="C1256" s="7"/>
      <c r="D1256" s="7"/>
      <c r="E1256" s="7"/>
      <c r="F1256" s="7"/>
      <c r="G1256" s="7"/>
      <c r="H1256" s="7"/>
      <c r="I1256" s="7"/>
      <c r="J1256" s="7"/>
      <c r="M1256" s="7"/>
      <c r="N1256" s="7"/>
      <c r="O1256" s="7"/>
      <c r="P1256" s="191"/>
      <c r="Q1256" s="191"/>
      <c r="R1256" s="7"/>
      <c r="S1256" s="7">
        <f t="shared" si="3"/>
        <v>0</v>
      </c>
      <c r="T1256" s="31"/>
      <c r="U1256" s="31"/>
      <c r="X1256" s="28"/>
    </row>
    <row r="1257" ht="15.75" customHeight="1">
      <c r="A1257" s="183"/>
      <c r="C1257" s="7"/>
      <c r="D1257" s="7"/>
      <c r="E1257" s="7"/>
      <c r="F1257" s="7"/>
      <c r="G1257" s="7"/>
      <c r="H1257" s="7"/>
      <c r="I1257" s="7"/>
      <c r="J1257" s="7"/>
      <c r="M1257" s="7"/>
      <c r="N1257" s="7"/>
      <c r="O1257" s="7"/>
      <c r="P1257" s="191"/>
      <c r="Q1257" s="191"/>
      <c r="R1257" s="7"/>
      <c r="S1257" s="7">
        <f t="shared" si="3"/>
        <v>0</v>
      </c>
      <c r="T1257" s="31"/>
      <c r="U1257" s="31"/>
      <c r="X1257" s="28"/>
    </row>
    <row r="1258" ht="15.75" customHeight="1">
      <c r="A1258" s="183"/>
      <c r="C1258" s="7"/>
      <c r="D1258" s="7"/>
      <c r="E1258" s="7"/>
      <c r="F1258" s="7"/>
      <c r="G1258" s="7"/>
      <c r="H1258" s="7"/>
      <c r="I1258" s="7"/>
      <c r="J1258" s="7"/>
      <c r="M1258" s="7"/>
      <c r="N1258" s="7"/>
      <c r="O1258" s="7"/>
      <c r="P1258" s="191"/>
      <c r="Q1258" s="191"/>
      <c r="R1258" s="7"/>
      <c r="S1258" s="7">
        <f t="shared" si="3"/>
        <v>0</v>
      </c>
      <c r="T1258" s="31"/>
      <c r="U1258" s="31"/>
      <c r="X1258" s="28"/>
    </row>
    <row r="1259" ht="15.75" customHeight="1">
      <c r="A1259" s="183"/>
      <c r="C1259" s="7"/>
      <c r="D1259" s="7"/>
      <c r="E1259" s="7"/>
      <c r="F1259" s="7"/>
      <c r="G1259" s="7"/>
      <c r="H1259" s="7"/>
      <c r="I1259" s="7"/>
      <c r="J1259" s="7"/>
      <c r="M1259" s="7"/>
      <c r="N1259" s="7"/>
      <c r="O1259" s="7"/>
      <c r="P1259" s="191"/>
      <c r="Q1259" s="191"/>
      <c r="R1259" s="7"/>
      <c r="S1259" s="7">
        <f t="shared" si="3"/>
        <v>0</v>
      </c>
      <c r="T1259" s="31"/>
      <c r="U1259" s="31"/>
      <c r="X1259" s="28"/>
    </row>
    <row r="1260" ht="15.75" customHeight="1">
      <c r="A1260" s="183"/>
      <c r="C1260" s="7"/>
      <c r="D1260" s="7"/>
      <c r="E1260" s="7"/>
      <c r="F1260" s="7"/>
      <c r="G1260" s="7"/>
      <c r="H1260" s="7"/>
      <c r="I1260" s="7"/>
      <c r="J1260" s="7"/>
      <c r="M1260" s="7"/>
      <c r="N1260" s="7"/>
      <c r="O1260" s="7"/>
      <c r="P1260" s="191"/>
      <c r="Q1260" s="191"/>
      <c r="R1260" s="7"/>
      <c r="S1260" s="7">
        <f t="shared" si="3"/>
        <v>0</v>
      </c>
      <c r="T1260" s="31"/>
      <c r="U1260" s="31"/>
      <c r="X1260" s="28"/>
    </row>
    <row r="1261" ht="15.75" customHeight="1">
      <c r="A1261" s="183"/>
      <c r="C1261" s="7"/>
      <c r="D1261" s="7"/>
      <c r="E1261" s="7"/>
      <c r="F1261" s="7"/>
      <c r="G1261" s="7"/>
      <c r="H1261" s="7"/>
      <c r="I1261" s="7"/>
      <c r="J1261" s="7"/>
      <c r="M1261" s="7"/>
      <c r="N1261" s="7"/>
      <c r="O1261" s="7"/>
      <c r="P1261" s="191"/>
      <c r="Q1261" s="191"/>
      <c r="R1261" s="7"/>
      <c r="S1261" s="7">
        <f t="shared" si="3"/>
        <v>0</v>
      </c>
      <c r="T1261" s="31"/>
      <c r="U1261" s="31"/>
      <c r="X1261" s="28"/>
    </row>
    <row r="1262" ht="15.75" customHeight="1">
      <c r="A1262" s="183"/>
      <c r="C1262" s="7"/>
      <c r="D1262" s="7"/>
      <c r="E1262" s="7"/>
      <c r="F1262" s="7"/>
      <c r="G1262" s="7"/>
      <c r="H1262" s="7"/>
      <c r="I1262" s="7"/>
      <c r="J1262" s="7"/>
      <c r="M1262" s="7"/>
      <c r="N1262" s="7"/>
      <c r="O1262" s="7"/>
      <c r="P1262" s="191"/>
      <c r="Q1262" s="191"/>
      <c r="R1262" s="7"/>
      <c r="S1262" s="7">
        <f t="shared" si="3"/>
        <v>0</v>
      </c>
      <c r="T1262" s="31"/>
      <c r="U1262" s="31"/>
      <c r="X1262" s="28"/>
    </row>
    <row r="1263" ht="15.75" customHeight="1">
      <c r="A1263" s="183"/>
      <c r="C1263" s="7"/>
      <c r="D1263" s="7"/>
      <c r="E1263" s="7"/>
      <c r="F1263" s="7"/>
      <c r="G1263" s="7"/>
      <c r="H1263" s="7"/>
      <c r="I1263" s="7"/>
      <c r="J1263" s="7"/>
      <c r="M1263" s="7"/>
      <c r="N1263" s="7"/>
      <c r="O1263" s="7"/>
      <c r="P1263" s="191"/>
      <c r="Q1263" s="191"/>
      <c r="R1263" s="7"/>
      <c r="S1263" s="7">
        <f t="shared" si="3"/>
        <v>0</v>
      </c>
      <c r="T1263" s="31"/>
      <c r="U1263" s="31"/>
      <c r="X1263" s="28"/>
    </row>
    <row r="1264" ht="15.75" customHeight="1">
      <c r="A1264" s="183"/>
      <c r="C1264" s="7"/>
      <c r="D1264" s="7"/>
      <c r="E1264" s="7"/>
      <c r="F1264" s="7"/>
      <c r="G1264" s="7"/>
      <c r="H1264" s="7"/>
      <c r="I1264" s="7"/>
      <c r="J1264" s="7"/>
      <c r="M1264" s="7"/>
      <c r="N1264" s="7"/>
      <c r="O1264" s="7"/>
      <c r="P1264" s="191"/>
      <c r="Q1264" s="191"/>
      <c r="R1264" s="7"/>
      <c r="S1264" s="7">
        <f t="shared" si="3"/>
        <v>0</v>
      </c>
      <c r="T1264" s="31"/>
      <c r="U1264" s="31"/>
      <c r="X1264" s="28"/>
    </row>
    <row r="1265" ht="15.75" customHeight="1">
      <c r="A1265" s="183"/>
      <c r="C1265" s="7"/>
      <c r="D1265" s="7"/>
      <c r="E1265" s="7"/>
      <c r="F1265" s="7"/>
      <c r="G1265" s="7"/>
      <c r="H1265" s="7"/>
      <c r="I1265" s="7"/>
      <c r="J1265" s="7"/>
      <c r="M1265" s="7"/>
      <c r="N1265" s="7"/>
      <c r="O1265" s="7"/>
      <c r="P1265" s="191"/>
      <c r="Q1265" s="191"/>
      <c r="R1265" s="7"/>
      <c r="S1265" s="7">
        <f t="shared" si="3"/>
        <v>0</v>
      </c>
      <c r="T1265" s="31"/>
      <c r="U1265" s="31"/>
      <c r="X1265" s="28"/>
    </row>
    <row r="1266" ht="15.75" customHeight="1">
      <c r="A1266" s="183"/>
      <c r="C1266" s="7"/>
      <c r="D1266" s="7"/>
      <c r="E1266" s="7"/>
      <c r="F1266" s="7"/>
      <c r="G1266" s="7"/>
      <c r="H1266" s="7"/>
      <c r="I1266" s="7"/>
      <c r="J1266" s="7"/>
      <c r="M1266" s="7"/>
      <c r="N1266" s="7"/>
      <c r="O1266" s="7"/>
      <c r="P1266" s="191"/>
      <c r="Q1266" s="191"/>
      <c r="R1266" s="7"/>
      <c r="S1266" s="7">
        <f t="shared" si="3"/>
        <v>0</v>
      </c>
      <c r="T1266" s="31"/>
      <c r="U1266" s="31"/>
      <c r="X1266" s="28"/>
    </row>
    <row r="1267" ht="15.75" customHeight="1">
      <c r="A1267" s="183"/>
      <c r="C1267" s="7"/>
      <c r="D1267" s="7"/>
      <c r="E1267" s="7"/>
      <c r="F1267" s="7"/>
      <c r="G1267" s="7"/>
      <c r="H1267" s="7"/>
      <c r="I1267" s="7"/>
      <c r="J1267" s="7"/>
      <c r="M1267" s="7"/>
      <c r="N1267" s="7"/>
      <c r="O1267" s="7"/>
      <c r="P1267" s="191"/>
      <c r="Q1267" s="191"/>
      <c r="R1267" s="7"/>
      <c r="S1267" s="7">
        <f t="shared" si="3"/>
        <v>0</v>
      </c>
      <c r="T1267" s="31"/>
      <c r="U1267" s="31"/>
      <c r="X1267" s="28"/>
    </row>
    <row r="1268" ht="15.75" customHeight="1">
      <c r="A1268" s="183"/>
      <c r="C1268" s="7"/>
      <c r="D1268" s="7"/>
      <c r="E1268" s="7"/>
      <c r="F1268" s="7"/>
      <c r="G1268" s="7"/>
      <c r="H1268" s="7"/>
      <c r="I1268" s="7"/>
      <c r="J1268" s="7"/>
      <c r="M1268" s="7"/>
      <c r="N1268" s="7"/>
      <c r="O1268" s="7"/>
      <c r="P1268" s="191"/>
      <c r="Q1268" s="191"/>
      <c r="R1268" s="7"/>
      <c r="S1268" s="7">
        <f t="shared" si="3"/>
        <v>0</v>
      </c>
      <c r="T1268" s="31"/>
      <c r="U1268" s="31"/>
      <c r="X1268" s="28"/>
    </row>
    <row r="1269" ht="15.75" customHeight="1">
      <c r="A1269" s="183"/>
      <c r="C1269" s="7"/>
      <c r="D1269" s="7"/>
      <c r="E1269" s="7"/>
      <c r="F1269" s="7"/>
      <c r="G1269" s="7"/>
      <c r="H1269" s="7"/>
      <c r="I1269" s="7"/>
      <c r="J1269" s="7"/>
      <c r="M1269" s="7"/>
      <c r="N1269" s="7"/>
      <c r="O1269" s="7"/>
      <c r="P1269" s="191"/>
      <c r="Q1269" s="191"/>
      <c r="R1269" s="7"/>
      <c r="S1269" s="7">
        <f t="shared" si="3"/>
        <v>0</v>
      </c>
      <c r="T1269" s="31"/>
      <c r="U1269" s="31"/>
      <c r="X1269" s="28"/>
    </row>
    <row r="1270" ht="15.75" customHeight="1">
      <c r="A1270" s="183"/>
      <c r="C1270" s="7"/>
      <c r="D1270" s="7"/>
      <c r="E1270" s="7"/>
      <c r="F1270" s="7"/>
      <c r="G1270" s="7"/>
      <c r="H1270" s="7"/>
      <c r="I1270" s="7"/>
      <c r="J1270" s="7"/>
      <c r="M1270" s="7"/>
      <c r="N1270" s="7"/>
      <c r="O1270" s="7"/>
      <c r="P1270" s="191"/>
      <c r="Q1270" s="191"/>
      <c r="R1270" s="7"/>
      <c r="S1270" s="7">
        <f t="shared" si="3"/>
        <v>0</v>
      </c>
      <c r="T1270" s="31"/>
      <c r="U1270" s="31"/>
      <c r="X1270" s="28"/>
    </row>
    <row r="1271" ht="15.75" customHeight="1">
      <c r="A1271" s="183"/>
      <c r="C1271" s="7"/>
      <c r="D1271" s="7"/>
      <c r="E1271" s="7"/>
      <c r="F1271" s="7"/>
      <c r="G1271" s="7"/>
      <c r="H1271" s="7"/>
      <c r="I1271" s="7"/>
      <c r="J1271" s="7"/>
      <c r="M1271" s="7"/>
      <c r="N1271" s="7"/>
      <c r="O1271" s="7"/>
      <c r="P1271" s="191"/>
      <c r="Q1271" s="191"/>
      <c r="R1271" s="7"/>
      <c r="S1271" s="7">
        <f t="shared" si="3"/>
        <v>0</v>
      </c>
      <c r="T1271" s="31"/>
      <c r="U1271" s="31"/>
      <c r="X1271" s="28"/>
    </row>
    <row r="1272" ht="15.75" customHeight="1">
      <c r="A1272" s="183"/>
      <c r="C1272" s="7"/>
      <c r="D1272" s="7"/>
      <c r="E1272" s="7"/>
      <c r="F1272" s="7"/>
      <c r="G1272" s="7"/>
      <c r="H1272" s="7"/>
      <c r="I1272" s="7"/>
      <c r="J1272" s="7"/>
      <c r="M1272" s="7"/>
      <c r="N1272" s="7"/>
      <c r="O1272" s="7"/>
      <c r="P1272" s="191"/>
      <c r="Q1272" s="191"/>
      <c r="R1272" s="7"/>
      <c r="S1272" s="7">
        <f t="shared" si="3"/>
        <v>0</v>
      </c>
      <c r="T1272" s="31"/>
      <c r="U1272" s="31"/>
      <c r="X1272" s="28"/>
    </row>
    <row r="1273" ht="15.75" customHeight="1">
      <c r="A1273" s="183"/>
      <c r="C1273" s="7"/>
      <c r="D1273" s="7"/>
      <c r="E1273" s="7"/>
      <c r="F1273" s="7"/>
      <c r="G1273" s="7"/>
      <c r="H1273" s="7"/>
      <c r="I1273" s="7"/>
      <c r="J1273" s="7"/>
      <c r="M1273" s="7"/>
      <c r="N1273" s="7"/>
      <c r="O1273" s="7"/>
      <c r="P1273" s="191"/>
      <c r="Q1273" s="191"/>
      <c r="R1273" s="7"/>
      <c r="S1273" s="7">
        <f t="shared" si="3"/>
        <v>0</v>
      </c>
      <c r="T1273" s="31"/>
      <c r="U1273" s="31"/>
      <c r="X1273" s="28"/>
    </row>
    <row r="1274" ht="15.75" customHeight="1">
      <c r="A1274" s="183"/>
      <c r="C1274" s="7"/>
      <c r="D1274" s="7"/>
      <c r="E1274" s="7"/>
      <c r="F1274" s="7"/>
      <c r="G1274" s="7"/>
      <c r="H1274" s="7"/>
      <c r="I1274" s="7"/>
      <c r="J1274" s="7"/>
      <c r="M1274" s="7"/>
      <c r="N1274" s="7"/>
      <c r="O1274" s="7"/>
      <c r="P1274" s="191"/>
      <c r="Q1274" s="191"/>
      <c r="R1274" s="7"/>
      <c r="S1274" s="7">
        <f t="shared" si="3"/>
        <v>0</v>
      </c>
      <c r="T1274" s="31"/>
      <c r="U1274" s="31"/>
      <c r="X1274" s="28"/>
    </row>
    <row r="1275" ht="15.75" customHeight="1">
      <c r="A1275" s="183"/>
      <c r="C1275" s="7"/>
      <c r="D1275" s="7"/>
      <c r="E1275" s="7"/>
      <c r="F1275" s="7"/>
      <c r="G1275" s="7"/>
      <c r="H1275" s="7"/>
      <c r="I1275" s="7"/>
      <c r="J1275" s="7"/>
      <c r="M1275" s="7"/>
      <c r="N1275" s="7"/>
      <c r="O1275" s="7"/>
      <c r="P1275" s="191"/>
      <c r="Q1275" s="191"/>
      <c r="R1275" s="7"/>
      <c r="S1275" s="7">
        <f t="shared" si="3"/>
        <v>0</v>
      </c>
      <c r="T1275" s="31"/>
      <c r="U1275" s="31"/>
      <c r="X1275" s="28"/>
    </row>
    <row r="1276" ht="15.75" customHeight="1">
      <c r="A1276" s="183"/>
      <c r="C1276" s="7"/>
      <c r="D1276" s="7"/>
      <c r="E1276" s="7"/>
      <c r="F1276" s="7"/>
      <c r="G1276" s="7"/>
      <c r="H1276" s="7"/>
      <c r="I1276" s="7"/>
      <c r="J1276" s="7"/>
      <c r="M1276" s="7"/>
      <c r="N1276" s="7"/>
      <c r="O1276" s="7"/>
      <c r="P1276" s="191"/>
      <c r="Q1276" s="191"/>
      <c r="R1276" s="7"/>
      <c r="S1276" s="7">
        <f t="shared" si="3"/>
        <v>0</v>
      </c>
      <c r="T1276" s="31"/>
      <c r="U1276" s="31"/>
      <c r="X1276" s="28"/>
    </row>
    <row r="1277" ht="15.75" customHeight="1">
      <c r="A1277" s="183"/>
      <c r="C1277" s="7"/>
      <c r="D1277" s="7"/>
      <c r="E1277" s="7"/>
      <c r="F1277" s="7"/>
      <c r="G1277" s="7"/>
      <c r="H1277" s="7"/>
      <c r="I1277" s="7"/>
      <c r="J1277" s="7"/>
      <c r="M1277" s="7"/>
      <c r="N1277" s="7"/>
      <c r="O1277" s="7"/>
      <c r="P1277" s="191"/>
      <c r="Q1277" s="191"/>
      <c r="R1277" s="7"/>
      <c r="S1277" s="7">
        <f t="shared" si="3"/>
        <v>0</v>
      </c>
      <c r="T1277" s="31"/>
      <c r="U1277" s="31"/>
      <c r="X1277" s="28"/>
    </row>
    <row r="1278" ht="15.75" customHeight="1">
      <c r="A1278" s="183"/>
      <c r="C1278" s="7"/>
      <c r="D1278" s="7"/>
      <c r="E1278" s="7"/>
      <c r="F1278" s="7"/>
      <c r="G1278" s="7"/>
      <c r="H1278" s="7"/>
      <c r="I1278" s="7"/>
      <c r="J1278" s="7"/>
      <c r="M1278" s="7"/>
      <c r="N1278" s="7"/>
      <c r="O1278" s="7"/>
      <c r="P1278" s="191"/>
      <c r="Q1278" s="191"/>
      <c r="R1278" s="7"/>
      <c r="S1278" s="7">
        <f t="shared" si="3"/>
        <v>0</v>
      </c>
      <c r="T1278" s="31"/>
      <c r="U1278" s="31"/>
      <c r="X1278" s="28"/>
    </row>
    <row r="1279" ht="15.75" customHeight="1">
      <c r="A1279" s="183"/>
      <c r="C1279" s="7"/>
      <c r="D1279" s="7"/>
      <c r="E1279" s="7"/>
      <c r="F1279" s="7"/>
      <c r="G1279" s="7"/>
      <c r="H1279" s="7"/>
      <c r="I1279" s="7"/>
      <c r="J1279" s="7"/>
      <c r="M1279" s="7"/>
      <c r="N1279" s="7"/>
      <c r="O1279" s="7"/>
      <c r="P1279" s="191"/>
      <c r="Q1279" s="191"/>
      <c r="R1279" s="7"/>
      <c r="S1279" s="7">
        <f t="shared" si="3"/>
        <v>0</v>
      </c>
      <c r="T1279" s="31"/>
      <c r="U1279" s="31"/>
      <c r="X1279" s="28"/>
    </row>
    <row r="1280" ht="15.75" customHeight="1">
      <c r="A1280" s="183"/>
      <c r="C1280" s="7"/>
      <c r="D1280" s="7"/>
      <c r="E1280" s="7"/>
      <c r="F1280" s="7"/>
      <c r="G1280" s="7"/>
      <c r="H1280" s="7"/>
      <c r="I1280" s="7"/>
      <c r="J1280" s="7"/>
      <c r="M1280" s="7"/>
      <c r="N1280" s="7"/>
      <c r="O1280" s="7"/>
      <c r="P1280" s="191"/>
      <c r="Q1280" s="191"/>
      <c r="R1280" s="7"/>
      <c r="S1280" s="7">
        <f t="shared" si="3"/>
        <v>0</v>
      </c>
      <c r="T1280" s="31"/>
      <c r="U1280" s="31"/>
      <c r="X1280" s="28"/>
    </row>
    <row r="1281" ht="15.75" customHeight="1">
      <c r="A1281" s="183"/>
      <c r="C1281" s="7"/>
      <c r="D1281" s="7"/>
      <c r="E1281" s="7"/>
      <c r="F1281" s="7"/>
      <c r="G1281" s="7"/>
      <c r="H1281" s="7"/>
      <c r="I1281" s="7"/>
      <c r="J1281" s="7"/>
      <c r="M1281" s="7"/>
      <c r="N1281" s="7"/>
      <c r="O1281" s="7"/>
      <c r="P1281" s="191"/>
      <c r="Q1281" s="191"/>
      <c r="R1281" s="7"/>
      <c r="S1281" s="7">
        <f t="shared" si="3"/>
        <v>0</v>
      </c>
      <c r="T1281" s="31"/>
      <c r="U1281" s="31"/>
      <c r="X1281" s="28"/>
    </row>
    <row r="1282" ht="15.75" customHeight="1">
      <c r="A1282" s="183"/>
      <c r="C1282" s="7"/>
      <c r="D1282" s="7"/>
      <c r="E1282" s="7"/>
      <c r="F1282" s="7"/>
      <c r="G1282" s="7"/>
      <c r="H1282" s="7"/>
      <c r="I1282" s="7"/>
      <c r="J1282" s="7"/>
      <c r="M1282" s="7"/>
      <c r="N1282" s="7"/>
      <c r="O1282" s="7"/>
      <c r="P1282" s="191"/>
      <c r="Q1282" s="191"/>
      <c r="R1282" s="7"/>
      <c r="S1282" s="7">
        <f t="shared" si="3"/>
        <v>0</v>
      </c>
      <c r="T1282" s="31"/>
      <c r="U1282" s="31"/>
      <c r="X1282" s="28"/>
    </row>
    <row r="1283" ht="15.75" customHeight="1">
      <c r="A1283" s="183"/>
      <c r="C1283" s="7"/>
      <c r="D1283" s="7"/>
      <c r="E1283" s="7"/>
      <c r="F1283" s="7"/>
      <c r="G1283" s="7"/>
      <c r="H1283" s="7"/>
      <c r="I1283" s="7"/>
      <c r="J1283" s="7"/>
      <c r="M1283" s="7"/>
      <c r="N1283" s="7"/>
      <c r="O1283" s="7"/>
      <c r="P1283" s="191"/>
      <c r="Q1283" s="191"/>
      <c r="R1283" s="7"/>
      <c r="S1283" s="7">
        <f t="shared" si="3"/>
        <v>0</v>
      </c>
      <c r="T1283" s="31"/>
      <c r="U1283" s="31"/>
      <c r="X1283" s="28"/>
    </row>
    <row r="1284" ht="15.75" customHeight="1">
      <c r="A1284" s="183"/>
      <c r="C1284" s="7"/>
      <c r="D1284" s="7"/>
      <c r="E1284" s="7"/>
      <c r="F1284" s="7"/>
      <c r="G1284" s="7"/>
      <c r="H1284" s="7"/>
      <c r="I1284" s="7"/>
      <c r="J1284" s="7"/>
      <c r="M1284" s="7"/>
      <c r="N1284" s="7"/>
      <c r="O1284" s="7"/>
      <c r="P1284" s="191"/>
      <c r="Q1284" s="191"/>
      <c r="R1284" s="7"/>
      <c r="S1284" s="7">
        <f t="shared" si="3"/>
        <v>0</v>
      </c>
      <c r="T1284" s="31"/>
      <c r="U1284" s="31"/>
      <c r="X1284" s="28"/>
    </row>
    <row r="1285" ht="15.75" customHeight="1">
      <c r="A1285" s="183"/>
      <c r="C1285" s="7"/>
      <c r="D1285" s="7"/>
      <c r="E1285" s="7"/>
      <c r="F1285" s="7"/>
      <c r="G1285" s="7"/>
      <c r="H1285" s="7"/>
      <c r="I1285" s="7"/>
      <c r="J1285" s="7"/>
      <c r="M1285" s="7"/>
      <c r="N1285" s="7"/>
      <c r="O1285" s="7"/>
      <c r="P1285" s="191"/>
      <c r="Q1285" s="191"/>
      <c r="R1285" s="7"/>
      <c r="S1285" s="7">
        <f t="shared" si="3"/>
        <v>0</v>
      </c>
      <c r="T1285" s="31"/>
      <c r="U1285" s="31"/>
      <c r="X1285" s="28"/>
    </row>
    <row r="1286" ht="15.75" customHeight="1">
      <c r="A1286" s="183"/>
      <c r="C1286" s="7"/>
      <c r="D1286" s="7"/>
      <c r="E1286" s="7"/>
      <c r="F1286" s="7"/>
      <c r="G1286" s="7"/>
      <c r="H1286" s="7"/>
      <c r="I1286" s="7"/>
      <c r="J1286" s="7"/>
      <c r="M1286" s="7"/>
      <c r="N1286" s="7"/>
      <c r="O1286" s="7"/>
      <c r="P1286" s="191"/>
      <c r="Q1286" s="191"/>
      <c r="R1286" s="7"/>
      <c r="S1286" s="7">
        <f t="shared" si="3"/>
        <v>0</v>
      </c>
      <c r="T1286" s="31"/>
      <c r="U1286" s="31"/>
      <c r="X1286" s="28"/>
    </row>
    <row r="1287" ht="15.75" customHeight="1">
      <c r="A1287" s="183"/>
      <c r="C1287" s="7"/>
      <c r="D1287" s="7"/>
      <c r="E1287" s="7"/>
      <c r="F1287" s="7"/>
      <c r="G1287" s="7"/>
      <c r="H1287" s="7"/>
      <c r="I1287" s="7"/>
      <c r="J1287" s="7"/>
      <c r="M1287" s="7"/>
      <c r="N1287" s="7"/>
      <c r="O1287" s="7"/>
      <c r="P1287" s="191"/>
      <c r="Q1287" s="191"/>
      <c r="R1287" s="7"/>
      <c r="S1287" s="7">
        <f t="shared" si="3"/>
        <v>0</v>
      </c>
      <c r="T1287" s="31"/>
      <c r="U1287" s="31"/>
      <c r="X1287" s="28"/>
    </row>
    <row r="1288" ht="15.75" customHeight="1">
      <c r="A1288" s="183"/>
      <c r="C1288" s="7"/>
      <c r="D1288" s="7"/>
      <c r="E1288" s="7"/>
      <c r="F1288" s="7"/>
      <c r="G1288" s="7"/>
      <c r="H1288" s="7"/>
      <c r="I1288" s="7"/>
      <c r="J1288" s="7"/>
      <c r="M1288" s="7"/>
      <c r="N1288" s="7"/>
      <c r="O1288" s="7"/>
      <c r="P1288" s="191"/>
      <c r="Q1288" s="191"/>
      <c r="R1288" s="7"/>
      <c r="S1288" s="7">
        <f t="shared" si="3"/>
        <v>0</v>
      </c>
      <c r="T1288" s="31"/>
      <c r="U1288" s="31"/>
      <c r="X1288" s="28"/>
    </row>
    <row r="1289" ht="15.75" customHeight="1">
      <c r="A1289" s="183"/>
      <c r="C1289" s="7"/>
      <c r="D1289" s="7"/>
      <c r="E1289" s="7"/>
      <c r="F1289" s="7"/>
      <c r="G1289" s="7"/>
      <c r="H1289" s="7"/>
      <c r="I1289" s="7"/>
      <c r="J1289" s="7"/>
      <c r="M1289" s="7"/>
      <c r="N1289" s="7"/>
      <c r="O1289" s="7"/>
      <c r="P1289" s="191"/>
      <c r="Q1289" s="191"/>
      <c r="R1289" s="7"/>
      <c r="S1289" s="7">
        <f t="shared" si="3"/>
        <v>0</v>
      </c>
      <c r="T1289" s="31"/>
      <c r="U1289" s="31"/>
      <c r="X1289" s="28"/>
    </row>
    <row r="1290" ht="15.75" customHeight="1">
      <c r="A1290" s="183"/>
      <c r="C1290" s="7"/>
      <c r="D1290" s="7"/>
      <c r="E1290" s="7"/>
      <c r="F1290" s="7"/>
      <c r="G1290" s="7"/>
      <c r="H1290" s="7"/>
      <c r="I1290" s="7"/>
      <c r="J1290" s="7"/>
      <c r="M1290" s="7"/>
      <c r="N1290" s="7"/>
      <c r="O1290" s="7"/>
      <c r="P1290" s="191"/>
      <c r="Q1290" s="191"/>
      <c r="R1290" s="7"/>
      <c r="S1290" s="7">
        <f t="shared" si="3"/>
        <v>0</v>
      </c>
      <c r="T1290" s="31"/>
      <c r="U1290" s="31"/>
      <c r="X1290" s="28"/>
    </row>
    <row r="1291" ht="15.75" customHeight="1">
      <c r="A1291" s="183"/>
      <c r="C1291" s="7"/>
      <c r="D1291" s="7"/>
      <c r="E1291" s="7"/>
      <c r="F1291" s="7"/>
      <c r="G1291" s="7"/>
      <c r="H1291" s="7"/>
      <c r="I1291" s="7"/>
      <c r="J1291" s="7"/>
      <c r="M1291" s="7"/>
      <c r="N1291" s="7"/>
      <c r="O1291" s="7"/>
      <c r="P1291" s="191"/>
      <c r="Q1291" s="191"/>
      <c r="R1291" s="7"/>
      <c r="S1291" s="7">
        <f t="shared" si="3"/>
        <v>0</v>
      </c>
      <c r="T1291" s="31"/>
      <c r="U1291" s="31"/>
      <c r="X1291" s="28"/>
    </row>
    <row r="1292" ht="15.75" customHeight="1">
      <c r="A1292" s="183"/>
      <c r="C1292" s="7"/>
      <c r="D1292" s="7"/>
      <c r="E1292" s="7"/>
      <c r="F1292" s="7"/>
      <c r="G1292" s="7"/>
      <c r="H1292" s="7"/>
      <c r="I1292" s="7"/>
      <c r="J1292" s="7"/>
      <c r="M1292" s="7"/>
      <c r="N1292" s="7"/>
      <c r="O1292" s="7"/>
      <c r="P1292" s="191"/>
      <c r="Q1292" s="191"/>
      <c r="R1292" s="7"/>
      <c r="S1292" s="7">
        <f t="shared" si="3"/>
        <v>0</v>
      </c>
      <c r="T1292" s="31"/>
      <c r="U1292" s="31"/>
      <c r="X1292" s="28"/>
    </row>
    <row r="1293" ht="15.75" customHeight="1">
      <c r="A1293" s="183"/>
      <c r="C1293" s="7"/>
      <c r="D1293" s="7"/>
      <c r="E1293" s="7"/>
      <c r="F1293" s="7"/>
      <c r="G1293" s="7"/>
      <c r="H1293" s="7"/>
      <c r="I1293" s="7"/>
      <c r="J1293" s="7"/>
      <c r="M1293" s="7"/>
      <c r="N1293" s="7"/>
      <c r="O1293" s="7"/>
      <c r="P1293" s="191"/>
      <c r="Q1293" s="191"/>
      <c r="R1293" s="7"/>
      <c r="S1293" s="7">
        <f t="shared" si="3"/>
        <v>0</v>
      </c>
      <c r="T1293" s="31"/>
      <c r="U1293" s="31"/>
      <c r="X1293" s="28"/>
    </row>
    <row r="1294" ht="15.75" customHeight="1">
      <c r="A1294" s="183"/>
      <c r="C1294" s="7"/>
      <c r="D1294" s="7"/>
      <c r="E1294" s="7"/>
      <c r="F1294" s="7"/>
      <c r="G1294" s="7"/>
      <c r="H1294" s="7"/>
      <c r="I1294" s="7"/>
      <c r="J1294" s="7"/>
      <c r="M1294" s="7"/>
      <c r="N1294" s="7"/>
      <c r="O1294" s="7"/>
      <c r="P1294" s="191"/>
      <c r="Q1294" s="191"/>
      <c r="R1294" s="7"/>
      <c r="S1294" s="7">
        <f t="shared" si="3"/>
        <v>0</v>
      </c>
      <c r="T1294" s="31"/>
      <c r="U1294" s="31"/>
      <c r="X1294" s="28"/>
    </row>
    <row r="1295" ht="15.75" customHeight="1">
      <c r="A1295" s="183"/>
      <c r="C1295" s="7"/>
      <c r="D1295" s="7"/>
      <c r="E1295" s="7"/>
      <c r="F1295" s="7"/>
      <c r="G1295" s="7"/>
      <c r="H1295" s="7"/>
      <c r="I1295" s="7"/>
      <c r="J1295" s="7"/>
      <c r="M1295" s="7"/>
      <c r="N1295" s="7"/>
      <c r="O1295" s="7"/>
      <c r="P1295" s="191"/>
      <c r="Q1295" s="191"/>
      <c r="R1295" s="7"/>
      <c r="S1295" s="7">
        <f t="shared" si="3"/>
        <v>0</v>
      </c>
      <c r="T1295" s="31"/>
      <c r="U1295" s="31"/>
      <c r="X1295" s="28"/>
    </row>
    <row r="1296" ht="15.75" customHeight="1">
      <c r="A1296" s="183"/>
      <c r="C1296" s="7"/>
      <c r="D1296" s="7"/>
      <c r="E1296" s="7"/>
      <c r="F1296" s="7"/>
      <c r="G1296" s="7"/>
      <c r="H1296" s="7"/>
      <c r="I1296" s="7"/>
      <c r="J1296" s="7"/>
      <c r="M1296" s="7"/>
      <c r="N1296" s="7"/>
      <c r="O1296" s="7"/>
      <c r="P1296" s="191"/>
      <c r="Q1296" s="191"/>
      <c r="R1296" s="7"/>
      <c r="S1296" s="7">
        <f t="shared" si="3"/>
        <v>0</v>
      </c>
      <c r="T1296" s="31"/>
      <c r="U1296" s="31"/>
      <c r="X1296" s="28"/>
    </row>
    <row r="1297" ht="15.75" customHeight="1">
      <c r="A1297" s="183"/>
      <c r="C1297" s="7"/>
      <c r="D1297" s="7"/>
      <c r="E1297" s="7"/>
      <c r="F1297" s="7"/>
      <c r="G1297" s="7"/>
      <c r="H1297" s="7"/>
      <c r="I1297" s="7"/>
      <c r="J1297" s="7"/>
      <c r="M1297" s="7"/>
      <c r="N1297" s="7"/>
      <c r="O1297" s="7"/>
      <c r="P1297" s="191"/>
      <c r="Q1297" s="191"/>
      <c r="R1297" s="7"/>
      <c r="S1297" s="7">
        <f t="shared" si="3"/>
        <v>0</v>
      </c>
      <c r="T1297" s="31"/>
      <c r="U1297" s="31"/>
      <c r="X1297" s="28"/>
    </row>
    <row r="1298" ht="15.75" customHeight="1">
      <c r="A1298" s="183"/>
      <c r="C1298" s="7"/>
      <c r="D1298" s="7"/>
      <c r="E1298" s="7"/>
      <c r="F1298" s="7"/>
      <c r="G1298" s="7"/>
      <c r="H1298" s="7"/>
      <c r="I1298" s="7"/>
      <c r="J1298" s="7"/>
      <c r="M1298" s="7"/>
      <c r="N1298" s="7"/>
      <c r="O1298" s="7"/>
      <c r="P1298" s="191"/>
      <c r="Q1298" s="191"/>
      <c r="R1298" s="7"/>
      <c r="S1298" s="7">
        <f t="shared" si="3"/>
        <v>0</v>
      </c>
      <c r="T1298" s="31"/>
      <c r="U1298" s="31"/>
      <c r="X1298" s="28"/>
    </row>
    <row r="1299" ht="15.75" customHeight="1">
      <c r="A1299" s="183"/>
      <c r="C1299" s="7"/>
      <c r="D1299" s="7"/>
      <c r="E1299" s="7"/>
      <c r="F1299" s="7"/>
      <c r="G1299" s="7"/>
      <c r="H1299" s="7"/>
      <c r="I1299" s="7"/>
      <c r="J1299" s="7"/>
      <c r="M1299" s="7"/>
      <c r="N1299" s="7"/>
      <c r="O1299" s="7"/>
      <c r="P1299" s="191"/>
      <c r="Q1299" s="191"/>
      <c r="R1299" s="7"/>
      <c r="S1299" s="7">
        <f t="shared" si="3"/>
        <v>0</v>
      </c>
      <c r="T1299" s="31"/>
      <c r="U1299" s="31"/>
      <c r="X1299" s="28"/>
    </row>
    <row r="1300" ht="15.75" customHeight="1">
      <c r="A1300" s="183"/>
      <c r="C1300" s="7"/>
      <c r="D1300" s="7"/>
      <c r="E1300" s="7"/>
      <c r="F1300" s="7"/>
      <c r="G1300" s="7"/>
      <c r="H1300" s="7"/>
      <c r="I1300" s="7"/>
      <c r="J1300" s="7"/>
      <c r="M1300" s="7"/>
      <c r="N1300" s="7"/>
      <c r="O1300" s="7"/>
      <c r="P1300" s="191"/>
      <c r="Q1300" s="191"/>
      <c r="R1300" s="7"/>
      <c r="S1300" s="7">
        <f t="shared" si="3"/>
        <v>0</v>
      </c>
      <c r="T1300" s="31"/>
      <c r="U1300" s="31"/>
      <c r="X1300" s="28"/>
    </row>
    <row r="1301" ht="15.75" customHeight="1">
      <c r="A1301" s="183"/>
      <c r="C1301" s="7"/>
      <c r="D1301" s="7"/>
      <c r="E1301" s="7"/>
      <c r="F1301" s="7"/>
      <c r="G1301" s="7"/>
      <c r="H1301" s="7"/>
      <c r="I1301" s="7"/>
      <c r="J1301" s="7"/>
      <c r="M1301" s="7"/>
      <c r="N1301" s="7"/>
      <c r="O1301" s="7"/>
      <c r="P1301" s="191"/>
      <c r="Q1301" s="191"/>
      <c r="R1301" s="7"/>
      <c r="S1301" s="7">
        <f t="shared" si="3"/>
        <v>0</v>
      </c>
      <c r="T1301" s="31"/>
      <c r="U1301" s="31"/>
      <c r="X1301" s="28"/>
    </row>
    <row r="1302" ht="15.75" customHeight="1">
      <c r="A1302" s="183"/>
      <c r="C1302" s="7"/>
      <c r="D1302" s="7"/>
      <c r="E1302" s="7"/>
      <c r="F1302" s="7"/>
      <c r="G1302" s="7"/>
      <c r="H1302" s="7"/>
      <c r="I1302" s="7"/>
      <c r="J1302" s="7"/>
      <c r="M1302" s="7"/>
      <c r="N1302" s="7"/>
      <c r="O1302" s="7"/>
      <c r="P1302" s="191"/>
      <c r="Q1302" s="191"/>
      <c r="R1302" s="7"/>
      <c r="S1302" s="7">
        <f t="shared" si="3"/>
        <v>0</v>
      </c>
      <c r="T1302" s="31"/>
      <c r="U1302" s="31"/>
      <c r="X1302" s="28"/>
    </row>
    <row r="1303" ht="15.75" customHeight="1">
      <c r="A1303" s="183"/>
      <c r="C1303" s="7"/>
      <c r="D1303" s="7"/>
      <c r="E1303" s="7"/>
      <c r="F1303" s="7"/>
      <c r="G1303" s="7"/>
      <c r="H1303" s="7"/>
      <c r="I1303" s="7"/>
      <c r="J1303" s="7"/>
      <c r="M1303" s="7"/>
      <c r="N1303" s="7"/>
      <c r="O1303" s="7"/>
      <c r="P1303" s="191"/>
      <c r="Q1303" s="191"/>
      <c r="R1303" s="7"/>
      <c r="S1303" s="7">
        <f t="shared" si="3"/>
        <v>0</v>
      </c>
      <c r="T1303" s="31"/>
      <c r="U1303" s="31"/>
      <c r="X1303" s="28"/>
    </row>
    <row r="1304" ht="15.75" customHeight="1">
      <c r="A1304" s="183"/>
      <c r="C1304" s="7"/>
      <c r="D1304" s="7"/>
      <c r="E1304" s="7"/>
      <c r="F1304" s="7"/>
      <c r="G1304" s="7"/>
      <c r="H1304" s="7"/>
      <c r="I1304" s="7"/>
      <c r="J1304" s="7"/>
      <c r="M1304" s="7"/>
      <c r="N1304" s="7"/>
      <c r="O1304" s="7"/>
      <c r="P1304" s="191"/>
      <c r="Q1304" s="191"/>
      <c r="R1304" s="7"/>
      <c r="S1304" s="7">
        <f t="shared" si="3"/>
        <v>0</v>
      </c>
      <c r="T1304" s="31"/>
      <c r="U1304" s="31"/>
      <c r="X1304" s="28"/>
    </row>
    <row r="1305" ht="15.75" customHeight="1">
      <c r="A1305" s="183"/>
      <c r="C1305" s="7"/>
      <c r="D1305" s="7"/>
      <c r="E1305" s="7"/>
      <c r="F1305" s="7"/>
      <c r="G1305" s="7"/>
      <c r="H1305" s="7"/>
      <c r="I1305" s="7"/>
      <c r="J1305" s="7"/>
      <c r="M1305" s="7"/>
      <c r="N1305" s="7"/>
      <c r="O1305" s="7"/>
      <c r="P1305" s="191"/>
      <c r="Q1305" s="191"/>
      <c r="R1305" s="7"/>
      <c r="S1305" s="7">
        <f t="shared" si="3"/>
        <v>0</v>
      </c>
      <c r="T1305" s="31"/>
      <c r="U1305" s="31"/>
      <c r="X1305" s="28"/>
    </row>
    <row r="1306" ht="15.75" customHeight="1">
      <c r="A1306" s="183"/>
      <c r="C1306" s="7"/>
      <c r="D1306" s="7"/>
      <c r="E1306" s="7"/>
      <c r="F1306" s="7"/>
      <c r="G1306" s="7"/>
      <c r="H1306" s="7"/>
      <c r="I1306" s="7"/>
      <c r="J1306" s="7"/>
      <c r="M1306" s="7"/>
      <c r="N1306" s="7"/>
      <c r="O1306" s="7"/>
      <c r="P1306" s="191"/>
      <c r="Q1306" s="191"/>
      <c r="R1306" s="7"/>
      <c r="S1306" s="7">
        <f t="shared" si="3"/>
        <v>0</v>
      </c>
      <c r="T1306" s="31"/>
      <c r="U1306" s="31"/>
      <c r="X1306" s="28"/>
    </row>
    <row r="1307" ht="15.75" customHeight="1">
      <c r="A1307" s="183"/>
      <c r="C1307" s="7"/>
      <c r="D1307" s="7"/>
      <c r="E1307" s="7"/>
      <c r="F1307" s="7"/>
      <c r="G1307" s="7"/>
      <c r="H1307" s="7"/>
      <c r="I1307" s="7"/>
      <c r="J1307" s="7"/>
      <c r="M1307" s="7"/>
      <c r="N1307" s="7"/>
      <c r="O1307" s="7"/>
      <c r="P1307" s="191"/>
      <c r="Q1307" s="191"/>
      <c r="R1307" s="7"/>
      <c r="S1307" s="7">
        <f t="shared" si="3"/>
        <v>0</v>
      </c>
      <c r="T1307" s="31"/>
      <c r="U1307" s="31"/>
      <c r="X1307" s="28"/>
    </row>
    <row r="1308" ht="15.75" customHeight="1">
      <c r="A1308" s="183"/>
      <c r="C1308" s="7"/>
      <c r="D1308" s="7"/>
      <c r="E1308" s="7"/>
      <c r="F1308" s="7"/>
      <c r="G1308" s="7"/>
      <c r="H1308" s="7"/>
      <c r="I1308" s="7"/>
      <c r="J1308" s="7"/>
      <c r="M1308" s="7"/>
      <c r="N1308" s="7"/>
      <c r="O1308" s="7"/>
      <c r="P1308" s="191"/>
      <c r="Q1308" s="191"/>
      <c r="R1308" s="7"/>
      <c r="S1308" s="7">
        <f t="shared" si="3"/>
        <v>0</v>
      </c>
      <c r="T1308" s="31"/>
      <c r="U1308" s="31"/>
      <c r="X1308" s="28"/>
    </row>
    <row r="1309" ht="15.75" customHeight="1">
      <c r="A1309" s="183"/>
      <c r="C1309" s="7"/>
      <c r="D1309" s="7"/>
      <c r="E1309" s="7"/>
      <c r="F1309" s="7"/>
      <c r="G1309" s="7"/>
      <c r="H1309" s="7"/>
      <c r="I1309" s="7"/>
      <c r="J1309" s="7"/>
      <c r="M1309" s="7"/>
      <c r="N1309" s="7"/>
      <c r="O1309" s="7"/>
      <c r="P1309" s="191"/>
      <c r="Q1309" s="191"/>
      <c r="R1309" s="7"/>
      <c r="S1309" s="7">
        <f t="shared" si="3"/>
        <v>0</v>
      </c>
      <c r="T1309" s="31"/>
      <c r="U1309" s="31"/>
      <c r="X1309" s="28"/>
    </row>
    <row r="1310" ht="15.75" customHeight="1">
      <c r="A1310" s="183"/>
      <c r="C1310" s="7"/>
      <c r="D1310" s="7"/>
      <c r="E1310" s="7"/>
      <c r="F1310" s="7"/>
      <c r="G1310" s="7"/>
      <c r="H1310" s="7"/>
      <c r="I1310" s="7"/>
      <c r="J1310" s="7"/>
      <c r="M1310" s="7"/>
      <c r="N1310" s="7"/>
      <c r="O1310" s="7"/>
      <c r="P1310" s="191"/>
      <c r="Q1310" s="191"/>
      <c r="R1310" s="7"/>
      <c r="S1310" s="7">
        <f t="shared" si="3"/>
        <v>0</v>
      </c>
      <c r="T1310" s="31"/>
      <c r="U1310" s="31"/>
      <c r="X1310" s="28"/>
    </row>
    <row r="1311" ht="15.75" customHeight="1">
      <c r="A1311" s="183"/>
      <c r="C1311" s="7"/>
      <c r="D1311" s="7"/>
      <c r="E1311" s="7"/>
      <c r="F1311" s="7"/>
      <c r="G1311" s="7"/>
      <c r="H1311" s="7"/>
      <c r="I1311" s="7"/>
      <c r="J1311" s="7"/>
      <c r="M1311" s="7"/>
      <c r="N1311" s="7"/>
      <c r="O1311" s="7"/>
      <c r="P1311" s="191"/>
      <c r="Q1311" s="191"/>
      <c r="R1311" s="7"/>
      <c r="S1311" s="7">
        <f t="shared" si="3"/>
        <v>0</v>
      </c>
      <c r="T1311" s="31"/>
      <c r="U1311" s="31"/>
      <c r="X1311" s="28"/>
    </row>
    <row r="1312" ht="15.75" customHeight="1">
      <c r="A1312" s="183"/>
      <c r="C1312" s="7"/>
      <c r="D1312" s="7"/>
      <c r="E1312" s="7"/>
      <c r="F1312" s="7"/>
      <c r="G1312" s="7"/>
      <c r="H1312" s="7"/>
      <c r="I1312" s="7"/>
      <c r="J1312" s="7"/>
      <c r="M1312" s="7"/>
      <c r="N1312" s="7"/>
      <c r="O1312" s="7"/>
      <c r="P1312" s="191"/>
      <c r="Q1312" s="191"/>
      <c r="R1312" s="7"/>
      <c r="S1312" s="7">
        <f t="shared" si="3"/>
        <v>0</v>
      </c>
      <c r="T1312" s="31"/>
      <c r="U1312" s="31"/>
      <c r="X1312" s="28"/>
    </row>
    <row r="1313" ht="15.75" customHeight="1">
      <c r="A1313" s="183"/>
      <c r="C1313" s="7"/>
      <c r="D1313" s="7"/>
      <c r="E1313" s="7"/>
      <c r="F1313" s="7"/>
      <c r="G1313" s="7"/>
      <c r="H1313" s="7"/>
      <c r="I1313" s="7"/>
      <c r="J1313" s="7"/>
      <c r="M1313" s="7"/>
      <c r="N1313" s="7"/>
      <c r="O1313" s="7"/>
      <c r="P1313" s="191"/>
      <c r="Q1313" s="191"/>
      <c r="R1313" s="7"/>
      <c r="S1313" s="7">
        <f t="shared" si="3"/>
        <v>0</v>
      </c>
      <c r="T1313" s="31"/>
      <c r="U1313" s="31"/>
      <c r="X1313" s="28"/>
    </row>
    <row r="1314" ht="15.75" customHeight="1">
      <c r="A1314" s="183"/>
      <c r="C1314" s="7"/>
      <c r="D1314" s="7"/>
      <c r="E1314" s="7"/>
      <c r="F1314" s="7"/>
      <c r="G1314" s="7"/>
      <c r="H1314" s="7"/>
      <c r="I1314" s="7"/>
      <c r="J1314" s="7"/>
      <c r="M1314" s="7"/>
      <c r="N1314" s="7"/>
      <c r="O1314" s="7"/>
      <c r="P1314" s="191"/>
      <c r="Q1314" s="191"/>
      <c r="R1314" s="7"/>
      <c r="S1314" s="7">
        <f t="shared" si="3"/>
        <v>0</v>
      </c>
      <c r="T1314" s="31"/>
      <c r="U1314" s="31"/>
      <c r="X1314" s="28"/>
    </row>
    <row r="1315" ht="15.75" customHeight="1">
      <c r="A1315" s="183"/>
      <c r="C1315" s="7"/>
      <c r="D1315" s="7"/>
      <c r="E1315" s="7"/>
      <c r="F1315" s="7"/>
      <c r="G1315" s="7"/>
      <c r="H1315" s="7"/>
      <c r="I1315" s="7"/>
      <c r="J1315" s="7"/>
      <c r="M1315" s="7"/>
      <c r="N1315" s="7"/>
      <c r="O1315" s="7"/>
      <c r="P1315" s="191"/>
      <c r="Q1315" s="191"/>
      <c r="R1315" s="7"/>
      <c r="S1315" s="7">
        <f t="shared" si="3"/>
        <v>0</v>
      </c>
      <c r="T1315" s="31"/>
      <c r="U1315" s="31"/>
      <c r="X1315" s="28"/>
    </row>
    <row r="1316" ht="15.75" customHeight="1">
      <c r="A1316" s="183"/>
      <c r="C1316" s="7"/>
      <c r="D1316" s="7"/>
      <c r="E1316" s="7"/>
      <c r="F1316" s="7"/>
      <c r="G1316" s="7"/>
      <c r="H1316" s="7"/>
      <c r="I1316" s="7"/>
      <c r="J1316" s="7"/>
      <c r="M1316" s="7"/>
      <c r="N1316" s="7"/>
      <c r="O1316" s="7"/>
      <c r="P1316" s="191"/>
      <c r="Q1316" s="191"/>
      <c r="R1316" s="7"/>
      <c r="S1316" s="7">
        <f t="shared" si="3"/>
        <v>0</v>
      </c>
      <c r="T1316" s="31"/>
      <c r="U1316" s="31"/>
      <c r="X1316" s="28"/>
    </row>
    <row r="1317" ht="15.75" customHeight="1">
      <c r="A1317" s="183"/>
      <c r="C1317" s="7"/>
      <c r="D1317" s="7"/>
      <c r="E1317" s="7"/>
      <c r="F1317" s="7"/>
      <c r="G1317" s="7"/>
      <c r="H1317" s="7"/>
      <c r="I1317" s="7"/>
      <c r="J1317" s="7"/>
      <c r="M1317" s="7"/>
      <c r="N1317" s="7"/>
      <c r="O1317" s="7"/>
      <c r="P1317" s="191"/>
      <c r="Q1317" s="191"/>
      <c r="R1317" s="7"/>
      <c r="S1317" s="7">
        <f t="shared" si="3"/>
        <v>0</v>
      </c>
      <c r="T1317" s="31"/>
      <c r="U1317" s="31"/>
      <c r="X1317" s="28"/>
    </row>
    <row r="1318" ht="15.75" customHeight="1">
      <c r="A1318" s="183"/>
      <c r="C1318" s="7"/>
      <c r="D1318" s="7"/>
      <c r="E1318" s="7"/>
      <c r="F1318" s="7"/>
      <c r="G1318" s="7"/>
      <c r="H1318" s="7"/>
      <c r="I1318" s="7"/>
      <c r="J1318" s="7"/>
      <c r="M1318" s="7"/>
      <c r="N1318" s="7"/>
      <c r="O1318" s="7"/>
      <c r="P1318" s="191"/>
      <c r="Q1318" s="191"/>
      <c r="R1318" s="7"/>
      <c r="S1318" s="7">
        <f t="shared" si="3"/>
        <v>0</v>
      </c>
      <c r="T1318" s="31"/>
      <c r="U1318" s="31"/>
      <c r="X1318" s="28"/>
    </row>
    <row r="1319" ht="15.75" customHeight="1">
      <c r="A1319" s="183"/>
      <c r="C1319" s="7"/>
      <c r="D1319" s="7"/>
      <c r="E1319" s="7"/>
      <c r="F1319" s="7"/>
      <c r="G1319" s="7"/>
      <c r="H1319" s="7"/>
      <c r="I1319" s="7"/>
      <c r="J1319" s="7"/>
      <c r="M1319" s="7"/>
      <c r="N1319" s="7"/>
      <c r="O1319" s="7"/>
      <c r="P1319" s="191"/>
      <c r="Q1319" s="191"/>
      <c r="R1319" s="7"/>
      <c r="S1319" s="7">
        <f t="shared" si="3"/>
        <v>0</v>
      </c>
      <c r="T1319" s="31"/>
      <c r="U1319" s="31"/>
      <c r="X1319" s="28"/>
    </row>
    <row r="1320" ht="15.75" customHeight="1">
      <c r="A1320" s="183"/>
      <c r="C1320" s="7"/>
      <c r="D1320" s="7"/>
      <c r="E1320" s="7"/>
      <c r="F1320" s="7"/>
      <c r="G1320" s="7"/>
      <c r="H1320" s="7"/>
      <c r="I1320" s="7"/>
      <c r="J1320" s="7"/>
      <c r="M1320" s="7"/>
      <c r="N1320" s="7"/>
      <c r="O1320" s="7"/>
      <c r="P1320" s="191"/>
      <c r="Q1320" s="191"/>
      <c r="R1320" s="7"/>
      <c r="S1320" s="7">
        <f t="shared" si="3"/>
        <v>0</v>
      </c>
      <c r="T1320" s="31"/>
      <c r="U1320" s="31"/>
      <c r="X1320" s="28"/>
    </row>
    <row r="1321" ht="15.75" customHeight="1">
      <c r="A1321" s="183"/>
      <c r="C1321" s="7"/>
      <c r="D1321" s="7"/>
      <c r="E1321" s="7"/>
      <c r="F1321" s="7"/>
      <c r="G1321" s="7"/>
      <c r="H1321" s="7"/>
      <c r="I1321" s="7"/>
      <c r="J1321" s="7"/>
      <c r="M1321" s="7"/>
      <c r="N1321" s="7"/>
      <c r="O1321" s="7"/>
      <c r="P1321" s="191"/>
      <c r="Q1321" s="191"/>
      <c r="R1321" s="7"/>
      <c r="S1321" s="7">
        <f t="shared" si="3"/>
        <v>0</v>
      </c>
      <c r="T1321" s="31"/>
      <c r="U1321" s="31"/>
      <c r="X1321" s="28"/>
    </row>
    <row r="1322" ht="15.75" customHeight="1">
      <c r="A1322" s="183"/>
      <c r="C1322" s="7"/>
      <c r="D1322" s="7"/>
      <c r="E1322" s="7"/>
      <c r="F1322" s="7"/>
      <c r="G1322" s="7"/>
      <c r="H1322" s="7"/>
      <c r="I1322" s="7"/>
      <c r="J1322" s="7"/>
      <c r="M1322" s="7"/>
      <c r="N1322" s="7"/>
      <c r="O1322" s="7"/>
      <c r="P1322" s="191"/>
      <c r="Q1322" s="191"/>
      <c r="R1322" s="7"/>
      <c r="S1322" s="7">
        <f t="shared" si="3"/>
        <v>0</v>
      </c>
      <c r="T1322" s="31"/>
      <c r="U1322" s="31"/>
      <c r="X1322" s="28"/>
    </row>
    <row r="1323" ht="15.75" customHeight="1">
      <c r="A1323" s="183"/>
      <c r="C1323" s="7"/>
      <c r="D1323" s="7"/>
      <c r="E1323" s="7"/>
      <c r="F1323" s="7"/>
      <c r="G1323" s="7"/>
      <c r="H1323" s="7"/>
      <c r="I1323" s="7"/>
      <c r="J1323" s="7"/>
      <c r="M1323" s="7"/>
      <c r="N1323" s="7"/>
      <c r="O1323" s="7"/>
      <c r="P1323" s="191"/>
      <c r="Q1323" s="191"/>
      <c r="R1323" s="7"/>
      <c r="S1323" s="7">
        <f t="shared" si="3"/>
        <v>0</v>
      </c>
      <c r="T1323" s="31"/>
      <c r="U1323" s="31"/>
      <c r="X1323" s="28"/>
    </row>
    <row r="1324" ht="15.75" customHeight="1">
      <c r="A1324" s="183"/>
      <c r="C1324" s="7"/>
      <c r="D1324" s="7"/>
      <c r="E1324" s="7"/>
      <c r="F1324" s="7"/>
      <c r="G1324" s="7"/>
      <c r="H1324" s="7"/>
      <c r="I1324" s="7"/>
      <c r="J1324" s="7"/>
      <c r="M1324" s="7"/>
      <c r="N1324" s="7"/>
      <c r="O1324" s="7"/>
      <c r="P1324" s="191"/>
      <c r="Q1324" s="191"/>
      <c r="R1324" s="7"/>
      <c r="S1324" s="7">
        <f t="shared" si="3"/>
        <v>0</v>
      </c>
      <c r="T1324" s="31"/>
      <c r="U1324" s="31"/>
      <c r="X1324" s="28"/>
    </row>
    <row r="1325" ht="15.75" customHeight="1">
      <c r="A1325" s="183"/>
      <c r="C1325" s="7"/>
      <c r="D1325" s="7"/>
      <c r="E1325" s="7"/>
      <c r="F1325" s="7"/>
      <c r="G1325" s="7"/>
      <c r="H1325" s="7"/>
      <c r="I1325" s="7"/>
      <c r="J1325" s="7"/>
      <c r="M1325" s="7"/>
      <c r="N1325" s="7"/>
      <c r="O1325" s="7"/>
      <c r="P1325" s="191"/>
      <c r="Q1325" s="191"/>
      <c r="R1325" s="7"/>
      <c r="S1325" s="7">
        <f t="shared" si="3"/>
        <v>0</v>
      </c>
      <c r="T1325" s="31"/>
      <c r="U1325" s="31"/>
      <c r="X1325" s="28"/>
    </row>
    <row r="1326" ht="15.75" customHeight="1">
      <c r="A1326" s="183"/>
      <c r="C1326" s="7"/>
      <c r="D1326" s="7"/>
      <c r="E1326" s="7"/>
      <c r="F1326" s="7"/>
      <c r="G1326" s="7"/>
      <c r="H1326" s="7"/>
      <c r="I1326" s="7"/>
      <c r="J1326" s="7"/>
      <c r="M1326" s="7"/>
      <c r="N1326" s="7"/>
      <c r="O1326" s="7"/>
      <c r="P1326" s="191"/>
      <c r="Q1326" s="191"/>
      <c r="R1326" s="7"/>
      <c r="S1326" s="7">
        <f t="shared" si="3"/>
        <v>0</v>
      </c>
      <c r="T1326" s="31"/>
      <c r="U1326" s="31"/>
      <c r="X1326" s="28"/>
    </row>
    <row r="1327" ht="15.75" customHeight="1">
      <c r="A1327" s="183"/>
      <c r="C1327" s="7"/>
      <c r="D1327" s="7"/>
      <c r="E1327" s="7"/>
      <c r="F1327" s="7"/>
      <c r="G1327" s="7"/>
      <c r="H1327" s="7"/>
      <c r="I1327" s="7"/>
      <c r="J1327" s="7"/>
      <c r="M1327" s="7"/>
      <c r="N1327" s="7"/>
      <c r="O1327" s="7"/>
      <c r="P1327" s="191"/>
      <c r="Q1327" s="191"/>
      <c r="R1327" s="7"/>
      <c r="S1327" s="7">
        <f t="shared" si="3"/>
        <v>0</v>
      </c>
      <c r="T1327" s="31"/>
      <c r="U1327" s="31"/>
      <c r="X1327" s="28"/>
    </row>
    <row r="1328" ht="15.75" customHeight="1">
      <c r="A1328" s="183"/>
      <c r="C1328" s="7"/>
      <c r="D1328" s="7"/>
      <c r="E1328" s="7"/>
      <c r="F1328" s="7"/>
      <c r="G1328" s="7"/>
      <c r="H1328" s="7"/>
      <c r="I1328" s="7"/>
      <c r="J1328" s="7"/>
      <c r="M1328" s="7"/>
      <c r="N1328" s="7"/>
      <c r="O1328" s="7"/>
      <c r="P1328" s="191"/>
      <c r="Q1328" s="191"/>
      <c r="R1328" s="7"/>
      <c r="S1328" s="7">
        <f t="shared" si="3"/>
        <v>0</v>
      </c>
      <c r="T1328" s="31"/>
      <c r="U1328" s="31"/>
      <c r="X1328" s="28"/>
    </row>
    <row r="1329" ht="15.75" customHeight="1">
      <c r="A1329" s="183"/>
      <c r="C1329" s="7"/>
      <c r="D1329" s="7"/>
      <c r="E1329" s="7"/>
      <c r="F1329" s="7"/>
      <c r="G1329" s="7"/>
      <c r="H1329" s="7"/>
      <c r="I1329" s="7"/>
      <c r="J1329" s="7"/>
      <c r="M1329" s="7"/>
      <c r="N1329" s="7"/>
      <c r="O1329" s="7"/>
      <c r="P1329" s="191"/>
      <c r="Q1329" s="191"/>
      <c r="R1329" s="7"/>
      <c r="S1329" s="7">
        <f t="shared" si="3"/>
        <v>0</v>
      </c>
      <c r="T1329" s="31"/>
      <c r="U1329" s="31"/>
      <c r="X1329" s="28"/>
    </row>
    <row r="1330" ht="15.75" customHeight="1">
      <c r="A1330" s="183"/>
      <c r="C1330" s="7"/>
      <c r="D1330" s="7"/>
      <c r="E1330" s="7"/>
      <c r="F1330" s="7"/>
      <c r="G1330" s="7"/>
      <c r="H1330" s="7"/>
      <c r="I1330" s="7"/>
      <c r="J1330" s="7"/>
      <c r="M1330" s="7"/>
      <c r="N1330" s="7"/>
      <c r="O1330" s="7"/>
      <c r="P1330" s="191"/>
      <c r="Q1330" s="191"/>
      <c r="R1330" s="7"/>
      <c r="S1330" s="7">
        <f t="shared" si="3"/>
        <v>0</v>
      </c>
      <c r="T1330" s="31"/>
      <c r="U1330" s="31"/>
      <c r="X1330" s="28"/>
    </row>
    <row r="1331" ht="15.75" customHeight="1">
      <c r="A1331" s="183"/>
      <c r="C1331" s="7"/>
      <c r="D1331" s="7"/>
      <c r="E1331" s="7"/>
      <c r="F1331" s="7"/>
      <c r="G1331" s="7"/>
      <c r="H1331" s="7"/>
      <c r="I1331" s="7"/>
      <c r="J1331" s="7"/>
      <c r="M1331" s="7"/>
      <c r="N1331" s="7"/>
      <c r="O1331" s="7"/>
      <c r="P1331" s="191"/>
      <c r="Q1331" s="191"/>
      <c r="R1331" s="7"/>
      <c r="S1331" s="7">
        <f t="shared" si="3"/>
        <v>0</v>
      </c>
      <c r="T1331" s="31"/>
      <c r="U1331" s="31"/>
      <c r="X1331" s="28"/>
    </row>
    <row r="1332" ht="15.75" customHeight="1">
      <c r="A1332" s="183"/>
      <c r="C1332" s="7"/>
      <c r="D1332" s="7"/>
      <c r="E1332" s="7"/>
      <c r="F1332" s="7"/>
      <c r="G1332" s="7"/>
      <c r="H1332" s="7"/>
      <c r="I1332" s="7"/>
      <c r="J1332" s="7"/>
      <c r="M1332" s="7"/>
      <c r="N1332" s="7"/>
      <c r="O1332" s="7"/>
      <c r="P1332" s="191"/>
      <c r="Q1332" s="191"/>
      <c r="R1332" s="7"/>
      <c r="S1332" s="7">
        <f t="shared" si="3"/>
        <v>0</v>
      </c>
      <c r="T1332" s="31"/>
      <c r="U1332" s="31"/>
      <c r="X1332" s="28"/>
    </row>
    <row r="1333" ht="15.75" customHeight="1">
      <c r="A1333" s="183"/>
      <c r="C1333" s="7"/>
      <c r="D1333" s="7"/>
      <c r="E1333" s="7"/>
      <c r="F1333" s="7"/>
      <c r="G1333" s="7"/>
      <c r="H1333" s="7"/>
      <c r="I1333" s="7"/>
      <c r="J1333" s="7"/>
      <c r="M1333" s="7"/>
      <c r="N1333" s="7"/>
      <c r="O1333" s="7"/>
      <c r="P1333" s="191"/>
      <c r="Q1333" s="191"/>
      <c r="R1333" s="7"/>
      <c r="S1333" s="7">
        <f t="shared" si="3"/>
        <v>0</v>
      </c>
      <c r="T1333" s="31"/>
      <c r="U1333" s="31"/>
      <c r="X1333" s="28"/>
    </row>
    <row r="1334" ht="15.75" customHeight="1">
      <c r="A1334" s="183"/>
      <c r="C1334" s="7"/>
      <c r="D1334" s="7"/>
      <c r="E1334" s="7"/>
      <c r="F1334" s="7"/>
      <c r="G1334" s="7"/>
      <c r="H1334" s="7"/>
      <c r="I1334" s="7"/>
      <c r="J1334" s="7"/>
      <c r="M1334" s="7"/>
      <c r="N1334" s="7"/>
      <c r="O1334" s="7"/>
      <c r="P1334" s="191"/>
      <c r="Q1334" s="191"/>
      <c r="R1334" s="7"/>
      <c r="S1334" s="7">
        <f t="shared" si="3"/>
        <v>0</v>
      </c>
      <c r="T1334" s="31"/>
      <c r="U1334" s="31"/>
      <c r="X1334" s="28"/>
    </row>
    <row r="1335" ht="15.75" customHeight="1">
      <c r="A1335" s="183"/>
      <c r="C1335" s="7"/>
      <c r="D1335" s="7"/>
      <c r="E1335" s="7"/>
      <c r="F1335" s="7"/>
      <c r="G1335" s="7"/>
      <c r="H1335" s="7"/>
      <c r="I1335" s="7"/>
      <c r="J1335" s="7"/>
      <c r="M1335" s="7"/>
      <c r="N1335" s="7"/>
      <c r="O1335" s="7"/>
      <c r="P1335" s="191"/>
      <c r="Q1335" s="191"/>
      <c r="R1335" s="7"/>
      <c r="S1335" s="7">
        <f t="shared" si="3"/>
        <v>0</v>
      </c>
      <c r="T1335" s="31"/>
      <c r="U1335" s="31"/>
      <c r="X1335" s="28"/>
    </row>
    <row r="1336" ht="15.75" customHeight="1">
      <c r="A1336" s="183"/>
      <c r="C1336" s="7"/>
      <c r="D1336" s="7"/>
      <c r="E1336" s="7"/>
      <c r="F1336" s="7"/>
      <c r="G1336" s="7"/>
      <c r="H1336" s="7"/>
      <c r="I1336" s="7"/>
      <c r="J1336" s="7"/>
      <c r="M1336" s="7"/>
      <c r="N1336" s="7"/>
      <c r="O1336" s="7"/>
      <c r="P1336" s="191"/>
      <c r="Q1336" s="191"/>
      <c r="R1336" s="7"/>
      <c r="S1336" s="7">
        <f t="shared" si="3"/>
        <v>0</v>
      </c>
      <c r="T1336" s="31"/>
      <c r="U1336" s="31"/>
      <c r="X1336" s="28"/>
    </row>
    <row r="1337" ht="15.75" customHeight="1">
      <c r="A1337" s="183"/>
      <c r="C1337" s="7"/>
      <c r="D1337" s="7"/>
      <c r="E1337" s="7"/>
      <c r="F1337" s="7"/>
      <c r="G1337" s="7"/>
      <c r="H1337" s="7"/>
      <c r="I1337" s="7"/>
      <c r="J1337" s="7"/>
      <c r="M1337" s="7"/>
      <c r="N1337" s="7"/>
      <c r="O1337" s="7"/>
      <c r="P1337" s="191"/>
      <c r="Q1337" s="191"/>
      <c r="R1337" s="7"/>
      <c r="S1337" s="7">
        <f t="shared" si="3"/>
        <v>0</v>
      </c>
      <c r="T1337" s="31"/>
      <c r="U1337" s="31"/>
      <c r="X1337" s="28"/>
    </row>
    <row r="1338" ht="15.75" customHeight="1">
      <c r="A1338" s="183"/>
      <c r="C1338" s="7"/>
      <c r="D1338" s="7"/>
      <c r="E1338" s="7"/>
      <c r="F1338" s="7"/>
      <c r="G1338" s="7"/>
      <c r="H1338" s="7"/>
      <c r="I1338" s="7"/>
      <c r="J1338" s="7"/>
      <c r="M1338" s="7"/>
      <c r="N1338" s="7"/>
      <c r="O1338" s="7"/>
      <c r="P1338" s="191"/>
      <c r="Q1338" s="191"/>
      <c r="R1338" s="7"/>
      <c r="S1338" s="7">
        <f t="shared" si="3"/>
        <v>0</v>
      </c>
      <c r="T1338" s="31"/>
      <c r="U1338" s="31"/>
      <c r="X1338" s="28"/>
    </row>
    <row r="1339" ht="15.75" customHeight="1">
      <c r="A1339" s="183"/>
      <c r="C1339" s="7"/>
      <c r="D1339" s="7"/>
      <c r="E1339" s="7"/>
      <c r="F1339" s="7"/>
      <c r="G1339" s="7"/>
      <c r="H1339" s="7"/>
      <c r="I1339" s="7"/>
      <c r="J1339" s="7"/>
      <c r="M1339" s="7"/>
      <c r="N1339" s="7"/>
      <c r="O1339" s="7"/>
      <c r="P1339" s="191"/>
      <c r="Q1339" s="191"/>
      <c r="R1339" s="7"/>
      <c r="S1339" s="7">
        <f t="shared" si="3"/>
        <v>0</v>
      </c>
      <c r="T1339" s="31"/>
      <c r="U1339" s="31"/>
      <c r="X1339" s="28"/>
    </row>
    <row r="1340" ht="15.75" customHeight="1">
      <c r="A1340" s="183"/>
      <c r="C1340" s="7"/>
      <c r="D1340" s="7"/>
      <c r="E1340" s="7"/>
      <c r="F1340" s="7"/>
      <c r="G1340" s="7"/>
      <c r="H1340" s="7"/>
      <c r="I1340" s="7"/>
      <c r="J1340" s="7"/>
      <c r="M1340" s="7"/>
      <c r="N1340" s="7"/>
      <c r="O1340" s="7"/>
      <c r="P1340" s="191"/>
      <c r="Q1340" s="191"/>
      <c r="R1340" s="7"/>
      <c r="S1340" s="7">
        <f t="shared" si="3"/>
        <v>0</v>
      </c>
      <c r="T1340" s="31"/>
      <c r="U1340" s="31"/>
      <c r="X1340" s="28"/>
    </row>
    <row r="1341" ht="15.75" customHeight="1">
      <c r="A1341" s="183"/>
      <c r="C1341" s="7"/>
      <c r="D1341" s="7"/>
      <c r="E1341" s="7"/>
      <c r="F1341" s="7"/>
      <c r="G1341" s="7"/>
      <c r="H1341" s="7"/>
      <c r="I1341" s="7"/>
      <c r="J1341" s="7"/>
      <c r="M1341" s="7"/>
      <c r="N1341" s="7"/>
      <c r="O1341" s="7"/>
      <c r="P1341" s="191"/>
      <c r="Q1341" s="191"/>
      <c r="R1341" s="7"/>
      <c r="S1341" s="7">
        <f t="shared" si="3"/>
        <v>0</v>
      </c>
      <c r="T1341" s="31"/>
      <c r="U1341" s="31"/>
      <c r="X1341" s="28"/>
    </row>
    <row r="1342" ht="15.75" customHeight="1">
      <c r="A1342" s="183"/>
      <c r="C1342" s="7"/>
      <c r="D1342" s="7"/>
      <c r="E1342" s="7"/>
      <c r="F1342" s="7"/>
      <c r="G1342" s="7"/>
      <c r="H1342" s="7"/>
      <c r="I1342" s="7"/>
      <c r="J1342" s="7"/>
      <c r="M1342" s="7"/>
      <c r="N1342" s="7"/>
      <c r="O1342" s="7"/>
      <c r="P1342" s="191"/>
      <c r="Q1342" s="191"/>
      <c r="R1342" s="7"/>
      <c r="S1342" s="7">
        <f t="shared" si="3"/>
        <v>0</v>
      </c>
      <c r="T1342" s="31"/>
      <c r="U1342" s="31"/>
      <c r="X1342" s="28"/>
    </row>
    <row r="1343" ht="15.75" customHeight="1">
      <c r="A1343" s="183"/>
      <c r="C1343" s="7"/>
      <c r="D1343" s="7"/>
      <c r="E1343" s="7"/>
      <c r="F1343" s="7"/>
      <c r="G1343" s="7"/>
      <c r="H1343" s="7"/>
      <c r="I1343" s="7"/>
      <c r="J1343" s="7"/>
      <c r="M1343" s="7"/>
      <c r="N1343" s="7"/>
      <c r="O1343" s="7"/>
      <c r="P1343" s="191"/>
      <c r="Q1343" s="191"/>
      <c r="R1343" s="7"/>
      <c r="S1343" s="7">
        <f t="shared" si="3"/>
        <v>0</v>
      </c>
      <c r="T1343" s="31"/>
      <c r="U1343" s="31"/>
      <c r="X1343" s="28"/>
    </row>
    <row r="1344" ht="15.75" customHeight="1">
      <c r="A1344" s="183"/>
      <c r="C1344" s="7"/>
      <c r="D1344" s="7"/>
      <c r="E1344" s="7"/>
      <c r="F1344" s="7"/>
      <c r="G1344" s="7"/>
      <c r="H1344" s="7"/>
      <c r="I1344" s="7"/>
      <c r="J1344" s="7"/>
      <c r="M1344" s="7"/>
      <c r="N1344" s="7"/>
      <c r="O1344" s="7"/>
      <c r="P1344" s="191"/>
      <c r="Q1344" s="191"/>
      <c r="R1344" s="7"/>
      <c r="S1344" s="7">
        <f t="shared" si="3"/>
        <v>0</v>
      </c>
      <c r="T1344" s="31"/>
      <c r="U1344" s="31"/>
      <c r="X1344" s="28"/>
    </row>
    <row r="1345" ht="15.75" customHeight="1">
      <c r="A1345" s="183"/>
      <c r="C1345" s="7"/>
      <c r="D1345" s="7"/>
      <c r="E1345" s="7"/>
      <c r="F1345" s="7"/>
      <c r="G1345" s="7"/>
      <c r="H1345" s="7"/>
      <c r="I1345" s="7"/>
      <c r="J1345" s="7"/>
      <c r="M1345" s="7"/>
      <c r="N1345" s="7"/>
      <c r="O1345" s="7"/>
      <c r="P1345" s="191"/>
      <c r="Q1345" s="191"/>
      <c r="R1345" s="7"/>
      <c r="S1345" s="7">
        <f t="shared" si="3"/>
        <v>0</v>
      </c>
      <c r="T1345" s="31"/>
      <c r="U1345" s="31"/>
      <c r="X1345" s="28"/>
    </row>
    <row r="1346" ht="15.75" customHeight="1">
      <c r="A1346" s="183"/>
      <c r="C1346" s="7"/>
      <c r="D1346" s="7"/>
      <c r="E1346" s="7"/>
      <c r="F1346" s="7"/>
      <c r="G1346" s="7"/>
      <c r="H1346" s="7"/>
      <c r="I1346" s="7"/>
      <c r="J1346" s="7"/>
      <c r="M1346" s="7"/>
      <c r="N1346" s="7"/>
      <c r="O1346" s="7"/>
      <c r="P1346" s="191"/>
      <c r="Q1346" s="191"/>
      <c r="R1346" s="7"/>
      <c r="S1346" s="7">
        <f t="shared" si="3"/>
        <v>0</v>
      </c>
      <c r="T1346" s="31"/>
      <c r="U1346" s="31"/>
      <c r="X1346" s="28"/>
    </row>
    <row r="1347" ht="15.75" customHeight="1">
      <c r="A1347" s="183"/>
      <c r="C1347" s="7"/>
      <c r="D1347" s="7"/>
      <c r="E1347" s="7"/>
      <c r="F1347" s="7"/>
      <c r="G1347" s="7"/>
      <c r="H1347" s="7"/>
      <c r="I1347" s="7"/>
      <c r="J1347" s="7"/>
      <c r="M1347" s="7"/>
      <c r="N1347" s="7"/>
      <c r="O1347" s="7"/>
      <c r="P1347" s="191"/>
      <c r="Q1347" s="191"/>
      <c r="R1347" s="7"/>
      <c r="S1347" s="7">
        <f t="shared" si="3"/>
        <v>0</v>
      </c>
      <c r="T1347" s="31"/>
      <c r="U1347" s="31"/>
      <c r="X1347" s="28"/>
    </row>
    <row r="1348" ht="15.75" customHeight="1">
      <c r="A1348" s="183"/>
      <c r="C1348" s="7"/>
      <c r="D1348" s="7"/>
      <c r="E1348" s="7"/>
      <c r="F1348" s="7"/>
      <c r="G1348" s="7"/>
      <c r="H1348" s="7"/>
      <c r="I1348" s="7"/>
      <c r="J1348" s="7"/>
      <c r="M1348" s="7"/>
      <c r="N1348" s="7"/>
      <c r="O1348" s="7"/>
      <c r="P1348" s="191"/>
      <c r="Q1348" s="191"/>
      <c r="R1348" s="7"/>
      <c r="S1348" s="7">
        <f t="shared" si="3"/>
        <v>0</v>
      </c>
      <c r="T1348" s="31"/>
      <c r="U1348" s="31"/>
      <c r="X1348" s="28"/>
    </row>
    <row r="1349" ht="15.75" customHeight="1">
      <c r="A1349" s="183"/>
      <c r="C1349" s="7"/>
      <c r="D1349" s="7"/>
      <c r="E1349" s="7"/>
      <c r="F1349" s="7"/>
      <c r="G1349" s="7"/>
      <c r="H1349" s="7"/>
      <c r="I1349" s="7"/>
      <c r="J1349" s="7"/>
      <c r="M1349" s="7"/>
      <c r="N1349" s="7"/>
      <c r="O1349" s="7"/>
      <c r="P1349" s="191"/>
      <c r="Q1349" s="191"/>
      <c r="R1349" s="7"/>
      <c r="S1349" s="7">
        <f t="shared" si="3"/>
        <v>0</v>
      </c>
      <c r="T1349" s="31"/>
      <c r="U1349" s="31"/>
      <c r="X1349" s="28"/>
    </row>
    <row r="1350" ht="15.75" customHeight="1">
      <c r="A1350" s="183"/>
      <c r="C1350" s="7"/>
      <c r="D1350" s="7"/>
      <c r="E1350" s="7"/>
      <c r="F1350" s="7"/>
      <c r="G1350" s="7"/>
      <c r="H1350" s="7"/>
      <c r="I1350" s="7"/>
      <c r="J1350" s="7"/>
      <c r="M1350" s="7"/>
      <c r="N1350" s="7"/>
      <c r="O1350" s="7"/>
      <c r="P1350" s="191"/>
      <c r="Q1350" s="191"/>
      <c r="R1350" s="7"/>
      <c r="S1350" s="7">
        <f t="shared" si="3"/>
        <v>0</v>
      </c>
      <c r="T1350" s="31"/>
      <c r="U1350" s="31"/>
      <c r="X1350" s="28"/>
    </row>
    <row r="1351" ht="15.75" customHeight="1">
      <c r="A1351" s="183"/>
      <c r="C1351" s="7"/>
      <c r="D1351" s="7"/>
      <c r="E1351" s="7"/>
      <c r="F1351" s="7"/>
      <c r="G1351" s="7"/>
      <c r="H1351" s="7"/>
      <c r="I1351" s="7"/>
      <c r="J1351" s="7"/>
      <c r="M1351" s="7"/>
      <c r="N1351" s="7"/>
      <c r="O1351" s="7"/>
      <c r="P1351" s="191"/>
      <c r="Q1351" s="191"/>
      <c r="R1351" s="7"/>
      <c r="S1351" s="7">
        <f t="shared" si="3"/>
        <v>0</v>
      </c>
      <c r="T1351" s="31"/>
      <c r="U1351" s="31"/>
      <c r="X1351" s="28"/>
    </row>
    <row r="1352" ht="15.75" customHeight="1">
      <c r="A1352" s="183"/>
      <c r="C1352" s="7"/>
      <c r="D1352" s="7"/>
      <c r="E1352" s="7"/>
      <c r="F1352" s="7"/>
      <c r="G1352" s="7"/>
      <c r="H1352" s="7"/>
      <c r="I1352" s="7"/>
      <c r="J1352" s="7"/>
      <c r="M1352" s="7"/>
      <c r="N1352" s="7"/>
      <c r="O1352" s="7"/>
      <c r="P1352" s="191"/>
      <c r="Q1352" s="191"/>
      <c r="R1352" s="7"/>
      <c r="S1352" s="7">
        <f t="shared" si="3"/>
        <v>0</v>
      </c>
      <c r="T1352" s="31"/>
      <c r="U1352" s="31"/>
      <c r="X1352" s="28"/>
    </row>
    <row r="1353" ht="15.75" customHeight="1">
      <c r="A1353" s="183"/>
      <c r="C1353" s="7"/>
      <c r="D1353" s="7"/>
      <c r="E1353" s="7"/>
      <c r="F1353" s="7"/>
      <c r="G1353" s="7"/>
      <c r="H1353" s="7"/>
      <c r="I1353" s="7"/>
      <c r="J1353" s="7"/>
      <c r="M1353" s="7"/>
      <c r="N1353" s="7"/>
      <c r="O1353" s="7"/>
      <c r="P1353" s="191"/>
      <c r="Q1353" s="191"/>
      <c r="R1353" s="7"/>
      <c r="S1353" s="7">
        <f t="shared" si="3"/>
        <v>0</v>
      </c>
      <c r="T1353" s="31"/>
      <c r="U1353" s="31"/>
      <c r="X1353" s="28"/>
    </row>
    <row r="1354" ht="15.75" customHeight="1">
      <c r="A1354" s="183"/>
      <c r="C1354" s="7"/>
      <c r="D1354" s="7"/>
      <c r="E1354" s="7"/>
      <c r="F1354" s="7"/>
      <c r="G1354" s="7"/>
      <c r="H1354" s="7"/>
      <c r="I1354" s="7"/>
      <c r="J1354" s="7"/>
      <c r="M1354" s="7"/>
      <c r="N1354" s="7"/>
      <c r="O1354" s="7"/>
      <c r="P1354" s="191"/>
      <c r="Q1354" s="191"/>
      <c r="R1354" s="7"/>
      <c r="S1354" s="7">
        <f t="shared" si="3"/>
        <v>0</v>
      </c>
      <c r="T1354" s="31"/>
      <c r="U1354" s="31"/>
      <c r="X1354" s="28"/>
    </row>
    <row r="1355" ht="15.75" customHeight="1">
      <c r="A1355" s="183"/>
      <c r="C1355" s="7"/>
      <c r="D1355" s="7"/>
      <c r="E1355" s="7"/>
      <c r="F1355" s="7"/>
      <c r="G1355" s="7"/>
      <c r="H1355" s="7"/>
      <c r="I1355" s="7"/>
      <c r="J1355" s="7"/>
      <c r="M1355" s="7"/>
      <c r="N1355" s="7"/>
      <c r="O1355" s="7"/>
      <c r="P1355" s="191"/>
      <c r="Q1355" s="191"/>
      <c r="R1355" s="7"/>
      <c r="S1355" s="7">
        <f t="shared" si="3"/>
        <v>0</v>
      </c>
      <c r="T1355" s="31"/>
      <c r="U1355" s="31"/>
      <c r="X1355" s="28"/>
    </row>
    <row r="1356" ht="15.75" customHeight="1">
      <c r="A1356" s="183"/>
      <c r="C1356" s="7"/>
      <c r="D1356" s="7"/>
      <c r="E1356" s="7"/>
      <c r="F1356" s="7"/>
      <c r="G1356" s="7"/>
      <c r="H1356" s="7"/>
      <c r="I1356" s="7"/>
      <c r="J1356" s="7"/>
      <c r="M1356" s="7"/>
      <c r="N1356" s="7"/>
      <c r="O1356" s="7"/>
      <c r="P1356" s="191"/>
      <c r="Q1356" s="191"/>
      <c r="R1356" s="7"/>
      <c r="S1356" s="7">
        <f t="shared" si="3"/>
        <v>0</v>
      </c>
      <c r="T1356" s="31"/>
      <c r="U1356" s="31"/>
      <c r="X1356" s="28"/>
    </row>
    <row r="1357" ht="15.75" customHeight="1">
      <c r="A1357" s="183"/>
      <c r="C1357" s="7"/>
      <c r="D1357" s="7"/>
      <c r="E1357" s="7"/>
      <c r="F1357" s="7"/>
      <c r="G1357" s="7"/>
      <c r="H1357" s="7"/>
      <c r="I1357" s="7"/>
      <c r="J1357" s="7"/>
      <c r="M1357" s="7"/>
      <c r="N1357" s="7"/>
      <c r="O1357" s="7"/>
      <c r="P1357" s="191"/>
      <c r="Q1357" s="191"/>
      <c r="R1357" s="7"/>
      <c r="S1357" s="7">
        <f t="shared" si="3"/>
        <v>0</v>
      </c>
      <c r="T1357" s="31"/>
      <c r="U1357" s="31"/>
      <c r="X1357" s="28"/>
    </row>
    <row r="1358" ht="15.75" customHeight="1">
      <c r="A1358" s="183"/>
      <c r="C1358" s="7"/>
      <c r="D1358" s="7"/>
      <c r="E1358" s="7"/>
      <c r="F1358" s="7"/>
      <c r="G1358" s="7"/>
      <c r="H1358" s="7"/>
      <c r="I1358" s="7"/>
      <c r="J1358" s="7"/>
      <c r="M1358" s="7"/>
      <c r="N1358" s="7"/>
      <c r="O1358" s="7"/>
      <c r="P1358" s="191"/>
      <c r="Q1358" s="191"/>
      <c r="R1358" s="7"/>
      <c r="S1358" s="7">
        <f t="shared" si="3"/>
        <v>0</v>
      </c>
      <c r="T1358" s="31"/>
      <c r="U1358" s="31"/>
      <c r="X1358" s="28"/>
    </row>
    <row r="1359" ht="15.75" customHeight="1">
      <c r="A1359" s="183"/>
      <c r="C1359" s="7"/>
      <c r="D1359" s="7"/>
      <c r="E1359" s="7"/>
      <c r="F1359" s="7"/>
      <c r="G1359" s="7"/>
      <c r="H1359" s="7"/>
      <c r="I1359" s="7"/>
      <c r="J1359" s="7"/>
      <c r="M1359" s="7"/>
      <c r="N1359" s="7"/>
      <c r="O1359" s="7"/>
      <c r="P1359" s="191"/>
      <c r="Q1359" s="191"/>
      <c r="R1359" s="7"/>
      <c r="S1359" s="7">
        <f t="shared" si="3"/>
        <v>0</v>
      </c>
      <c r="T1359" s="31"/>
      <c r="U1359" s="31"/>
      <c r="X1359" s="28"/>
    </row>
    <row r="1360" ht="15.75" customHeight="1">
      <c r="A1360" s="183"/>
      <c r="C1360" s="7"/>
      <c r="D1360" s="7"/>
      <c r="E1360" s="7"/>
      <c r="F1360" s="7"/>
      <c r="G1360" s="7"/>
      <c r="H1360" s="7"/>
      <c r="I1360" s="7"/>
      <c r="J1360" s="7"/>
      <c r="M1360" s="7"/>
      <c r="N1360" s="7"/>
      <c r="O1360" s="7"/>
      <c r="P1360" s="191"/>
      <c r="Q1360" s="191"/>
      <c r="R1360" s="7"/>
      <c r="S1360" s="7">
        <f t="shared" si="3"/>
        <v>0</v>
      </c>
      <c r="T1360" s="31"/>
      <c r="U1360" s="31"/>
      <c r="X1360" s="28"/>
    </row>
    <row r="1361" ht="15.75" customHeight="1">
      <c r="A1361" s="183"/>
      <c r="C1361" s="7"/>
      <c r="D1361" s="7"/>
      <c r="E1361" s="7"/>
      <c r="F1361" s="7"/>
      <c r="G1361" s="7"/>
      <c r="H1361" s="7"/>
      <c r="I1361" s="7"/>
      <c r="J1361" s="7"/>
      <c r="M1361" s="7"/>
      <c r="N1361" s="7"/>
      <c r="O1361" s="7"/>
      <c r="P1361" s="191"/>
      <c r="Q1361" s="191"/>
      <c r="R1361" s="7"/>
      <c r="S1361" s="7">
        <f t="shared" si="3"/>
        <v>0</v>
      </c>
      <c r="T1361" s="31"/>
      <c r="U1361" s="31"/>
      <c r="X1361" s="28"/>
    </row>
    <row r="1362" ht="15.75" customHeight="1">
      <c r="A1362" s="183"/>
      <c r="C1362" s="7"/>
      <c r="D1362" s="7"/>
      <c r="E1362" s="7"/>
      <c r="F1362" s="7"/>
      <c r="G1362" s="7"/>
      <c r="H1362" s="7"/>
      <c r="I1362" s="7"/>
      <c r="J1362" s="7"/>
      <c r="M1362" s="7"/>
      <c r="N1362" s="7"/>
      <c r="O1362" s="7"/>
      <c r="P1362" s="191"/>
      <c r="Q1362" s="191"/>
      <c r="R1362" s="7"/>
      <c r="S1362" s="7">
        <f t="shared" si="3"/>
        <v>0</v>
      </c>
      <c r="T1362" s="31"/>
      <c r="U1362" s="31"/>
      <c r="X1362" s="28"/>
    </row>
    <row r="1363" ht="15.75" customHeight="1">
      <c r="A1363" s="183"/>
      <c r="C1363" s="7"/>
      <c r="D1363" s="7"/>
      <c r="E1363" s="7"/>
      <c r="F1363" s="7"/>
      <c r="G1363" s="7"/>
      <c r="H1363" s="7"/>
      <c r="I1363" s="7"/>
      <c r="J1363" s="7"/>
      <c r="M1363" s="7"/>
      <c r="N1363" s="7"/>
      <c r="O1363" s="7"/>
      <c r="P1363" s="191"/>
      <c r="Q1363" s="191"/>
      <c r="R1363" s="7"/>
      <c r="S1363" s="7">
        <f t="shared" si="3"/>
        <v>0</v>
      </c>
      <c r="T1363" s="31"/>
      <c r="U1363" s="31"/>
      <c r="X1363" s="28"/>
    </row>
    <row r="1364" ht="15.75" customHeight="1">
      <c r="A1364" s="183"/>
      <c r="C1364" s="7"/>
      <c r="D1364" s="7"/>
      <c r="E1364" s="7"/>
      <c r="F1364" s="7"/>
      <c r="G1364" s="7"/>
      <c r="H1364" s="7"/>
      <c r="I1364" s="7"/>
      <c r="J1364" s="7"/>
      <c r="M1364" s="7"/>
      <c r="N1364" s="7"/>
      <c r="O1364" s="7"/>
      <c r="P1364" s="191"/>
      <c r="Q1364" s="191"/>
      <c r="R1364" s="7"/>
      <c r="S1364" s="7">
        <f t="shared" si="3"/>
        <v>0</v>
      </c>
      <c r="T1364" s="31"/>
      <c r="U1364" s="31"/>
      <c r="X1364" s="28"/>
    </row>
    <row r="1365" ht="15.75" customHeight="1">
      <c r="A1365" s="183"/>
      <c r="C1365" s="7"/>
      <c r="D1365" s="7"/>
      <c r="E1365" s="7"/>
      <c r="F1365" s="7"/>
      <c r="G1365" s="7"/>
      <c r="H1365" s="7"/>
      <c r="I1365" s="7"/>
      <c r="J1365" s="7"/>
      <c r="M1365" s="7"/>
      <c r="N1365" s="7"/>
      <c r="O1365" s="7"/>
      <c r="P1365" s="191"/>
      <c r="Q1365" s="191"/>
      <c r="R1365" s="7"/>
      <c r="S1365" s="7">
        <f t="shared" si="3"/>
        <v>0</v>
      </c>
      <c r="T1365" s="31"/>
      <c r="U1365" s="31"/>
      <c r="X1365" s="28"/>
    </row>
    <row r="1366" ht="15.75" customHeight="1">
      <c r="A1366" s="183"/>
      <c r="C1366" s="7"/>
      <c r="D1366" s="7"/>
      <c r="E1366" s="7"/>
      <c r="F1366" s="7"/>
      <c r="G1366" s="7"/>
      <c r="H1366" s="7"/>
      <c r="I1366" s="7"/>
      <c r="J1366" s="7"/>
      <c r="M1366" s="7"/>
      <c r="N1366" s="7"/>
      <c r="O1366" s="7"/>
      <c r="P1366" s="191"/>
      <c r="Q1366" s="191"/>
      <c r="R1366" s="7"/>
      <c r="S1366" s="7">
        <f t="shared" si="3"/>
        <v>0</v>
      </c>
      <c r="T1366" s="31"/>
      <c r="U1366" s="31"/>
      <c r="X1366" s="28"/>
    </row>
    <row r="1367" ht="15.75" customHeight="1">
      <c r="A1367" s="183"/>
      <c r="C1367" s="7"/>
      <c r="D1367" s="7"/>
      <c r="E1367" s="7"/>
      <c r="F1367" s="7"/>
      <c r="G1367" s="7"/>
      <c r="H1367" s="7"/>
      <c r="I1367" s="7"/>
      <c r="J1367" s="7"/>
      <c r="M1367" s="7"/>
      <c r="N1367" s="7"/>
      <c r="O1367" s="7"/>
      <c r="P1367" s="191"/>
      <c r="Q1367" s="191"/>
      <c r="R1367" s="7"/>
      <c r="S1367" s="7">
        <f t="shared" si="3"/>
        <v>0</v>
      </c>
      <c r="T1367" s="31"/>
      <c r="U1367" s="31"/>
      <c r="X1367" s="28"/>
    </row>
    <row r="1368" ht="15.75" customHeight="1">
      <c r="A1368" s="183"/>
      <c r="C1368" s="7"/>
      <c r="D1368" s="7"/>
      <c r="E1368" s="7"/>
      <c r="F1368" s="7"/>
      <c r="G1368" s="7"/>
      <c r="H1368" s="7"/>
      <c r="I1368" s="7"/>
      <c r="J1368" s="7"/>
      <c r="M1368" s="7"/>
      <c r="N1368" s="7"/>
      <c r="O1368" s="7"/>
      <c r="P1368" s="191"/>
      <c r="Q1368" s="191"/>
      <c r="R1368" s="7"/>
      <c r="S1368" s="7">
        <f t="shared" si="3"/>
        <v>0</v>
      </c>
      <c r="T1368" s="31"/>
      <c r="U1368" s="31"/>
      <c r="X1368" s="28"/>
    </row>
    <row r="1369" ht="15.75" customHeight="1">
      <c r="A1369" s="183"/>
      <c r="C1369" s="7"/>
      <c r="D1369" s="7"/>
      <c r="E1369" s="7"/>
      <c r="F1369" s="7"/>
      <c r="G1369" s="7"/>
      <c r="H1369" s="7"/>
      <c r="I1369" s="7"/>
      <c r="J1369" s="7"/>
      <c r="M1369" s="7"/>
      <c r="N1369" s="7"/>
      <c r="O1369" s="7"/>
      <c r="P1369" s="191"/>
      <c r="Q1369" s="191"/>
      <c r="R1369" s="7"/>
      <c r="S1369" s="7">
        <f t="shared" si="3"/>
        <v>0</v>
      </c>
      <c r="T1369" s="31"/>
      <c r="U1369" s="31"/>
      <c r="X1369" s="28"/>
    </row>
    <row r="1370" ht="15.75" customHeight="1">
      <c r="A1370" s="183"/>
      <c r="C1370" s="7"/>
      <c r="D1370" s="7"/>
      <c r="E1370" s="7"/>
      <c r="F1370" s="7"/>
      <c r="G1370" s="7"/>
      <c r="H1370" s="7"/>
      <c r="I1370" s="7"/>
      <c r="J1370" s="7"/>
      <c r="M1370" s="7"/>
      <c r="N1370" s="7"/>
      <c r="O1370" s="7"/>
      <c r="P1370" s="191"/>
      <c r="Q1370" s="191"/>
      <c r="R1370" s="7"/>
      <c r="S1370" s="7">
        <f t="shared" si="3"/>
        <v>0</v>
      </c>
      <c r="T1370" s="31"/>
      <c r="U1370" s="31"/>
      <c r="X1370" s="28"/>
    </row>
    <row r="1371" ht="15.75" customHeight="1">
      <c r="A1371" s="183"/>
      <c r="C1371" s="7"/>
      <c r="D1371" s="7"/>
      <c r="E1371" s="7"/>
      <c r="F1371" s="7"/>
      <c r="G1371" s="7"/>
      <c r="H1371" s="7"/>
      <c r="I1371" s="7"/>
      <c r="J1371" s="7"/>
      <c r="M1371" s="7"/>
      <c r="N1371" s="7"/>
      <c r="O1371" s="7"/>
      <c r="P1371" s="191"/>
      <c r="Q1371" s="191"/>
      <c r="R1371" s="7"/>
      <c r="S1371" s="7">
        <f t="shared" si="3"/>
        <v>0</v>
      </c>
      <c r="T1371" s="31"/>
      <c r="U1371" s="31"/>
      <c r="X1371" s="28"/>
    </row>
    <row r="1372" ht="15.75" customHeight="1">
      <c r="A1372" s="183"/>
      <c r="C1372" s="7"/>
      <c r="D1372" s="7"/>
      <c r="E1372" s="7"/>
      <c r="F1372" s="7"/>
      <c r="G1372" s="7"/>
      <c r="H1372" s="7"/>
      <c r="I1372" s="7"/>
      <c r="J1372" s="7"/>
      <c r="M1372" s="7"/>
      <c r="N1372" s="7"/>
      <c r="O1372" s="7"/>
      <c r="P1372" s="191"/>
      <c r="Q1372" s="191"/>
      <c r="R1372" s="7"/>
      <c r="S1372" s="7">
        <f t="shared" si="3"/>
        <v>0</v>
      </c>
      <c r="T1372" s="31"/>
      <c r="U1372" s="31"/>
      <c r="X1372" s="28"/>
    </row>
    <row r="1373" ht="15.75" customHeight="1">
      <c r="A1373" s="183"/>
      <c r="C1373" s="7"/>
      <c r="D1373" s="7"/>
      <c r="E1373" s="7"/>
      <c r="F1373" s="7"/>
      <c r="G1373" s="7"/>
      <c r="H1373" s="7"/>
      <c r="I1373" s="7"/>
      <c r="J1373" s="7"/>
      <c r="M1373" s="7"/>
      <c r="N1373" s="7"/>
      <c r="O1373" s="7"/>
      <c r="P1373" s="191"/>
      <c r="Q1373" s="191"/>
      <c r="R1373" s="7"/>
      <c r="S1373" s="7">
        <f t="shared" si="3"/>
        <v>0</v>
      </c>
      <c r="T1373" s="31"/>
      <c r="U1373" s="31"/>
      <c r="X1373" s="28"/>
    </row>
    <row r="1374" ht="15.75" customHeight="1">
      <c r="A1374" s="183"/>
      <c r="C1374" s="7"/>
      <c r="D1374" s="7"/>
      <c r="E1374" s="7"/>
      <c r="F1374" s="7"/>
      <c r="G1374" s="7"/>
      <c r="H1374" s="7"/>
      <c r="I1374" s="7"/>
      <c r="J1374" s="7"/>
      <c r="M1374" s="7"/>
      <c r="N1374" s="7"/>
      <c r="O1374" s="7"/>
      <c r="P1374" s="191"/>
      <c r="Q1374" s="191"/>
      <c r="R1374" s="7"/>
      <c r="S1374" s="7">
        <f t="shared" si="3"/>
        <v>0</v>
      </c>
      <c r="T1374" s="31"/>
      <c r="U1374" s="31"/>
      <c r="X1374" s="28"/>
    </row>
    <row r="1375" ht="15.75" customHeight="1">
      <c r="A1375" s="183"/>
      <c r="C1375" s="7"/>
      <c r="D1375" s="7"/>
      <c r="E1375" s="7"/>
      <c r="F1375" s="7"/>
      <c r="G1375" s="7"/>
      <c r="H1375" s="7"/>
      <c r="I1375" s="7"/>
      <c r="J1375" s="7"/>
      <c r="M1375" s="7"/>
      <c r="N1375" s="7"/>
      <c r="O1375" s="7"/>
      <c r="P1375" s="191"/>
      <c r="Q1375" s="191"/>
      <c r="R1375" s="7"/>
      <c r="S1375" s="7">
        <f t="shared" si="3"/>
        <v>0</v>
      </c>
      <c r="T1375" s="31"/>
      <c r="U1375" s="31"/>
      <c r="X1375" s="28"/>
    </row>
    <row r="1376" ht="15.75" customHeight="1">
      <c r="A1376" s="183"/>
      <c r="C1376" s="7"/>
      <c r="D1376" s="7"/>
      <c r="E1376" s="7"/>
      <c r="F1376" s="7"/>
      <c r="G1376" s="7"/>
      <c r="H1376" s="7"/>
      <c r="I1376" s="7"/>
      <c r="J1376" s="7"/>
      <c r="M1376" s="7"/>
      <c r="N1376" s="7"/>
      <c r="O1376" s="7"/>
      <c r="P1376" s="191"/>
      <c r="Q1376" s="191"/>
      <c r="R1376" s="7"/>
      <c r="S1376" s="7">
        <f t="shared" si="3"/>
        <v>0</v>
      </c>
      <c r="T1376" s="31"/>
      <c r="U1376" s="31"/>
      <c r="X1376" s="28"/>
    </row>
    <row r="1377" ht="15.75" customHeight="1">
      <c r="A1377" s="183"/>
      <c r="C1377" s="7"/>
      <c r="D1377" s="7"/>
      <c r="E1377" s="7"/>
      <c r="F1377" s="7"/>
      <c r="G1377" s="7"/>
      <c r="H1377" s="7"/>
      <c r="I1377" s="7"/>
      <c r="J1377" s="7"/>
      <c r="M1377" s="7"/>
      <c r="N1377" s="7"/>
      <c r="O1377" s="7"/>
      <c r="P1377" s="191"/>
      <c r="Q1377" s="191"/>
      <c r="R1377" s="7"/>
      <c r="S1377" s="7">
        <f t="shared" si="3"/>
        <v>0</v>
      </c>
      <c r="T1377" s="31"/>
      <c r="U1377" s="31"/>
      <c r="X1377" s="28"/>
    </row>
    <row r="1378" ht="15.75" customHeight="1">
      <c r="A1378" s="183"/>
      <c r="C1378" s="7"/>
      <c r="D1378" s="7"/>
      <c r="E1378" s="7"/>
      <c r="F1378" s="7"/>
      <c r="G1378" s="7"/>
      <c r="H1378" s="7"/>
      <c r="I1378" s="7"/>
      <c r="J1378" s="7"/>
      <c r="M1378" s="7"/>
      <c r="N1378" s="7"/>
      <c r="O1378" s="7"/>
      <c r="P1378" s="191"/>
      <c r="Q1378" s="191"/>
      <c r="R1378" s="7"/>
      <c r="S1378" s="7">
        <f t="shared" si="3"/>
        <v>0</v>
      </c>
      <c r="T1378" s="31"/>
      <c r="U1378" s="31"/>
      <c r="X1378" s="28"/>
    </row>
    <row r="1379" ht="15.75" customHeight="1">
      <c r="A1379" s="183"/>
      <c r="C1379" s="7"/>
      <c r="D1379" s="7"/>
      <c r="E1379" s="7"/>
      <c r="F1379" s="7"/>
      <c r="G1379" s="7"/>
      <c r="H1379" s="7"/>
      <c r="I1379" s="7"/>
      <c r="J1379" s="7"/>
      <c r="M1379" s="7"/>
      <c r="N1379" s="7"/>
      <c r="O1379" s="7"/>
      <c r="P1379" s="191"/>
      <c r="Q1379" s="191"/>
      <c r="R1379" s="7"/>
      <c r="S1379" s="7">
        <f t="shared" si="3"/>
        <v>0</v>
      </c>
      <c r="T1379" s="31"/>
      <c r="U1379" s="31"/>
      <c r="X1379" s="28"/>
    </row>
    <row r="1380" ht="15.75" customHeight="1">
      <c r="A1380" s="183"/>
      <c r="C1380" s="7"/>
      <c r="D1380" s="7"/>
      <c r="E1380" s="7"/>
      <c r="F1380" s="7"/>
      <c r="G1380" s="7"/>
      <c r="H1380" s="7"/>
      <c r="I1380" s="7"/>
      <c r="J1380" s="7"/>
      <c r="M1380" s="7"/>
      <c r="N1380" s="7"/>
      <c r="O1380" s="7"/>
      <c r="P1380" s="191"/>
      <c r="Q1380" s="191"/>
      <c r="R1380" s="7"/>
      <c r="S1380" s="7">
        <f t="shared" si="3"/>
        <v>0</v>
      </c>
      <c r="T1380" s="31"/>
      <c r="U1380" s="31"/>
      <c r="X1380" s="28"/>
    </row>
    <row r="1381" ht="15.75" customHeight="1">
      <c r="A1381" s="183"/>
      <c r="C1381" s="7"/>
      <c r="D1381" s="7"/>
      <c r="E1381" s="7"/>
      <c r="F1381" s="7"/>
      <c r="G1381" s="7"/>
      <c r="H1381" s="7"/>
      <c r="I1381" s="7"/>
      <c r="J1381" s="7"/>
      <c r="M1381" s="7"/>
      <c r="N1381" s="7"/>
      <c r="O1381" s="7"/>
      <c r="P1381" s="191"/>
      <c r="Q1381" s="191"/>
      <c r="R1381" s="7"/>
      <c r="S1381" s="7">
        <f t="shared" si="3"/>
        <v>0</v>
      </c>
      <c r="T1381" s="31"/>
      <c r="U1381" s="31"/>
      <c r="X1381" s="28"/>
    </row>
    <row r="1382" ht="15.75" customHeight="1">
      <c r="A1382" s="183"/>
      <c r="C1382" s="7"/>
      <c r="D1382" s="7"/>
      <c r="E1382" s="7"/>
      <c r="F1382" s="7"/>
      <c r="G1382" s="7"/>
      <c r="H1382" s="7"/>
      <c r="I1382" s="7"/>
      <c r="J1382" s="7"/>
      <c r="M1382" s="7"/>
      <c r="N1382" s="7"/>
      <c r="O1382" s="7"/>
      <c r="P1382" s="191"/>
      <c r="Q1382" s="191"/>
      <c r="R1382" s="7"/>
      <c r="S1382" s="7">
        <f t="shared" si="3"/>
        <v>0</v>
      </c>
      <c r="T1382" s="31"/>
      <c r="U1382" s="31"/>
      <c r="X1382" s="28"/>
    </row>
    <row r="1383" ht="15.75" customHeight="1">
      <c r="A1383" s="183"/>
      <c r="C1383" s="7"/>
      <c r="D1383" s="7"/>
      <c r="E1383" s="7"/>
      <c r="F1383" s="7"/>
      <c r="G1383" s="7"/>
      <c r="H1383" s="7"/>
      <c r="I1383" s="7"/>
      <c r="J1383" s="7"/>
      <c r="M1383" s="7"/>
      <c r="N1383" s="7"/>
      <c r="O1383" s="7"/>
      <c r="P1383" s="191"/>
      <c r="Q1383" s="191"/>
      <c r="R1383" s="7"/>
      <c r="S1383" s="7">
        <f t="shared" si="3"/>
        <v>0</v>
      </c>
      <c r="T1383" s="31"/>
      <c r="U1383" s="31"/>
      <c r="X1383" s="28"/>
    </row>
    <row r="1384" ht="15.75" customHeight="1">
      <c r="A1384" s="183"/>
      <c r="C1384" s="7"/>
      <c r="D1384" s="7"/>
      <c r="E1384" s="7"/>
      <c r="F1384" s="7"/>
      <c r="G1384" s="7"/>
      <c r="H1384" s="7"/>
      <c r="I1384" s="7"/>
      <c r="J1384" s="7"/>
      <c r="M1384" s="7"/>
      <c r="N1384" s="7"/>
      <c r="O1384" s="7"/>
      <c r="P1384" s="191"/>
      <c r="Q1384" s="191"/>
      <c r="R1384" s="7"/>
      <c r="S1384" s="7">
        <f t="shared" si="3"/>
        <v>0</v>
      </c>
      <c r="T1384" s="31"/>
      <c r="U1384" s="31"/>
      <c r="X1384" s="28"/>
    </row>
    <row r="1385" ht="15.75" customHeight="1">
      <c r="A1385" s="183"/>
      <c r="C1385" s="7"/>
      <c r="D1385" s="7"/>
      <c r="E1385" s="7"/>
      <c r="F1385" s="7"/>
      <c r="G1385" s="7"/>
      <c r="H1385" s="7"/>
      <c r="I1385" s="7"/>
      <c r="J1385" s="7"/>
      <c r="M1385" s="7"/>
      <c r="N1385" s="7"/>
      <c r="O1385" s="7"/>
      <c r="P1385" s="191"/>
      <c r="Q1385" s="191"/>
      <c r="R1385" s="7"/>
      <c r="S1385" s="7">
        <f t="shared" si="3"/>
        <v>0</v>
      </c>
      <c r="T1385" s="31"/>
      <c r="U1385" s="31"/>
      <c r="X1385" s="28"/>
    </row>
    <row r="1386" ht="15.75" customHeight="1">
      <c r="A1386" s="183"/>
      <c r="C1386" s="7"/>
      <c r="D1386" s="7"/>
      <c r="E1386" s="7"/>
      <c r="F1386" s="7"/>
      <c r="G1386" s="7"/>
      <c r="H1386" s="7"/>
      <c r="I1386" s="7"/>
      <c r="J1386" s="7"/>
      <c r="M1386" s="7"/>
      <c r="N1386" s="7"/>
      <c r="O1386" s="7"/>
      <c r="P1386" s="191"/>
      <c r="Q1386" s="191"/>
      <c r="R1386" s="7"/>
      <c r="S1386" s="7">
        <f t="shared" si="3"/>
        <v>0</v>
      </c>
      <c r="T1386" s="31"/>
      <c r="U1386" s="31"/>
      <c r="X1386" s="28"/>
    </row>
    <row r="1387" ht="15.75" customHeight="1">
      <c r="A1387" s="183"/>
      <c r="C1387" s="7"/>
      <c r="D1387" s="7"/>
      <c r="E1387" s="7"/>
      <c r="F1387" s="7"/>
      <c r="G1387" s="7"/>
      <c r="H1387" s="7"/>
      <c r="I1387" s="7"/>
      <c r="J1387" s="7"/>
      <c r="M1387" s="7"/>
      <c r="N1387" s="7"/>
      <c r="O1387" s="7"/>
      <c r="P1387" s="191"/>
      <c r="Q1387" s="191"/>
      <c r="R1387" s="7"/>
      <c r="S1387" s="7">
        <f t="shared" si="3"/>
        <v>0</v>
      </c>
      <c r="T1387" s="31"/>
      <c r="U1387" s="31"/>
      <c r="X1387" s="28"/>
    </row>
    <row r="1388" ht="15.75" customHeight="1">
      <c r="A1388" s="183"/>
      <c r="C1388" s="7"/>
      <c r="D1388" s="7"/>
      <c r="E1388" s="7"/>
      <c r="F1388" s="7"/>
      <c r="G1388" s="7"/>
      <c r="H1388" s="7"/>
      <c r="I1388" s="7"/>
      <c r="J1388" s="7"/>
      <c r="M1388" s="7"/>
      <c r="N1388" s="7"/>
      <c r="O1388" s="7"/>
      <c r="P1388" s="191"/>
      <c r="Q1388" s="191"/>
      <c r="R1388" s="7"/>
      <c r="S1388" s="7">
        <f t="shared" si="3"/>
        <v>0</v>
      </c>
      <c r="T1388" s="31"/>
      <c r="U1388" s="31"/>
      <c r="X1388" s="28"/>
    </row>
    <row r="1389" ht="15.75" customHeight="1">
      <c r="A1389" s="183"/>
      <c r="C1389" s="7"/>
      <c r="D1389" s="7"/>
      <c r="E1389" s="7"/>
      <c r="F1389" s="7"/>
      <c r="G1389" s="7"/>
      <c r="H1389" s="7"/>
      <c r="I1389" s="7"/>
      <c r="J1389" s="7"/>
      <c r="M1389" s="7"/>
      <c r="N1389" s="7"/>
      <c r="O1389" s="7"/>
      <c r="P1389" s="191"/>
      <c r="Q1389" s="191"/>
      <c r="R1389" s="7"/>
      <c r="S1389" s="7">
        <f t="shared" si="3"/>
        <v>0</v>
      </c>
      <c r="T1389" s="31"/>
      <c r="U1389" s="31"/>
      <c r="X1389" s="28"/>
    </row>
    <row r="1390" ht="15.75" customHeight="1">
      <c r="A1390" s="183"/>
      <c r="C1390" s="7"/>
      <c r="D1390" s="7"/>
      <c r="E1390" s="7"/>
      <c r="F1390" s="7"/>
      <c r="G1390" s="7"/>
      <c r="H1390" s="7"/>
      <c r="I1390" s="7"/>
      <c r="J1390" s="7"/>
      <c r="M1390" s="7"/>
      <c r="N1390" s="7"/>
      <c r="O1390" s="7"/>
      <c r="P1390" s="191"/>
      <c r="Q1390" s="191"/>
      <c r="R1390" s="7"/>
      <c r="S1390" s="7">
        <f t="shared" si="3"/>
        <v>0</v>
      </c>
      <c r="T1390" s="31"/>
      <c r="U1390" s="31"/>
      <c r="X1390" s="28"/>
    </row>
    <row r="1391" ht="15.75" customHeight="1">
      <c r="A1391" s="183"/>
      <c r="C1391" s="7"/>
      <c r="D1391" s="7"/>
      <c r="E1391" s="7"/>
      <c r="F1391" s="7"/>
      <c r="G1391" s="7"/>
      <c r="H1391" s="7"/>
      <c r="I1391" s="7"/>
      <c r="J1391" s="7"/>
      <c r="M1391" s="7"/>
      <c r="N1391" s="7"/>
      <c r="O1391" s="7"/>
      <c r="P1391" s="191"/>
      <c r="Q1391" s="191"/>
      <c r="R1391" s="7"/>
      <c r="S1391" s="7">
        <f t="shared" si="3"/>
        <v>0</v>
      </c>
      <c r="T1391" s="31"/>
      <c r="U1391" s="31"/>
      <c r="X1391" s="28"/>
    </row>
    <row r="1392" ht="15.75" customHeight="1">
      <c r="A1392" s="183"/>
      <c r="C1392" s="7"/>
      <c r="D1392" s="7"/>
      <c r="E1392" s="7"/>
      <c r="F1392" s="7"/>
      <c r="G1392" s="7"/>
      <c r="H1392" s="7"/>
      <c r="I1392" s="7"/>
      <c r="J1392" s="7"/>
      <c r="M1392" s="7"/>
      <c r="N1392" s="7"/>
      <c r="O1392" s="7"/>
      <c r="P1392" s="191"/>
      <c r="Q1392" s="191"/>
      <c r="R1392" s="7"/>
      <c r="S1392" s="7">
        <f t="shared" si="3"/>
        <v>0</v>
      </c>
      <c r="T1392" s="31"/>
      <c r="U1392" s="31"/>
      <c r="X1392" s="28"/>
    </row>
    <row r="1393" ht="15.75" customHeight="1">
      <c r="A1393" s="183"/>
      <c r="C1393" s="7"/>
      <c r="D1393" s="7"/>
      <c r="E1393" s="7"/>
      <c r="F1393" s="7"/>
      <c r="G1393" s="7"/>
      <c r="H1393" s="7"/>
      <c r="I1393" s="7"/>
      <c r="J1393" s="7"/>
      <c r="M1393" s="7"/>
      <c r="N1393" s="7"/>
      <c r="O1393" s="7"/>
      <c r="P1393" s="191"/>
      <c r="Q1393" s="191"/>
      <c r="R1393" s="7"/>
      <c r="S1393" s="7">
        <f t="shared" si="3"/>
        <v>0</v>
      </c>
      <c r="T1393" s="31"/>
      <c r="U1393" s="31"/>
      <c r="X1393" s="28"/>
    </row>
    <row r="1394" ht="15.75" customHeight="1">
      <c r="A1394" s="183"/>
      <c r="C1394" s="7"/>
      <c r="D1394" s="7"/>
      <c r="E1394" s="7"/>
      <c r="F1394" s="7"/>
      <c r="G1394" s="7"/>
      <c r="H1394" s="7"/>
      <c r="I1394" s="7"/>
      <c r="J1394" s="7"/>
      <c r="M1394" s="7"/>
      <c r="N1394" s="7"/>
      <c r="O1394" s="7"/>
      <c r="P1394" s="191"/>
      <c r="Q1394" s="191"/>
      <c r="R1394" s="7"/>
      <c r="S1394" s="7">
        <f t="shared" si="3"/>
        <v>0</v>
      </c>
      <c r="T1394" s="31"/>
      <c r="U1394" s="31"/>
      <c r="X1394" s="28"/>
    </row>
    <row r="1395" ht="15.75" customHeight="1">
      <c r="A1395" s="183"/>
      <c r="C1395" s="7"/>
      <c r="D1395" s="7"/>
      <c r="E1395" s="7"/>
      <c r="F1395" s="7"/>
      <c r="G1395" s="7"/>
      <c r="H1395" s="7"/>
      <c r="I1395" s="7"/>
      <c r="J1395" s="7"/>
      <c r="M1395" s="7"/>
      <c r="N1395" s="7"/>
      <c r="O1395" s="7"/>
      <c r="P1395" s="191"/>
      <c r="Q1395" s="191"/>
      <c r="R1395" s="7"/>
      <c r="S1395" s="7">
        <f t="shared" si="3"/>
        <v>0</v>
      </c>
      <c r="T1395" s="31"/>
      <c r="U1395" s="31"/>
      <c r="X1395" s="28"/>
    </row>
    <row r="1396" ht="15.75" customHeight="1">
      <c r="A1396" s="183"/>
      <c r="C1396" s="7"/>
      <c r="D1396" s="7"/>
      <c r="E1396" s="7"/>
      <c r="F1396" s="7"/>
      <c r="G1396" s="7"/>
      <c r="H1396" s="7"/>
      <c r="I1396" s="7"/>
      <c r="J1396" s="7"/>
      <c r="M1396" s="7"/>
      <c r="N1396" s="7"/>
      <c r="O1396" s="7"/>
      <c r="P1396" s="191"/>
      <c r="Q1396" s="191"/>
      <c r="R1396" s="7"/>
      <c r="S1396" s="7">
        <f t="shared" si="3"/>
        <v>0</v>
      </c>
      <c r="T1396" s="31"/>
      <c r="U1396" s="31"/>
      <c r="X1396" s="28"/>
    </row>
    <row r="1397" ht="15.75" customHeight="1">
      <c r="A1397" s="183"/>
      <c r="C1397" s="7"/>
      <c r="D1397" s="7"/>
      <c r="E1397" s="7"/>
      <c r="F1397" s="7"/>
      <c r="G1397" s="7"/>
      <c r="H1397" s="7"/>
      <c r="I1397" s="7"/>
      <c r="J1397" s="7"/>
      <c r="M1397" s="7"/>
      <c r="N1397" s="7"/>
      <c r="O1397" s="7"/>
      <c r="P1397" s="191"/>
      <c r="Q1397" s="191"/>
      <c r="R1397" s="7"/>
      <c r="S1397" s="7">
        <f t="shared" si="3"/>
        <v>0</v>
      </c>
      <c r="T1397" s="31"/>
      <c r="U1397" s="31"/>
      <c r="X1397" s="28"/>
    </row>
    <row r="1398" ht="15.75" customHeight="1">
      <c r="A1398" s="183"/>
      <c r="C1398" s="7"/>
      <c r="D1398" s="7"/>
      <c r="E1398" s="7"/>
      <c r="F1398" s="7"/>
      <c r="G1398" s="7"/>
      <c r="H1398" s="7"/>
      <c r="I1398" s="7"/>
      <c r="J1398" s="7"/>
      <c r="M1398" s="7"/>
      <c r="N1398" s="7"/>
      <c r="O1398" s="7"/>
      <c r="P1398" s="191"/>
      <c r="Q1398" s="191"/>
      <c r="R1398" s="7"/>
      <c r="S1398" s="7">
        <f t="shared" si="3"/>
        <v>0</v>
      </c>
      <c r="T1398" s="31"/>
      <c r="U1398" s="31"/>
      <c r="X1398" s="28"/>
    </row>
    <row r="1399" ht="15.75" customHeight="1">
      <c r="A1399" s="183"/>
      <c r="C1399" s="7"/>
      <c r="D1399" s="7"/>
      <c r="E1399" s="7"/>
      <c r="F1399" s="7"/>
      <c r="G1399" s="7"/>
      <c r="H1399" s="7"/>
      <c r="I1399" s="7"/>
      <c r="J1399" s="7"/>
      <c r="M1399" s="7"/>
      <c r="N1399" s="7"/>
      <c r="O1399" s="7"/>
      <c r="P1399" s="191"/>
      <c r="Q1399" s="191"/>
      <c r="R1399" s="7"/>
      <c r="S1399" s="7">
        <f t="shared" si="3"/>
        <v>0</v>
      </c>
      <c r="T1399" s="31"/>
      <c r="U1399" s="31"/>
      <c r="X1399" s="28"/>
    </row>
    <row r="1400" ht="15.75" customHeight="1">
      <c r="A1400" s="183"/>
      <c r="C1400" s="7"/>
      <c r="D1400" s="7"/>
      <c r="E1400" s="7"/>
      <c r="F1400" s="7"/>
      <c r="G1400" s="7"/>
      <c r="H1400" s="7"/>
      <c r="I1400" s="7"/>
      <c r="J1400" s="7"/>
      <c r="M1400" s="7"/>
      <c r="N1400" s="7"/>
      <c r="O1400" s="7"/>
      <c r="P1400" s="191"/>
      <c r="Q1400" s="191"/>
      <c r="R1400" s="7"/>
      <c r="S1400" s="7">
        <f t="shared" si="3"/>
        <v>0</v>
      </c>
      <c r="T1400" s="31"/>
      <c r="U1400" s="31"/>
      <c r="X1400" s="28"/>
    </row>
    <row r="1401" ht="15.75" customHeight="1">
      <c r="A1401" s="183"/>
      <c r="C1401" s="7"/>
      <c r="D1401" s="7"/>
      <c r="E1401" s="7"/>
      <c r="F1401" s="7"/>
      <c r="G1401" s="7"/>
      <c r="H1401" s="7"/>
      <c r="I1401" s="7"/>
      <c r="J1401" s="7"/>
      <c r="M1401" s="7"/>
      <c r="N1401" s="7"/>
      <c r="O1401" s="7"/>
      <c r="P1401" s="191"/>
      <c r="Q1401" s="191"/>
      <c r="R1401" s="7"/>
      <c r="S1401" s="7">
        <f t="shared" si="3"/>
        <v>0</v>
      </c>
      <c r="T1401" s="31"/>
      <c r="U1401" s="31"/>
      <c r="X1401" s="28"/>
    </row>
    <row r="1402" ht="15.75" customHeight="1">
      <c r="A1402" s="183"/>
      <c r="C1402" s="7"/>
      <c r="D1402" s="7"/>
      <c r="E1402" s="7"/>
      <c r="F1402" s="7"/>
      <c r="G1402" s="7"/>
      <c r="H1402" s="7"/>
      <c r="I1402" s="7"/>
      <c r="J1402" s="7"/>
      <c r="M1402" s="7"/>
      <c r="N1402" s="7"/>
      <c r="O1402" s="7"/>
      <c r="P1402" s="191"/>
      <c r="Q1402" s="191"/>
      <c r="R1402" s="7"/>
      <c r="S1402" s="7">
        <f t="shared" si="3"/>
        <v>0</v>
      </c>
      <c r="T1402" s="31"/>
      <c r="U1402" s="31"/>
      <c r="X1402" s="28"/>
    </row>
    <row r="1403" ht="15.75" customHeight="1">
      <c r="A1403" s="183"/>
      <c r="C1403" s="7"/>
      <c r="D1403" s="7"/>
      <c r="E1403" s="7"/>
      <c r="F1403" s="7"/>
      <c r="G1403" s="7"/>
      <c r="H1403" s="7"/>
      <c r="I1403" s="7"/>
      <c r="J1403" s="7"/>
      <c r="M1403" s="7"/>
      <c r="N1403" s="7"/>
      <c r="O1403" s="7"/>
      <c r="P1403" s="191"/>
      <c r="Q1403" s="191"/>
      <c r="R1403" s="7"/>
      <c r="S1403" s="7">
        <f t="shared" si="3"/>
        <v>0</v>
      </c>
      <c r="T1403" s="31"/>
      <c r="U1403" s="31"/>
      <c r="X1403" s="28"/>
    </row>
    <row r="1404" ht="15.75" customHeight="1">
      <c r="A1404" s="183"/>
      <c r="C1404" s="7"/>
      <c r="D1404" s="7"/>
      <c r="E1404" s="7"/>
      <c r="F1404" s="7"/>
      <c r="G1404" s="7"/>
      <c r="H1404" s="7"/>
      <c r="I1404" s="7"/>
      <c r="J1404" s="7"/>
      <c r="M1404" s="7"/>
      <c r="N1404" s="7"/>
      <c r="O1404" s="7"/>
      <c r="P1404" s="191"/>
      <c r="Q1404" s="191"/>
      <c r="R1404" s="7"/>
      <c r="S1404" s="7">
        <f t="shared" si="3"/>
        <v>0</v>
      </c>
      <c r="T1404" s="31"/>
      <c r="U1404" s="31"/>
      <c r="X1404" s="28"/>
    </row>
    <row r="1405" ht="15.75" customHeight="1">
      <c r="A1405" s="183"/>
      <c r="C1405" s="7"/>
      <c r="D1405" s="7"/>
      <c r="E1405" s="7"/>
      <c r="F1405" s="7"/>
      <c r="G1405" s="7"/>
      <c r="H1405" s="7"/>
      <c r="I1405" s="7"/>
      <c r="J1405" s="7"/>
      <c r="M1405" s="7"/>
      <c r="N1405" s="7"/>
      <c r="O1405" s="7"/>
      <c r="P1405" s="191"/>
      <c r="Q1405" s="191"/>
      <c r="R1405" s="7"/>
      <c r="S1405" s="7">
        <f t="shared" si="3"/>
        <v>0</v>
      </c>
      <c r="T1405" s="31"/>
      <c r="U1405" s="31"/>
      <c r="X1405" s="28"/>
    </row>
    <row r="1406" ht="15.75" customHeight="1">
      <c r="A1406" s="183"/>
      <c r="C1406" s="7"/>
      <c r="D1406" s="7"/>
      <c r="E1406" s="7"/>
      <c r="F1406" s="7"/>
      <c r="G1406" s="7"/>
      <c r="H1406" s="7"/>
      <c r="I1406" s="7"/>
      <c r="J1406" s="7"/>
      <c r="M1406" s="7"/>
      <c r="N1406" s="7"/>
      <c r="O1406" s="7"/>
      <c r="P1406" s="191"/>
      <c r="Q1406" s="191"/>
      <c r="R1406" s="7"/>
      <c r="S1406" s="7">
        <f t="shared" si="3"/>
        <v>0</v>
      </c>
      <c r="T1406" s="31"/>
      <c r="U1406" s="31"/>
      <c r="X1406" s="28"/>
    </row>
    <row r="1407" ht="15.75" customHeight="1">
      <c r="A1407" s="183"/>
      <c r="C1407" s="7"/>
      <c r="D1407" s="7"/>
      <c r="E1407" s="7"/>
      <c r="F1407" s="7"/>
      <c r="G1407" s="7"/>
      <c r="H1407" s="7"/>
      <c r="I1407" s="7"/>
      <c r="J1407" s="7"/>
      <c r="M1407" s="7"/>
      <c r="N1407" s="7"/>
      <c r="O1407" s="7"/>
      <c r="P1407" s="191"/>
      <c r="Q1407" s="191"/>
      <c r="R1407" s="7"/>
      <c r="S1407" s="7">
        <f t="shared" si="3"/>
        <v>0</v>
      </c>
      <c r="T1407" s="31"/>
      <c r="U1407" s="31"/>
      <c r="X1407" s="28"/>
    </row>
    <row r="1408" ht="15.75" customHeight="1">
      <c r="A1408" s="183"/>
      <c r="C1408" s="7"/>
      <c r="D1408" s="7"/>
      <c r="E1408" s="7"/>
      <c r="F1408" s="7"/>
      <c r="G1408" s="7"/>
      <c r="H1408" s="7"/>
      <c r="I1408" s="7"/>
      <c r="J1408" s="7"/>
      <c r="M1408" s="7"/>
      <c r="N1408" s="7"/>
      <c r="O1408" s="7"/>
      <c r="P1408" s="191"/>
      <c r="Q1408" s="191"/>
      <c r="R1408" s="7"/>
      <c r="S1408" s="7">
        <f t="shared" si="3"/>
        <v>0</v>
      </c>
      <c r="T1408" s="31"/>
      <c r="U1408" s="31"/>
      <c r="X1408" s="28"/>
    </row>
    <row r="1409" ht="15.75" customHeight="1">
      <c r="A1409" s="183"/>
      <c r="C1409" s="7"/>
      <c r="D1409" s="7"/>
      <c r="E1409" s="7"/>
      <c r="F1409" s="7"/>
      <c r="G1409" s="7"/>
      <c r="H1409" s="7"/>
      <c r="I1409" s="7"/>
      <c r="J1409" s="7"/>
      <c r="M1409" s="7"/>
      <c r="N1409" s="7"/>
      <c r="O1409" s="7"/>
      <c r="P1409" s="191"/>
      <c r="Q1409" s="191"/>
      <c r="R1409" s="7"/>
      <c r="S1409" s="7">
        <f t="shared" si="3"/>
        <v>0</v>
      </c>
      <c r="T1409" s="31"/>
      <c r="U1409" s="31"/>
      <c r="X1409" s="28"/>
    </row>
    <row r="1410" ht="15.75" customHeight="1">
      <c r="A1410" s="183"/>
      <c r="C1410" s="7"/>
      <c r="D1410" s="7"/>
      <c r="E1410" s="7"/>
      <c r="F1410" s="7"/>
      <c r="G1410" s="7"/>
      <c r="H1410" s="7"/>
      <c r="I1410" s="7"/>
      <c r="J1410" s="7"/>
      <c r="M1410" s="7"/>
      <c r="N1410" s="7"/>
      <c r="O1410" s="7"/>
      <c r="P1410" s="191"/>
      <c r="Q1410" s="191"/>
      <c r="R1410" s="7"/>
      <c r="S1410" s="7">
        <f t="shared" si="3"/>
        <v>0</v>
      </c>
      <c r="T1410" s="31"/>
      <c r="U1410" s="31"/>
      <c r="X1410" s="28"/>
    </row>
    <row r="1411" ht="15.75" customHeight="1">
      <c r="A1411" s="183"/>
      <c r="C1411" s="7"/>
      <c r="D1411" s="7"/>
      <c r="E1411" s="7"/>
      <c r="F1411" s="7"/>
      <c r="G1411" s="7"/>
      <c r="H1411" s="7"/>
      <c r="I1411" s="7"/>
      <c r="J1411" s="7"/>
      <c r="M1411" s="7"/>
      <c r="N1411" s="7"/>
      <c r="O1411" s="7"/>
      <c r="P1411" s="191"/>
      <c r="Q1411" s="191"/>
      <c r="R1411" s="7"/>
      <c r="S1411" s="7">
        <f t="shared" si="3"/>
        <v>0</v>
      </c>
      <c r="T1411" s="31"/>
      <c r="U1411" s="31"/>
      <c r="X1411" s="28"/>
    </row>
    <row r="1412" ht="15.75" customHeight="1">
      <c r="A1412" s="183"/>
      <c r="C1412" s="7"/>
      <c r="D1412" s="7"/>
      <c r="E1412" s="7"/>
      <c r="F1412" s="7"/>
      <c r="G1412" s="7"/>
      <c r="H1412" s="7"/>
      <c r="I1412" s="7"/>
      <c r="J1412" s="7"/>
      <c r="M1412" s="7"/>
      <c r="N1412" s="7"/>
      <c r="O1412" s="7"/>
      <c r="P1412" s="191"/>
      <c r="Q1412" s="191"/>
      <c r="R1412" s="7"/>
      <c r="S1412" s="7">
        <f t="shared" si="3"/>
        <v>0</v>
      </c>
      <c r="T1412" s="31"/>
      <c r="U1412" s="31"/>
      <c r="X1412" s="28"/>
    </row>
    <row r="1413" ht="15.75" customHeight="1">
      <c r="A1413" s="183"/>
      <c r="C1413" s="7"/>
      <c r="D1413" s="7"/>
      <c r="E1413" s="7"/>
      <c r="F1413" s="7"/>
      <c r="G1413" s="7"/>
      <c r="H1413" s="7"/>
      <c r="I1413" s="7"/>
      <c r="J1413" s="7"/>
      <c r="M1413" s="7"/>
      <c r="N1413" s="7"/>
      <c r="O1413" s="7"/>
      <c r="P1413" s="191"/>
      <c r="Q1413" s="191"/>
      <c r="R1413" s="7"/>
      <c r="S1413" s="7">
        <f t="shared" si="3"/>
        <v>0</v>
      </c>
      <c r="T1413" s="31"/>
      <c r="U1413" s="31"/>
      <c r="X1413" s="28"/>
    </row>
    <row r="1414" ht="15.75" customHeight="1">
      <c r="A1414" s="183"/>
      <c r="C1414" s="7"/>
      <c r="D1414" s="7"/>
      <c r="E1414" s="7"/>
      <c r="F1414" s="7"/>
      <c r="G1414" s="7"/>
      <c r="H1414" s="7"/>
      <c r="I1414" s="7"/>
      <c r="J1414" s="7"/>
      <c r="M1414" s="7"/>
      <c r="N1414" s="7"/>
      <c r="O1414" s="7"/>
      <c r="P1414" s="191"/>
      <c r="Q1414" s="191"/>
      <c r="R1414" s="7"/>
      <c r="S1414" s="7">
        <f t="shared" si="3"/>
        <v>0</v>
      </c>
      <c r="T1414" s="31"/>
      <c r="U1414" s="31"/>
      <c r="X1414" s="28"/>
    </row>
    <row r="1415" ht="15.75" customHeight="1">
      <c r="A1415" s="183"/>
      <c r="C1415" s="7"/>
      <c r="D1415" s="7"/>
      <c r="E1415" s="7"/>
      <c r="F1415" s="7"/>
      <c r="G1415" s="7"/>
      <c r="H1415" s="7"/>
      <c r="I1415" s="7"/>
      <c r="J1415" s="7"/>
      <c r="M1415" s="7"/>
      <c r="N1415" s="7"/>
      <c r="O1415" s="7"/>
      <c r="P1415" s="191"/>
      <c r="Q1415" s="191"/>
      <c r="R1415" s="7"/>
      <c r="S1415" s="7">
        <f t="shared" si="3"/>
        <v>0</v>
      </c>
      <c r="T1415" s="31"/>
      <c r="U1415" s="31"/>
      <c r="X1415" s="28"/>
    </row>
    <row r="1416" ht="15.75" customHeight="1">
      <c r="A1416" s="183"/>
      <c r="C1416" s="7"/>
      <c r="D1416" s="7"/>
      <c r="E1416" s="7"/>
      <c r="F1416" s="7"/>
      <c r="G1416" s="7"/>
      <c r="H1416" s="7"/>
      <c r="I1416" s="7"/>
      <c r="J1416" s="7"/>
      <c r="M1416" s="7"/>
      <c r="N1416" s="7"/>
      <c r="O1416" s="7"/>
      <c r="P1416" s="191"/>
      <c r="Q1416" s="191"/>
      <c r="R1416" s="7"/>
      <c r="S1416" s="7">
        <f t="shared" si="3"/>
        <v>0</v>
      </c>
      <c r="T1416" s="31"/>
      <c r="U1416" s="31"/>
      <c r="X1416" s="28"/>
    </row>
    <row r="1417" ht="15.75" customHeight="1">
      <c r="A1417" s="183"/>
      <c r="C1417" s="7"/>
      <c r="D1417" s="7"/>
      <c r="E1417" s="7"/>
      <c r="F1417" s="7"/>
      <c r="G1417" s="7"/>
      <c r="H1417" s="7"/>
      <c r="I1417" s="7"/>
      <c r="J1417" s="7"/>
      <c r="M1417" s="7"/>
      <c r="N1417" s="7"/>
      <c r="O1417" s="7"/>
      <c r="P1417" s="191"/>
      <c r="Q1417" s="191"/>
      <c r="R1417" s="7"/>
      <c r="S1417" s="7">
        <f t="shared" si="3"/>
        <v>0</v>
      </c>
      <c r="T1417" s="31"/>
      <c r="U1417" s="31"/>
      <c r="X1417" s="28"/>
    </row>
    <row r="1418" ht="15.75" customHeight="1">
      <c r="A1418" s="183"/>
      <c r="C1418" s="7"/>
      <c r="D1418" s="7"/>
      <c r="E1418" s="7"/>
      <c r="F1418" s="7"/>
      <c r="G1418" s="7"/>
      <c r="H1418" s="7"/>
      <c r="I1418" s="7"/>
      <c r="J1418" s="7"/>
      <c r="M1418" s="7"/>
      <c r="N1418" s="7"/>
      <c r="O1418" s="7"/>
      <c r="P1418" s="191"/>
      <c r="Q1418" s="191"/>
      <c r="R1418" s="7"/>
      <c r="S1418" s="7">
        <f t="shared" si="3"/>
        <v>0</v>
      </c>
      <c r="T1418" s="31"/>
      <c r="U1418" s="31"/>
      <c r="X1418" s="28"/>
    </row>
    <row r="1419" ht="15.75" customHeight="1">
      <c r="A1419" s="183"/>
      <c r="C1419" s="7"/>
      <c r="D1419" s="7"/>
      <c r="E1419" s="7"/>
      <c r="F1419" s="7"/>
      <c r="G1419" s="7"/>
      <c r="H1419" s="7"/>
      <c r="I1419" s="7"/>
      <c r="J1419" s="7"/>
      <c r="M1419" s="7"/>
      <c r="N1419" s="7"/>
      <c r="O1419" s="7"/>
      <c r="P1419" s="191"/>
      <c r="Q1419" s="191"/>
      <c r="R1419" s="7"/>
      <c r="S1419" s="7">
        <f t="shared" si="3"/>
        <v>0</v>
      </c>
      <c r="T1419" s="31"/>
      <c r="U1419" s="31"/>
      <c r="X1419" s="28"/>
    </row>
    <row r="1420" ht="15.75" customHeight="1">
      <c r="A1420" s="183"/>
      <c r="C1420" s="7"/>
      <c r="D1420" s="7"/>
      <c r="E1420" s="7"/>
      <c r="F1420" s="7"/>
      <c r="G1420" s="7"/>
      <c r="H1420" s="7"/>
      <c r="I1420" s="7"/>
      <c r="J1420" s="7"/>
      <c r="M1420" s="7"/>
      <c r="N1420" s="7"/>
      <c r="O1420" s="7"/>
      <c r="P1420" s="191"/>
      <c r="Q1420" s="191"/>
      <c r="R1420" s="7"/>
      <c r="S1420" s="7">
        <f t="shared" si="3"/>
        <v>0</v>
      </c>
      <c r="T1420" s="31"/>
      <c r="U1420" s="31"/>
      <c r="X1420" s="28"/>
    </row>
    <row r="1421" ht="15.75" customHeight="1">
      <c r="A1421" s="183"/>
      <c r="C1421" s="7"/>
      <c r="D1421" s="7"/>
      <c r="E1421" s="7"/>
      <c r="F1421" s="7"/>
      <c r="G1421" s="7"/>
      <c r="H1421" s="7"/>
      <c r="I1421" s="7"/>
      <c r="J1421" s="7"/>
      <c r="M1421" s="7"/>
      <c r="N1421" s="7"/>
      <c r="O1421" s="7"/>
      <c r="P1421" s="191"/>
      <c r="Q1421" s="191"/>
      <c r="R1421" s="7"/>
      <c r="S1421" s="7">
        <f t="shared" si="3"/>
        <v>0</v>
      </c>
      <c r="T1421" s="31"/>
      <c r="U1421" s="31"/>
      <c r="X1421" s="28"/>
    </row>
    <row r="1422" ht="15.75" customHeight="1">
      <c r="A1422" s="183"/>
      <c r="C1422" s="7"/>
      <c r="D1422" s="7"/>
      <c r="E1422" s="7"/>
      <c r="F1422" s="7"/>
      <c r="G1422" s="7"/>
      <c r="H1422" s="7"/>
      <c r="I1422" s="7"/>
      <c r="J1422" s="7"/>
      <c r="M1422" s="7"/>
      <c r="N1422" s="7"/>
      <c r="O1422" s="7"/>
      <c r="P1422" s="191"/>
      <c r="Q1422" s="191"/>
      <c r="R1422" s="7"/>
      <c r="S1422" s="7">
        <f t="shared" si="3"/>
        <v>0</v>
      </c>
      <c r="T1422" s="31"/>
      <c r="U1422" s="31"/>
      <c r="X1422" s="28"/>
    </row>
    <row r="1423" ht="15.75" customHeight="1">
      <c r="A1423" s="183"/>
      <c r="C1423" s="7"/>
      <c r="D1423" s="7"/>
      <c r="E1423" s="7"/>
      <c r="F1423" s="7"/>
      <c r="G1423" s="7"/>
      <c r="H1423" s="7"/>
      <c r="I1423" s="7"/>
      <c r="J1423" s="7"/>
      <c r="M1423" s="7"/>
      <c r="N1423" s="7"/>
      <c r="O1423" s="7"/>
      <c r="P1423" s="191"/>
      <c r="Q1423" s="191"/>
      <c r="R1423" s="7"/>
      <c r="S1423" s="7">
        <f t="shared" si="3"/>
        <v>0</v>
      </c>
      <c r="T1423" s="31"/>
      <c r="U1423" s="31"/>
      <c r="X1423" s="28"/>
    </row>
    <row r="1424" ht="15.75" customHeight="1">
      <c r="A1424" s="183"/>
      <c r="C1424" s="7"/>
      <c r="D1424" s="7"/>
      <c r="E1424" s="7"/>
      <c r="F1424" s="7"/>
      <c r="G1424" s="7"/>
      <c r="H1424" s="7"/>
      <c r="I1424" s="7"/>
      <c r="J1424" s="7"/>
      <c r="M1424" s="7"/>
      <c r="N1424" s="7"/>
      <c r="O1424" s="7"/>
      <c r="P1424" s="191"/>
      <c r="Q1424" s="191"/>
      <c r="R1424" s="7"/>
      <c r="S1424" s="7">
        <f t="shared" si="3"/>
        <v>0</v>
      </c>
      <c r="T1424" s="31"/>
      <c r="U1424" s="31"/>
      <c r="X1424" s="28"/>
    </row>
    <row r="1425" ht="15.75" customHeight="1">
      <c r="A1425" s="183"/>
      <c r="C1425" s="7"/>
      <c r="D1425" s="7"/>
      <c r="E1425" s="7"/>
      <c r="F1425" s="7"/>
      <c r="G1425" s="7"/>
      <c r="H1425" s="7"/>
      <c r="I1425" s="7"/>
      <c r="J1425" s="7"/>
      <c r="M1425" s="7"/>
      <c r="N1425" s="7"/>
      <c r="O1425" s="7"/>
      <c r="P1425" s="191"/>
      <c r="Q1425" s="191"/>
      <c r="R1425" s="7"/>
      <c r="S1425" s="7">
        <f t="shared" si="3"/>
        <v>0</v>
      </c>
      <c r="T1425" s="31"/>
      <c r="U1425" s="31"/>
      <c r="X1425" s="28"/>
    </row>
    <row r="1426" ht="15.75" customHeight="1">
      <c r="A1426" s="183"/>
      <c r="C1426" s="7"/>
      <c r="D1426" s="7"/>
      <c r="E1426" s="7"/>
      <c r="F1426" s="7"/>
      <c r="G1426" s="7"/>
      <c r="H1426" s="7"/>
      <c r="I1426" s="7"/>
      <c r="J1426" s="7"/>
      <c r="M1426" s="7"/>
      <c r="N1426" s="7"/>
      <c r="O1426" s="7"/>
      <c r="P1426" s="191"/>
      <c r="Q1426" s="191"/>
      <c r="R1426" s="7"/>
      <c r="S1426" s="7">
        <f t="shared" si="3"/>
        <v>0</v>
      </c>
      <c r="T1426" s="31"/>
      <c r="U1426" s="31"/>
      <c r="X1426" s="28"/>
    </row>
    <row r="1427" ht="15.75" customHeight="1">
      <c r="A1427" s="183"/>
      <c r="C1427" s="7"/>
      <c r="D1427" s="7"/>
      <c r="E1427" s="7"/>
      <c r="F1427" s="7"/>
      <c r="G1427" s="7"/>
      <c r="H1427" s="7"/>
      <c r="I1427" s="7"/>
      <c r="J1427" s="7"/>
      <c r="M1427" s="7"/>
      <c r="N1427" s="7"/>
      <c r="O1427" s="7"/>
      <c r="P1427" s="191"/>
      <c r="Q1427" s="191"/>
      <c r="R1427" s="7"/>
      <c r="S1427" s="7">
        <f t="shared" si="3"/>
        <v>0</v>
      </c>
      <c r="T1427" s="31"/>
      <c r="U1427" s="31"/>
      <c r="X1427" s="28"/>
    </row>
    <row r="1428" ht="15.75" customHeight="1">
      <c r="A1428" s="183"/>
      <c r="C1428" s="7"/>
      <c r="D1428" s="7"/>
      <c r="E1428" s="7"/>
      <c r="F1428" s="7"/>
      <c r="G1428" s="7"/>
      <c r="H1428" s="7"/>
      <c r="I1428" s="7"/>
      <c r="J1428" s="7"/>
      <c r="M1428" s="7"/>
      <c r="N1428" s="7"/>
      <c r="O1428" s="7"/>
      <c r="P1428" s="191"/>
      <c r="Q1428" s="191"/>
      <c r="R1428" s="7"/>
      <c r="S1428" s="7">
        <f t="shared" si="3"/>
        <v>0</v>
      </c>
      <c r="T1428" s="31"/>
      <c r="U1428" s="31"/>
      <c r="X1428" s="28"/>
    </row>
    <row r="1429" ht="15.75" customHeight="1">
      <c r="A1429" s="183"/>
      <c r="C1429" s="7"/>
      <c r="D1429" s="7"/>
      <c r="E1429" s="7"/>
      <c r="F1429" s="7"/>
      <c r="G1429" s="7"/>
      <c r="H1429" s="7"/>
      <c r="I1429" s="7"/>
      <c r="J1429" s="7"/>
      <c r="M1429" s="7"/>
      <c r="N1429" s="7"/>
      <c r="O1429" s="7"/>
      <c r="P1429" s="191"/>
      <c r="Q1429" s="191"/>
      <c r="R1429" s="7"/>
      <c r="S1429" s="7">
        <f t="shared" si="3"/>
        <v>0</v>
      </c>
      <c r="T1429" s="31"/>
      <c r="U1429" s="31"/>
      <c r="X1429" s="28"/>
    </row>
    <row r="1430" ht="15.75" customHeight="1">
      <c r="A1430" s="183"/>
      <c r="C1430" s="7"/>
      <c r="D1430" s="7"/>
      <c r="E1430" s="7"/>
      <c r="F1430" s="7"/>
      <c r="G1430" s="7"/>
      <c r="H1430" s="7"/>
      <c r="I1430" s="7"/>
      <c r="J1430" s="7"/>
      <c r="M1430" s="7"/>
      <c r="N1430" s="7"/>
      <c r="O1430" s="7"/>
      <c r="P1430" s="191"/>
      <c r="Q1430" s="191"/>
      <c r="R1430" s="7"/>
      <c r="S1430" s="7">
        <f t="shared" si="3"/>
        <v>0</v>
      </c>
      <c r="T1430" s="31"/>
      <c r="U1430" s="31"/>
      <c r="X1430" s="28"/>
    </row>
    <row r="1431" ht="15.75" customHeight="1">
      <c r="A1431" s="183"/>
      <c r="C1431" s="7"/>
      <c r="D1431" s="7"/>
      <c r="E1431" s="7"/>
      <c r="F1431" s="7"/>
      <c r="G1431" s="7"/>
      <c r="H1431" s="7"/>
      <c r="I1431" s="7"/>
      <c r="J1431" s="7"/>
      <c r="M1431" s="7"/>
      <c r="N1431" s="7"/>
      <c r="O1431" s="7"/>
      <c r="P1431" s="191"/>
      <c r="Q1431" s="191"/>
      <c r="R1431" s="7"/>
      <c r="S1431" s="7">
        <f t="shared" si="3"/>
        <v>0</v>
      </c>
      <c r="T1431" s="31"/>
      <c r="U1431" s="31"/>
      <c r="X1431" s="28"/>
    </row>
    <row r="1432" ht="15.75" customHeight="1">
      <c r="A1432" s="183"/>
      <c r="C1432" s="7"/>
      <c r="D1432" s="7"/>
      <c r="E1432" s="7"/>
      <c r="F1432" s="7"/>
      <c r="G1432" s="7"/>
      <c r="H1432" s="7"/>
      <c r="I1432" s="7"/>
      <c r="J1432" s="7"/>
      <c r="M1432" s="7"/>
      <c r="N1432" s="7"/>
      <c r="O1432" s="7"/>
      <c r="P1432" s="191"/>
      <c r="Q1432" s="191"/>
      <c r="R1432" s="7"/>
      <c r="S1432" s="7">
        <f t="shared" si="3"/>
        <v>0</v>
      </c>
      <c r="T1432" s="31"/>
      <c r="U1432" s="31"/>
      <c r="X1432" s="28"/>
    </row>
    <row r="1433" ht="15.75" customHeight="1">
      <c r="A1433" s="183"/>
      <c r="C1433" s="7"/>
      <c r="D1433" s="7"/>
      <c r="E1433" s="7"/>
      <c r="F1433" s="7"/>
      <c r="G1433" s="7"/>
      <c r="H1433" s="7"/>
      <c r="I1433" s="7"/>
      <c r="J1433" s="7"/>
      <c r="M1433" s="7"/>
      <c r="N1433" s="7"/>
      <c r="O1433" s="7"/>
      <c r="P1433" s="191"/>
      <c r="Q1433" s="191"/>
      <c r="R1433" s="7"/>
      <c r="S1433" s="7">
        <f t="shared" si="3"/>
        <v>0</v>
      </c>
      <c r="T1433" s="31"/>
      <c r="U1433" s="31"/>
      <c r="X1433" s="28"/>
    </row>
    <row r="1434" ht="15.75" customHeight="1">
      <c r="A1434" s="183"/>
      <c r="C1434" s="7"/>
      <c r="D1434" s="7"/>
      <c r="E1434" s="7"/>
      <c r="F1434" s="7"/>
      <c r="G1434" s="7"/>
      <c r="H1434" s="7"/>
      <c r="I1434" s="7"/>
      <c r="J1434" s="7"/>
      <c r="M1434" s="7"/>
      <c r="N1434" s="7"/>
      <c r="O1434" s="7"/>
      <c r="P1434" s="191"/>
      <c r="Q1434" s="191"/>
      <c r="R1434" s="7"/>
      <c r="S1434" s="7">
        <f t="shared" si="3"/>
        <v>0</v>
      </c>
      <c r="T1434" s="31"/>
      <c r="U1434" s="31"/>
      <c r="X1434" s="28"/>
    </row>
    <row r="1435" ht="15.75" customHeight="1">
      <c r="A1435" s="183"/>
      <c r="C1435" s="7"/>
      <c r="D1435" s="7"/>
      <c r="E1435" s="7"/>
      <c r="F1435" s="7"/>
      <c r="G1435" s="7"/>
      <c r="H1435" s="7"/>
      <c r="I1435" s="7"/>
      <c r="J1435" s="7"/>
      <c r="M1435" s="7"/>
      <c r="N1435" s="7"/>
      <c r="O1435" s="7"/>
      <c r="P1435" s="191"/>
      <c r="Q1435" s="191"/>
      <c r="R1435" s="7"/>
      <c r="S1435" s="7">
        <f t="shared" si="3"/>
        <v>0</v>
      </c>
      <c r="T1435" s="31"/>
      <c r="U1435" s="31"/>
      <c r="X1435" s="28"/>
    </row>
    <row r="1436" ht="15.75" customHeight="1">
      <c r="A1436" s="183"/>
      <c r="C1436" s="7"/>
      <c r="D1436" s="7"/>
      <c r="E1436" s="7"/>
      <c r="F1436" s="7"/>
      <c r="G1436" s="7"/>
      <c r="H1436" s="7"/>
      <c r="I1436" s="7"/>
      <c r="J1436" s="7"/>
      <c r="M1436" s="7"/>
      <c r="N1436" s="7"/>
      <c r="O1436" s="7"/>
      <c r="P1436" s="191"/>
      <c r="Q1436" s="191"/>
      <c r="R1436" s="7"/>
      <c r="S1436" s="7">
        <f t="shared" si="3"/>
        <v>0</v>
      </c>
      <c r="T1436" s="31"/>
      <c r="U1436" s="31"/>
      <c r="X1436" s="28"/>
    </row>
    <row r="1437" ht="15.75" customHeight="1">
      <c r="A1437" s="183"/>
      <c r="C1437" s="7"/>
      <c r="D1437" s="7"/>
      <c r="E1437" s="7"/>
      <c r="F1437" s="7"/>
      <c r="G1437" s="7"/>
      <c r="H1437" s="7"/>
      <c r="I1437" s="7"/>
      <c r="J1437" s="7"/>
      <c r="M1437" s="7"/>
      <c r="N1437" s="7"/>
      <c r="O1437" s="7"/>
      <c r="P1437" s="191"/>
      <c r="Q1437" s="191"/>
      <c r="R1437" s="7"/>
      <c r="S1437" s="7">
        <f t="shared" si="3"/>
        <v>0</v>
      </c>
      <c r="T1437" s="31"/>
      <c r="U1437" s="31"/>
      <c r="X1437" s="28"/>
    </row>
    <row r="1438" ht="15.75" customHeight="1">
      <c r="A1438" s="183"/>
      <c r="C1438" s="7"/>
      <c r="D1438" s="7"/>
      <c r="E1438" s="7"/>
      <c r="F1438" s="7"/>
      <c r="G1438" s="7"/>
      <c r="H1438" s="7"/>
      <c r="I1438" s="7"/>
      <c r="J1438" s="7"/>
      <c r="M1438" s="7"/>
      <c r="N1438" s="7"/>
      <c r="O1438" s="7"/>
      <c r="P1438" s="191"/>
      <c r="Q1438" s="191"/>
      <c r="R1438" s="7"/>
      <c r="S1438" s="7">
        <f t="shared" si="3"/>
        <v>0</v>
      </c>
      <c r="T1438" s="31"/>
      <c r="U1438" s="31"/>
      <c r="X1438" s="28"/>
    </row>
    <row r="1439" ht="15.75" customHeight="1">
      <c r="A1439" s="183"/>
      <c r="C1439" s="7"/>
      <c r="D1439" s="7"/>
      <c r="E1439" s="7"/>
      <c r="F1439" s="7"/>
      <c r="G1439" s="7"/>
      <c r="H1439" s="7"/>
      <c r="I1439" s="7"/>
      <c r="J1439" s="7"/>
      <c r="M1439" s="7"/>
      <c r="N1439" s="7"/>
      <c r="O1439" s="7"/>
      <c r="P1439" s="191"/>
      <c r="Q1439" s="191"/>
      <c r="R1439" s="7"/>
      <c r="S1439" s="7">
        <f t="shared" si="3"/>
        <v>0</v>
      </c>
      <c r="T1439" s="31"/>
      <c r="U1439" s="31"/>
      <c r="X1439" s="28"/>
    </row>
    <row r="1440" ht="15.75" customHeight="1">
      <c r="A1440" s="183"/>
      <c r="C1440" s="7"/>
      <c r="D1440" s="7"/>
      <c r="E1440" s="7"/>
      <c r="F1440" s="7"/>
      <c r="G1440" s="7"/>
      <c r="H1440" s="7"/>
      <c r="I1440" s="7"/>
      <c r="J1440" s="7"/>
      <c r="M1440" s="7"/>
      <c r="N1440" s="7"/>
      <c r="O1440" s="7"/>
      <c r="P1440" s="191"/>
      <c r="Q1440" s="191"/>
      <c r="R1440" s="7"/>
      <c r="S1440" s="7">
        <f t="shared" si="3"/>
        <v>0</v>
      </c>
      <c r="T1440" s="31"/>
      <c r="U1440" s="31"/>
      <c r="X1440" s="28"/>
    </row>
    <row r="1441" ht="15.75" customHeight="1">
      <c r="A1441" s="183"/>
      <c r="C1441" s="7"/>
      <c r="D1441" s="7"/>
      <c r="E1441" s="7"/>
      <c r="F1441" s="7"/>
      <c r="G1441" s="7"/>
      <c r="H1441" s="7"/>
      <c r="I1441" s="7"/>
      <c r="J1441" s="7"/>
      <c r="M1441" s="7"/>
      <c r="N1441" s="7"/>
      <c r="O1441" s="7"/>
      <c r="P1441" s="191"/>
      <c r="Q1441" s="191"/>
      <c r="R1441" s="7"/>
      <c r="S1441" s="7">
        <f t="shared" si="3"/>
        <v>0</v>
      </c>
      <c r="T1441" s="31"/>
      <c r="U1441" s="31"/>
      <c r="X1441" s="28"/>
    </row>
    <row r="1442" ht="15.75" customHeight="1">
      <c r="A1442" s="183"/>
      <c r="C1442" s="7"/>
      <c r="D1442" s="7"/>
      <c r="E1442" s="7"/>
      <c r="F1442" s="7"/>
      <c r="G1442" s="7"/>
      <c r="H1442" s="7"/>
      <c r="I1442" s="7"/>
      <c r="J1442" s="7"/>
      <c r="M1442" s="7"/>
      <c r="N1442" s="7"/>
      <c r="O1442" s="7"/>
      <c r="P1442" s="191"/>
      <c r="Q1442" s="191"/>
      <c r="R1442" s="7"/>
      <c r="S1442" s="7">
        <f t="shared" si="3"/>
        <v>0</v>
      </c>
      <c r="T1442" s="31"/>
      <c r="U1442" s="31"/>
      <c r="X1442" s="28"/>
    </row>
    <row r="1443" ht="15.75" customHeight="1">
      <c r="A1443" s="183"/>
      <c r="C1443" s="7"/>
      <c r="D1443" s="7"/>
      <c r="E1443" s="7"/>
      <c r="F1443" s="7"/>
      <c r="G1443" s="7"/>
      <c r="H1443" s="7"/>
      <c r="I1443" s="7"/>
      <c r="J1443" s="7"/>
      <c r="M1443" s="7"/>
      <c r="N1443" s="7"/>
      <c r="O1443" s="7"/>
      <c r="P1443" s="191"/>
      <c r="Q1443" s="191"/>
      <c r="R1443" s="7"/>
      <c r="S1443" s="7">
        <f t="shared" si="3"/>
        <v>0</v>
      </c>
      <c r="T1443" s="31"/>
      <c r="U1443" s="31"/>
      <c r="X1443" s="28"/>
    </row>
    <row r="1444" ht="15.75" customHeight="1">
      <c r="A1444" s="183"/>
      <c r="C1444" s="7"/>
      <c r="D1444" s="7"/>
      <c r="E1444" s="7"/>
      <c r="F1444" s="7"/>
      <c r="G1444" s="7"/>
      <c r="H1444" s="7"/>
      <c r="I1444" s="7"/>
      <c r="J1444" s="7"/>
      <c r="M1444" s="7"/>
      <c r="N1444" s="7"/>
      <c r="O1444" s="7"/>
      <c r="P1444" s="191"/>
      <c r="Q1444" s="191"/>
      <c r="R1444" s="7"/>
      <c r="S1444" s="7">
        <f t="shared" si="3"/>
        <v>0</v>
      </c>
      <c r="T1444" s="31"/>
      <c r="U1444" s="31"/>
      <c r="X1444" s="28"/>
    </row>
    <row r="1445" ht="15.75" customHeight="1">
      <c r="A1445" s="183"/>
      <c r="C1445" s="7"/>
      <c r="D1445" s="7"/>
      <c r="E1445" s="7"/>
      <c r="F1445" s="7"/>
      <c r="G1445" s="7"/>
      <c r="H1445" s="7"/>
      <c r="I1445" s="7"/>
      <c r="J1445" s="7"/>
      <c r="M1445" s="7"/>
      <c r="N1445" s="7"/>
      <c r="O1445" s="7"/>
      <c r="P1445" s="191"/>
      <c r="Q1445" s="191"/>
      <c r="R1445" s="7"/>
      <c r="S1445" s="7">
        <f t="shared" si="3"/>
        <v>0</v>
      </c>
      <c r="T1445" s="31"/>
      <c r="U1445" s="31"/>
      <c r="X1445" s="28"/>
    </row>
    <row r="1446" ht="15.75" customHeight="1">
      <c r="A1446" s="183"/>
      <c r="C1446" s="7"/>
      <c r="D1446" s="7"/>
      <c r="E1446" s="7"/>
      <c r="F1446" s="7"/>
      <c r="G1446" s="7"/>
      <c r="H1446" s="7"/>
      <c r="I1446" s="7"/>
      <c r="J1446" s="7"/>
      <c r="M1446" s="7"/>
      <c r="N1446" s="7"/>
      <c r="O1446" s="7"/>
      <c r="P1446" s="191"/>
      <c r="Q1446" s="191"/>
      <c r="R1446" s="7"/>
      <c r="S1446" s="7">
        <f t="shared" si="3"/>
        <v>0</v>
      </c>
      <c r="T1446" s="31"/>
      <c r="U1446" s="31"/>
      <c r="X1446" s="28"/>
    </row>
    <row r="1447" ht="15.75" customHeight="1">
      <c r="A1447" s="183"/>
      <c r="C1447" s="7"/>
      <c r="D1447" s="7"/>
      <c r="E1447" s="7"/>
      <c r="F1447" s="7"/>
      <c r="G1447" s="7"/>
      <c r="H1447" s="7"/>
      <c r="I1447" s="7"/>
      <c r="J1447" s="7"/>
      <c r="M1447" s="7"/>
      <c r="N1447" s="7"/>
      <c r="O1447" s="7"/>
      <c r="P1447" s="191"/>
      <c r="Q1447" s="191"/>
      <c r="R1447" s="7"/>
      <c r="S1447" s="7">
        <f t="shared" si="3"/>
        <v>0</v>
      </c>
      <c r="T1447" s="31"/>
      <c r="U1447" s="31"/>
      <c r="X1447" s="28"/>
    </row>
    <row r="1448" ht="15.75" customHeight="1">
      <c r="A1448" s="183"/>
      <c r="C1448" s="7"/>
      <c r="D1448" s="7"/>
      <c r="E1448" s="7"/>
      <c r="F1448" s="7"/>
      <c r="G1448" s="7"/>
      <c r="H1448" s="7"/>
      <c r="I1448" s="7"/>
      <c r="J1448" s="7"/>
      <c r="M1448" s="7"/>
      <c r="N1448" s="7"/>
      <c r="O1448" s="7"/>
      <c r="P1448" s="191"/>
      <c r="Q1448" s="191"/>
      <c r="R1448" s="7"/>
      <c r="S1448" s="7">
        <f t="shared" si="3"/>
        <v>0</v>
      </c>
      <c r="T1448" s="31"/>
      <c r="U1448" s="31"/>
      <c r="X1448" s="28"/>
    </row>
    <row r="1449" ht="15.75" customHeight="1">
      <c r="A1449" s="183"/>
      <c r="C1449" s="7"/>
      <c r="D1449" s="7"/>
      <c r="E1449" s="7"/>
      <c r="F1449" s="7"/>
      <c r="G1449" s="7"/>
      <c r="H1449" s="7"/>
      <c r="I1449" s="7"/>
      <c r="J1449" s="7"/>
      <c r="M1449" s="7"/>
      <c r="N1449" s="7"/>
      <c r="O1449" s="7"/>
      <c r="P1449" s="191"/>
      <c r="Q1449" s="191"/>
      <c r="R1449" s="7"/>
      <c r="S1449" s="7">
        <f t="shared" si="3"/>
        <v>0</v>
      </c>
      <c r="T1449" s="31"/>
      <c r="U1449" s="31"/>
      <c r="X1449" s="28"/>
    </row>
  </sheetData>
  <conditionalFormatting sqref="O161 O175 O177 O179:O180 O183 O188 O193 O196 O201 O203 O205:O206 O213 O215 O220 O225 O230 O235 O240 O245 O250 O255 O257 O276 O278 O280:O281 O283 O295 O300 O302 O304 O309 O324 O329 O342 O344:O347 O350 O355 O357:O360 O362:O365 O370 O372:O375 O377 O380 O382:O385 O387:O390 O395 O397:O400 O402 O405 O407:O410 O412 O415 O417:O420 O422:O425 O430 O432:O435 O437 O440 O442:O445 O447 O450 O452:O455 O457:O470 O500">
    <cfRule type="expression" dxfId="3" priority="1">
      <formula>$N161&lt;&gt;""</formula>
    </cfRule>
  </conditionalFormatting>
  <conditionalFormatting sqref="M159 M164 M173 M181 M186 M191 M194 M199 M209 M218 M228 M233:M234 M238 M243 M248 M253 M274 M293 M298 M307 M322 M327 M332 M335 M340 M348 M353 M363 M368 M378 M388 M393 M403 M413 M423 M428 M438 M448 M458:M468 M473 M478 M483 M488 M493 M498">
    <cfRule type="expression" dxfId="4" priority="2">
      <formula>$J159&lt;&gt;""</formula>
    </cfRule>
  </conditionalFormatting>
  <conditionalFormatting sqref="E158:I158 E163:I163 E172:I183 E185:I185 E190:I190 E198:I198 E208:I208 E217:I217 E222:I222 E226:I227 E232:I232 E237:I237 E242:I242 E247:I247 E252:I252 E273:I273 E292:I292 E297:I297 E306:I306 E321:I321 E326:I326 E331:I331 E339:I339 E352:I352 E367:I367 E392:I392 E427:I427 I472 I477 I482 I487 I492 I497 M159 M164 M173 M181 M186 M191 M194 M199 M209 M218 M223 M228 M233:M234 M238 M243 M248 M253 M274 M293 M298 M307 M322 M327 M332 M335 M340 M348 M353 M363 M368 M378 M388 M393 M403 M413 M423 M428 M438 M448 M458:M468 M473 M478 M483 M488 M493 M498 O161 O175 O177 O179:O180 O183 O188 O193 O196 O201 O203 O205:O206 O213:Q213 O215:Q215 O220 O225 O230 O235 O240 O245 O250 O255:Q255 O257:Q257 O276 O278 O280:O281 O283 O295 O300 O302 O304 O309 O324 O329 O342 O344:O347 O350:R350 O355 O357:O360 O362:O365 O370 O372:O375 O377 O380 O382:O385 O387:O390 O395 O397:O400 O402 O405 O407:O410 O412 O415 O417:O420 O422:O425 O430 O432:O435 O437 O440 O442:O445 O447 O450 O452:O455 O457:O470 O500 P172:R183 P208:R208 P211:Q211 P217:R217 P222:R222 P226:R227 P232:R232 P252:R252 P292:R292 P297:R297 P306:R306 P321:R321 P326:R326 P331:R331 P339:R339 P365:R365 P390:R390 P425:R425 P470:R470 R337 R352 R367 R392 R427">
    <cfRule type="expression" dxfId="5" priority="3">
      <formula>$B158&lt;&gt;""</formula>
    </cfRule>
  </conditionalFormatting>
  <conditionalFormatting sqref="E158:I158 E163:I163 E172:I183 E185:I185 E190:I190 E198:I198 E208:I208 E217:I217 E222:I222 E226:I227 E232:I232 E237:I237 E242:I242 E247:I247 E252:I252 E273:I273 E292:I292 E297:I297 E306:I306 E321:I321 E326:I326 E331:I331 E339:I339 E352:I352 E367:I367 E392:I392 E427:I427 I472 I477 I482 I487 I492 I497 M159 M164 M173 M181 M186 M191 M194 M199 M209 M218 M223 M228 M233:M234 M238 M243 M248 M253 M274 M293 M298 M307 M322 M327 M332 M335 M340 M348 M353 M363 M368 M378 M388 M393 M403 M413 M423 M428 M438 M448 M458:M468 M473 M478 M483 M488 M493 M498 O161 O175 O177 O179:O180 O183 O188 O193 O196 O201 O203 O205:O206 O213:Q213 O215:Q215 O220 O225 O230 O235 O240 O245 O250 O255:Q255 O257:Q257 O276 O278 O280:O281 O283 O295 O300 O302 O304 O309 O324 O329 O342 O344:O347 O350:R350 O355 O357:O360 O362:O365 O370 O372:O375 O377 O380 O382:O385 O387:O390 O395 O397:O400 O402 O405 O407:O410 O412 O415 O417:O420 O422:O425 O430 O432:O435 O437 O440 O442:O445 O447 O450 O452:O455 O457:O470 O500 P172:R183 P208:R208 P211:Q211 P217:R217 P222:R222 P226:R227 P232:R232 P252:R252 P292:R292 P297:R297 P306:R306 P321:R321 P326:R326 P331:R331 P339:R339 P365:R365 P390:R390 P425:R425 P470:R470 R337 R352 R367 R392 R427">
    <cfRule type="expression" dxfId="6" priority="4">
      <formula>$C158&lt;&gt;""</formula>
    </cfRule>
  </conditionalFormatting>
  <conditionalFormatting sqref="E158:I158 E163:I163 E172:I183 E185:I185 E190:I190 E198:I198 E208:I208 E217:I217 E222:I222 E226:I227 E232:I232 E237:I237 E242:I242 E247:I247 E252:I252 E273:I273 E292:I292 E297:I297 E306:I306 E321:I321 E326:I326 E331:I331 E339:I339 E352:I352 E367:I367 E392:I392 E427:I427 I472 I477 I482 I487 I492 I497 M159 M164 M173 M181 M186 M191 M194 M199 M209 M218 M223 M228 M233:M234 M238 M243 M248 M253 M274 M293 M298 M307 M322 M327 M332 M335 M340 M348 M353 M363 M368 M378 M388 M393 M403 M413 M423 M428 M438 M448 M458:M468 M473 M478 M483 M488 M493 M498 O161 O175 O177 O179:O180 O183 O188 O193 O196 O201 O203 O205:O206 O213:Q213 O215:Q215 O220 O225 O230 O235 O240 O245 O250 O255:Q255 O257:Q257 O276 O278 O280:O281 O283 O295 O300 O302 O304 O309 O324 O329 O342 O344:O347 O350:R350 O355 O357:O360 O362:O365 O370 O372:O375 O377 O380 O382:O385 O387:O390 O395 O397:O400 O402 O405 O407:O410 O412 O415 O417:O420 O422:O425 O430 O432:O435 O437 O440 O442:O445 O447 O450 O452:O455 O457:O470 O500 P172:R183 P208:R208 P211:Q211 P217:R217 P222:R222 P226:R227 P232:R232 P252:R252 P292:R292 P297:R297 P306:R306 P321:R321 P326:R326 P331:R331 P339:R339 P365:R365 P390:R390 P425:R425 P470:R470 R337 R352 R367 R392 R427">
    <cfRule type="expression" dxfId="7" priority="5">
      <formula>$D158&lt;&gt;""</formula>
    </cfRule>
  </conditionalFormatting>
  <conditionalFormatting sqref="C116:R126 E81:N82 E88:I88 E95:I95 E102:I102 E107:I107 E128:I128 E143:I143 E148:I148 E153:I153 E259:I259 E268:I268 E285:I285 E311:I311 M89 M96 M103 M108 M129 M144 M149 M154 M260 M269 M286 M312 O81:O86 O90:O91 O131:O133 O135 O146 O262:O264 O314 P81:R82 P88:R88 P95:R95 P102:R102">
    <cfRule type="expression" dxfId="8" priority="6">
      <formula>$B81&lt;&gt;""</formula>
    </cfRule>
  </conditionalFormatting>
  <conditionalFormatting sqref="A3:N565 O3:O253 O255:O276 O278 O280:O281 O283:O300 O302 O304:O565 P3:R565 S3:S1449 T3:AL565">
    <cfRule type="expression" dxfId="9" priority="7">
      <formula>$B3&lt;&gt;""</formula>
    </cfRule>
  </conditionalFormatting>
  <conditionalFormatting sqref="A3:N565 O3:O253 O255:O276 O278 O280:O281 O283:O300 O302 O304:O565 P3:R565 S3:S1449 T3:AL565">
    <cfRule type="expression" dxfId="7" priority="8">
      <formula>$I3&lt;&gt;""</formula>
    </cfRule>
  </conditionalFormatting>
  <conditionalFormatting sqref="M3:M565">
    <cfRule type="expression" dxfId="10" priority="9">
      <formula>$M3&lt;&gt;""</formula>
    </cfRule>
  </conditionalFormatting>
  <conditionalFormatting sqref="N3:N565">
    <cfRule type="expression" dxfId="11" priority="10">
      <formula>$N3&lt;&gt;""</formula>
    </cfRule>
  </conditionalFormatting>
  <conditionalFormatting sqref="O3:O253 O255:O276 O278 O280:O281 O283:O300 O302 O304:O565">
    <cfRule type="expression" dxfId="3" priority="11">
      <formula>$O3&lt;&gt;""</formula>
    </cfRule>
  </conditionalFormatting>
  <dataValidations>
    <dataValidation type="list" allowBlank="1" showErrorMessage="1" sqref="M5 M19 M32 M45 M58 M65 M73 M82 M89 M96 M103 M108 M117 M129 M144 M149 M154 M159 M164 M173 M181 M186 M191 M194 M199 M209 M218 M223 M228 M233 M238 M243 M248 M253 M260 M269 M274 M286 M293 M298 M307 M312 M322 M327 M332 M335 M340 M348 M353 M363 M368 M378 M388 M393 M403 M413 M423 M428 M438 M448 M458 M468 M473 M478 M483 M488 M493 M498">
      <formula1>EAT!$M$2:$M$273</formula1>
    </dataValidation>
    <dataValidation type="list" allowBlank="1" showErrorMessage="1" sqref="I4 I18 I31 I44 I57 I64 I72 I81 I88 I95 I102 I107 I116 I128 I143 I148 I153 I158 I163 I172 I185 I190 I198 I208 I217 I222 I227 I232 I237 I242 I247 I252 I259 I268 I273 I285 I292 I297 I306 I311 I321 I326 I331 I339 I352 I367 I392 I427 I472 I477 I482 I487 I492 I497 I567:I1449">
      <formula1>EAT!$H$2:$H$272</formula1>
    </dataValidation>
    <dataValidation type="list" allowBlank="1" showErrorMessage="1" sqref="C1226">
      <formula1>PODs!$B$3:$B$1226</formula1>
    </dataValidation>
    <dataValidation type="list" allowBlank="1" showErrorMessage="1" sqref="O7 O9 O11 O13:O14 O16 O21 O23 O25 O27 O29 O34 O36 O38 O40 O42 O47 O49 O51 O53 O55 O60 O62 O67 O69 O71 O75 O77 O79 O84 O86 O91 O93 O98 O100 O105 O110 O112 O114 O119 O121 O123:O124 O126 O131 O133 O135:O136 O138 O140:O141 O146 O151 O156 O161 O166 O168 O170 O175 O177 O179:O180 O183 O188 O193 O196 O201 O203 O205:O206 O211 O213 O215 O220 O225 O230 O235 O240 O245 O250 O255 O257 O262 O264 O266 O271 O276 O278 O280:O281 O283 O288 O290 O295 O300 O302 O304 O309 O314 O316 O318:O319 O324 O329 O334 O337 O342 O344:O347 O350 O355 O357:O360 O362 O365 O370 O372:O375 O377 O380 O382:O385 O387 O390 O395 O397:O400 O402 O405 O407:O410 O412 O415 O417:O420 O422 O425 O430 O432:O435 O437 O440 O442:O445 O447 O450 O452:O455 O457 O460 O462:O465 O467 O470 O475 O480 O485 O490 O495 O500:O565 O567:O1449">
      <formula1>BART!$I$2:$I$179</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1.14"/>
    <col customWidth="1" min="2" max="2" width="21.0"/>
    <col customWidth="1" min="3" max="3" width="54.0"/>
    <col customWidth="1" min="4" max="4" width="30.43"/>
    <col customWidth="1" min="5" max="5" width="29.14"/>
    <col customWidth="1" min="6" max="6" width="31.71"/>
    <col customWidth="1" min="7" max="7" width="36.43"/>
  </cols>
  <sheetData>
    <row r="1" ht="15.75" customHeight="1">
      <c r="A1" s="267" t="s">
        <v>643</v>
      </c>
      <c r="B1" s="268" t="s">
        <v>667</v>
      </c>
      <c r="C1" s="269" t="s">
        <v>2172</v>
      </c>
      <c r="D1" s="251"/>
    </row>
    <row r="2" ht="15.75" customHeight="1">
      <c r="A2" s="270" t="s">
        <v>6</v>
      </c>
      <c r="B2" s="270" t="s">
        <v>47</v>
      </c>
      <c r="C2" s="270" t="s">
        <v>50</v>
      </c>
      <c r="D2" s="270" t="s">
        <v>2175</v>
      </c>
      <c r="E2" s="1" t="s">
        <v>1673</v>
      </c>
      <c r="F2" s="1" t="s">
        <v>922</v>
      </c>
      <c r="G2" s="1" t="s">
        <v>2176</v>
      </c>
      <c r="H2" s="1" t="s">
        <v>672</v>
      </c>
      <c r="I2" s="1" t="s">
        <v>1675</v>
      </c>
    </row>
    <row r="3" ht="15.75" customHeight="1">
      <c r="A3" s="271"/>
      <c r="B3" s="271"/>
      <c r="C3" s="271"/>
      <c r="D3" s="271"/>
    </row>
    <row r="4" ht="15.75" customHeight="1">
      <c r="A4" s="248"/>
      <c r="B4" s="248"/>
      <c r="C4" s="248"/>
      <c r="D4" s="248"/>
    </row>
    <row r="5" ht="15.75" customHeight="1">
      <c r="A5" s="252" t="s">
        <v>2183</v>
      </c>
      <c r="B5" s="251"/>
      <c r="C5" s="251"/>
      <c r="D5" s="251"/>
      <c r="E5" s="7" t="str">
        <f>if(A5="","", vlookup(A5,EAT!$M$2:$R$254,6,false))</f>
        <v>Electricity Quantity (Electricity Purchase and Consumption)</v>
      </c>
    </row>
    <row r="6" ht="15.75" customHeight="1">
      <c r="A6" s="251"/>
      <c r="B6" s="254" t="s">
        <v>2184</v>
      </c>
      <c r="C6" s="254"/>
      <c r="D6" s="255" t="s">
        <v>2186</v>
      </c>
      <c r="E6" s="7"/>
      <c r="G6" s="7" t="s">
        <v>2572</v>
      </c>
    </row>
    <row r="7" ht="15.75" customHeight="1">
      <c r="A7" s="251"/>
      <c r="B7" s="251"/>
      <c r="C7" s="256" t="s">
        <v>2187</v>
      </c>
      <c r="D7" s="251"/>
      <c r="E7" s="7" t="str">
        <f>if(A7="","", vlookup(A7,EAT!$M$2:$R$254,6,false))</f>
        <v/>
      </c>
      <c r="F7" s="7" t="str">
        <f>if(C7="","", vlookup(C7,BART!$I$2:$T$161,12,false))</f>
        <v>Electricity Quantity (Electricity Consumption)</v>
      </c>
    </row>
    <row r="8" ht="15.75" customHeight="1">
      <c r="A8" s="251"/>
      <c r="B8" s="272" t="s">
        <v>2189</v>
      </c>
      <c r="C8" s="273"/>
      <c r="D8" s="255" t="s">
        <v>2191</v>
      </c>
      <c r="E8" s="7" t="str">
        <f>if(A8="","", vlookup(A8,EAT!$M$2:$R$254,6,false))</f>
        <v/>
      </c>
      <c r="F8" s="7" t="str">
        <f>if(C8="","", vlookup(C8,BART!$I$2:$T$161,12,false))</f>
        <v/>
      </c>
      <c r="G8" s="184" t="str">
        <f>E5&amp;" = "&amp;F9&amp;" * Time"</f>
        <v>Electricity Quantity (Electricity Purchase and Consumption) = Power (Electricity Consumption) * Time</v>
      </c>
      <c r="H8" s="2" t="s">
        <v>636</v>
      </c>
      <c r="I8" s="7" t="s">
        <v>2573</v>
      </c>
    </row>
    <row r="9" ht="15.75" customHeight="1">
      <c r="A9" s="251"/>
      <c r="B9" s="251"/>
      <c r="C9" s="256" t="s">
        <v>2192</v>
      </c>
      <c r="D9" s="251"/>
      <c r="E9" s="7" t="str">
        <f>if(A9="","", vlookup(A9,EAT!$M$2:$R$254,6,false))</f>
        <v/>
      </c>
      <c r="F9" s="7" t="str">
        <f>if(C9="","", vlookup(C9,BART!$I$2:$T$161,12,false))</f>
        <v>Power (Electricity Consumption)</v>
      </c>
    </row>
    <row r="10" ht="15.75" customHeight="1">
      <c r="A10" s="251"/>
      <c r="B10" s="272" t="s">
        <v>2194</v>
      </c>
      <c r="C10" s="273"/>
      <c r="D10" s="255" t="s">
        <v>2191</v>
      </c>
      <c r="E10" s="7" t="str">
        <f>if(A10="","", vlookup(A10,EAT!$M$2:$R$254,6,false))</f>
        <v/>
      </c>
      <c r="F10" s="7" t="str">
        <f>if(C10="","", vlookup(C10,BART!$I$2:$T$161,12,false))</f>
        <v/>
      </c>
      <c r="G10" s="7" t="str">
        <f>E5&amp;" = "&amp;F11&amp;" * Voltage * Time"</f>
        <v>Electricity Quantity (Electricity Purchase and Consumption) = Electrical Current (Electricity Consumption) * Voltage * Time</v>
      </c>
      <c r="H10" s="2" t="s">
        <v>2574</v>
      </c>
      <c r="I10" s="7" t="s">
        <v>2573</v>
      </c>
    </row>
    <row r="11" ht="15.75" customHeight="1">
      <c r="A11" s="251"/>
      <c r="B11" s="251"/>
      <c r="C11" s="256" t="s">
        <v>2196</v>
      </c>
      <c r="D11" s="251"/>
      <c r="E11" s="7" t="str">
        <f>if(A11="","", vlookup(A11,EAT!$M$2:$R$254,6,false))</f>
        <v/>
      </c>
      <c r="F11" s="7" t="str">
        <f>if(C11="","", vlookup(C11,BART!$I$2:$T$161,12,false))</f>
        <v>Electrical Current (Electricity Consumption)</v>
      </c>
    </row>
    <row r="12" ht="15.75" customHeight="1">
      <c r="A12" s="251"/>
      <c r="B12" s="272" t="s">
        <v>2198</v>
      </c>
      <c r="C12" s="273"/>
      <c r="D12" s="255" t="s">
        <v>2199</v>
      </c>
      <c r="E12" s="7" t="str">
        <f>if(A12="","", vlookup(A12,EAT!$M$2:$R$254,6,false))</f>
        <v/>
      </c>
      <c r="F12" s="7" t="str">
        <f>if(C12="","", vlookup(C12,BART!$I$2:$T$161,12,false))</f>
        <v/>
      </c>
      <c r="G12" s="7" t="str">
        <f>E5&amp;" = "&amp;F14&amp;" * "&amp;F13</f>
        <v>Electricity Quantity (Electricity Purchase and Consumption) = Total Electricity Quantity (Electricity Consumption) * Percentage of Total (Electricity Consumption)</v>
      </c>
      <c r="I12" s="7" t="s">
        <v>2575</v>
      </c>
    </row>
    <row r="13" ht="15.75" customHeight="1">
      <c r="A13" s="251"/>
      <c r="B13" s="251"/>
      <c r="C13" s="256" t="s">
        <v>2200</v>
      </c>
      <c r="D13" s="251"/>
      <c r="E13" s="7" t="str">
        <f>if(A13="","", vlookup(A13,EAT!$M$2:$R$254,6,false))</f>
        <v/>
      </c>
      <c r="F13" s="7" t="str">
        <f>if(C13="","", vlookup(C13,BART!$I$2:$T$161,12,false))</f>
        <v>Percentage of Total (Electricity Consumption)</v>
      </c>
    </row>
    <row r="14" ht="15.75" customHeight="1">
      <c r="A14" s="251"/>
      <c r="B14" s="251"/>
      <c r="C14" s="256" t="s">
        <v>2202</v>
      </c>
      <c r="D14" s="251"/>
      <c r="E14" s="7"/>
      <c r="F14" s="7" t="str">
        <f>if(C14="","", vlookup(C14,BART!$I$2:$T$161,12,false))</f>
        <v>Total Electricity Quantity (Electricity Consumption)</v>
      </c>
    </row>
    <row r="15" ht="15.75" customHeight="1">
      <c r="A15" s="251"/>
      <c r="B15" s="254" t="s">
        <v>2204</v>
      </c>
      <c r="C15" s="272"/>
      <c r="D15" s="251" t="s">
        <v>2186</v>
      </c>
      <c r="E15" s="7"/>
      <c r="F15" s="7"/>
    </row>
    <row r="16" ht="15.75" customHeight="1">
      <c r="A16" s="251"/>
      <c r="B16" s="251"/>
      <c r="C16" s="256" t="s">
        <v>2205</v>
      </c>
      <c r="D16" s="251"/>
      <c r="E16" s="7"/>
      <c r="F16" s="7"/>
    </row>
    <row r="17" ht="15.75" customHeight="1">
      <c r="A17" s="271"/>
      <c r="B17" s="271"/>
      <c r="C17" s="271"/>
      <c r="D17" s="271"/>
      <c r="E17" s="7" t="str">
        <f>if(A17="","", vlookup(A17,EAT!$M$2:$R$254,6,false))</f>
        <v/>
      </c>
      <c r="F17" s="7" t="str">
        <f>if(C17="","", vlookup(C17,BART!$I$2:$T$161,12,false))</f>
        <v/>
      </c>
    </row>
    <row r="18" ht="15.75" customHeight="1">
      <c r="A18" s="248"/>
      <c r="B18" s="248"/>
      <c r="C18" s="248"/>
      <c r="D18" s="248"/>
      <c r="E18" s="7" t="str">
        <f>if(A18="","", vlookup(A18,EAT!$M$2:$R$254,6,false))</f>
        <v/>
      </c>
      <c r="F18" s="7" t="str">
        <f>if(C18="","", vlookup(C18,BART!$I$2:$T$161,12,false))</f>
        <v/>
      </c>
    </row>
    <row r="19" ht="15.75" customHeight="1">
      <c r="A19" s="252" t="s">
        <v>2209</v>
      </c>
      <c r="B19" s="251"/>
      <c r="C19" s="251"/>
      <c r="D19" s="251"/>
      <c r="E19" s="7" t="str">
        <f>if(A19="","", vlookup(A19,EAT!$M$2:$R$254,6,false))</f>
        <v>Electricity Quantity (Electricity Purchase and Consumption)</v>
      </c>
      <c r="F19" s="7" t="str">
        <f>if(C19="","", vlookup(C19,BART!$I$2:$T$161,12,false))</f>
        <v/>
      </c>
    </row>
    <row r="20" ht="15.75" customHeight="1">
      <c r="A20" s="251"/>
      <c r="B20" s="254" t="s">
        <v>2210</v>
      </c>
      <c r="C20" s="254"/>
      <c r="D20" s="255" t="s">
        <v>2186</v>
      </c>
      <c r="E20" s="7" t="str">
        <f>if(A20="","", vlookup(A20,EAT!$M$2:$R$254,6,false))</f>
        <v/>
      </c>
      <c r="F20" s="7" t="str">
        <f>if(C20="","", vlookup(C20,BART!$I$2:$T$161,12,false))</f>
        <v/>
      </c>
      <c r="G20" s="7" t="s">
        <v>2572</v>
      </c>
    </row>
    <row r="21" ht="15.75" customHeight="1">
      <c r="A21" s="251"/>
      <c r="B21" s="251"/>
      <c r="C21" s="256" t="s">
        <v>2187</v>
      </c>
      <c r="D21" s="251"/>
      <c r="E21" s="7" t="str">
        <f>if(A21="","", vlookup(A21,EAT!$M$2:$R$254,6,false))</f>
        <v/>
      </c>
      <c r="F21" s="7" t="str">
        <f>if(C21="","", vlookup(C21,BART!$I$2:$T$161,12,false))</f>
        <v>Electricity Quantity (Electricity Consumption)</v>
      </c>
    </row>
    <row r="22" ht="15.75" customHeight="1">
      <c r="A22" s="251"/>
      <c r="B22" s="272" t="s">
        <v>2211</v>
      </c>
      <c r="C22" s="273"/>
      <c r="D22" s="255" t="s">
        <v>2191</v>
      </c>
      <c r="E22" s="7" t="str">
        <f>if(A22="","", vlookup(A22,EAT!$M$2:$R$254,6,false))</f>
        <v/>
      </c>
      <c r="F22" s="7" t="str">
        <f>if(C22="","", vlookup(C22,BART!$I$2:$T$161,12,false))</f>
        <v/>
      </c>
      <c r="G22" s="184" t="str">
        <f>E19&amp;" = "&amp;F23&amp;" * Time"</f>
        <v>Electricity Quantity (Electricity Purchase and Consumption) = Power (Electricity Consumption) * Time</v>
      </c>
      <c r="H22" s="2" t="s">
        <v>636</v>
      </c>
      <c r="I22" s="7" t="s">
        <v>2573</v>
      </c>
    </row>
    <row r="23" ht="15.75" customHeight="1">
      <c r="A23" s="251"/>
      <c r="B23" s="251"/>
      <c r="C23" s="256" t="s">
        <v>2192</v>
      </c>
      <c r="D23" s="251"/>
      <c r="E23" s="7" t="str">
        <f>if(A23="","", vlookup(A23,EAT!$M$2:$R$254,6,false))</f>
        <v/>
      </c>
      <c r="F23" s="7" t="str">
        <f>if(C23="","", vlookup(C23,BART!$I$2:$T$161,12,false))</f>
        <v>Power (Electricity Consumption)</v>
      </c>
    </row>
    <row r="24" ht="15.75" customHeight="1">
      <c r="A24" s="251"/>
      <c r="B24" s="272" t="s">
        <v>2212</v>
      </c>
      <c r="C24" s="273"/>
      <c r="D24" s="255" t="s">
        <v>2191</v>
      </c>
      <c r="E24" s="7" t="str">
        <f>if(A24="","", vlookup(A24,EAT!$M$2:$R$254,6,false))</f>
        <v/>
      </c>
      <c r="F24" s="7" t="str">
        <f>if(C24="","", vlookup(C24,BART!$I$2:$T$161,12,false))</f>
        <v/>
      </c>
      <c r="G24" s="7" t="str">
        <f>E19&amp;" = "&amp;F25&amp;" * Voltage * Time"</f>
        <v>Electricity Quantity (Electricity Purchase and Consumption) = Electrical Current (Electricity Consumption) * Voltage * Time</v>
      </c>
      <c r="H24" s="2" t="s">
        <v>2574</v>
      </c>
      <c r="I24" s="7" t="s">
        <v>2573</v>
      </c>
    </row>
    <row r="25" ht="15.75" customHeight="1">
      <c r="A25" s="251"/>
      <c r="B25" s="251"/>
      <c r="C25" s="256" t="s">
        <v>2196</v>
      </c>
      <c r="D25" s="251"/>
      <c r="E25" s="7" t="str">
        <f>if(A25="","", vlookup(A25,EAT!$M$2:$R$254,6,false))</f>
        <v/>
      </c>
      <c r="F25" s="7" t="str">
        <f>if(C25="","", vlookup(C25,BART!$I$2:$T$161,12,false))</f>
        <v>Electrical Current (Electricity Consumption)</v>
      </c>
    </row>
    <row r="26" ht="15.75" customHeight="1">
      <c r="A26" s="251"/>
      <c r="B26" s="272" t="s">
        <v>2213</v>
      </c>
      <c r="C26" s="273"/>
      <c r="D26" s="255" t="s">
        <v>2191</v>
      </c>
      <c r="E26" s="7" t="str">
        <f>if(A26="","", vlookup(A26,EAT!$M$2:$R$254,6,false))</f>
        <v/>
      </c>
      <c r="F26" s="7" t="str">
        <f>if(C26="","", vlookup(C26,BART!$I$2:$T$161,12,false))</f>
        <v/>
      </c>
      <c r="G26" s="7" t="str">
        <f>E19&amp;" = "&amp;F28&amp;" * "&amp;F27</f>
        <v>Electricity Quantity (Electricity Purchase and Consumption) = Total Electricity Quantity (Electricity Consumption) * Percentage of Total (Electricity Consumption)</v>
      </c>
      <c r="I26" s="7" t="s">
        <v>2575</v>
      </c>
    </row>
    <row r="27" ht="15.75" customHeight="1">
      <c r="A27" s="251"/>
      <c r="B27" s="251"/>
      <c r="C27" s="256" t="s">
        <v>2200</v>
      </c>
      <c r="D27" s="251"/>
      <c r="E27" s="7" t="str">
        <f>if(A27="","", vlookup(A27,EAT!$M$2:$R$254,6,false))</f>
        <v/>
      </c>
      <c r="F27" s="7" t="str">
        <f>if(C27="","", vlookup(C27,BART!$I$2:$T$161,12,false))</f>
        <v>Percentage of Total (Electricity Consumption)</v>
      </c>
    </row>
    <row r="28" ht="15.75" customHeight="1">
      <c r="A28" s="251"/>
      <c r="B28" s="251"/>
      <c r="C28" s="256" t="s">
        <v>2202</v>
      </c>
      <c r="D28" s="251"/>
      <c r="E28" s="7"/>
      <c r="F28" s="7" t="str">
        <f>if(C28="","", vlookup(C28,BART!$I$2:$T$161,12,false))</f>
        <v>Total Electricity Quantity (Electricity Consumption)</v>
      </c>
    </row>
    <row r="29" ht="15.75" customHeight="1">
      <c r="A29" s="251"/>
      <c r="B29" s="254" t="s">
        <v>2215</v>
      </c>
      <c r="C29" s="272"/>
      <c r="D29" s="251" t="s">
        <v>2186</v>
      </c>
      <c r="E29" s="7"/>
      <c r="F29" s="7"/>
    </row>
    <row r="30" ht="15.75" customHeight="1">
      <c r="A30" s="251"/>
      <c r="B30" s="251"/>
      <c r="C30" s="256" t="s">
        <v>2205</v>
      </c>
      <c r="D30" s="251"/>
      <c r="E30" s="7"/>
      <c r="F30" s="7"/>
    </row>
    <row r="31" ht="15.75" customHeight="1">
      <c r="A31" s="271"/>
      <c r="B31" s="271"/>
      <c r="C31" s="271"/>
      <c r="D31" s="271"/>
      <c r="E31" s="7" t="str">
        <f>if(A31="","", vlookup(A31,EAT!$M$2:$R$254,6,false))</f>
        <v/>
      </c>
      <c r="F31" s="7" t="str">
        <f>if(C31="","", vlookup(C31,BART!$I$2:$T$161,12,false))</f>
        <v/>
      </c>
    </row>
    <row r="32" ht="15.75" customHeight="1">
      <c r="A32" s="248"/>
      <c r="B32" s="248"/>
      <c r="C32" s="248"/>
      <c r="D32" s="248"/>
      <c r="E32" s="7" t="str">
        <f>if(A32="","", vlookup(A32,EAT!$M$2:$R$254,6,false))</f>
        <v/>
      </c>
      <c r="F32" s="7" t="str">
        <f>if(C32="","", vlookup(C32,BART!$I$2:$T$161,12,false))</f>
        <v/>
      </c>
    </row>
    <row r="33" ht="15.75" customHeight="1">
      <c r="A33" s="252" t="s">
        <v>2219</v>
      </c>
      <c r="B33" s="251"/>
      <c r="C33" s="251"/>
      <c r="D33" s="251"/>
      <c r="E33" s="7" t="str">
        <f>if(A33="","", vlookup(A33,EAT!$M$2:$R$254,6,false))</f>
        <v>Electricity Quantity (Electricity Purchase and Consumption)</v>
      </c>
      <c r="F33" s="7" t="str">
        <f>if(C33="","", vlookup(C33,BART!$I$2:$T$161,12,false))</f>
        <v/>
      </c>
    </row>
    <row r="34" ht="15.75" customHeight="1">
      <c r="A34" s="251"/>
      <c r="B34" s="254" t="s">
        <v>2220</v>
      </c>
      <c r="C34" s="254"/>
      <c r="D34" s="255" t="s">
        <v>2186</v>
      </c>
      <c r="E34" s="7" t="str">
        <f>if(A34="","", vlookup(A34,EAT!$M$2:$R$254,6,false))</f>
        <v/>
      </c>
      <c r="F34" s="7" t="str">
        <f>if(C34="","", vlookup(C34,BART!$I$2:$T$161,12,false))</f>
        <v/>
      </c>
      <c r="G34" s="7" t="s">
        <v>2572</v>
      </c>
    </row>
    <row r="35" ht="15.75" customHeight="1">
      <c r="A35" s="251"/>
      <c r="B35" s="251"/>
      <c r="C35" s="256" t="s">
        <v>2187</v>
      </c>
      <c r="D35" s="251"/>
      <c r="E35" s="7" t="str">
        <f>if(A35="","", vlookup(A35,EAT!$M$2:$R$254,6,false))</f>
        <v/>
      </c>
      <c r="F35" s="7" t="str">
        <f>if(C35="","", vlookup(C35,BART!$I$2:$T$161,12,false))</f>
        <v>Electricity Quantity (Electricity Consumption)</v>
      </c>
    </row>
    <row r="36" ht="15.75" customHeight="1">
      <c r="A36" s="251"/>
      <c r="B36" s="272" t="s">
        <v>2221</v>
      </c>
      <c r="C36" s="273"/>
      <c r="D36" s="255" t="s">
        <v>2191</v>
      </c>
      <c r="E36" s="7" t="str">
        <f>if(A36="","", vlookup(A36,EAT!$M$2:$R$254,6,false))</f>
        <v/>
      </c>
      <c r="F36" s="7" t="str">
        <f>if(C36="","", vlookup(C36,BART!$I$2:$T$161,12,false))</f>
        <v/>
      </c>
      <c r="G36" s="184" t="str">
        <f>E33&amp;" = "&amp;F37&amp;" * Time"</f>
        <v>Electricity Quantity (Electricity Purchase and Consumption) = Power (Electricity Consumption) * Time</v>
      </c>
      <c r="H36" s="2" t="s">
        <v>636</v>
      </c>
      <c r="I36" s="7" t="s">
        <v>2573</v>
      </c>
    </row>
    <row r="37" ht="15.75" customHeight="1">
      <c r="A37" s="251"/>
      <c r="B37" s="251"/>
      <c r="C37" s="256" t="s">
        <v>2192</v>
      </c>
      <c r="D37" s="251"/>
      <c r="E37" s="7" t="str">
        <f>if(A37="","", vlookup(A37,EAT!$M$2:$R$254,6,false))</f>
        <v/>
      </c>
      <c r="F37" s="7" t="str">
        <f>if(C37="","", vlookup(C37,BART!$I$2:$T$161,12,false))</f>
        <v>Power (Electricity Consumption)</v>
      </c>
    </row>
    <row r="38" ht="15.75" customHeight="1">
      <c r="A38" s="251"/>
      <c r="B38" s="272" t="s">
        <v>2222</v>
      </c>
      <c r="C38" s="273"/>
      <c r="D38" s="255" t="s">
        <v>2191</v>
      </c>
      <c r="E38" s="7" t="str">
        <f>if(A38="","", vlookup(A38,EAT!$M$2:$R$254,6,false))</f>
        <v/>
      </c>
      <c r="F38" s="7" t="str">
        <f>if(C38="","", vlookup(C38,BART!$I$2:$T$161,12,false))</f>
        <v/>
      </c>
      <c r="G38" s="7" t="str">
        <f>E33&amp;" = "&amp;F39&amp;" * Voltage * Time"</f>
        <v>Electricity Quantity (Electricity Purchase and Consumption) = Electrical Current (Electricity Consumption) * Voltage * Time</v>
      </c>
      <c r="H38" s="2" t="s">
        <v>2574</v>
      </c>
      <c r="I38" s="7" t="s">
        <v>2573</v>
      </c>
    </row>
    <row r="39" ht="15.75" customHeight="1">
      <c r="A39" s="251"/>
      <c r="B39" s="251"/>
      <c r="C39" s="256" t="s">
        <v>2196</v>
      </c>
      <c r="D39" s="251"/>
      <c r="E39" s="7" t="str">
        <f>if(A39="","", vlookup(A39,EAT!$M$2:$R$254,6,false))</f>
        <v/>
      </c>
      <c r="F39" s="7" t="str">
        <f>if(C39="","", vlookup(C39,BART!$I$2:$T$161,12,false))</f>
        <v>Electrical Current (Electricity Consumption)</v>
      </c>
    </row>
    <row r="40" ht="15.75" customHeight="1">
      <c r="A40" s="251"/>
      <c r="B40" s="272" t="s">
        <v>2223</v>
      </c>
      <c r="C40" s="273"/>
      <c r="D40" s="255" t="s">
        <v>2191</v>
      </c>
      <c r="E40" s="7" t="str">
        <f>if(A40="","", vlookup(A40,EAT!$M$2:$R$254,6,false))</f>
        <v/>
      </c>
      <c r="F40" s="7" t="str">
        <f>if(C40="","", vlookup(C40,BART!$I$2:$T$161,12,false))</f>
        <v/>
      </c>
      <c r="G40" s="7" t="str">
        <f>E33&amp;" = "&amp;F42&amp;" * "&amp;F41</f>
        <v>Electricity Quantity (Electricity Purchase and Consumption) = Total Electricity Quantity (Electricity Consumption) * Percentage of Total (Electricity Consumption)</v>
      </c>
      <c r="I40" s="7" t="s">
        <v>2575</v>
      </c>
    </row>
    <row r="41" ht="15.75" customHeight="1">
      <c r="A41" s="251"/>
      <c r="B41" s="251"/>
      <c r="C41" s="256" t="s">
        <v>2200</v>
      </c>
      <c r="D41" s="251"/>
      <c r="E41" s="7" t="str">
        <f>if(A41="","", vlookup(A41,EAT!$M$2:$R$254,6,false))</f>
        <v/>
      </c>
      <c r="F41" s="7" t="str">
        <f>if(C41="","", vlookup(C41,BART!$I$2:$T$161,12,false))</f>
        <v>Percentage of Total (Electricity Consumption)</v>
      </c>
    </row>
    <row r="42" ht="15.75" customHeight="1">
      <c r="A42" s="251"/>
      <c r="B42" s="251"/>
      <c r="C42" s="256" t="s">
        <v>2202</v>
      </c>
      <c r="D42" s="251"/>
      <c r="E42" s="7"/>
      <c r="F42" s="7" t="str">
        <f>if(C42="","", vlookup(C42,BART!$I$2:$T$161,12,false))</f>
        <v>Total Electricity Quantity (Electricity Consumption)</v>
      </c>
    </row>
    <row r="43" ht="15.75" customHeight="1">
      <c r="A43" s="251"/>
      <c r="B43" s="254" t="s">
        <v>2224</v>
      </c>
      <c r="C43" s="272"/>
      <c r="D43" s="251" t="s">
        <v>2186</v>
      </c>
      <c r="E43" s="7"/>
      <c r="F43" s="7"/>
    </row>
    <row r="44" ht="15.75" customHeight="1">
      <c r="A44" s="251"/>
      <c r="B44" s="251"/>
      <c r="C44" s="256" t="s">
        <v>2205</v>
      </c>
      <c r="D44" s="251"/>
      <c r="E44" s="7"/>
      <c r="F44" s="7"/>
    </row>
    <row r="45" ht="15.75" customHeight="1">
      <c r="A45" s="271"/>
      <c r="B45" s="271"/>
      <c r="C45" s="271"/>
      <c r="D45" s="271"/>
      <c r="E45" s="7" t="str">
        <f>if(A45="","", vlookup(A45,EAT!$M$2:$R$254,6,false))</f>
        <v/>
      </c>
      <c r="F45" s="7" t="str">
        <f>if(C45="","", vlookup(C45,BART!$I$2:$T$161,12,false))</f>
        <v/>
      </c>
    </row>
    <row r="46" ht="15.75" customHeight="1">
      <c r="A46" s="248"/>
      <c r="B46" s="248"/>
      <c r="C46" s="248"/>
      <c r="D46" s="248"/>
      <c r="E46" s="7" t="str">
        <f>if(A46="","", vlookup(A46,EAT!$M$2:$R$254,6,false))</f>
        <v/>
      </c>
      <c r="F46" s="7" t="str">
        <f>if(C46="","", vlookup(C46,BART!$I$2:$T$161,12,false))</f>
        <v/>
      </c>
    </row>
    <row r="47" ht="15.75" customHeight="1">
      <c r="A47" s="252" t="s">
        <v>2229</v>
      </c>
      <c r="B47" s="251"/>
      <c r="C47" s="251"/>
      <c r="D47" s="251"/>
      <c r="E47" s="7" t="str">
        <f>if(A47="","", vlookup(A47,EAT!$M$2:$R$254,6,false))</f>
        <v>Electricity Quantity (Electricity Purchase and Consumption)</v>
      </c>
      <c r="F47" s="7" t="str">
        <f>if(C47="","", vlookup(C47,BART!$I$2:$T$161,12,false))</f>
        <v/>
      </c>
    </row>
    <row r="48" ht="15.75" customHeight="1">
      <c r="A48" s="251"/>
      <c r="B48" s="254" t="s">
        <v>2230</v>
      </c>
      <c r="C48" s="254"/>
      <c r="D48" s="255" t="s">
        <v>2186</v>
      </c>
      <c r="E48" s="7" t="str">
        <f>if(A48="","", vlookup(A48,EAT!$M$2:$R$254,6,false))</f>
        <v/>
      </c>
      <c r="F48" s="7" t="str">
        <f>if(C48="","", vlookup(C48,BART!$I$2:$T$161,12,false))</f>
        <v/>
      </c>
      <c r="G48" s="7" t="s">
        <v>2572</v>
      </c>
    </row>
    <row r="49" ht="15.75" customHeight="1">
      <c r="A49" s="251"/>
      <c r="B49" s="251"/>
      <c r="C49" s="256" t="s">
        <v>2187</v>
      </c>
      <c r="D49" s="251"/>
      <c r="E49" s="7" t="str">
        <f>if(A49="","", vlookup(A49,EAT!$M$2:$R$254,6,false))</f>
        <v/>
      </c>
      <c r="F49" s="7" t="str">
        <f>if(C49="","", vlookup(C49,BART!$I$2:$T$161,12,false))</f>
        <v>Electricity Quantity (Electricity Consumption)</v>
      </c>
    </row>
    <row r="50" ht="15.75" customHeight="1">
      <c r="A50" s="251"/>
      <c r="B50" s="272" t="s">
        <v>2231</v>
      </c>
      <c r="C50" s="273"/>
      <c r="D50" s="255" t="s">
        <v>2191</v>
      </c>
      <c r="E50" s="7" t="str">
        <f>if(A50="","", vlookup(A50,EAT!$M$2:$R$254,6,false))</f>
        <v/>
      </c>
      <c r="F50" s="7" t="str">
        <f>if(C50="","", vlookup(C50,BART!$I$2:$T$161,12,false))</f>
        <v/>
      </c>
      <c r="G50" s="184" t="str">
        <f>E47&amp;" = "&amp;F51&amp;" * Time"</f>
        <v>Electricity Quantity (Electricity Purchase and Consumption) = Power (Electricity Consumption) * Time</v>
      </c>
      <c r="H50" s="2" t="s">
        <v>636</v>
      </c>
      <c r="I50" s="7" t="s">
        <v>2573</v>
      </c>
    </row>
    <row r="51" ht="15.75" customHeight="1">
      <c r="A51" s="251"/>
      <c r="B51" s="251"/>
      <c r="C51" s="256" t="s">
        <v>2192</v>
      </c>
      <c r="D51" s="251"/>
      <c r="E51" s="7" t="str">
        <f>if(A51="","", vlookup(A51,EAT!$M$2:$R$254,6,false))</f>
        <v/>
      </c>
      <c r="F51" s="7" t="str">
        <f>if(C51="","", vlookup(C51,BART!$I$2:$T$161,12,false))</f>
        <v>Power (Electricity Consumption)</v>
      </c>
    </row>
    <row r="52" ht="15.75" customHeight="1">
      <c r="A52" s="251"/>
      <c r="B52" s="272" t="s">
        <v>2232</v>
      </c>
      <c r="C52" s="273"/>
      <c r="D52" s="255" t="s">
        <v>2191</v>
      </c>
      <c r="E52" s="7" t="str">
        <f>if(A52="","", vlookup(A52,EAT!$M$2:$R$254,6,false))</f>
        <v/>
      </c>
      <c r="F52" s="7" t="str">
        <f>if(C52="","", vlookup(C52,BART!$I$2:$T$161,12,false))</f>
        <v/>
      </c>
      <c r="G52" s="7" t="str">
        <f>E47&amp;" = "&amp;F53&amp;" * Voltage * Time"</f>
        <v>Electricity Quantity (Electricity Purchase and Consumption) = Electrical Current (Electricity Consumption) * Voltage * Time</v>
      </c>
      <c r="H52" s="2" t="s">
        <v>2574</v>
      </c>
      <c r="I52" s="7" t="s">
        <v>2573</v>
      </c>
    </row>
    <row r="53" ht="15.75" customHeight="1">
      <c r="A53" s="251"/>
      <c r="B53" s="251"/>
      <c r="C53" s="256" t="s">
        <v>2196</v>
      </c>
      <c r="D53" s="251"/>
      <c r="E53" s="7" t="str">
        <f>if(A53="","", vlookup(A53,EAT!$M$2:$R$254,6,false))</f>
        <v/>
      </c>
      <c r="F53" s="7" t="str">
        <f>if(C53="","", vlookup(C53,BART!$I$2:$T$161,12,false))</f>
        <v>Electrical Current (Electricity Consumption)</v>
      </c>
    </row>
    <row r="54" ht="15.75" customHeight="1">
      <c r="A54" s="251"/>
      <c r="B54" s="272" t="s">
        <v>2233</v>
      </c>
      <c r="C54" s="273"/>
      <c r="D54" s="255" t="s">
        <v>2191</v>
      </c>
      <c r="E54" s="7" t="str">
        <f>if(A54="","", vlookup(A54,EAT!$M$2:$R$254,6,false))</f>
        <v/>
      </c>
      <c r="F54" s="7" t="str">
        <f>if(C54="","", vlookup(C54,BART!$I$2:$T$161,12,false))</f>
        <v/>
      </c>
      <c r="G54" s="7" t="str">
        <f>E47&amp;" = "&amp;F56&amp;" * "&amp;F55</f>
        <v>Electricity Quantity (Electricity Purchase and Consumption) = Total Electricity Quantity (Electricity Consumption) * Percentage of Total (Electricity Consumption)</v>
      </c>
      <c r="I54" s="7" t="s">
        <v>2575</v>
      </c>
    </row>
    <row r="55" ht="15.75" customHeight="1">
      <c r="A55" s="251"/>
      <c r="B55" s="251"/>
      <c r="C55" s="256" t="s">
        <v>2200</v>
      </c>
      <c r="D55" s="251"/>
      <c r="E55" s="7" t="str">
        <f>if(A55="","", vlookup(A55,EAT!$M$2:$R$254,6,false))</f>
        <v/>
      </c>
      <c r="F55" s="7" t="str">
        <f>if(C55="","", vlookup(C55,BART!$I$2:$T$161,12,false))</f>
        <v>Percentage of Total (Electricity Consumption)</v>
      </c>
    </row>
    <row r="56" ht="15.75" customHeight="1">
      <c r="A56" s="251"/>
      <c r="B56" s="251"/>
      <c r="C56" s="256" t="s">
        <v>2202</v>
      </c>
      <c r="D56" s="251"/>
      <c r="E56" s="7"/>
      <c r="F56" s="7" t="str">
        <f>if(C56="","", vlookup(C56,BART!$I$2:$T$161,12,false))</f>
        <v>Total Electricity Quantity (Electricity Consumption)</v>
      </c>
    </row>
    <row r="57" ht="15.75" customHeight="1">
      <c r="A57" s="251"/>
      <c r="B57" s="254" t="s">
        <v>2234</v>
      </c>
      <c r="C57" s="272"/>
      <c r="D57" s="251" t="s">
        <v>2186</v>
      </c>
      <c r="E57" s="7"/>
      <c r="F57" s="7"/>
    </row>
    <row r="58" ht="15.75" customHeight="1">
      <c r="A58" s="251"/>
      <c r="B58" s="251"/>
      <c r="C58" s="256" t="s">
        <v>2205</v>
      </c>
      <c r="D58" s="251"/>
      <c r="E58" s="7"/>
      <c r="F58" s="7"/>
    </row>
    <row r="59" ht="15.75" customHeight="1">
      <c r="A59" s="271"/>
      <c r="B59" s="271"/>
      <c r="C59" s="271"/>
      <c r="D59" s="271"/>
      <c r="E59" s="7" t="str">
        <f>if(A59="","", vlookup(A59,EAT!$M$2:$R$254,6,false))</f>
        <v/>
      </c>
      <c r="F59" s="7" t="str">
        <f>if(C59="","", vlookup(C59,BART!$I$2:$T$161,12,false))</f>
        <v/>
      </c>
    </row>
    <row r="60" ht="15.75" customHeight="1">
      <c r="A60" s="248"/>
      <c r="B60" s="248"/>
      <c r="C60" s="248"/>
      <c r="D60" s="248"/>
      <c r="E60" s="7" t="str">
        <f>if(A60="","", vlookup(A60,EAT!$M$2:$R$254,6,false))</f>
        <v/>
      </c>
      <c r="F60" s="7" t="str">
        <f>if(C60="","", vlookup(C60,BART!$I$2:$T$161,12,false))</f>
        <v/>
      </c>
    </row>
    <row r="61" ht="15.75" customHeight="1">
      <c r="A61" s="252" t="s">
        <v>2238</v>
      </c>
      <c r="B61" s="251"/>
      <c r="C61" s="251"/>
      <c r="D61" s="251"/>
      <c r="E61" s="7" t="str">
        <f>if(A61="","", vlookup(A61,EAT!$M$2:$R$254,6,false))</f>
        <v>Steam Quantity (Steam Generation)</v>
      </c>
      <c r="F61" s="7" t="str">
        <f>if(C61="","", vlookup(C61,BART!$I$2:$T$161,12,false))</f>
        <v/>
      </c>
    </row>
    <row r="62" ht="15.75" customHeight="1">
      <c r="A62" s="251"/>
      <c r="B62" s="272" t="s">
        <v>2239</v>
      </c>
      <c r="C62" s="254"/>
      <c r="D62" s="255" t="s">
        <v>2186</v>
      </c>
      <c r="E62" s="7" t="str">
        <f>if(A62="","", vlookup(A62,EAT!$M$2:$R$254,6,false))</f>
        <v/>
      </c>
      <c r="F62" s="7" t="str">
        <f>if(C62="","", vlookup(C62,BART!$I$2:$T$161,12,false))</f>
        <v/>
      </c>
      <c r="G62" s="7" t="s">
        <v>2576</v>
      </c>
    </row>
    <row r="63" ht="15.75" customHeight="1">
      <c r="A63" s="251"/>
      <c r="B63" s="251"/>
      <c r="C63" s="256" t="s">
        <v>2240</v>
      </c>
      <c r="D63" s="251"/>
      <c r="E63" s="7" t="str">
        <f>if(A63="","", vlookup(A63,EAT!$M$2:$R$254,6,false))</f>
        <v/>
      </c>
      <c r="F63" s="7" t="str">
        <f>if(C63="","", vlookup(C63,BART!$I$2:$T$161,12,false))</f>
        <v>Steam Quantity (Steam Use)</v>
      </c>
    </row>
    <row r="64" ht="15.75" customHeight="1">
      <c r="A64" s="251"/>
      <c r="B64" s="254" t="s">
        <v>2241</v>
      </c>
      <c r="C64" s="273"/>
      <c r="D64" s="255" t="s">
        <v>2191</v>
      </c>
      <c r="E64" s="7" t="str">
        <f>if(A64="","", vlookup(A64,EAT!$M$2:$R$254,6,false))</f>
        <v/>
      </c>
      <c r="F64" s="7" t="str">
        <f>if(C64="","", vlookup(C64,BART!$I$2:$T$161,12,false))</f>
        <v/>
      </c>
      <c r="G64" s="2" t="s">
        <v>2577</v>
      </c>
    </row>
    <row r="65" ht="15.75" customHeight="1">
      <c r="A65" s="251"/>
      <c r="B65" s="251"/>
      <c r="C65" s="256" t="s">
        <v>2242</v>
      </c>
      <c r="D65" s="251"/>
      <c r="E65" s="7" t="str">
        <f>if(A65="","", vlookup(A65,EAT!$M$2:$R$254,6,false))</f>
        <v/>
      </c>
      <c r="F65" s="7" t="str">
        <f>if(C65="","", vlookup(C65,BART!$I$2:$T$161,12,false))</f>
        <v>Steam Flow Rate (Steam Use)</v>
      </c>
    </row>
    <row r="66" ht="15.75" customHeight="1">
      <c r="A66" s="271"/>
      <c r="B66" s="271"/>
      <c r="C66" s="271"/>
      <c r="D66" s="271"/>
      <c r="E66" s="7" t="str">
        <f>if(A66="","", vlookup(A66,EAT!$M$2:$R$254,6,false))</f>
        <v/>
      </c>
      <c r="F66" s="7" t="str">
        <f>if(C66="","", vlookup(C66,BART!$I$2:$T$161,12,false))</f>
        <v/>
      </c>
    </row>
    <row r="67" ht="15.75" customHeight="1">
      <c r="A67" s="248"/>
      <c r="B67" s="248"/>
      <c r="C67" s="248"/>
      <c r="D67" s="248"/>
      <c r="E67" s="7" t="str">
        <f>if(A67="","", vlookup(A67,EAT!$M$2:$R$254,6,false))</f>
        <v/>
      </c>
      <c r="F67" s="7" t="str">
        <f>if(C67="","", vlookup(C67,BART!$I$2:$T$161,12,false))</f>
        <v/>
      </c>
    </row>
    <row r="68" ht="15.75" customHeight="1">
      <c r="A68" s="252" t="s">
        <v>2246</v>
      </c>
      <c r="B68" s="251"/>
      <c r="C68" s="251"/>
      <c r="D68" s="251"/>
      <c r="E68" s="7" t="str">
        <f>if(A68="","", vlookup(A68,EAT!$M$2:$R$254,6,false))</f>
        <v>Steam or heat Quantity (Steam or Heat Purchase and Consumption)</v>
      </c>
      <c r="F68" s="7" t="str">
        <f>if(C68="","", vlookup(C68,BART!$I$2:$T$161,12,false))</f>
        <v/>
      </c>
    </row>
    <row r="69" ht="15.75" customHeight="1">
      <c r="A69" s="251"/>
      <c r="B69" s="272" t="s">
        <v>2247</v>
      </c>
      <c r="C69" s="254"/>
      <c r="D69" s="255" t="s">
        <v>2186</v>
      </c>
      <c r="E69" s="7" t="str">
        <f>if(A69="","", vlookup(A69,EAT!$M$2:$R$254,6,false))</f>
        <v/>
      </c>
      <c r="F69" s="7" t="str">
        <f>if(C69="","", vlookup(C69,BART!$I$2:$T$161,12,false))</f>
        <v/>
      </c>
      <c r="G69" s="7" t="s">
        <v>2578</v>
      </c>
    </row>
    <row r="70" ht="15.75" customHeight="1">
      <c r="A70" s="251"/>
      <c r="B70" s="251"/>
      <c r="C70" s="256" t="s">
        <v>2248</v>
      </c>
      <c r="D70" s="251"/>
      <c r="E70" s="7" t="str">
        <f>if(A70="","", vlookup(A70,EAT!$M$2:$R$254,6,false))</f>
        <v/>
      </c>
      <c r="F70" s="7" t="str">
        <f>if(C70="","", vlookup(C70,BART!$I$2:$T$161,12,false))</f>
        <v>Steam or Heat Quantity (Steam or Heat Consumption)</v>
      </c>
    </row>
    <row r="71" ht="15.75" customHeight="1">
      <c r="A71" s="251"/>
      <c r="B71" s="254" t="s">
        <v>2249</v>
      </c>
      <c r="C71" s="254"/>
      <c r="D71" s="255" t="s">
        <v>2186</v>
      </c>
      <c r="E71" s="7" t="str">
        <f>if(A71="","", vlookup(A71,EAT!$M$2:$R$254,6,false))</f>
        <v/>
      </c>
      <c r="F71" s="7" t="str">
        <f>if(C71="","", vlookup(C71,BART!$I$2:$T$161,12,false))</f>
        <v/>
      </c>
      <c r="G71" s="274" t="s">
        <v>2579</v>
      </c>
    </row>
    <row r="72" ht="15.75" customHeight="1">
      <c r="A72" s="251"/>
      <c r="B72" s="251"/>
      <c r="C72" s="256" t="s">
        <v>2250</v>
      </c>
      <c r="D72" s="251"/>
      <c r="E72" s="7" t="str">
        <f>if(A72="","", vlookup(A72,EAT!$M$2:$R$254,6,false))</f>
        <v/>
      </c>
      <c r="F72" s="7" t="str">
        <f>if(C72="","", vlookup(C72,BART!$I$2:$T$161,12,false))</f>
        <v>Steam or Heat Quantity (Steam or Heat Purchase)</v>
      </c>
    </row>
    <row r="73" ht="15.75" customHeight="1">
      <c r="A73" s="251"/>
      <c r="B73" s="254" t="s">
        <v>2251</v>
      </c>
      <c r="C73" s="273"/>
      <c r="D73" s="255" t="s">
        <v>2191</v>
      </c>
      <c r="E73" s="7" t="str">
        <f>if(A73="","", vlookup(A73,EAT!$M$2:$R$254,6,false))</f>
        <v/>
      </c>
      <c r="F73" s="7" t="str">
        <f>if(C73="","", vlookup(C73,BART!$I$2:$T$161,12,false))</f>
        <v/>
      </c>
      <c r="G73" s="2" t="s">
        <v>2577</v>
      </c>
    </row>
    <row r="74" ht="15.75" customHeight="1">
      <c r="A74" s="251"/>
      <c r="B74" s="251"/>
      <c r="C74" s="256" t="s">
        <v>2252</v>
      </c>
      <c r="D74" s="251"/>
      <c r="E74" s="7" t="str">
        <f>if(A74="","", vlookup(A74,EAT!$M$2:$R$254,6,false))</f>
        <v/>
      </c>
      <c r="F74" s="7" t="str">
        <f>if(C74="","", vlookup(C74,BART!$I$2:$T$161,12,false))</f>
        <v>Steam Consumption (Steam Flow Rate)</v>
      </c>
    </row>
    <row r="75" ht="15.75" customHeight="1">
      <c r="A75" s="248"/>
      <c r="B75" s="248"/>
      <c r="C75" s="248"/>
      <c r="D75" s="248"/>
      <c r="E75" s="7" t="str">
        <f>if(A75="","", vlookup(A75,EAT!$M$2:$R$254,6,false))</f>
        <v/>
      </c>
      <c r="F75" s="7" t="str">
        <f>if(C75="","", vlookup(C75,BART!$I$2:$T$161,12,false))</f>
        <v/>
      </c>
    </row>
    <row r="76" ht="15.75" customHeight="1">
      <c r="A76" s="252" t="s">
        <v>2254</v>
      </c>
      <c r="B76" s="251"/>
      <c r="C76" s="251"/>
      <c r="D76" s="251"/>
      <c r="E76" s="7" t="str">
        <f>if(A76="","", vlookup(A76,EAT!$M$2:$R$254,6,false))</f>
        <v>Steam or heat Quantity (Steam or Heat Purchase and Consumption)</v>
      </c>
      <c r="F76" s="7" t="str">
        <f>if(C76="","", vlookup(C76,BART!$I$2:$T$161,12,false))</f>
        <v/>
      </c>
    </row>
    <row r="77" ht="15.75" customHeight="1">
      <c r="A77" s="251"/>
      <c r="B77" s="272" t="s">
        <v>2256</v>
      </c>
      <c r="C77" s="254"/>
      <c r="D77" s="255" t="s">
        <v>2186</v>
      </c>
      <c r="E77" s="7" t="str">
        <f>if(A77="","", vlookup(A77,EAT!$M$2:$R$254,6,false))</f>
        <v/>
      </c>
      <c r="F77" s="7" t="str">
        <f>if(C77="","", vlookup(C77,BART!$I$2:$T$161,12,false))</f>
        <v/>
      </c>
      <c r="G77" s="7" t="s">
        <v>2578</v>
      </c>
    </row>
    <row r="78" ht="15.75" customHeight="1">
      <c r="A78" s="251"/>
      <c r="B78" s="251"/>
      <c r="C78" s="256" t="s">
        <v>2248</v>
      </c>
      <c r="D78" s="251"/>
      <c r="E78" s="7" t="str">
        <f>if(A78="","", vlookup(A78,EAT!$M$2:$R$254,6,false))</f>
        <v/>
      </c>
      <c r="F78" s="7" t="str">
        <f>if(C78="","", vlookup(C78,BART!$I$2:$T$161,12,false))</f>
        <v>Steam or Heat Quantity (Steam or Heat Consumption)</v>
      </c>
    </row>
    <row r="79" ht="15.75" customHeight="1">
      <c r="A79" s="251"/>
      <c r="B79" s="254" t="s">
        <v>2257</v>
      </c>
      <c r="C79" s="254"/>
      <c r="D79" s="255" t="s">
        <v>2186</v>
      </c>
      <c r="E79" s="7" t="str">
        <f>if(A79="","", vlookup(A79,EAT!$M$2:$R$254,6,false))</f>
        <v/>
      </c>
      <c r="F79" s="7" t="str">
        <f>if(C79="","", vlookup(C79,BART!$I$2:$T$161,12,false))</f>
        <v/>
      </c>
      <c r="G79" s="274" t="s">
        <v>2580</v>
      </c>
    </row>
    <row r="80" ht="15.75" customHeight="1">
      <c r="A80" s="251"/>
      <c r="B80" s="251"/>
      <c r="C80" s="256" t="s">
        <v>2250</v>
      </c>
      <c r="D80" s="251"/>
      <c r="E80" s="7" t="str">
        <f>if(A80="","", vlookup(A80,EAT!$M$2:$R$254,6,false))</f>
        <v/>
      </c>
      <c r="F80" s="7" t="str">
        <f>if(C80="","", vlookup(C80,BART!$I$2:$T$161,12,false))</f>
        <v>Steam or Heat Quantity (Steam or Heat Purchase)</v>
      </c>
    </row>
    <row r="81" ht="15.75" customHeight="1">
      <c r="A81" s="251"/>
      <c r="B81" s="254" t="s">
        <v>2258</v>
      </c>
      <c r="C81" s="273"/>
      <c r="D81" s="255" t="s">
        <v>2191</v>
      </c>
      <c r="E81" s="7" t="str">
        <f>if(A81="","", vlookup(A81,EAT!$M$2:$R$254,6,false))</f>
        <v/>
      </c>
      <c r="F81" s="7" t="str">
        <f>if(C81="","", vlookup(C81,BART!$I$2:$T$161,12,false))</f>
        <v/>
      </c>
      <c r="G81" s="2" t="s">
        <v>2577</v>
      </c>
    </row>
    <row r="82" ht="15.75" customHeight="1">
      <c r="A82" s="251"/>
      <c r="B82" s="251"/>
      <c r="C82" s="256" t="s">
        <v>2252</v>
      </c>
      <c r="D82" s="251"/>
      <c r="E82" s="7" t="str">
        <f>if(A82="","", vlookup(A82,EAT!$M$2:$R$254,6,false))</f>
        <v/>
      </c>
      <c r="F82" s="7" t="str">
        <f>if(C82="","", vlookup(C82,BART!$I$2:$T$161,12,false))</f>
        <v>Steam Consumption (Steam Flow Rate)</v>
      </c>
    </row>
    <row r="83" ht="15.75" customHeight="1">
      <c r="A83" s="271"/>
      <c r="B83" s="271"/>
      <c r="C83" s="271"/>
      <c r="D83" s="271"/>
      <c r="E83" s="7" t="str">
        <f>if(A83="","", vlookup(A83,EAT!$M$2:$R$254,6,false))</f>
        <v/>
      </c>
      <c r="F83" s="7" t="str">
        <f>if(C83="","", vlookup(C83,BART!$I$2:$T$161,12,false))</f>
        <v/>
      </c>
    </row>
    <row r="84" ht="15.75" customHeight="1">
      <c r="A84" s="248"/>
      <c r="B84" s="248"/>
      <c r="C84" s="248"/>
      <c r="D84" s="248"/>
      <c r="E84" s="7" t="str">
        <f>if(A84="","", vlookup(A84,EAT!$M$2:$R$254,6,false))</f>
        <v/>
      </c>
      <c r="F84" s="7" t="str">
        <f>if(C84="","", vlookup(C84,BART!$I$2:$T$161,12,false))</f>
        <v/>
      </c>
    </row>
    <row r="85" ht="15.75" customHeight="1">
      <c r="A85" s="252" t="s">
        <v>2261</v>
      </c>
      <c r="B85" s="251"/>
      <c r="C85" s="251"/>
      <c r="D85" s="251"/>
      <c r="E85" s="7" t="str">
        <f>if(A85="","", vlookup(A85,EAT!$M$2:$R$254,6,false))</f>
        <v>Treated Water Quantity (Water Treatment)</v>
      </c>
      <c r="F85" s="7" t="str">
        <f>if(C85="","", vlookup(C85,BART!$I$2:$T$161,12,false))</f>
        <v/>
      </c>
    </row>
    <row r="86" ht="15.75" customHeight="1">
      <c r="A86" s="251"/>
      <c r="B86" s="254" t="s">
        <v>2262</v>
      </c>
      <c r="C86" s="254"/>
      <c r="D86" s="255" t="s">
        <v>2186</v>
      </c>
      <c r="E86" s="7" t="str">
        <f>if(A86="","", vlookup(A86,EAT!$M$2:$R$254,6,false))</f>
        <v/>
      </c>
      <c r="F86" s="7" t="str">
        <f>if(C86="","", vlookup(C86,BART!$I$2:$T$161,12,false))</f>
        <v/>
      </c>
      <c r="G86" s="7" t="s">
        <v>2581</v>
      </c>
    </row>
    <row r="87" ht="15.75" customHeight="1">
      <c r="A87" s="251"/>
      <c r="B87" s="251"/>
      <c r="C87" s="256" t="s">
        <v>2263</v>
      </c>
      <c r="D87" s="251"/>
      <c r="E87" s="7" t="str">
        <f>if(A87="","", vlookup(A87,EAT!$M$2:$R$254,6,false))</f>
        <v/>
      </c>
      <c r="F87" s="7" t="str">
        <f>if(C87="","", vlookup(C87,BART!$I$2:$T$161,12,false))</f>
        <v>Water Quantity (Industrial Process Water Consumption)</v>
      </c>
    </row>
    <row r="88" ht="15.75" customHeight="1">
      <c r="A88" s="251"/>
      <c r="B88" s="254" t="s">
        <v>2264</v>
      </c>
      <c r="C88" s="273"/>
      <c r="D88" s="255" t="s">
        <v>2191</v>
      </c>
      <c r="E88" s="7" t="str">
        <f>if(A88="","", vlookup(A88,EAT!$M$2:$R$254,6,false))</f>
        <v/>
      </c>
      <c r="F88" s="7" t="str">
        <f>if(C88="","", vlookup(C88,BART!$I$2:$T$161,12,false))</f>
        <v/>
      </c>
      <c r="G88" s="7" t="str">
        <f>E85&amp;" = "&amp;F89&amp;" * Time"</f>
        <v>Treated Water Quantity (Water Treatment) = Water Flow Rate (Industrial Process Water Consumption) * Time</v>
      </c>
      <c r="H88" s="2" t="s">
        <v>636</v>
      </c>
      <c r="I88" s="7" t="s">
        <v>2573</v>
      </c>
    </row>
    <row r="89" ht="15.75" customHeight="1">
      <c r="A89" s="251"/>
      <c r="B89" s="251"/>
      <c r="C89" s="256" t="s">
        <v>2265</v>
      </c>
      <c r="D89" s="251"/>
      <c r="E89" s="7" t="str">
        <f>if(A89="","", vlookup(A89,EAT!$M$2:$R$254,6,false))</f>
        <v/>
      </c>
      <c r="F89" s="7" t="str">
        <f>if(C89="","", vlookup(C89,BART!$I$2:$T$161,12,false))</f>
        <v>Water Flow Rate (Industrial Process Water Consumption)</v>
      </c>
    </row>
    <row r="90" ht="15.75" customHeight="1">
      <c r="A90" s="271"/>
      <c r="B90" s="271"/>
      <c r="C90" s="271"/>
      <c r="D90" s="271"/>
      <c r="E90" s="7" t="str">
        <f>if(A90="","", vlookup(A90,EAT!$M$2:$R$254,6,false))</f>
        <v/>
      </c>
      <c r="F90" s="7" t="str">
        <f>if(C90="","", vlookup(C90,BART!$I$2:$T$161,12,false))</f>
        <v/>
      </c>
    </row>
    <row r="91" ht="15.75" customHeight="1">
      <c r="A91" s="248"/>
      <c r="B91" s="248"/>
      <c r="C91" s="248"/>
      <c r="D91" s="248"/>
      <c r="E91" s="7" t="str">
        <f>if(A91="","", vlookup(A91,EAT!$M$2:$R$254,6,false))</f>
        <v/>
      </c>
      <c r="F91" s="7" t="str">
        <f>if(C91="","", vlookup(C91,BART!$I$2:$T$161,12,false))</f>
        <v/>
      </c>
    </row>
    <row r="92" ht="15.75" customHeight="1">
      <c r="A92" s="252" t="s">
        <v>2261</v>
      </c>
      <c r="B92" s="251"/>
      <c r="C92" s="251"/>
      <c r="D92" s="251"/>
      <c r="E92" s="7" t="str">
        <f>if(A92="","", vlookup(A92,EAT!$M$2:$R$254,6,false))</f>
        <v>Treated Water Quantity (Water Treatment)</v>
      </c>
      <c r="F92" s="7" t="str">
        <f>if(C92="","", vlookup(C92,BART!$I$2:$T$161,12,false))</f>
        <v/>
      </c>
    </row>
    <row r="93" ht="15.75" customHeight="1">
      <c r="A93" s="251"/>
      <c r="B93" s="254" t="s">
        <v>2264</v>
      </c>
      <c r="C93" s="273"/>
      <c r="D93" s="255" t="s">
        <v>2191</v>
      </c>
      <c r="E93" s="7" t="str">
        <f>if(A93="","", vlookup(A93,EAT!$M$2:$R$254,6,false))</f>
        <v/>
      </c>
      <c r="F93" s="7" t="str">
        <f>if(C93="","", vlookup(C93,BART!$I$2:$T$161,12,false))</f>
        <v/>
      </c>
      <c r="G93" s="7" t="str">
        <f>G88</f>
        <v>Treated Water Quantity (Water Treatment) = Water Flow Rate (Industrial Process Water Consumption) * Time</v>
      </c>
    </row>
    <row r="94" ht="15.75" customHeight="1">
      <c r="A94" s="251"/>
      <c r="B94" s="251"/>
      <c r="C94" s="256" t="s">
        <v>2265</v>
      </c>
      <c r="D94" s="251"/>
      <c r="E94" s="7" t="str">
        <f>if(A94="","", vlookup(A94,EAT!$M$2:$R$254,6,false))</f>
        <v/>
      </c>
      <c r="F94" s="7" t="str">
        <f>if(C94="","", vlookup(C94,BART!$I$2:$T$161,12,false))</f>
        <v>Water Flow Rate (Industrial Process Water Consumption)</v>
      </c>
      <c r="I94" s="7"/>
    </row>
    <row r="95" ht="15.75" customHeight="1">
      <c r="A95" s="251"/>
      <c r="B95" s="254" t="s">
        <v>2267</v>
      </c>
      <c r="C95" s="254"/>
      <c r="D95" s="255" t="s">
        <v>2186</v>
      </c>
      <c r="E95" s="7" t="str">
        <f>if(A95="","", vlookup(A95,EAT!$M$2:$R$254,6,false))</f>
        <v/>
      </c>
      <c r="F95" s="7" t="str">
        <f>if(C95="","", vlookup(C95,BART!$I$2:$T$161,12,false))</f>
        <v/>
      </c>
      <c r="G95" s="7" t="s">
        <v>2581</v>
      </c>
    </row>
    <row r="96" ht="15.75" customHeight="1">
      <c r="A96" s="251"/>
      <c r="B96" s="251"/>
      <c r="C96" s="256" t="s">
        <v>2268</v>
      </c>
      <c r="D96" s="251"/>
      <c r="E96" s="7" t="str">
        <f>if(A96="","", vlookup(A96,EAT!$M$2:$R$254,6,false))</f>
        <v/>
      </c>
      <c r="F96" s="7" t="str">
        <f>if(C96="","", vlookup(C96,BART!$I$2:$T$161,12,false))</f>
        <v>Water Quantity (Industrial Process Water Purchase)</v>
      </c>
    </row>
    <row r="97" ht="15.75" customHeight="1">
      <c r="A97" s="271"/>
      <c r="B97" s="271"/>
      <c r="C97" s="271"/>
      <c r="D97" s="271"/>
      <c r="E97" s="7" t="str">
        <f>if(A97="","", vlookup(A97,EAT!$M$2:$R$254,6,false))</f>
        <v/>
      </c>
      <c r="F97" s="7" t="str">
        <f>if(C97="","", vlookup(C97,BART!$I$2:$T$161,12,false))</f>
        <v/>
      </c>
    </row>
    <row r="98" ht="15.75" customHeight="1">
      <c r="A98" s="248"/>
      <c r="B98" s="248"/>
      <c r="C98" s="248"/>
      <c r="D98" s="248"/>
      <c r="E98" s="7" t="str">
        <f>if(A98="","", vlookup(A98,EAT!$M$2:$R$254,6,false))</f>
        <v/>
      </c>
      <c r="F98" s="7" t="str">
        <f>if(C98="","", vlookup(C98,BART!$I$2:$T$161,12,false))</f>
        <v/>
      </c>
    </row>
    <row r="99" ht="15.75" customHeight="1">
      <c r="A99" s="252" t="s">
        <v>2272</v>
      </c>
      <c r="B99" s="251"/>
      <c r="C99" s="251"/>
      <c r="D99" s="251"/>
      <c r="E99" s="7" t="str">
        <f>if(A99="","", vlookup(A99,EAT!$M$2:$R$254,6,false))</f>
        <v>Effluent Quantity (Wastewater Recyling and Reclamation)</v>
      </c>
      <c r="F99" s="7" t="str">
        <f>if(C99="","", vlookup(C99,BART!$I$2:$T$161,12,false))</f>
        <v/>
      </c>
    </row>
    <row r="100" ht="15.75" customHeight="1">
      <c r="A100" s="251"/>
      <c r="B100" s="254" t="s">
        <v>2273</v>
      </c>
      <c r="C100" s="254"/>
      <c r="D100" s="255" t="s">
        <v>2186</v>
      </c>
      <c r="E100" s="7" t="str">
        <f>if(A100="","", vlookup(A100,EAT!$M$2:$R$254,6,false))</f>
        <v/>
      </c>
      <c r="F100" s="7" t="str">
        <f>if(C100="","", vlookup(C100,BART!$I$2:$T$161,12,false))</f>
        <v/>
      </c>
      <c r="G100" s="7" t="s">
        <v>2582</v>
      </c>
    </row>
    <row r="101" ht="15.75" customHeight="1">
      <c r="A101" s="251"/>
      <c r="B101" s="251"/>
      <c r="C101" s="256" t="s">
        <v>2274</v>
      </c>
      <c r="D101" s="251"/>
      <c r="E101" s="7" t="str">
        <f>if(A101="","", vlookup(A101,EAT!$M$2:$R$254,6,false))</f>
        <v/>
      </c>
      <c r="F101" s="7" t="str">
        <f>if(C101="","", vlookup(C101,BART!$I$2:$T$161,12,false))</f>
        <v>Water Quantity (Recycled Water Consumption)</v>
      </c>
    </row>
    <row r="102" ht="15.75" customHeight="1">
      <c r="A102" s="251"/>
      <c r="B102" s="254" t="s">
        <v>2275</v>
      </c>
      <c r="C102" s="273"/>
      <c r="D102" s="255" t="s">
        <v>2191</v>
      </c>
      <c r="E102" s="7" t="str">
        <f>if(A102="","", vlookup(A102,EAT!$M$2:$R$254,6,false))</f>
        <v/>
      </c>
      <c r="F102" s="7" t="str">
        <f>if(C102="","", vlookup(C102,BART!$I$2:$T$161,12,false))</f>
        <v/>
      </c>
      <c r="G102" s="7" t="str">
        <f>E99&amp;" = "&amp;F103&amp;" * Time"</f>
        <v>Effluent Quantity (Wastewater Recyling and Reclamation) = Water Flow Rate (Recycled Water Consumption) * Time</v>
      </c>
      <c r="H102" s="2" t="s">
        <v>636</v>
      </c>
      <c r="I102" s="7" t="s">
        <v>2573</v>
      </c>
    </row>
    <row r="103" ht="15.75" customHeight="1">
      <c r="A103" s="251"/>
      <c r="B103" s="251"/>
      <c r="C103" s="256" t="s">
        <v>2276</v>
      </c>
      <c r="D103" s="251"/>
      <c r="E103" s="7" t="str">
        <f>if(A103="","", vlookup(A103,EAT!$M$2:$R$254,6,false))</f>
        <v/>
      </c>
      <c r="F103" s="7" t="str">
        <f>if(C103="","", vlookup(C103,BART!$I$2:$T$161,12,false))</f>
        <v>Water Flow Rate (Recycled Water Consumption)</v>
      </c>
    </row>
    <row r="104" ht="15.75" customHeight="1">
      <c r="A104" s="271"/>
      <c r="B104" s="271"/>
      <c r="C104" s="271"/>
      <c r="D104" s="271"/>
      <c r="E104" s="7" t="str">
        <f>if(A104="","", vlookup(A104,EAT!$M$2:$R$254,6,false))</f>
        <v/>
      </c>
      <c r="F104" s="7" t="str">
        <f>if(C104="","", vlookup(C104,BART!$I$2:$T$161,12,false))</f>
        <v/>
      </c>
    </row>
    <row r="105" ht="15.75" customHeight="1">
      <c r="A105" s="248"/>
      <c r="B105" s="248"/>
      <c r="C105" s="248"/>
      <c r="D105" s="248"/>
      <c r="E105" s="7" t="str">
        <f>if(A105="","", vlookup(A105,EAT!$M$2:$R$254,6,false))</f>
        <v/>
      </c>
      <c r="F105" s="7" t="str">
        <f>if(C105="","", vlookup(C105,BART!$I$2:$T$161,12,false))</f>
        <v/>
      </c>
    </row>
    <row r="106" ht="15.75" customHeight="1">
      <c r="A106" s="252" t="s">
        <v>2272</v>
      </c>
      <c r="B106" s="251"/>
      <c r="C106" s="251"/>
      <c r="D106" s="251"/>
      <c r="E106" s="7" t="str">
        <f>if(A106="","", vlookup(A106,EAT!$M$2:$R$254,6,false))</f>
        <v>Effluent Quantity (Wastewater Recyling and Reclamation)</v>
      </c>
      <c r="F106" s="7" t="str">
        <f>if(C106="","", vlookup(C106,BART!$I$2:$T$161,12,false))</f>
        <v/>
      </c>
    </row>
    <row r="107" ht="15.75" customHeight="1">
      <c r="A107" s="251"/>
      <c r="B107" s="254" t="s">
        <v>2279</v>
      </c>
      <c r="C107" s="254"/>
      <c r="D107" s="255" t="s">
        <v>2186</v>
      </c>
      <c r="E107" s="7" t="str">
        <f>if(A107="","", vlookup(A107,EAT!$M$2:$R$254,6,false))</f>
        <v/>
      </c>
      <c r="F107" s="7" t="str">
        <f>if(C107="","", vlookup(C107,BART!$I$2:$T$161,12,false))</f>
        <v/>
      </c>
      <c r="G107" s="7" t="s">
        <v>2583</v>
      </c>
    </row>
    <row r="108" ht="15.75" customHeight="1">
      <c r="A108" s="251"/>
      <c r="B108" s="251"/>
      <c r="C108" s="256" t="s">
        <v>2280</v>
      </c>
      <c r="D108" s="251"/>
      <c r="E108" s="7" t="str">
        <f>if(A108="","", vlookup(A108,EAT!$M$2:$R$254,6,false))</f>
        <v/>
      </c>
      <c r="F108" s="7" t="str">
        <f>if(C108="","", vlookup(C108,BART!$I$2:$T$161,12,false))</f>
        <v>Water Quantity (Recycled Water Purchase)</v>
      </c>
    </row>
    <row r="109" ht="15.75" customHeight="1">
      <c r="A109" s="271"/>
      <c r="B109" s="271"/>
      <c r="C109" s="271"/>
      <c r="D109" s="271"/>
      <c r="E109" s="7" t="str">
        <f>if(A109="","", vlookup(A109,EAT!$M$2:$R$254,6,false))</f>
        <v/>
      </c>
      <c r="F109" s="7" t="str">
        <f>if(C109="","", vlookup(C109,BART!$I$2:$T$161,12,false))</f>
        <v/>
      </c>
    </row>
    <row r="110" ht="15.75" customHeight="1">
      <c r="A110" s="248"/>
      <c r="B110" s="248"/>
      <c r="C110" s="248"/>
      <c r="D110" s="248"/>
      <c r="E110" s="7" t="str">
        <f>if(A110="","", vlookup(A110,EAT!$M$2:$R$254,6,false))</f>
        <v/>
      </c>
      <c r="F110" s="7" t="str">
        <f>if(C110="","", vlookup(C110,BART!$I$2:$T$161,12,false))</f>
        <v/>
      </c>
    </row>
    <row r="111" ht="15.75" customHeight="1">
      <c r="A111" s="252" t="s">
        <v>2284</v>
      </c>
      <c r="B111" s="251"/>
      <c r="C111" s="251"/>
      <c r="D111" s="251"/>
      <c r="E111" s="7" t="str">
        <f>if(A111="","", vlookup(A111,EAT!$M$2:$R$254,6,false))</f>
        <v>Water Quantity (Water Use)</v>
      </c>
      <c r="F111" s="7" t="str">
        <f>if(C111="","", vlookup(C111,BART!$I$2:$T$161,12,false))</f>
        <v/>
      </c>
    </row>
    <row r="112" ht="15.75" customHeight="1">
      <c r="A112" s="251"/>
      <c r="B112" s="254" t="s">
        <v>2285</v>
      </c>
      <c r="C112" s="254"/>
      <c r="D112" s="255" t="s">
        <v>2186</v>
      </c>
      <c r="E112" s="7" t="str">
        <f>if(A112="","", vlookup(A112,EAT!$M$2:$R$254,6,false))</f>
        <v/>
      </c>
      <c r="F112" s="7" t="str">
        <f>if(C112="","", vlookup(C112,BART!$I$2:$T$161,12,false))</f>
        <v/>
      </c>
      <c r="G112" s="7" t="s">
        <v>2584</v>
      </c>
    </row>
    <row r="113" ht="15.75" customHeight="1">
      <c r="A113" s="251"/>
      <c r="B113" s="251"/>
      <c r="C113" s="256" t="s">
        <v>2286</v>
      </c>
      <c r="D113" s="251"/>
      <c r="E113" s="7" t="str">
        <f>if(A113="","", vlookup(A113,EAT!$M$2:$R$254,6,false))</f>
        <v/>
      </c>
      <c r="F113" s="7" t="str">
        <f>if(C113="","", vlookup(C113,BART!$I$2:$T$161,12,false))</f>
        <v>Water Quantity (Potable Water Purchase)</v>
      </c>
    </row>
    <row r="114" ht="15.75" customHeight="1">
      <c r="A114" s="251"/>
      <c r="B114" s="254" t="s">
        <v>2287</v>
      </c>
      <c r="C114" s="254"/>
      <c r="D114" s="255" t="s">
        <v>2186</v>
      </c>
      <c r="E114" s="7" t="str">
        <f>if(A114="","", vlookup(A114,EAT!$M$2:$R$254,6,false))</f>
        <v/>
      </c>
      <c r="F114" s="7" t="str">
        <f>if(C114="","", vlookup(C114,BART!$I$2:$T$161,12,false))</f>
        <v/>
      </c>
      <c r="G114" s="7" t="s">
        <v>2585</v>
      </c>
    </row>
    <row r="115" ht="15.75" customHeight="1">
      <c r="A115" s="251"/>
      <c r="B115" s="251"/>
      <c r="C115" s="256" t="s">
        <v>2288</v>
      </c>
      <c r="D115" s="251"/>
      <c r="E115" s="7" t="str">
        <f>if(A115="","", vlookup(A115,EAT!$M$2:$R$254,6,false))</f>
        <v/>
      </c>
      <c r="F115" s="7" t="str">
        <f>if(C115="","", vlookup(C115,BART!$I$2:$T$161,12,false))</f>
        <v>Water Quantity (Potable Water Consumption)</v>
      </c>
    </row>
    <row r="116" ht="15.75" customHeight="1">
      <c r="A116" s="251"/>
      <c r="B116" s="254" t="s">
        <v>2289</v>
      </c>
      <c r="C116" s="273"/>
      <c r="D116" s="255" t="s">
        <v>2191</v>
      </c>
      <c r="E116" s="7" t="str">
        <f>if(A116="","", vlookup(A116,EAT!$M$2:$R$254,6,false))</f>
        <v/>
      </c>
      <c r="F116" s="7" t="str">
        <f>if(C116="","", vlookup(C116,BART!$I$2:$T$161,12,false))</f>
        <v/>
      </c>
      <c r="G116" s="7" t="str">
        <f>E111&amp;" = "&amp;F117&amp;" * Time"</f>
        <v>Water Quantity (Water Use) = Water Flow Rate (Potable Water Consumption) * Time</v>
      </c>
      <c r="H116" s="2" t="s">
        <v>636</v>
      </c>
      <c r="I116" s="7" t="s">
        <v>2573</v>
      </c>
    </row>
    <row r="117" ht="15.75" customHeight="1">
      <c r="A117" s="251"/>
      <c r="B117" s="251"/>
      <c r="C117" s="256" t="s">
        <v>2290</v>
      </c>
      <c r="D117" s="251"/>
      <c r="E117" s="7" t="str">
        <f>if(A117="","", vlookup(A117,EAT!$M$2:$R$254,6,false))</f>
        <v/>
      </c>
      <c r="F117" s="7" t="str">
        <f>if(C117="","", vlookup(C117,BART!$I$2:$T$161,12,false))</f>
        <v>Water Flow Rate (Potable Water Consumption)</v>
      </c>
    </row>
    <row r="118" ht="15.75" customHeight="1">
      <c r="A118" s="271"/>
      <c r="B118" s="271"/>
      <c r="C118" s="271"/>
      <c r="D118" s="271"/>
      <c r="E118" s="7" t="str">
        <f>if(A118="","", vlookup(A118,EAT!$M$2:$R$254,6,false))</f>
        <v/>
      </c>
      <c r="F118" s="7" t="str">
        <f>if(C118="","", vlookup(C118,BART!$I$2:$T$161,12,false))</f>
        <v/>
      </c>
    </row>
    <row r="119" ht="15.75" customHeight="1">
      <c r="A119" s="248"/>
      <c r="B119" s="248"/>
      <c r="C119" s="248"/>
      <c r="D119" s="248"/>
      <c r="E119" s="7" t="str">
        <f>if(A119="","", vlookup(A119,EAT!$M$2:$R$254,6,false))</f>
        <v/>
      </c>
      <c r="F119" s="7" t="str">
        <f>if(C119="","", vlookup(C119,BART!$I$2:$T$161,12,false))</f>
        <v/>
      </c>
    </row>
    <row r="120" ht="15.75" customHeight="1">
      <c r="A120" s="252" t="s">
        <v>2293</v>
      </c>
      <c r="B120" s="251"/>
      <c r="C120" s="251"/>
      <c r="D120" s="251"/>
      <c r="E120" s="7" t="str">
        <f>if(A120="","", vlookup(A120,EAT!$M$2:$R$254,6,false))</f>
        <v>Refrigerant Quantity (Refrigerant Leak)</v>
      </c>
      <c r="F120" s="7" t="str">
        <f>if(C120="","", vlookup(C120,BART!$I$2:$T$161,12,false))</f>
        <v/>
      </c>
    </row>
    <row r="121" ht="15.75" customHeight="1">
      <c r="A121" s="251"/>
      <c r="B121" s="254" t="s">
        <v>2294</v>
      </c>
      <c r="C121" s="254"/>
      <c r="D121" s="255" t="s">
        <v>2186</v>
      </c>
      <c r="E121" s="7" t="str">
        <f>if(A121="","", vlookup(A121,EAT!$M$2:$R$254,6,false))</f>
        <v/>
      </c>
      <c r="F121" s="7" t="str">
        <f>if(C121="","", vlookup(C121,BART!$I$2:$T$161,12,false))</f>
        <v/>
      </c>
      <c r="G121" s="7" t="s">
        <v>2586</v>
      </c>
    </row>
    <row r="122" ht="15.75" customHeight="1">
      <c r="A122" s="251"/>
      <c r="B122" s="251"/>
      <c r="C122" s="256" t="s">
        <v>2295</v>
      </c>
      <c r="D122" s="251"/>
      <c r="E122" s="7" t="str">
        <f>if(A122="","", vlookup(A122,EAT!$M$2:$R$254,6,false))</f>
        <v/>
      </c>
      <c r="F122" s="7" t="str">
        <f>if(C122="","", vlookup(C122,BART!$I$2:$T$161,12,false))</f>
        <v>Refrigerant Quantity (Refrigerant Purchase)</v>
      </c>
    </row>
    <row r="123" ht="15.75" customHeight="1">
      <c r="A123" s="251"/>
      <c r="B123" s="254" t="s">
        <v>2297</v>
      </c>
      <c r="C123" s="254"/>
      <c r="D123" s="255" t="s">
        <v>2186</v>
      </c>
      <c r="E123" s="7" t="str">
        <f>if(A123="","", vlookup(A123,EAT!$M$2:$R$254,6,false))</f>
        <v/>
      </c>
      <c r="F123" s="7" t="str">
        <f>if(C123="","", vlookup(C123,BART!$I$2:$T$161,12,false))</f>
        <v/>
      </c>
      <c r="G123" s="7" t="s">
        <v>2587</v>
      </c>
    </row>
    <row r="124" ht="15.75" customHeight="1">
      <c r="A124" s="251"/>
      <c r="B124" s="251"/>
      <c r="C124" s="256" t="s">
        <v>2298</v>
      </c>
      <c r="D124" s="251"/>
      <c r="E124" s="7" t="str">
        <f>if(A124="","", vlookup(A124,EAT!$M$2:$R$254,6,false))</f>
        <v/>
      </c>
      <c r="F124" s="7" t="str">
        <f>if(C124="","", vlookup(C124,BART!$I$2:$T$161,12,false))</f>
        <v>Refrigerant Quantity (Refrigerant Refill)</v>
      </c>
    </row>
    <row r="125" ht="15.75" customHeight="1">
      <c r="A125" s="251"/>
      <c r="B125" s="254" t="s">
        <v>2300</v>
      </c>
      <c r="C125" s="257"/>
      <c r="D125" s="255" t="s">
        <v>2199</v>
      </c>
      <c r="E125" s="7" t="str">
        <f>if(A125="","", vlookup(A125,EAT!$M$2:$R$254,6,false))</f>
        <v/>
      </c>
      <c r="F125" s="7" t="str">
        <f>if(C125="","", vlookup(C125,BART!$I$2:$T$161,12,false))</f>
        <v/>
      </c>
      <c r="G125" s="7" t="str">
        <f>E120&amp;" = "&amp;F126&amp;" + "&amp;F127&amp;" (BOP) - "&amp;F127&amp;" (EOP)"</f>
        <v>Refrigerant Quantity (Refrigerant Leak) = Refrigerant Quantity (Refrigerant Purchase) + Refrigerant Quantity (Refrigerant Inventory) (BOP) - Refrigerant Quantity (Refrigerant Inventory) (EOP)</v>
      </c>
    </row>
    <row r="126" ht="15.75" customHeight="1">
      <c r="A126" s="251"/>
      <c r="B126" s="251"/>
      <c r="C126" s="256" t="s">
        <v>2295</v>
      </c>
      <c r="D126" s="251"/>
      <c r="E126" s="7" t="str">
        <f>if(A126="","", vlookup(A126,EAT!$M$2:$R$254,6,false))</f>
        <v/>
      </c>
      <c r="F126" s="7" t="str">
        <f>if(C126="","", vlookup(C126,BART!$I$2:$T$161,12,false))</f>
        <v>Refrigerant Quantity (Refrigerant Purchase)</v>
      </c>
    </row>
    <row r="127" ht="15.75" customHeight="1">
      <c r="A127" s="251"/>
      <c r="B127" s="251"/>
      <c r="C127" s="256" t="s">
        <v>2302</v>
      </c>
      <c r="D127" s="251"/>
      <c r="E127" s="7" t="str">
        <f>if(A127="","", vlookup(A127,EAT!$M$2:$R$254,6,false))</f>
        <v/>
      </c>
      <c r="F127" s="7" t="str">
        <f>if(C127="","", vlookup(C127,BART!$I$2:$T$161,12,false))</f>
        <v>Refrigerant Quantity (Refrigerant Inventory)</v>
      </c>
    </row>
    <row r="128" ht="15.75" customHeight="1">
      <c r="A128" s="251"/>
      <c r="B128" s="254" t="s">
        <v>2304</v>
      </c>
      <c r="C128" s="273"/>
      <c r="D128" s="255" t="s">
        <v>2191</v>
      </c>
      <c r="E128" s="7" t="str">
        <f>if(A128="","", vlookup(A128,EAT!$M$2:$R$254,6,false))</f>
        <v/>
      </c>
      <c r="F128" s="7" t="str">
        <f>if(C129="","", vlookup(C129,BART!$I$2:$T$161,12,false))</f>
        <v>Refrigerant Capacity (Refrigeration System Operation)</v>
      </c>
      <c r="G128" s="7" t="str">
        <f>E120&amp;" = "&amp;F128&amp;" * Refrigerant Leak Rate * Time"</f>
        <v>Refrigerant Quantity (Refrigerant Leak) = Refrigerant Capacity (Refrigeration System Operation) * Refrigerant Leak Rate * Time</v>
      </c>
      <c r="H128" s="7" t="s">
        <v>2588</v>
      </c>
      <c r="I128" s="7" t="s">
        <v>2573</v>
      </c>
    </row>
    <row r="129" ht="15.75" customHeight="1">
      <c r="A129" s="251"/>
      <c r="B129" s="251"/>
      <c r="C129" s="256" t="s">
        <v>2305</v>
      </c>
      <c r="D129" s="251"/>
      <c r="E129" s="7" t="str">
        <f>if(A129="","", vlookup(A129,EAT!$M$2:$R$254,6,false))</f>
        <v/>
      </c>
    </row>
    <row r="130" ht="15.75" customHeight="1">
      <c r="A130" s="271"/>
      <c r="B130" s="271"/>
      <c r="C130" s="271"/>
      <c r="D130" s="271"/>
      <c r="E130" s="7" t="str">
        <f>if(A130="","", vlookup(A130,EAT!$M$2:$R$254,6,false))</f>
        <v/>
      </c>
      <c r="F130" s="7" t="str">
        <f>if(C130="","", vlookup(C130,BART!$I$2:$T$161,12,false))</f>
        <v/>
      </c>
    </row>
    <row r="131" ht="15.75" customHeight="1">
      <c r="A131" s="248"/>
      <c r="B131" s="248"/>
      <c r="C131" s="248"/>
      <c r="D131" s="248"/>
      <c r="E131" s="7" t="str">
        <f>if(A131="","", vlookup(A131,EAT!$M$2:$R$254,6,false))</f>
        <v/>
      </c>
      <c r="F131" s="7" t="str">
        <f>if(C131="","", vlookup(C131,BART!$I$2:$T$161,12,false))</f>
        <v/>
      </c>
    </row>
    <row r="132" ht="15.75" customHeight="1">
      <c r="A132" s="252" t="s">
        <v>2310</v>
      </c>
      <c r="B132" s="251"/>
      <c r="C132" s="251"/>
      <c r="D132" s="251"/>
      <c r="E132" s="7" t="str">
        <f>if(A132="","", vlookup(A132,EAT!$M$2:$R$254,6,false))</f>
        <v>Fuel Quantity (Fuel Combustion)</v>
      </c>
      <c r="F132" s="7" t="str">
        <f>if(C132="","", vlookup(C132,BART!$I$2:$T$161,12,false))</f>
        <v/>
      </c>
    </row>
    <row r="133" ht="15.75" customHeight="1">
      <c r="A133" s="251"/>
      <c r="B133" s="254" t="s">
        <v>2311</v>
      </c>
      <c r="C133" s="254"/>
      <c r="D133" s="255" t="s">
        <v>2186</v>
      </c>
      <c r="E133" s="7" t="str">
        <f>if(A133="","", vlookup(A133,EAT!$M$2:$R$254,6,false))</f>
        <v/>
      </c>
      <c r="F133" s="7" t="str">
        <f>if(C133="","", vlookup(C133,BART!$I$2:$T$161,12,false))</f>
        <v/>
      </c>
      <c r="G133" s="7" t="s">
        <v>2589</v>
      </c>
    </row>
    <row r="134" ht="15.75" customHeight="1">
      <c r="A134" s="251"/>
      <c r="B134" s="251"/>
      <c r="C134" s="256" t="s">
        <v>2313</v>
      </c>
      <c r="D134" s="251"/>
      <c r="E134" s="7" t="str">
        <f>if(A134="","", vlookup(A134,EAT!$M$2:$R$254,6,false))</f>
        <v/>
      </c>
      <c r="F134" s="7" t="str">
        <f>if(C134="","", vlookup(C134,BART!$I$2:$T$161,12,false))</f>
        <v>Fuel Quantity (Fuel Consumption)</v>
      </c>
    </row>
    <row r="135" ht="15.75" customHeight="1">
      <c r="A135" s="251"/>
      <c r="B135" s="254" t="s">
        <v>2314</v>
      </c>
      <c r="C135" s="273"/>
      <c r="D135" s="255" t="s">
        <v>2191</v>
      </c>
      <c r="E135" s="7" t="str">
        <f>if(A135="","", vlookup(A135,EAT!$M$2:$R$254,6,false))</f>
        <v/>
      </c>
      <c r="F135" s="7" t="str">
        <f>if(C135="","", vlookup(C135,BART!$I$2:$T$161,12,false))</f>
        <v/>
      </c>
      <c r="G135" s="7" t="str">
        <f>E132&amp;" = "&amp;F136&amp;" * Time"</f>
        <v>Fuel Quantity (Fuel Combustion) = Fuel Flow Rate (Fuel Consumption) * Time</v>
      </c>
      <c r="H135" s="2" t="s">
        <v>636</v>
      </c>
      <c r="I135" s="7" t="s">
        <v>2573</v>
      </c>
    </row>
    <row r="136" ht="15.75" customHeight="1">
      <c r="A136" s="251"/>
      <c r="B136" s="251"/>
      <c r="C136" s="256" t="s">
        <v>2316</v>
      </c>
      <c r="D136" s="251"/>
      <c r="E136" s="7" t="str">
        <f>if(A136="","", vlookup(A136,EAT!$M$2:$R$254,6,false))</f>
        <v/>
      </c>
      <c r="F136" s="7" t="str">
        <f>if(C136="","", vlookup(C136,BART!$I$2:$T$161,12,false))</f>
        <v>Fuel Flow Rate (Fuel Consumption)</v>
      </c>
    </row>
    <row r="137" ht="15.75" customHeight="1">
      <c r="A137" s="251"/>
      <c r="B137" s="254" t="s">
        <v>2317</v>
      </c>
      <c r="C137" s="273"/>
      <c r="D137" s="255" t="s">
        <v>2191</v>
      </c>
      <c r="E137" s="7" t="str">
        <f>if(A137="","", vlookup(A137,EAT!$M$2:$R$254,6,false))</f>
        <v/>
      </c>
      <c r="F137" s="7" t="str">
        <f>if(C137="","", vlookup(C137,BART!$I$2:$T$161,12,false))</f>
        <v/>
      </c>
      <c r="G137" s="7" t="str">
        <f>E132&amp;" = "&amp;F138&amp;" * Time *"&amp;F139</f>
        <v>Fuel Quantity (Fuel Combustion) = Fuel Flow Rate (Fuel Consumption) * Time *Fuel Percentage Composition (Fuel Consumption)</v>
      </c>
      <c r="H137" s="2" t="s">
        <v>636</v>
      </c>
    </row>
    <row r="138" ht="15.75" customHeight="1">
      <c r="A138" s="251"/>
      <c r="B138" s="251"/>
      <c r="C138" s="256" t="s">
        <v>2316</v>
      </c>
      <c r="D138" s="251"/>
      <c r="E138" s="7" t="str">
        <f>if(A138="","", vlookup(A138,EAT!$M$2:$R$254,6,false))</f>
        <v/>
      </c>
      <c r="F138" s="7" t="str">
        <f>if(C138="","", vlookup(C138,BART!$I$2:$T$161,12,false))</f>
        <v>Fuel Flow Rate (Fuel Consumption)</v>
      </c>
    </row>
    <row r="139" ht="15.75" customHeight="1">
      <c r="A139" s="251"/>
      <c r="B139" s="251"/>
      <c r="C139" s="256" t="s">
        <v>2319</v>
      </c>
      <c r="D139" s="251"/>
      <c r="E139" s="7" t="str">
        <f>if(A139="","", vlookup(A139,EAT!$M$2:$R$254,6,false))</f>
        <v/>
      </c>
      <c r="F139" s="7" t="str">
        <f>if(C139="","", vlookup(C139,BART!$I$2:$T$161,12,false))</f>
        <v>Fuel Percentage Composition (Fuel Consumption)</v>
      </c>
    </row>
    <row r="140" ht="15.75" customHeight="1">
      <c r="A140" s="251"/>
      <c r="B140" s="254" t="s">
        <v>2320</v>
      </c>
      <c r="C140" s="254"/>
      <c r="D140" s="255" t="s">
        <v>2186</v>
      </c>
      <c r="E140" s="7" t="str">
        <f>if(A140="","", vlookup(A140,EAT!$M$2:$R$254,6,false))</f>
        <v/>
      </c>
      <c r="F140" s="7" t="str">
        <f>if(C140="","", vlookup(C140,BART!$I$2:$T$161,12,false))</f>
        <v/>
      </c>
      <c r="G140" s="7" t="s">
        <v>2590</v>
      </c>
    </row>
    <row r="141" ht="15.75" customHeight="1">
      <c r="A141" s="251"/>
      <c r="B141" s="251"/>
      <c r="C141" s="256" t="s">
        <v>2322</v>
      </c>
      <c r="D141" s="251"/>
      <c r="E141" s="7" t="str">
        <f>if(A141="","", vlookup(A141,EAT!$M$2:$R$254,6,false))</f>
        <v/>
      </c>
      <c r="F141" s="7" t="str">
        <f>if(C141="","", vlookup(C141,BART!$I$2:$T$161,12,false))</f>
        <v>Fuel Quantity (Fuel Purchase)</v>
      </c>
    </row>
    <row r="142" ht="15.75" customHeight="1">
      <c r="A142" s="251"/>
      <c r="B142" s="254" t="s">
        <v>2323</v>
      </c>
      <c r="C142" s="257"/>
      <c r="D142" s="255" t="s">
        <v>2199</v>
      </c>
      <c r="E142" s="7" t="str">
        <f>if(A142="","", vlookup(A142,EAT!$M$2:$R$254,6,false))</f>
        <v/>
      </c>
      <c r="F142" s="7" t="str">
        <f>if(C142="","", vlookup(C142,BART!$I$2:$T$161,12,false))</f>
        <v/>
      </c>
      <c r="G142" s="7" t="str">
        <f>E132&amp;" = "&amp;F143&amp;" + "&amp;F144&amp;" (BOP) - "&amp;F144&amp;" (EOP)"</f>
        <v>Fuel Quantity (Fuel Combustion) = Fuel Quantity (Fuel Purchase) + Fuel Quantity (Fuel Inventory) (BOP) - Fuel Quantity (Fuel Inventory) (EOP)</v>
      </c>
    </row>
    <row r="143" ht="15.75" customHeight="1">
      <c r="A143" s="251"/>
      <c r="B143" s="251"/>
      <c r="C143" s="256" t="s">
        <v>2322</v>
      </c>
      <c r="D143" s="251"/>
      <c r="E143" s="7" t="str">
        <f>if(A143="","", vlookup(A143,EAT!$M$2:$R$254,6,false))</f>
        <v/>
      </c>
      <c r="F143" s="7" t="str">
        <f>if(C143="","", vlookup(C143,BART!$I$2:$T$161,12,false))</f>
        <v>Fuel Quantity (Fuel Purchase)</v>
      </c>
    </row>
    <row r="144" ht="15.75" customHeight="1">
      <c r="A144" s="251"/>
      <c r="B144" s="251"/>
      <c r="C144" s="256" t="s">
        <v>2325</v>
      </c>
      <c r="D144" s="251"/>
      <c r="E144" s="7" t="str">
        <f>if(A144="","", vlookup(A144,EAT!$M$2:$R$254,6,false))</f>
        <v/>
      </c>
      <c r="F144" s="7" t="str">
        <f>if(C144="","", vlookup(C144,BART!$I$2:$T$161,12,false))</f>
        <v>Fuel Quantity (Fuel Inventory)</v>
      </c>
    </row>
    <row r="145" ht="15.75" customHeight="1">
      <c r="A145" s="271"/>
      <c r="B145" s="271"/>
      <c r="C145" s="271"/>
      <c r="D145" s="271"/>
      <c r="E145" s="7" t="str">
        <f>if(A145="","", vlookup(A145,EAT!$M$2:$R$254,6,false))</f>
        <v/>
      </c>
      <c r="F145" s="7" t="str">
        <f>if(C145="","", vlookup(C145,BART!$I$2:$T$161,12,false))</f>
        <v/>
      </c>
    </row>
    <row r="146" ht="15.75" customHeight="1">
      <c r="A146" s="248"/>
      <c r="B146" s="248"/>
      <c r="C146" s="248"/>
      <c r="D146" s="248"/>
      <c r="E146" s="7" t="str">
        <f>if(A146="","", vlookup(A146,EAT!$M$2:$R$254,6,false))</f>
        <v/>
      </c>
      <c r="F146" s="7" t="str">
        <f>if(C146="","", vlookup(C146,BART!$I$2:$T$161,12,false))</f>
        <v/>
      </c>
    </row>
    <row r="147" ht="15.75" customHeight="1">
      <c r="A147" s="252" t="s">
        <v>2329</v>
      </c>
      <c r="B147" s="251"/>
      <c r="C147" s="251"/>
      <c r="D147" s="251"/>
      <c r="E147" s="7" t="str">
        <f>if(A147="","", vlookup(A147,EAT!$M$2:$R$254,6,false))</f>
        <v>Chemical Quantity (Chemical Production)</v>
      </c>
      <c r="F147" s="7" t="str">
        <f>if(C147="","", vlookup(C147,BART!$I$2:$T$161,12,false))</f>
        <v/>
      </c>
    </row>
    <row r="148" ht="15.75" customHeight="1">
      <c r="A148" s="251"/>
      <c r="B148" s="254" t="s">
        <v>2330</v>
      </c>
      <c r="C148" s="254"/>
      <c r="D148" s="255" t="s">
        <v>2186</v>
      </c>
      <c r="E148" s="7" t="str">
        <f>if(A148="","", vlookup(A148,EAT!$M$2:$R$254,6,false))</f>
        <v/>
      </c>
      <c r="F148" s="7" t="str">
        <f>if(C148="","", vlookup(C148,BART!$I$2:$T$161,12,false))</f>
        <v/>
      </c>
      <c r="G148" s="7" t="s">
        <v>2591</v>
      </c>
    </row>
    <row r="149" ht="15.75" customHeight="1">
      <c r="A149" s="251"/>
      <c r="B149" s="251"/>
      <c r="C149" s="256" t="s">
        <v>2331</v>
      </c>
      <c r="D149" s="251"/>
      <c r="E149" s="7" t="str">
        <f>if(A149="","", vlookup(A149,EAT!$M$2:$R$254,6,false))</f>
        <v/>
      </c>
      <c r="F149" s="7" t="str">
        <f>if(C149="","", vlookup(C149,BART!$I$2:$T$161,12,false))</f>
        <v>Chemical Quantity (Chemical Purchase and Use)</v>
      </c>
    </row>
    <row r="150" ht="15.75" customHeight="1">
      <c r="A150" s="271"/>
      <c r="B150" s="271"/>
      <c r="C150" s="271"/>
      <c r="D150" s="271"/>
      <c r="E150" s="7" t="str">
        <f>if(A150="","", vlookup(A150,EAT!$M$2:$R$254,6,false))</f>
        <v/>
      </c>
      <c r="F150" s="7" t="str">
        <f>if(C150="","", vlookup(C150,BART!$I$2:$T$161,12,false))</f>
        <v/>
      </c>
    </row>
    <row r="151" ht="15.75" customHeight="1">
      <c r="A151" s="248"/>
      <c r="B151" s="248"/>
      <c r="C151" s="248"/>
      <c r="D151" s="248"/>
      <c r="E151" s="7" t="str">
        <f>if(A151="","", vlookup(A151,EAT!$M$2:$R$254,6,false))</f>
        <v/>
      </c>
      <c r="F151" s="7" t="str">
        <f>if(C151="","", vlookup(C151,BART!$I$2:$T$161,12,false))</f>
        <v/>
      </c>
    </row>
    <row r="152" ht="15.75" customHeight="1">
      <c r="A152" s="252" t="s">
        <v>2335</v>
      </c>
      <c r="B152" s="251"/>
      <c r="C152" s="251"/>
      <c r="D152" s="251"/>
      <c r="E152" s="7" t="str">
        <f>if(A152="","", vlookup(A152,EAT!$M$2:$R$254,6,false))</f>
        <v>Total Price (Goods and Services Purchase)</v>
      </c>
      <c r="F152" s="7" t="str">
        <f>if(C152="","", vlookup(C152,BART!$I$2:$T$161,12,false))</f>
        <v/>
      </c>
    </row>
    <row r="153" ht="15.75" customHeight="1">
      <c r="A153" s="251"/>
      <c r="B153" s="254" t="s">
        <v>2336</v>
      </c>
      <c r="C153" s="254"/>
      <c r="D153" s="255" t="s">
        <v>2186</v>
      </c>
      <c r="E153" s="7" t="str">
        <f>if(A153="","", vlookup(A153,EAT!$M$2:$R$254,6,false))</f>
        <v/>
      </c>
      <c r="F153" s="7" t="str">
        <f>if(C153="","", vlookup(C153,BART!$I$2:$T$161,12,false))</f>
        <v/>
      </c>
      <c r="G153" s="7" t="s">
        <v>2592</v>
      </c>
    </row>
    <row r="154" ht="15.75" customHeight="1">
      <c r="A154" s="251"/>
      <c r="B154" s="251"/>
      <c r="C154" s="256" t="s">
        <v>2337</v>
      </c>
      <c r="D154" s="251"/>
      <c r="E154" s="7" t="str">
        <f>if(A154="","", vlookup(A154,EAT!$M$2:$R$254,6,false))</f>
        <v/>
      </c>
      <c r="F154" s="7" t="str">
        <f>if(C154="","", vlookup(C154,BART!$I$2:$T$161,12,false))</f>
        <v>Purchase Price (Goods and Services Purchase and Use)</v>
      </c>
    </row>
    <row r="155" ht="15.75" customHeight="1">
      <c r="A155" s="271"/>
      <c r="B155" s="271"/>
      <c r="C155" s="271"/>
      <c r="D155" s="271"/>
      <c r="E155" s="7" t="str">
        <f>if(A155="","", vlookup(A155,EAT!$M$2:$R$254,6,false))</f>
        <v/>
      </c>
      <c r="F155" s="7" t="str">
        <f>if(C155="","", vlookup(C155,BART!$I$2:$T$161,12,false))</f>
        <v/>
      </c>
    </row>
    <row r="156" ht="15.75" customHeight="1">
      <c r="A156" s="248"/>
      <c r="B156" s="248"/>
      <c r="C156" s="248"/>
      <c r="D156" s="248"/>
      <c r="E156" s="7" t="str">
        <f>if(A156="","", vlookup(A156,EAT!$M$2:$R$254,6,false))</f>
        <v/>
      </c>
      <c r="F156" s="7" t="str">
        <f>if(C156="","", vlookup(C156,BART!$I$2:$T$161,12,false))</f>
        <v/>
      </c>
    </row>
    <row r="157" ht="15.75" customHeight="1">
      <c r="A157" s="252" t="s">
        <v>2341</v>
      </c>
      <c r="B157" s="251"/>
      <c r="C157" s="251"/>
      <c r="D157" s="251"/>
      <c r="E157" s="7" t="str">
        <f>if(A157="","", vlookup(A157,EAT!$M$2:$R$254,6,false))</f>
        <v>[Operational Parameter] ([Emission Source])</v>
      </c>
      <c r="F157" s="7" t="str">
        <f>if(C157="","", vlookup(C157,BART!$I$2:$T$161,12,false))</f>
        <v/>
      </c>
    </row>
    <row r="158" ht="15.75" customHeight="1">
      <c r="A158" s="251"/>
      <c r="B158" s="254" t="s">
        <v>2342</v>
      </c>
      <c r="C158" s="251"/>
      <c r="D158" s="251" t="s">
        <v>2186</v>
      </c>
      <c r="E158" s="7" t="str">
        <f>if(A158="","", vlookup(A158,EAT!$M$2:$R$254,6,false))</f>
        <v/>
      </c>
      <c r="F158" s="7" t="str">
        <f>if(C158="","", vlookup(C158,BART!$I$2:$T$161,12,false))</f>
        <v/>
      </c>
      <c r="G158" s="7" t="s">
        <v>2593</v>
      </c>
    </row>
    <row r="159" ht="15.75" customHeight="1">
      <c r="A159" s="251"/>
      <c r="B159" s="251"/>
      <c r="C159" s="256" t="s">
        <v>2343</v>
      </c>
      <c r="D159" s="251"/>
      <c r="E159" s="7" t="str">
        <f>if(A159="","", vlookup(A159,EAT!$M$2:$R$254,6,false))</f>
        <v/>
      </c>
      <c r="F159" s="7" t="str">
        <f>if(C159="","", vlookup(C159,BART!$I$2:$T$161,12,false))</f>
        <v>[Operational Parameter] ([Emission Source])</v>
      </c>
    </row>
    <row r="160" ht="15.75" customHeight="1">
      <c r="A160" s="271"/>
      <c r="B160" s="271"/>
      <c r="C160" s="271"/>
      <c r="D160" s="271"/>
      <c r="E160" s="7" t="str">
        <f>if(A160="","", vlookup(A160,EAT!$M$2:$R$254,6,false))</f>
        <v/>
      </c>
      <c r="F160" s="7" t="str">
        <f>if(C160="","", vlookup(C160,BART!$I$2:$T$161,12,false))</f>
        <v/>
      </c>
    </row>
    <row r="161" ht="15.75" customHeight="1">
      <c r="A161" s="248"/>
      <c r="B161" s="248"/>
      <c r="C161" s="248"/>
      <c r="D161" s="248"/>
      <c r="E161" s="7" t="str">
        <f>if(A161="","", vlookup(A161,EAT!$M$2:$R$254,6,false))</f>
        <v/>
      </c>
      <c r="F161" s="7" t="str">
        <f>if(C161="","", vlookup(C161,BART!$I$2:$T$161,12,false))</f>
        <v/>
      </c>
    </row>
    <row r="162" ht="15.75" customHeight="1">
      <c r="A162" s="252" t="s">
        <v>2347</v>
      </c>
      <c r="B162" s="251"/>
      <c r="C162" s="251"/>
      <c r="D162" s="251"/>
      <c r="E162" s="7" t="str">
        <f>if(A162="","", vlookup(A162,EAT!$M$2:$R$254,6,false))</f>
        <v>Carbon Dioxide Quantity (Carbon Dioxide Release)</v>
      </c>
      <c r="F162" s="7" t="str">
        <f>if(C162="","", vlookup(C162,BART!$I$2:$T$161,12,false))</f>
        <v/>
      </c>
    </row>
    <row r="163" ht="15.75" customHeight="1">
      <c r="A163" s="251"/>
      <c r="B163" s="254" t="s">
        <v>2348</v>
      </c>
      <c r="C163" s="254"/>
      <c r="D163" s="255" t="s">
        <v>2186</v>
      </c>
      <c r="E163" s="7" t="str">
        <f>if(A163="","", vlookup(A163,EAT!$M$2:$R$254,6,false))</f>
        <v/>
      </c>
      <c r="F163" s="7" t="str">
        <f>if(C163="","", vlookup(C163,BART!$I$2:$T$161,12,false))</f>
        <v/>
      </c>
      <c r="G163" s="7" t="s">
        <v>2594</v>
      </c>
    </row>
    <row r="164" ht="15.75" customHeight="1">
      <c r="A164" s="251"/>
      <c r="B164" s="251"/>
      <c r="C164" s="256" t="s">
        <v>2349</v>
      </c>
      <c r="D164" s="251"/>
      <c r="E164" s="7" t="str">
        <f>if(A164="","", vlookup(A164,EAT!$M$2:$R$254,6,false))</f>
        <v/>
      </c>
      <c r="F164" s="7" t="str">
        <f>if(C164="","", vlookup(C164,BART!$I$2:$T$161,12,false))</f>
        <v>Greenhouse Gas Quantity (Greenhouse Gas Use)</v>
      </c>
    </row>
    <row r="165" ht="15.75" customHeight="1">
      <c r="A165" s="271"/>
      <c r="B165" s="271"/>
      <c r="C165" s="271"/>
      <c r="D165" s="271"/>
      <c r="E165" s="7" t="str">
        <f>if(A165="","", vlookup(A165,EAT!$M$2:$R$254,6,false))</f>
        <v/>
      </c>
      <c r="F165" s="7" t="str">
        <f>if(C165="","", vlookup(C165,BART!$I$2:$T$161,12,false))</f>
        <v/>
      </c>
    </row>
    <row r="166" ht="15.75" customHeight="1">
      <c r="A166" s="248"/>
      <c r="B166" s="248"/>
      <c r="C166" s="248"/>
      <c r="D166" s="248"/>
      <c r="E166" s="7" t="str">
        <f>if(A166="","", vlookup(A166,EAT!$M$2:$R$254,6,false))</f>
        <v/>
      </c>
      <c r="F166" s="7" t="str">
        <f>if(C166="","", vlookup(C166,BART!$I$2:$T$161,12,false))</f>
        <v/>
      </c>
    </row>
    <row r="167" ht="15.75" customHeight="1">
      <c r="A167" s="252" t="s">
        <v>2352</v>
      </c>
      <c r="B167" s="251"/>
      <c r="C167" s="251"/>
      <c r="D167" s="251"/>
      <c r="E167" s="7" t="str">
        <f>if(A167="","", vlookup(A167,EAT!$M$2:$R$254,6,false))</f>
        <v>Influent Quantity (Industrial Water Reverse Osmosis)</v>
      </c>
      <c r="F167" s="7" t="str">
        <f>if(C167="","", vlookup(C167,BART!$I$2:$T$161,12,false))</f>
        <v/>
      </c>
    </row>
    <row r="168" ht="15.75" customHeight="1">
      <c r="A168" s="251"/>
      <c r="B168" s="254" t="s">
        <v>2354</v>
      </c>
      <c r="C168" s="254"/>
      <c r="D168" s="255" t="s">
        <v>2186</v>
      </c>
      <c r="E168" s="7" t="str">
        <f>if(A168="","", vlookup(A168,EAT!$M$2:$R$254,6,false))</f>
        <v/>
      </c>
      <c r="F168" s="7" t="str">
        <f>if(C168="","", vlookup(C168,BART!$I$2:$T$161,12,false))</f>
        <v/>
      </c>
      <c r="G168" s="7" t="s">
        <v>2595</v>
      </c>
    </row>
    <row r="169" ht="15.75" customHeight="1">
      <c r="A169" s="251"/>
      <c r="B169" s="251"/>
      <c r="C169" s="256" t="s">
        <v>2355</v>
      </c>
      <c r="D169" s="251"/>
      <c r="E169" s="7" t="str">
        <f>if(A169="","", vlookup(A169,EAT!$M$2:$R$254,6,false))</f>
        <v/>
      </c>
      <c r="F169" s="7" t="str">
        <f>if(C169="","", vlookup(C169,BART!$I$2:$T$161,12,false))</f>
        <v>Feedwater Quantity (Industrial Water Reverse Osmosis)</v>
      </c>
    </row>
    <row r="170" ht="15.75" customHeight="1">
      <c r="A170" s="251"/>
      <c r="B170" s="254" t="s">
        <v>2356</v>
      </c>
      <c r="C170" s="273"/>
      <c r="D170" s="255" t="s">
        <v>2191</v>
      </c>
      <c r="E170" s="7" t="str">
        <f>if(A170="","", vlookup(A170,EAT!$M$2:$R$254,6,false))</f>
        <v/>
      </c>
      <c r="F170" s="7" t="str">
        <f>if(C170="","", vlookup(C170,BART!$I$2:$T$161,12,false))</f>
        <v/>
      </c>
      <c r="G170" s="7" t="str">
        <f>E167&amp;" = "&amp;F171&amp;" * Time"</f>
        <v>Influent Quantity (Industrial Water Reverse Osmosis) = Feedwater Flow Rate (Industrial Water Reverse Osmosis) * Time</v>
      </c>
    </row>
    <row r="171" ht="15.75" customHeight="1">
      <c r="A171" s="251"/>
      <c r="B171" s="251"/>
      <c r="C171" s="256" t="s">
        <v>2357</v>
      </c>
      <c r="D171" s="251"/>
      <c r="E171" s="7" t="str">
        <f>if(A171="","", vlookup(A171,EAT!$M$2:$R$254,6,false))</f>
        <v/>
      </c>
      <c r="F171" s="7" t="str">
        <f>if(C171="","", vlookup(C171,BART!$I$2:$T$161,12,false))</f>
        <v>Feedwater Flow Rate (Industrial Water Reverse Osmosis)</v>
      </c>
    </row>
    <row r="172" ht="15.75" customHeight="1">
      <c r="A172" s="251"/>
      <c r="B172" s="254" t="s">
        <v>2358</v>
      </c>
      <c r="C172" s="273"/>
      <c r="D172" s="255" t="s">
        <v>2191</v>
      </c>
      <c r="E172" s="7" t="str">
        <f>if(A172="","", vlookup(A172,EAT!$M$2:$R$254,6,false))</f>
        <v/>
      </c>
      <c r="F172" s="7" t="str">
        <f>if(C172="","", vlookup(C172,BART!$I$2:$T$161,12,false))</f>
        <v/>
      </c>
      <c r="G172" s="7" t="str">
        <f>E167&amp;" = "&amp;F173&amp;" / Recovery Rate"</f>
        <v>Influent Quantity (Industrial Water Reverse Osmosis) = Permeate Quantity (Industrial Water Reverse Osmosis) / Recovery Rate</v>
      </c>
      <c r="H172" s="2" t="s">
        <v>2596</v>
      </c>
    </row>
    <row r="173" ht="15.75" customHeight="1">
      <c r="A173" s="251"/>
      <c r="B173" s="251"/>
      <c r="C173" s="256" t="s">
        <v>2359</v>
      </c>
      <c r="D173" s="251"/>
      <c r="E173" s="7" t="str">
        <f>if(A173="","", vlookup(A173,EAT!$M$2:$R$254,6,false))</f>
        <v/>
      </c>
      <c r="F173" s="7" t="str">
        <f>if(C173="","", vlookup(C173,BART!$I$2:$T$161,12,false))</f>
        <v>Permeate Quantity (Industrial Water Reverse Osmosis)</v>
      </c>
    </row>
    <row r="174" ht="15.75" customHeight="1">
      <c r="A174" s="271"/>
      <c r="B174" s="271"/>
      <c r="C174" s="271"/>
      <c r="D174" s="271"/>
      <c r="E174" s="7" t="str">
        <f>if(A174="","", vlookup(A174,EAT!$M$2:$R$254,6,false))</f>
        <v/>
      </c>
      <c r="F174" s="7" t="str">
        <f>if(C174="","", vlookup(C174,BART!$I$2:$T$161,12,false))</f>
        <v/>
      </c>
    </row>
    <row r="175" ht="15.75" customHeight="1">
      <c r="A175" s="248"/>
      <c r="B175" s="248"/>
      <c r="C175" s="248"/>
      <c r="D175" s="248"/>
      <c r="E175" s="7" t="str">
        <f>if(A175="","", vlookup(A175,EAT!$M$2:$R$254,6,false))</f>
        <v/>
      </c>
      <c r="F175" s="7" t="str">
        <f>if(C175="","", vlookup(C175,BART!$I$2:$T$161,12,false))</f>
        <v/>
      </c>
    </row>
    <row r="176" ht="15.75" customHeight="1">
      <c r="A176" s="252" t="s">
        <v>1687</v>
      </c>
      <c r="B176" s="251"/>
      <c r="C176" s="251"/>
      <c r="D176" s="251"/>
      <c r="E176" s="7" t="str">
        <f>if(A176="","", vlookup(A176,EAT!$M$2:$R$254,6,false))</f>
        <v>Fuel Quantity (Fuel Combustion)</v>
      </c>
      <c r="F176" s="7" t="str">
        <f>if(C176="","", vlookup(C176,BART!$I$2:$T$161,12,false))</f>
        <v/>
      </c>
    </row>
    <row r="177" ht="15.75" customHeight="1">
      <c r="A177" s="251"/>
      <c r="B177" s="254" t="s">
        <v>2363</v>
      </c>
      <c r="C177" s="254"/>
      <c r="D177" s="255" t="s">
        <v>2186</v>
      </c>
      <c r="E177" s="7" t="str">
        <f>if(A177="","", vlookup(A177,EAT!$M$2:$R$254,6,false))</f>
        <v/>
      </c>
      <c r="F177" s="7" t="str">
        <f>if(C177="","", vlookup(C177,BART!$I$2:$T$161,12,false))</f>
        <v/>
      </c>
      <c r="G177" s="7" t="s">
        <v>2590</v>
      </c>
    </row>
    <row r="178" ht="15.75" customHeight="1">
      <c r="A178" s="251"/>
      <c r="B178" s="251"/>
      <c r="C178" s="256" t="s">
        <v>2322</v>
      </c>
      <c r="D178" s="251"/>
      <c r="E178" s="7" t="str">
        <f>if(A178="","", vlookup(A178,EAT!$M$2:$R$254,6,false))</f>
        <v/>
      </c>
      <c r="F178" s="7" t="str">
        <f>if(C178="","", vlookup(C178,BART!$I$2:$T$161,12,false))</f>
        <v>Fuel Quantity (Fuel Purchase)</v>
      </c>
    </row>
    <row r="179" ht="15.75" customHeight="1">
      <c r="A179" s="251"/>
      <c r="B179" s="254" t="s">
        <v>2364</v>
      </c>
      <c r="C179" s="254"/>
      <c r="D179" s="255" t="s">
        <v>2186</v>
      </c>
      <c r="E179" s="7" t="str">
        <f>if(A179="","", vlookup(A179,EAT!$M$2:$R$254,6,false))</f>
        <v/>
      </c>
      <c r="F179" s="7" t="str">
        <f>if(C179="","", vlookup(C179,BART!$I$2:$T$161,12,false))</f>
        <v/>
      </c>
      <c r="G179" s="7" t="s">
        <v>2589</v>
      </c>
    </row>
    <row r="180" ht="15.75" customHeight="1">
      <c r="A180" s="251"/>
      <c r="B180" s="251"/>
      <c r="C180" s="256" t="s">
        <v>2313</v>
      </c>
      <c r="D180" s="251"/>
      <c r="E180" s="7" t="str">
        <f>if(A180="","", vlookup(A180,EAT!$M$2:$R$254,6,false))</f>
        <v/>
      </c>
      <c r="F180" s="7" t="str">
        <f>if(C180="","", vlookup(C180,BART!$I$2:$T$161,12,false))</f>
        <v>Fuel Quantity (Fuel Consumption)</v>
      </c>
    </row>
    <row r="181" ht="15.75" customHeight="1">
      <c r="A181" s="251"/>
      <c r="B181" s="254" t="s">
        <v>2365</v>
      </c>
      <c r="C181" s="257"/>
      <c r="D181" s="255" t="s">
        <v>2199</v>
      </c>
      <c r="E181" s="7" t="str">
        <f>if(A181="","", vlookup(A181,EAT!$M$2:$R$254,6,false))</f>
        <v/>
      </c>
      <c r="F181" s="7" t="str">
        <f>if(C181="","", vlookup(C181,BART!$I$2:$T$161,12,false))</f>
        <v/>
      </c>
      <c r="G181" s="7" t="str">
        <f>E176&amp;" = "&amp;F182&amp;" + "&amp;F183&amp;" (BOP) - "&amp;F183&amp;" (EOP)"</f>
        <v>Fuel Quantity (Fuel Combustion) = Fuel Quantity (Fuel Purchase) + Fuel Quantity (Fuel Inventory) (BOP) - Fuel Quantity (Fuel Inventory) (EOP)</v>
      </c>
    </row>
    <row r="182" ht="15.75" customHeight="1">
      <c r="A182" s="251"/>
      <c r="B182" s="251"/>
      <c r="C182" s="256" t="s">
        <v>2322</v>
      </c>
      <c r="D182" s="251"/>
      <c r="E182" s="7" t="str">
        <f>if(A182="","", vlookup(A182,EAT!$M$2:$R$254,6,false))</f>
        <v/>
      </c>
      <c r="F182" s="7" t="str">
        <f>if(C182="","", vlookup(C182,BART!$I$2:$T$161,12,false))</f>
        <v>Fuel Quantity (Fuel Purchase)</v>
      </c>
    </row>
    <row r="183" ht="15.75" customHeight="1">
      <c r="A183" s="251"/>
      <c r="B183" s="251"/>
      <c r="C183" s="256" t="s">
        <v>2325</v>
      </c>
      <c r="D183" s="251"/>
      <c r="E183" s="7" t="str">
        <f>if(A183="","", vlookup(A183,EAT!$M$2:$R$254,6,false))</f>
        <v/>
      </c>
      <c r="F183" s="7" t="str">
        <f>if(C183="","", vlookup(C183,BART!$I$2:$T$161,12,false))</f>
        <v>Fuel Quantity (Fuel Inventory)</v>
      </c>
    </row>
    <row r="184" ht="15.75" customHeight="1">
      <c r="A184" s="252" t="s">
        <v>2366</v>
      </c>
      <c r="B184" s="251"/>
      <c r="C184" s="251"/>
      <c r="D184" s="251"/>
      <c r="E184" s="7" t="str">
        <f>if(A184="","", vlookup(A184,EAT!$M$2:$R$254,6,false))</f>
        <v>Distrance Travelled (Vehicle Run)</v>
      </c>
      <c r="F184" s="7" t="str">
        <f>if(C184="","", vlookup(C184,BART!$I$2:$T$161,12,false))</f>
        <v/>
      </c>
    </row>
    <row r="185" ht="15.75" customHeight="1">
      <c r="A185" s="251"/>
      <c r="B185" s="254" t="s">
        <v>2367</v>
      </c>
      <c r="C185" s="254"/>
      <c r="D185" s="255" t="s">
        <v>2186</v>
      </c>
      <c r="E185" s="7" t="str">
        <f>if(A185="","", vlookup(A185,EAT!$M$2:$R$254,6,false))</f>
        <v/>
      </c>
      <c r="F185" s="7" t="str">
        <f>if(C185="","", vlookup(C185,BART!$I$2:$T$161,12,false))</f>
        <v/>
      </c>
      <c r="G185" s="7" t="s">
        <v>2597</v>
      </c>
    </row>
    <row r="186" ht="15.75" customHeight="1">
      <c r="A186" s="251"/>
      <c r="B186" s="251"/>
      <c r="C186" s="256" t="s">
        <v>2368</v>
      </c>
      <c r="D186" s="251"/>
      <c r="E186" s="7" t="str">
        <f>if(A186="","", vlookup(A186,EAT!$M$2:$R$254,6,false))</f>
        <v/>
      </c>
      <c r="F186" s="7" t="str">
        <f>if(C186="","", vlookup(C186,BART!$I$2:$T$161,12,false))</f>
        <v>Distance Travelled (Passenger Vehicle Run)</v>
      </c>
    </row>
    <row r="187" ht="15.75" customHeight="1">
      <c r="A187" s="271"/>
      <c r="B187" s="271"/>
      <c r="C187" s="271"/>
      <c r="D187" s="271"/>
      <c r="E187" s="7" t="str">
        <f>if(A187="","", vlookup(A187,EAT!$M$2:$R$254,6,false))</f>
        <v/>
      </c>
      <c r="F187" s="7" t="str">
        <f>if(C187="","", vlookup(C187,BART!$I$2:$T$161,12,false))</f>
        <v/>
      </c>
    </row>
    <row r="188" ht="15.75" customHeight="1">
      <c r="A188" s="248"/>
      <c r="B188" s="248"/>
      <c r="C188" s="248"/>
      <c r="D188" s="248"/>
      <c r="E188" s="7" t="str">
        <f>if(A188="","", vlookup(A188,EAT!$M$2:$R$254,6,false))</f>
        <v/>
      </c>
      <c r="F188" s="7" t="str">
        <f>if(C188="","", vlookup(C188,BART!$I$2:$T$161,12,false))</f>
        <v/>
      </c>
    </row>
    <row r="189" ht="15.75" customHeight="1">
      <c r="A189" s="252" t="s">
        <v>2372</v>
      </c>
      <c r="B189" s="251"/>
      <c r="C189" s="251"/>
      <c r="D189" s="251"/>
      <c r="E189" s="7" t="str">
        <f>if(A189="","", vlookup(A189,EAT!$M$2:$R$254,6,false))</f>
        <v>Distrance Travelled (Vehicle Run)</v>
      </c>
      <c r="F189" s="7" t="str">
        <f>if(C189="","", vlookup(C189,BART!$I$2:$T$161,12,false))</f>
        <v/>
      </c>
    </row>
    <row r="190" ht="15.75" customHeight="1">
      <c r="A190" s="251"/>
      <c r="B190" s="254" t="s">
        <v>2373</v>
      </c>
      <c r="C190" s="254"/>
      <c r="D190" s="255" t="s">
        <v>2186</v>
      </c>
      <c r="E190" s="7" t="str">
        <f>if(A190="","", vlookup(A190,EAT!$M$2:$R$254,6,false))</f>
        <v/>
      </c>
      <c r="F190" s="7" t="str">
        <f>if(C190="","", vlookup(C190,BART!$I$2:$T$161,12,false))</f>
        <v/>
      </c>
      <c r="G190" s="7" t="s">
        <v>2598</v>
      </c>
    </row>
    <row r="191" ht="15.75" customHeight="1">
      <c r="A191" s="251"/>
      <c r="B191" s="251"/>
      <c r="C191" s="256" t="s">
        <v>2374</v>
      </c>
      <c r="D191" s="251"/>
      <c r="E191" s="7" t="str">
        <f>if(A191="","", vlookup(A191,EAT!$M$2:$R$254,6,false))</f>
        <v/>
      </c>
      <c r="F191" s="7" t="str">
        <f>if(C191="","", vlookup(C191,BART!$I$2:$T$161,12,false))</f>
        <v>Distance Travelled (Electrical Passenger Vehicle Run)</v>
      </c>
    </row>
    <row r="192" ht="15.75" customHeight="1">
      <c r="A192" s="271"/>
      <c r="B192" s="271"/>
      <c r="C192" s="271"/>
      <c r="D192" s="271"/>
      <c r="E192" s="7" t="str">
        <f>if(A192="","", vlookup(A192,EAT!$M$2:$R$254,6,false))</f>
        <v/>
      </c>
      <c r="F192" s="7" t="str">
        <f>if(C192="","", vlookup(C192,BART!$I$2:$T$161,12,false))</f>
        <v/>
      </c>
    </row>
    <row r="193" ht="15.75" customHeight="1">
      <c r="A193" s="248"/>
      <c r="B193" s="248"/>
      <c r="C193" s="248"/>
      <c r="D193" s="248"/>
      <c r="E193" s="7" t="str">
        <f>if(A193="","", vlookup(A193,EAT!$M$2:$R$254,6,false))</f>
        <v/>
      </c>
      <c r="F193" s="7" t="str">
        <f>if(C193="","", vlookup(C193,BART!$I$2:$T$161,12,false))</f>
        <v/>
      </c>
    </row>
    <row r="194" ht="15.75" customHeight="1">
      <c r="A194" s="252" t="s">
        <v>2372</v>
      </c>
      <c r="B194" s="251"/>
      <c r="C194" s="251"/>
      <c r="D194" s="251"/>
      <c r="E194" s="7" t="str">
        <f>if(A194="","", vlookup(A194,EAT!$M$2:$R$254,6,false))</f>
        <v>Distrance Travelled (Vehicle Run)</v>
      </c>
      <c r="F194" s="7" t="str">
        <f>if(C194="","", vlookup(C194,BART!$I$2:$T$161,12,false))</f>
        <v/>
      </c>
    </row>
    <row r="195" ht="15.75" customHeight="1">
      <c r="A195" s="251"/>
      <c r="B195" s="254" t="s">
        <v>2373</v>
      </c>
      <c r="C195" s="254"/>
      <c r="D195" s="255" t="s">
        <v>2186</v>
      </c>
      <c r="E195" s="7" t="str">
        <f>if(A195="","", vlookup(A195,EAT!$M$2:$R$254,6,false))</f>
        <v/>
      </c>
      <c r="F195" s="7" t="str">
        <f>if(C195="","", vlookup(C195,BART!$I$2:$T$161,12,false))</f>
        <v/>
      </c>
      <c r="G195" s="7" t="s">
        <v>2598</v>
      </c>
    </row>
    <row r="196" ht="15.75" customHeight="1">
      <c r="A196" s="251"/>
      <c r="B196" s="251"/>
      <c r="C196" s="256" t="s">
        <v>2374</v>
      </c>
      <c r="D196" s="251"/>
      <c r="E196" s="7" t="str">
        <f>if(A196="","", vlookup(A196,EAT!$M$2:$R$254,6,false))</f>
        <v/>
      </c>
      <c r="F196" s="7" t="str">
        <f>if(C196="","", vlookup(C196,BART!$I$2:$T$161,12,false))</f>
        <v>Distance Travelled (Electrical Passenger Vehicle Run)</v>
      </c>
    </row>
    <row r="197" ht="15.75" customHeight="1">
      <c r="A197" s="252" t="s">
        <v>2379</v>
      </c>
      <c r="B197" s="251"/>
      <c r="C197" s="251"/>
      <c r="D197" s="251"/>
      <c r="E197" s="7" t="str">
        <f>if(A197="","", vlookup(A197,EAT!$M$2:$R$254,6,false))</f>
        <v>Distrance Travelled (Vehicle Run)</v>
      </c>
      <c r="F197" s="7" t="str">
        <f>if(C197="","", vlookup(C197,BART!$I$2:$T$161,12,false))</f>
        <v/>
      </c>
    </row>
    <row r="198" ht="15.75" customHeight="1">
      <c r="A198" s="251"/>
      <c r="B198" s="254" t="s">
        <v>2381</v>
      </c>
      <c r="C198" s="254"/>
      <c r="D198" s="255" t="s">
        <v>2186</v>
      </c>
      <c r="E198" s="7" t="str">
        <f>if(A198="","", vlookup(A198,EAT!$M$2:$R$254,6,false))</f>
        <v/>
      </c>
      <c r="F198" s="7" t="str">
        <f>if(C198="","", vlookup(C198,BART!$I$2:$T$161,12,false))</f>
        <v/>
      </c>
      <c r="G198" s="7" t="s">
        <v>2598</v>
      </c>
    </row>
    <row r="199" ht="15.75" customHeight="1">
      <c r="A199" s="251"/>
      <c r="B199" s="251"/>
      <c r="C199" s="256" t="s">
        <v>2374</v>
      </c>
      <c r="D199" s="251"/>
      <c r="E199" s="7" t="str">
        <f>if(A199="","", vlookup(A199,EAT!$M$2:$R$254,6,false))</f>
        <v/>
      </c>
      <c r="F199" s="7" t="str">
        <f>if(C199="","", vlookup(C199,BART!$I$2:$T$161,12,false))</f>
        <v>Distance Travelled (Electrical Passenger Vehicle Run)</v>
      </c>
    </row>
    <row r="200" ht="15.75" customHeight="1">
      <c r="A200" s="271"/>
      <c r="B200" s="271"/>
      <c r="C200" s="271"/>
      <c r="D200" s="271"/>
      <c r="E200" s="7" t="str">
        <f>if(A200="","", vlookup(A200,EAT!$M$2:$R$254,6,false))</f>
        <v/>
      </c>
      <c r="F200" s="7" t="str">
        <f>if(C200="","", vlookup(C200,BART!$I$2:$T$161,12,false))</f>
        <v/>
      </c>
    </row>
    <row r="201" ht="15.75" customHeight="1">
      <c r="A201" s="248"/>
      <c r="B201" s="248"/>
      <c r="C201" s="248"/>
      <c r="D201" s="248"/>
      <c r="E201" s="7" t="str">
        <f>if(A201="","", vlookup(A201,EAT!$M$2:$R$254,6,false))</f>
        <v/>
      </c>
      <c r="F201" s="7" t="str">
        <f>if(C201="","", vlookup(C201,BART!$I$2:$T$161,12,false))</f>
        <v/>
      </c>
    </row>
    <row r="202" ht="15.75" customHeight="1">
      <c r="A202" s="252" t="s">
        <v>2385</v>
      </c>
      <c r="B202" s="251"/>
      <c r="C202" s="251"/>
      <c r="D202" s="251"/>
      <c r="E202" s="7" t="str">
        <f>if(A202="","", vlookup(A202,EAT!$M$2:$R$254,6,false))</f>
        <v>Fuel Quantity (Fuel Combustion)</v>
      </c>
      <c r="F202" s="7" t="str">
        <f>if(C202="","", vlookup(C202,BART!$I$2:$T$161,12,false))</f>
        <v/>
      </c>
    </row>
    <row r="203" ht="15.75" customHeight="1">
      <c r="A203" s="251"/>
      <c r="B203" s="254" t="s">
        <v>2386</v>
      </c>
      <c r="C203" s="254"/>
      <c r="D203" s="255" t="s">
        <v>2186</v>
      </c>
      <c r="E203" s="7" t="str">
        <f>if(A203="","", vlookup(A203,EAT!$M$2:$R$254,6,false))</f>
        <v/>
      </c>
      <c r="F203" s="7" t="str">
        <f>if(C203="","", vlookup(C203,BART!$I$2:$T$161,12,false))</f>
        <v/>
      </c>
      <c r="G203" s="7" t="s">
        <v>2590</v>
      </c>
    </row>
    <row r="204" ht="15.75" customHeight="1">
      <c r="A204" s="251"/>
      <c r="B204" s="251"/>
      <c r="C204" s="256" t="s">
        <v>2322</v>
      </c>
      <c r="D204" s="251"/>
      <c r="E204" s="7" t="str">
        <f>if(A204="","", vlookup(A204,EAT!$M$2:$R$254,6,false))</f>
        <v/>
      </c>
      <c r="F204" s="7" t="str">
        <f>if(C204="","", vlookup(C204,BART!$I$2:$T$161,12,false))</f>
        <v>Fuel Quantity (Fuel Purchase)</v>
      </c>
    </row>
    <row r="205" ht="15.75" customHeight="1">
      <c r="A205" s="251"/>
      <c r="B205" s="254" t="s">
        <v>2387</v>
      </c>
      <c r="C205" s="254"/>
      <c r="D205" s="255" t="s">
        <v>2186</v>
      </c>
      <c r="E205" s="7" t="str">
        <f>if(A205="","", vlookup(A205,EAT!$M$2:$R$254,6,false))</f>
        <v/>
      </c>
      <c r="F205" s="7" t="str">
        <f>if(C205="","", vlookup(C205,BART!$I$2:$T$161,12,false))</f>
        <v/>
      </c>
      <c r="G205" s="7" t="s">
        <v>2589</v>
      </c>
    </row>
    <row r="206" ht="15.75" customHeight="1">
      <c r="A206" s="251"/>
      <c r="B206" s="251"/>
      <c r="C206" s="256" t="s">
        <v>2313</v>
      </c>
      <c r="D206" s="251"/>
      <c r="E206" s="7" t="str">
        <f>if(A206="","", vlookup(A206,EAT!$M$2:$R$254,6,false))</f>
        <v/>
      </c>
      <c r="F206" s="7" t="str">
        <f>if(C206="","", vlookup(C206,BART!$I$2:$T$161,12,false))</f>
        <v>Fuel Quantity (Fuel Consumption)</v>
      </c>
    </row>
    <row r="207" ht="15.75" customHeight="1">
      <c r="A207" s="251"/>
      <c r="B207" s="254" t="s">
        <v>2388</v>
      </c>
      <c r="C207" s="257"/>
      <c r="D207" s="255" t="s">
        <v>2199</v>
      </c>
      <c r="E207" s="7" t="str">
        <f>if(A207="","", vlookup(A207,EAT!$M$2:$R$254,6,false))</f>
        <v/>
      </c>
      <c r="F207" s="7" t="str">
        <f>if(C207="","", vlookup(C207,BART!$I$2:$T$161,12,false))</f>
        <v/>
      </c>
      <c r="G207" s="7" t="str">
        <f>E202&amp;" = "&amp;F208&amp;" + "&amp;F209&amp;" (BOP) - "&amp;F209&amp;" (EOP)"</f>
        <v>Fuel Quantity (Fuel Combustion) = Fuel Quantity (Fuel Purchase) + Fuel Quantity (Fuel Inventory) (BOP) - Fuel Quantity (Fuel Inventory) (EOP)</v>
      </c>
    </row>
    <row r="208" ht="15.75" customHeight="1">
      <c r="A208" s="251"/>
      <c r="B208" s="251"/>
      <c r="C208" s="256" t="s">
        <v>2322</v>
      </c>
      <c r="D208" s="251"/>
      <c r="E208" s="7" t="str">
        <f>if(A208="","", vlookup(A208,EAT!$M$2:$R$254,6,false))</f>
        <v/>
      </c>
      <c r="F208" s="7" t="str">
        <f>if(C208="","", vlookup(C208,BART!$I$2:$T$161,12,false))</f>
        <v>Fuel Quantity (Fuel Purchase)</v>
      </c>
    </row>
    <row r="209" ht="15.75" customHeight="1">
      <c r="A209" s="251"/>
      <c r="B209" s="251"/>
      <c r="C209" s="256" t="s">
        <v>2325</v>
      </c>
      <c r="D209" s="251"/>
      <c r="E209" s="7" t="str">
        <f>if(A209="","", vlookup(A209,EAT!$M$2:$R$254,6,false))</f>
        <v/>
      </c>
      <c r="F209" s="7" t="str">
        <f>if(C209="","", vlookup(C209,BART!$I$2:$T$161,12,false))</f>
        <v>Fuel Quantity (Fuel Inventory)</v>
      </c>
    </row>
    <row r="210" ht="15.75" customHeight="1">
      <c r="A210" s="271"/>
      <c r="B210" s="271"/>
      <c r="C210" s="271"/>
      <c r="D210" s="271"/>
      <c r="E210" s="7" t="str">
        <f>if(A210="","", vlookup(A210,EAT!$M$2:$R$254,6,false))</f>
        <v/>
      </c>
      <c r="F210" s="7" t="str">
        <f>if(C210="","", vlookup(C210,BART!$I$2:$T$161,12,false))</f>
        <v/>
      </c>
    </row>
    <row r="211" ht="15.75" customHeight="1">
      <c r="A211" s="248"/>
      <c r="B211" s="248"/>
      <c r="C211" s="248"/>
      <c r="D211" s="248"/>
      <c r="E211" s="7" t="str">
        <f>if(A211="","", vlookup(A211,EAT!$M$2:$R$254,6,false))</f>
        <v/>
      </c>
      <c r="F211" s="7" t="str">
        <f>if(C211="","", vlookup(C211,BART!$I$2:$T$161,12,false))</f>
        <v/>
      </c>
    </row>
    <row r="212" ht="15.75" customHeight="1">
      <c r="A212" s="252" t="s">
        <v>2392</v>
      </c>
      <c r="B212" s="251"/>
      <c r="C212" s="251"/>
      <c r="D212" s="251"/>
      <c r="E212" s="7" t="str">
        <f>if(A212="","", vlookup(A212,EAT!$M$2:$R$254,6,false))</f>
        <v>Weight of Waste (Waste Disposal)</v>
      </c>
      <c r="F212" s="7" t="str">
        <f>if(C212="","", vlookup(C212,BART!$I$2:$T$161,12,false))</f>
        <v/>
      </c>
    </row>
    <row r="213" ht="15.75" customHeight="1">
      <c r="A213" s="251"/>
      <c r="B213" s="254" t="s">
        <v>2393</v>
      </c>
      <c r="C213" s="254"/>
      <c r="D213" s="255" t="s">
        <v>2186</v>
      </c>
      <c r="E213" s="7" t="str">
        <f>if(A213="","", vlookup(A213,EAT!$M$2:$R$254,6,false))</f>
        <v/>
      </c>
      <c r="F213" s="7" t="str">
        <f>if(C213="","", vlookup(C213,BART!$I$2:$T$161,12,false))</f>
        <v/>
      </c>
      <c r="G213" s="7" t="s">
        <v>2599</v>
      </c>
    </row>
    <row r="214" ht="15.75" customHeight="1">
      <c r="A214" s="251"/>
      <c r="B214" s="251"/>
      <c r="C214" s="256" t="s">
        <v>2394</v>
      </c>
      <c r="D214" s="251"/>
      <c r="E214" s="7" t="str">
        <f>if(A214="","", vlookup(A214,EAT!$M$2:$R$254,6,false))</f>
        <v/>
      </c>
      <c r="F214" s="7" t="str">
        <f>if(C214="","", vlookup(C214,BART!$I$2:$T$161,12,false))</f>
        <v>Weight of Waste (Waste Disposal)</v>
      </c>
    </row>
    <row r="215" ht="15.75" customHeight="1">
      <c r="A215" s="251"/>
      <c r="B215" s="254" t="s">
        <v>2397</v>
      </c>
      <c r="C215" s="273"/>
      <c r="D215" s="255" t="s">
        <v>2191</v>
      </c>
      <c r="E215" s="7" t="str">
        <f>if(A215="","", vlookup(A215,EAT!$M$2:$R$254,6,false))</f>
        <v/>
      </c>
      <c r="F215" s="7" t="str">
        <f>if(C215="","", vlookup(C215,BART!$I$2:$T$161,12,false))</f>
        <v/>
      </c>
      <c r="G215" s="7" t="str">
        <f>E212&amp;" = "&amp;F216&amp;" * Weight Per Unit Volumn of Waste"</f>
        <v>Weight of Waste (Waste Disposal) = Volume of Waste (Waste Disposal) * Weight Per Unit Volumn of Waste</v>
      </c>
      <c r="H215" s="7" t="s">
        <v>2600</v>
      </c>
    </row>
    <row r="216" ht="15.75" customHeight="1">
      <c r="A216" s="251"/>
      <c r="B216" s="251"/>
      <c r="C216" s="256" t="s">
        <v>2398</v>
      </c>
      <c r="D216" s="251"/>
      <c r="E216" s="7" t="str">
        <f>if(A216="","", vlookup(A216,EAT!$M$2:$R$254,6,false))</f>
        <v/>
      </c>
      <c r="F216" s="7" t="str">
        <f>if(C216="","", vlookup(C216,BART!$I$2:$T$161,12,false))</f>
        <v>Volume of Waste (Waste Disposal)</v>
      </c>
    </row>
    <row r="217" ht="15.75" customHeight="1">
      <c r="A217" s="251"/>
      <c r="B217" s="254" t="s">
        <v>2400</v>
      </c>
      <c r="C217" s="273"/>
      <c r="D217" s="255" t="s">
        <v>2191</v>
      </c>
      <c r="E217" s="7" t="str">
        <f>if(A217="","", vlookup(A217,EAT!$M$2:$R$254,6,false))</f>
        <v/>
      </c>
      <c r="F217" s="7" t="str">
        <f>if(C217="","", vlookup(C217,BART!$I$2:$T$161,12,false))</f>
        <v/>
      </c>
      <c r="G217" s="7" t="str">
        <f>E212&amp;" = "&amp;F218&amp;" * Volume Collected Per Visit * Weight Per Unit Volumn of Waste"</f>
        <v>Weight of Waste (Waste Disposal) = Number of Visits (Waste Disposal) * Volume Collected Per Visit * Weight Per Unit Volumn of Waste</v>
      </c>
      <c r="H217" s="7" t="s">
        <v>2601</v>
      </c>
    </row>
    <row r="218" ht="15.75" customHeight="1">
      <c r="A218" s="251"/>
      <c r="B218" s="251"/>
      <c r="C218" s="256" t="s">
        <v>2401</v>
      </c>
      <c r="D218" s="251"/>
      <c r="E218" s="7" t="str">
        <f>if(A218="","", vlookup(A218,EAT!$M$2:$R$254,6,false))</f>
        <v/>
      </c>
      <c r="F218" s="7" t="str">
        <f>if(C218="","", vlookup(C218,BART!$I$2:$T$161,12,false))</f>
        <v>Number of Visits (Waste Disposal)</v>
      </c>
    </row>
    <row r="219" ht="15.75" customHeight="1">
      <c r="A219" s="271"/>
      <c r="B219" s="271"/>
      <c r="C219" s="271"/>
      <c r="D219" s="271"/>
      <c r="E219" s="7" t="str">
        <f>if(A219="","", vlookup(A219,EAT!$M$2:$R$254,6,false))</f>
        <v/>
      </c>
      <c r="F219" s="7" t="str">
        <f>if(C219="","", vlookup(C219,BART!$I$2:$T$161,12,false))</f>
        <v/>
      </c>
    </row>
    <row r="220" ht="15.75" customHeight="1">
      <c r="A220" s="248"/>
      <c r="B220" s="248"/>
      <c r="C220" s="248"/>
      <c r="D220" s="248"/>
      <c r="E220" s="7" t="str">
        <f>if(A220="","", vlookup(A220,EAT!$M$2:$R$254,6,false))</f>
        <v/>
      </c>
      <c r="F220" s="7" t="str">
        <f>if(C220="","", vlookup(C220,BART!$I$2:$T$161,12,false))</f>
        <v/>
      </c>
    </row>
    <row r="221" ht="15.75" customHeight="1">
      <c r="A221" s="252" t="s">
        <v>2406</v>
      </c>
      <c r="B221" s="251"/>
      <c r="C221" s="251"/>
      <c r="D221" s="251"/>
      <c r="E221" s="7" t="str">
        <f>if(A221="","", vlookup(A221,EAT!$M$2:$R$254,6,false))</f>
        <v>Number of Passenger times Distance (Employee Travel or Commute)</v>
      </c>
      <c r="F221" s="7" t="str">
        <f>if(C221="","", vlookup(C221,BART!$I$2:$T$161,12,false))</f>
        <v/>
      </c>
    </row>
    <row r="222" ht="15.75" customHeight="1">
      <c r="A222" s="251"/>
      <c r="B222" s="254" t="s">
        <v>2407</v>
      </c>
      <c r="C222" s="254"/>
      <c r="D222" s="255" t="s">
        <v>2186</v>
      </c>
      <c r="E222" s="7" t="str">
        <f>if(A222="","", vlookup(A222,EAT!$M$2:$R$254,6,false))</f>
        <v/>
      </c>
      <c r="F222" s="7" t="str">
        <f>if(C222="","", vlookup(C222,BART!$I$2:$T$161,12,false))</f>
        <v/>
      </c>
      <c r="G222" s="7" t="s">
        <v>2602</v>
      </c>
    </row>
    <row r="223" ht="15.75" customHeight="1">
      <c r="A223" s="251"/>
      <c r="B223" s="251"/>
      <c r="C223" s="256" t="s">
        <v>2408</v>
      </c>
      <c r="D223" s="251"/>
      <c r="E223" s="7" t="str">
        <f>if(A223="","", vlookup(A223,EAT!$M$2:$R$254,6,false))</f>
        <v/>
      </c>
      <c r="F223" s="7" t="str">
        <f>if(C223="","", vlookup(C223,BART!$I$2:$T$161,12,false))</f>
        <v>Number of Passengers times Distance (Employee Travel)</v>
      </c>
    </row>
    <row r="224" ht="15.75" customHeight="1">
      <c r="A224" s="271"/>
      <c r="B224" s="271"/>
      <c r="C224" s="271"/>
      <c r="D224" s="271"/>
      <c r="E224" s="7" t="str">
        <f>if(A224="","", vlookup(A224,EAT!$M$2:$R$254,6,false))</f>
        <v/>
      </c>
      <c r="F224" s="7" t="str">
        <f>if(C224="","", vlookup(C224,BART!$I$2:$T$161,12,false))</f>
        <v/>
      </c>
    </row>
    <row r="225" ht="15.75" customHeight="1">
      <c r="A225" s="248"/>
      <c r="B225" s="248"/>
      <c r="C225" s="248"/>
      <c r="D225" s="248"/>
      <c r="E225" s="7" t="str">
        <f>if(A225="","", vlookup(A225,EAT!$M$2:$R$254,6,false))</f>
        <v/>
      </c>
      <c r="F225" s="7" t="str">
        <f>if(C225="","", vlookup(C225,BART!$I$2:$T$161,12,false))</f>
        <v/>
      </c>
    </row>
    <row r="226" ht="15.75" customHeight="1">
      <c r="A226" s="252" t="s">
        <v>2412</v>
      </c>
      <c r="B226" s="251"/>
      <c r="C226" s="251"/>
      <c r="D226" s="251"/>
      <c r="E226" s="7" t="str">
        <f>if(A226="","", vlookup(A226,EAT!$M$2:$R$254,6,false))</f>
        <v>Distance Travelled (Employee Travel or Commute)</v>
      </c>
      <c r="F226" s="7" t="str">
        <f>if(C226="","", vlookup(C226,BART!$I$2:$T$161,12,false))</f>
        <v/>
      </c>
    </row>
    <row r="227" ht="15.75" customHeight="1">
      <c r="A227" s="251"/>
      <c r="B227" s="254" t="s">
        <v>2413</v>
      </c>
      <c r="C227" s="254"/>
      <c r="D227" s="255" t="s">
        <v>2186</v>
      </c>
      <c r="E227" s="7" t="str">
        <f>if(A227="","", vlookup(A227,EAT!$M$2:$R$254,6,false))</f>
        <v/>
      </c>
      <c r="F227" s="7" t="str">
        <f>if(C227="","", vlookup(C227,BART!$I$2:$T$161,12,false))</f>
        <v/>
      </c>
      <c r="G227" s="7" t="s">
        <v>2603</v>
      </c>
    </row>
    <row r="228" ht="15.75" customHeight="1">
      <c r="A228" s="251"/>
      <c r="B228" s="251"/>
      <c r="C228" s="256" t="s">
        <v>2414</v>
      </c>
      <c r="D228" s="251"/>
      <c r="E228" s="7" t="str">
        <f>if(A228="","", vlookup(A228,EAT!$M$2:$R$254,6,false))</f>
        <v/>
      </c>
      <c r="F228" s="7" t="str">
        <f>if(C228="","", vlookup(C228,BART!$I$2:$T$161,12,false))</f>
        <v>Distance Travelled (Employee Travel)</v>
      </c>
    </row>
    <row r="229" ht="15.75" customHeight="1">
      <c r="A229" s="271"/>
      <c r="B229" s="271"/>
      <c r="C229" s="271"/>
      <c r="D229" s="271"/>
      <c r="E229" s="7" t="str">
        <f>if(A229="","", vlookup(A229,EAT!$M$2:$R$254,6,false))</f>
        <v/>
      </c>
      <c r="F229" s="7" t="str">
        <f>if(C229="","", vlookup(C229,BART!$I$2:$T$161,12,false))</f>
        <v/>
      </c>
    </row>
    <row r="230" ht="15.75" customHeight="1">
      <c r="A230" s="248"/>
      <c r="B230" s="248"/>
      <c r="C230" s="248"/>
      <c r="D230" s="248"/>
      <c r="E230" s="7" t="str">
        <f>if(A230="","", vlookup(A230,EAT!$M$2:$R$254,6,false))</f>
        <v/>
      </c>
      <c r="F230" s="7" t="str">
        <f>if(C230="","", vlookup(C230,BART!$I$2:$T$161,12,false))</f>
        <v/>
      </c>
    </row>
    <row r="231" ht="15.75" customHeight="1">
      <c r="A231" s="252" t="s">
        <v>2418</v>
      </c>
      <c r="B231" s="251"/>
      <c r="C231" s="251"/>
      <c r="D231" s="251"/>
      <c r="E231" s="7" t="str">
        <f>if(A231="","", vlookup(A231,EAT!$M$2:$R$254,6,false))</f>
        <v>Number of Passenger times Distance (Employee Travel or Commute)</v>
      </c>
      <c r="F231" s="7" t="str">
        <f>if(C231="","", vlookup(C231,BART!$I$2:$T$161,12,false))</f>
        <v/>
      </c>
    </row>
    <row r="232" ht="15.75" customHeight="1">
      <c r="A232" s="251"/>
      <c r="B232" s="254" t="s">
        <v>2419</v>
      </c>
      <c r="C232" s="254"/>
      <c r="D232" s="255" t="s">
        <v>2186</v>
      </c>
      <c r="E232" s="7" t="str">
        <f>if(A232="","", vlookup(A232,EAT!$M$2:$R$254,6,false))</f>
        <v/>
      </c>
      <c r="F232" s="7" t="str">
        <f>if(C232="","", vlookup(C232,BART!$I$2:$T$161,12,false))</f>
        <v/>
      </c>
      <c r="G232" s="7" t="s">
        <v>2602</v>
      </c>
    </row>
    <row r="233" ht="15.75" customHeight="1">
      <c r="A233" s="251"/>
      <c r="B233" s="251"/>
      <c r="C233" s="256" t="s">
        <v>2420</v>
      </c>
      <c r="D233" s="251"/>
      <c r="E233" s="7" t="str">
        <f>if(A233="","", vlookup(A233,EAT!$M$2:$R$254,6,false))</f>
        <v/>
      </c>
      <c r="F233" s="7" t="str">
        <f>if(C233="","", vlookup(C233,BART!$I$2:$T$161,12,false))</f>
        <v>Number of Passengers times Distance (Employee Travel)</v>
      </c>
    </row>
    <row r="234" ht="15.75" customHeight="1">
      <c r="A234" s="271"/>
      <c r="B234" s="271"/>
      <c r="C234" s="271"/>
      <c r="D234" s="271"/>
      <c r="E234" s="7" t="str">
        <f>if(A234="","", vlookup(A234,EAT!$M$2:$R$254,6,false))</f>
        <v/>
      </c>
      <c r="F234" s="7" t="str">
        <f>if(C234="","", vlookup(C234,BART!$I$2:$T$161,12,false))</f>
        <v/>
      </c>
    </row>
    <row r="235" ht="15.75" customHeight="1">
      <c r="A235" s="248"/>
      <c r="B235" s="248"/>
      <c r="C235" s="248"/>
      <c r="D235" s="248"/>
      <c r="E235" s="7" t="str">
        <f>if(A235="","", vlookup(A235,EAT!$M$2:$R$254,6,false))</f>
        <v/>
      </c>
      <c r="F235" s="7" t="str">
        <f>if(C235="","", vlookup(C235,BART!$I$2:$T$161,12,false))</f>
        <v/>
      </c>
    </row>
    <row r="236" ht="15.75" customHeight="1">
      <c r="A236" s="252" t="s">
        <v>2424</v>
      </c>
      <c r="B236" s="251"/>
      <c r="C236" s="251"/>
      <c r="D236" s="251"/>
      <c r="E236" s="7" t="str">
        <f>if(A236="","", vlookup(A236,EAT!$M$2:$R$254,6,false))</f>
        <v>Room Night (Employee Lodging)</v>
      </c>
      <c r="F236" s="7" t="str">
        <f>if(C236="","", vlookup(C236,BART!$I$2:$T$161,12,false))</f>
        <v/>
      </c>
      <c r="G236" s="7"/>
    </row>
    <row r="237" ht="15.75" customHeight="1">
      <c r="A237" s="251"/>
      <c r="B237" s="254" t="s">
        <v>2425</v>
      </c>
      <c r="C237" s="254"/>
      <c r="D237" s="255" t="s">
        <v>2186</v>
      </c>
      <c r="E237" s="7" t="str">
        <f>if(A237="","", vlookup(A237,EAT!$M$2:$R$254,6,false))</f>
        <v/>
      </c>
      <c r="F237" s="7" t="str">
        <f>if(C237="","", vlookup(C237,BART!$I$2:$T$161,12,false))</f>
        <v/>
      </c>
      <c r="G237" s="7" t="s">
        <v>2604</v>
      </c>
    </row>
    <row r="238" ht="15.75" customHeight="1">
      <c r="A238" s="251"/>
      <c r="B238" s="251"/>
      <c r="C238" s="256" t="s">
        <v>2426</v>
      </c>
      <c r="D238" s="251"/>
      <c r="E238" s="7" t="str">
        <f>if(A238="","", vlookup(A238,EAT!$M$2:$R$254,6,false))</f>
        <v/>
      </c>
      <c r="F238" s="7" t="str">
        <f>if(C238="","", vlookup(C238,BART!$I$2:$T$161,12,false))</f>
        <v>Number of Rooms times Nights (Employee Lodging)</v>
      </c>
    </row>
    <row r="239" ht="15.75" customHeight="1">
      <c r="A239" s="271"/>
      <c r="B239" s="271"/>
      <c r="C239" s="271"/>
      <c r="D239" s="271"/>
      <c r="E239" s="7" t="str">
        <f>if(A239="","", vlookup(A239,EAT!$M$2:$R$254,6,false))</f>
        <v/>
      </c>
      <c r="F239" s="7" t="str">
        <f>if(C239="","", vlookup(C239,BART!$I$2:$T$161,12,false))</f>
        <v/>
      </c>
    </row>
    <row r="240" ht="15.75" customHeight="1">
      <c r="A240" s="248"/>
      <c r="B240" s="248"/>
      <c r="C240" s="248"/>
      <c r="D240" s="248"/>
      <c r="E240" s="7" t="str">
        <f>if(A240="","", vlookup(A240,EAT!$M$2:$R$254,6,false))</f>
        <v/>
      </c>
      <c r="F240" s="7" t="str">
        <f>if(C240="","", vlookup(C240,BART!$I$2:$T$161,12,false))</f>
        <v/>
      </c>
    </row>
    <row r="241" ht="15.75" customHeight="1">
      <c r="A241" s="252" t="s">
        <v>2412</v>
      </c>
      <c r="B241" s="251"/>
      <c r="C241" s="251"/>
      <c r="D241" s="251"/>
      <c r="E241" s="7" t="str">
        <f>if(A241="","", vlookup(A241,EAT!$M$2:$R$254,6,false))</f>
        <v>Distance Travelled (Employee Travel or Commute)</v>
      </c>
      <c r="F241" s="7" t="str">
        <f>if(C241="","", vlookup(C241,BART!$I$2:$T$161,12,false))</f>
        <v/>
      </c>
    </row>
    <row r="242" ht="15.75" customHeight="1">
      <c r="A242" s="251"/>
      <c r="B242" s="254" t="s">
        <v>2429</v>
      </c>
      <c r="C242" s="254"/>
      <c r="D242" s="255" t="s">
        <v>2186</v>
      </c>
      <c r="E242" s="7" t="str">
        <f>if(A242="","", vlookup(A242,EAT!$M$2:$R$254,6,false))</f>
        <v/>
      </c>
      <c r="F242" s="7" t="str">
        <f>if(C242="","", vlookup(C242,BART!$I$2:$T$161,12,false))</f>
        <v/>
      </c>
      <c r="G242" s="7" t="s">
        <v>2605</v>
      </c>
    </row>
    <row r="243" ht="15.75" customHeight="1">
      <c r="A243" s="251"/>
      <c r="B243" s="251"/>
      <c r="C243" s="256" t="s">
        <v>2430</v>
      </c>
      <c r="D243" s="251"/>
      <c r="E243" s="7" t="str">
        <f>if(A243="","", vlookup(A243,EAT!$M$2:$R$254,6,false))</f>
        <v/>
      </c>
      <c r="F243" s="7" t="str">
        <f>if(C243="","", vlookup(C243,BART!$I$2:$T$161,12,false))</f>
        <v>Distance Travelled (Employee Commute)</v>
      </c>
    </row>
    <row r="244" ht="15.75" customHeight="1">
      <c r="A244" s="271"/>
      <c r="B244" s="271"/>
      <c r="C244" s="271"/>
      <c r="D244" s="271"/>
      <c r="E244" s="7" t="str">
        <f>if(A244="","", vlookup(A244,EAT!$M$2:$R$254,6,false))</f>
        <v/>
      </c>
      <c r="F244" s="7" t="str">
        <f>if(C244="","", vlookup(C244,BART!$I$2:$T$161,12,false))</f>
        <v/>
      </c>
    </row>
    <row r="245" ht="15.75" customHeight="1">
      <c r="A245" s="248"/>
      <c r="B245" s="248"/>
      <c r="C245" s="248"/>
      <c r="D245" s="248"/>
      <c r="E245" s="7" t="str">
        <f>if(A245="","", vlookup(A245,EAT!$M$2:$R$254,6,false))</f>
        <v/>
      </c>
      <c r="F245" s="7" t="str">
        <f>if(C245="","", vlookup(C245,BART!$I$2:$T$161,12,false))</f>
        <v/>
      </c>
    </row>
    <row r="246" ht="15.75" customHeight="1">
      <c r="A246" s="252" t="s">
        <v>2418</v>
      </c>
      <c r="B246" s="251"/>
      <c r="C246" s="251"/>
      <c r="D246" s="251"/>
      <c r="E246" s="7" t="str">
        <f>if(A246="","", vlookup(A246,EAT!$M$2:$R$254,6,false))</f>
        <v>Number of Passenger times Distance (Employee Travel or Commute)</v>
      </c>
      <c r="F246" s="7" t="str">
        <f>if(C246="","", vlookup(C246,BART!$I$2:$T$161,12,false))</f>
        <v/>
      </c>
    </row>
    <row r="247" ht="15.75" customHeight="1">
      <c r="A247" s="251"/>
      <c r="B247" s="254" t="s">
        <v>2433</v>
      </c>
      <c r="C247" s="254"/>
      <c r="D247" s="255" t="s">
        <v>2186</v>
      </c>
      <c r="E247" s="7" t="str">
        <f>if(A247="","", vlookup(A247,EAT!$M$2:$R$254,6,false))</f>
        <v/>
      </c>
      <c r="F247" s="7" t="str">
        <f>if(C247="","", vlookup(C247,BART!$I$2:$T$161,12,false))</f>
        <v/>
      </c>
      <c r="G247" s="7" t="s">
        <v>2606</v>
      </c>
    </row>
    <row r="248" ht="15.75" customHeight="1">
      <c r="A248" s="251"/>
      <c r="B248" s="251"/>
      <c r="C248" s="256" t="s">
        <v>2434</v>
      </c>
      <c r="D248" s="251"/>
      <c r="E248" s="7" t="str">
        <f>if(A248="","", vlookup(A248,EAT!$M$2:$R$254,6,false))</f>
        <v/>
      </c>
      <c r="F248" s="7" t="str">
        <f>if(C248="","", vlookup(C248,BART!$I$2:$T$161,12,false))</f>
        <v>Number of Passengers times Distance Travelled (Employee Commute)</v>
      </c>
    </row>
    <row r="249" ht="15.75" customHeight="1">
      <c r="A249" s="271"/>
      <c r="B249" s="271"/>
      <c r="C249" s="271"/>
      <c r="D249" s="271"/>
      <c r="E249" s="7" t="str">
        <f>if(A249="","", vlookup(A249,EAT!$M$2:$R$254,6,false))</f>
        <v/>
      </c>
      <c r="F249" s="7" t="str">
        <f>if(C249="","", vlookup(C249,BART!$I$2:$T$161,12,false))</f>
        <v/>
      </c>
    </row>
    <row r="250" ht="15.75" customHeight="1">
      <c r="A250" s="248"/>
      <c r="B250" s="248"/>
      <c r="C250" s="248"/>
      <c r="D250" s="248"/>
      <c r="E250" s="7" t="str">
        <f>if(A250="","", vlookup(A250,EAT!$M$2:$R$254,6,false))</f>
        <v/>
      </c>
      <c r="F250" s="7" t="str">
        <f>if(C250="","", vlookup(C250,BART!$I$2:$T$161,12,false))</f>
        <v/>
      </c>
    </row>
    <row r="251" ht="15.75" customHeight="1">
      <c r="A251" s="252" t="s">
        <v>2438</v>
      </c>
      <c r="B251" s="251"/>
      <c r="C251" s="251"/>
      <c r="D251" s="251"/>
      <c r="E251" s="7" t="str">
        <f>if(A251="","", vlookup(A251,EAT!$M$2:$R$254,6,false))</f>
        <v>Number of Passenger times Distance (Employee Travel or Commute)</v>
      </c>
      <c r="F251" s="7" t="str">
        <f>if(C251="","", vlookup(C251,BART!$I$2:$T$161,12,false))</f>
        <v/>
      </c>
    </row>
    <row r="252" ht="15.75" customHeight="1">
      <c r="A252" s="251"/>
      <c r="B252" s="254" t="s">
        <v>2439</v>
      </c>
      <c r="C252" s="254"/>
      <c r="D252" s="255" t="s">
        <v>2186</v>
      </c>
      <c r="E252" s="7" t="str">
        <f>if(A252="","", vlookup(A252,EAT!$M$2:$R$254,6,false))</f>
        <v/>
      </c>
      <c r="F252" s="7" t="str">
        <f>if(C252="","", vlookup(C252,BART!$I$2:$T$161,12,false))</f>
        <v/>
      </c>
      <c r="G252" s="7" t="s">
        <v>2607</v>
      </c>
    </row>
    <row r="253" ht="15.75" customHeight="1">
      <c r="A253" s="251"/>
      <c r="B253" s="251"/>
      <c r="C253" s="256" t="s">
        <v>2440</v>
      </c>
      <c r="D253" s="251"/>
      <c r="E253" s="7" t="str">
        <f>if(A253="","", vlookup(A253,EAT!$M$2:$R$254,6,false))</f>
        <v/>
      </c>
      <c r="F253" s="7" t="str">
        <f>if(C253="","", vlookup(C253,BART!$I$2:$T$161,12,false))</f>
        <v>Number of Passengers times Distance Travelled (Employee Commute)</v>
      </c>
    </row>
    <row r="254" ht="15.75" customHeight="1">
      <c r="A254" s="271"/>
      <c r="B254" s="271"/>
      <c r="C254" s="271"/>
      <c r="D254" s="271"/>
      <c r="E254" s="7" t="str">
        <f>if(A254="","", vlookup(A254,EAT!$M$2:$R$254,6,false))</f>
        <v/>
      </c>
      <c r="F254" s="7" t="str">
        <f>if(C254="","", vlookup(C254,BART!$I$2:$T$161,12,false))</f>
        <v/>
      </c>
    </row>
    <row r="255" ht="15.75" customHeight="1">
      <c r="A255" s="248"/>
      <c r="B255" s="248"/>
      <c r="C255" s="248"/>
      <c r="D255" s="248"/>
      <c r="E255" s="7" t="str">
        <f>if(A255="","", vlookup(A255,EAT!$M$2:$R$254,6,false))</f>
        <v/>
      </c>
      <c r="F255" s="7" t="str">
        <f>if(C255="","", vlookup(C255,BART!$I$2:$T$161,12,false))</f>
        <v/>
      </c>
    </row>
    <row r="256" ht="15.75" customHeight="1">
      <c r="A256" s="252" t="s">
        <v>2392</v>
      </c>
      <c r="B256" s="251"/>
      <c r="C256" s="251"/>
      <c r="D256" s="251"/>
      <c r="E256" s="7" t="str">
        <f>if(A256="","", vlookup(A256,EAT!$M$2:$R$254,6,false))</f>
        <v>Weight of Waste (Waste Disposal)</v>
      </c>
      <c r="F256" s="7" t="str">
        <f>if(C256="","", vlookup(C256,BART!$I$2:$T$161,12,false))</f>
        <v/>
      </c>
    </row>
    <row r="257" ht="15.75" customHeight="1">
      <c r="A257" s="251"/>
      <c r="B257" s="254" t="s">
        <v>2393</v>
      </c>
      <c r="C257" s="254"/>
      <c r="D257" s="255" t="s">
        <v>2186</v>
      </c>
      <c r="E257" s="7" t="str">
        <f>if(A257="","", vlookup(A257,EAT!$M$2:$R$254,6,false))</f>
        <v/>
      </c>
      <c r="F257" s="7" t="str">
        <f>if(C257="","", vlookup(C257,BART!$I$2:$T$161,12,false))</f>
        <v/>
      </c>
      <c r="G257" s="7" t="s">
        <v>2599</v>
      </c>
    </row>
    <row r="258" ht="15.75" customHeight="1">
      <c r="A258" s="251"/>
      <c r="B258" s="251"/>
      <c r="C258" s="256" t="s">
        <v>2394</v>
      </c>
      <c r="D258" s="251"/>
      <c r="E258" s="7" t="str">
        <f>if(A258="","", vlookup(A258,EAT!$M$2:$R$254,6,false))</f>
        <v/>
      </c>
      <c r="F258" s="7" t="str">
        <f>if(C258="","", vlookup(C258,BART!$I$2:$T$161,12,false))</f>
        <v>Weight of Waste (Waste Disposal)</v>
      </c>
    </row>
    <row r="259" ht="15.75" customHeight="1">
      <c r="A259" s="251"/>
      <c r="B259" s="254" t="s">
        <v>2397</v>
      </c>
      <c r="C259" s="273"/>
      <c r="D259" s="255" t="s">
        <v>2191</v>
      </c>
      <c r="E259" s="7" t="str">
        <f>if(A259="","", vlookup(A259,EAT!$M$2:$R$254,6,false))</f>
        <v/>
      </c>
      <c r="F259" s="7" t="str">
        <f>if(C259="","", vlookup(C259,BART!$I$2:$T$161,12,false))</f>
        <v/>
      </c>
      <c r="G259" s="7" t="str">
        <f t="shared" ref="G259:H259" si="1">G215</f>
        <v>Weight of Waste (Waste Disposal) = Volume of Waste (Waste Disposal) * Weight Per Unit Volumn of Waste</v>
      </c>
      <c r="H259" s="7" t="str">
        <f t="shared" si="1"/>
        <v>Weight Per Unit Volumn of Waste</v>
      </c>
    </row>
    <row r="260" ht="15.75" customHeight="1">
      <c r="A260" s="251"/>
      <c r="B260" s="251"/>
      <c r="C260" s="256" t="s">
        <v>2398</v>
      </c>
      <c r="D260" s="251"/>
      <c r="E260" s="7" t="str">
        <f>if(A260="","", vlookup(A260,EAT!$M$2:$R$254,6,false))</f>
        <v/>
      </c>
      <c r="F260" s="7" t="str">
        <f>if(C260="","", vlookup(C260,BART!$I$2:$T$161,12,false))</f>
        <v>Volume of Waste (Waste Disposal)</v>
      </c>
    </row>
    <row r="261" ht="15.75" customHeight="1">
      <c r="A261" s="271"/>
      <c r="B261" s="271"/>
      <c r="C261" s="271"/>
      <c r="D261" s="271"/>
      <c r="E261" s="7" t="str">
        <f>if(A261="","", vlookup(A261,EAT!$M$2:$R$254,6,false))</f>
        <v/>
      </c>
      <c r="F261" s="7" t="str">
        <f>if(C261="","", vlookup(C261,BART!$I$2:$T$161,12,false))</f>
        <v/>
      </c>
    </row>
    <row r="262" ht="15.75" customHeight="1">
      <c r="A262" s="248"/>
      <c r="B262" s="248"/>
      <c r="C262" s="248"/>
      <c r="D262" s="248"/>
      <c r="E262" s="7" t="str">
        <f>if(A262="","", vlookup(A262,EAT!$M$2:$R$254,6,false))</f>
        <v/>
      </c>
      <c r="F262" s="7" t="str">
        <f>if(C262="","", vlookup(C262,BART!$I$2:$T$161,12,false))</f>
        <v/>
      </c>
    </row>
    <row r="263" ht="15.75" customHeight="1">
      <c r="A263" s="252" t="s">
        <v>2310</v>
      </c>
      <c r="B263" s="251"/>
      <c r="C263" s="251"/>
      <c r="D263" s="251"/>
      <c r="E263" s="7" t="str">
        <f>if(A263="","", vlookup(A263,EAT!$M$2:$R$254,6,false))</f>
        <v>Fuel Quantity (Fuel Combustion)</v>
      </c>
      <c r="F263" s="7" t="str">
        <f>if(C263="","", vlookup(C263,BART!$I$2:$T$161,12,false))</f>
        <v/>
      </c>
    </row>
    <row r="264" ht="15.75" customHeight="1">
      <c r="A264" s="251"/>
      <c r="B264" s="254" t="s">
        <v>2311</v>
      </c>
      <c r="C264" s="254"/>
      <c r="D264" s="255" t="s">
        <v>2186</v>
      </c>
      <c r="E264" s="7" t="str">
        <f>if(A264="","", vlookup(A264,EAT!$M$2:$R$254,6,false))</f>
        <v/>
      </c>
      <c r="F264" s="7" t="str">
        <f>if(C264="","", vlookup(C264,BART!$I$2:$T$161,12,false))</f>
        <v/>
      </c>
      <c r="G264" s="7" t="s">
        <v>2589</v>
      </c>
    </row>
    <row r="265" ht="15.75" customHeight="1">
      <c r="A265" s="251"/>
      <c r="B265" s="251"/>
      <c r="C265" s="256" t="s">
        <v>2313</v>
      </c>
      <c r="D265" s="251"/>
      <c r="E265" s="7" t="str">
        <f>if(A265="","", vlookup(A265,EAT!$M$2:$R$254,6,false))</f>
        <v/>
      </c>
      <c r="F265" s="7" t="str">
        <f>if(C265="","", vlookup(C265,BART!$I$2:$T$161,12,false))</f>
        <v>Fuel Quantity (Fuel Consumption)</v>
      </c>
    </row>
    <row r="266" ht="15.75" customHeight="1">
      <c r="A266" s="251"/>
      <c r="B266" s="254" t="s">
        <v>2314</v>
      </c>
      <c r="C266" s="273"/>
      <c r="D266" s="255" t="s">
        <v>2191</v>
      </c>
      <c r="E266" s="7" t="str">
        <f>if(A266="","", vlookup(A266,EAT!$M$2:$R$254,6,false))</f>
        <v/>
      </c>
      <c r="F266" s="7" t="str">
        <f>if(C266="","", vlookup(C266,BART!$I$2:$T$161,12,false))</f>
        <v/>
      </c>
      <c r="G266" s="7" t="str">
        <f>G135</f>
        <v>Fuel Quantity (Fuel Combustion) = Fuel Flow Rate (Fuel Consumption) * Time</v>
      </c>
    </row>
    <row r="267" ht="15.75" customHeight="1">
      <c r="A267" s="251"/>
      <c r="B267" s="251"/>
      <c r="C267" s="256" t="s">
        <v>2316</v>
      </c>
      <c r="D267" s="251"/>
      <c r="E267" s="7" t="str">
        <f>if(A267="","", vlookup(A267,EAT!$M$2:$R$254,6,false))</f>
        <v/>
      </c>
      <c r="F267" s="7" t="str">
        <f>if(C267="","", vlookup(C267,BART!$I$2:$T$161,12,false))</f>
        <v>Fuel Flow Rate (Fuel Consumption)</v>
      </c>
    </row>
    <row r="268" ht="15.75" customHeight="1">
      <c r="A268" s="251"/>
      <c r="B268" s="254" t="s">
        <v>2320</v>
      </c>
      <c r="C268" s="254"/>
      <c r="D268" s="255" t="s">
        <v>2186</v>
      </c>
      <c r="E268" s="7" t="str">
        <f>if(A268="","", vlookup(A268,EAT!$M$2:$R$254,6,false))</f>
        <v/>
      </c>
      <c r="F268" s="7" t="str">
        <f>if(C268="","", vlookup(C268,BART!$I$2:$T$161,12,false))</f>
        <v/>
      </c>
      <c r="G268" s="7" t="s">
        <v>2590</v>
      </c>
    </row>
    <row r="269" ht="15.75" customHeight="1">
      <c r="A269" s="251"/>
      <c r="B269" s="251"/>
      <c r="C269" s="256" t="s">
        <v>2322</v>
      </c>
      <c r="D269" s="251"/>
      <c r="E269" s="7" t="str">
        <f>if(A269="","", vlookup(A269,EAT!$M$2:$R$254,6,false))</f>
        <v/>
      </c>
      <c r="F269" s="7" t="str">
        <f>if(C269="","", vlookup(C269,BART!$I$2:$T$161,12,false))</f>
        <v>Fuel Quantity (Fuel Purchase)</v>
      </c>
    </row>
    <row r="270" ht="15.75" customHeight="1">
      <c r="A270" s="271"/>
      <c r="B270" s="271"/>
      <c r="C270" s="271"/>
      <c r="D270" s="271"/>
      <c r="E270" s="7" t="str">
        <f>if(A270="","", vlookup(A270,EAT!$M$2:$R$254,6,false))</f>
        <v/>
      </c>
      <c r="F270" s="7" t="str">
        <f>if(C270="","", vlookup(C270,BART!$I$2:$T$161,12,false))</f>
        <v/>
      </c>
    </row>
    <row r="271" ht="15.75" customHeight="1">
      <c r="A271" s="248"/>
      <c r="B271" s="248"/>
      <c r="C271" s="248"/>
      <c r="D271" s="248"/>
      <c r="E271" s="7" t="str">
        <f>if(A271="","", vlookup(A271,EAT!$M$2:$R$254,6,false))</f>
        <v/>
      </c>
      <c r="F271" s="7" t="str">
        <f>if(C271="","", vlookup(C271,BART!$I$2:$T$161,12,false))</f>
        <v/>
      </c>
    </row>
    <row r="272" ht="15.75" customHeight="1">
      <c r="A272" s="252" t="s">
        <v>2450</v>
      </c>
      <c r="B272" s="251"/>
      <c r="C272" s="251"/>
      <c r="D272" s="251"/>
      <c r="E272" s="7" t="str">
        <f>if(A272="","", vlookup(A272,EAT!$M$2:$R$254,6,false))</f>
        <v>Electricity Quantity (Electricity Generation)</v>
      </c>
      <c r="F272" s="7" t="str">
        <f>if(C272="","", vlookup(C272,BART!$I$2:$T$161,12,false))</f>
        <v/>
      </c>
    </row>
    <row r="273" ht="15.75" customHeight="1">
      <c r="A273" s="251"/>
      <c r="B273" s="254" t="s">
        <v>2451</v>
      </c>
      <c r="C273" s="254"/>
      <c r="D273" s="255" t="s">
        <v>2186</v>
      </c>
      <c r="E273" s="7" t="str">
        <f>if(A273="","", vlookup(A273,EAT!$M$2:$R$254,6,false))</f>
        <v/>
      </c>
      <c r="F273" s="7" t="str">
        <f>if(C273="","", vlookup(C273,BART!$I$2:$T$161,12,false))</f>
        <v/>
      </c>
      <c r="G273" s="7" t="s">
        <v>2608</v>
      </c>
    </row>
    <row r="274" ht="15.75" customHeight="1">
      <c r="A274" s="251"/>
      <c r="B274" s="251"/>
      <c r="C274" s="256" t="s">
        <v>2452</v>
      </c>
      <c r="D274" s="251"/>
      <c r="E274" s="7" t="str">
        <f>if(A274="","", vlookup(A274,EAT!$M$2:$R$254,6,false))</f>
        <v/>
      </c>
      <c r="F274" s="7" t="str">
        <f>if(C274="","", vlookup(C274,BART!$I$2:$T$161,12,false))</f>
        <v>Electricity Quantity (Electricity Generation)</v>
      </c>
    </row>
    <row r="275" ht="15.75" customHeight="1">
      <c r="A275" s="271"/>
      <c r="B275" s="271"/>
      <c r="C275" s="271"/>
      <c r="D275" s="271"/>
      <c r="E275" s="7" t="str">
        <f>if(A275="","", vlookup(A275,EAT!$M$2:$R$254,6,false))</f>
        <v/>
      </c>
      <c r="F275" s="7" t="str">
        <f>if(C275="","", vlookup(C275,BART!$I$2:$T$161,12,false))</f>
        <v/>
      </c>
    </row>
    <row r="276" ht="15.75" customHeight="1">
      <c r="A276" s="248"/>
      <c r="B276" s="248"/>
      <c r="C276" s="248"/>
      <c r="D276" s="248"/>
      <c r="E276" s="7" t="str">
        <f>if(A276="","", vlookup(A276,EAT!$M$2:$R$254,6,false))</f>
        <v/>
      </c>
      <c r="F276" s="7" t="str">
        <f>if(C276="","", vlookup(C276,BART!$I$2:$T$161,12,false))</f>
        <v/>
      </c>
    </row>
    <row r="277" ht="15.75" customHeight="1">
      <c r="A277" s="252" t="s">
        <v>2385</v>
      </c>
      <c r="B277" s="251"/>
      <c r="C277" s="251"/>
      <c r="D277" s="251"/>
      <c r="E277" s="7" t="str">
        <f>if(A277="","", vlookup(A277,EAT!$M$2:$R$254,6,false))</f>
        <v>Fuel Quantity (Fuel Combustion)</v>
      </c>
      <c r="F277" s="7" t="str">
        <f>if(C277="","", vlookup(C277,BART!$I$2:$T$161,12,false))</f>
        <v/>
      </c>
    </row>
    <row r="278" ht="15.75" customHeight="1">
      <c r="A278" s="251"/>
      <c r="B278" s="254" t="s">
        <v>2386</v>
      </c>
      <c r="C278" s="254"/>
      <c r="D278" s="255" t="s">
        <v>2186</v>
      </c>
      <c r="E278" s="7" t="str">
        <f>if(A278="","", vlookup(A278,EAT!$M$2:$R$254,6,false))</f>
        <v/>
      </c>
      <c r="F278" s="7" t="str">
        <f>if(C278="","", vlookup(C278,BART!$I$2:$T$161,12,false))</f>
        <v/>
      </c>
      <c r="G278" s="7" t="s">
        <v>2590</v>
      </c>
    </row>
    <row r="279" ht="15.75" customHeight="1">
      <c r="A279" s="251"/>
      <c r="B279" s="251"/>
      <c r="C279" s="256" t="s">
        <v>2322</v>
      </c>
      <c r="D279" s="251"/>
      <c r="E279" s="7" t="str">
        <f>if(A279="","", vlookup(A279,EAT!$M$2:$R$254,6,false))</f>
        <v/>
      </c>
      <c r="F279" s="7" t="str">
        <f>if(C279="","", vlookup(C279,BART!$I$2:$T$161,12,false))</f>
        <v>Fuel Quantity (Fuel Purchase)</v>
      </c>
    </row>
    <row r="280" ht="15.75" customHeight="1">
      <c r="A280" s="251"/>
      <c r="B280" s="254" t="s">
        <v>2387</v>
      </c>
      <c r="C280" s="254"/>
      <c r="D280" s="255" t="s">
        <v>2186</v>
      </c>
      <c r="E280" s="7" t="str">
        <f>if(A280="","", vlookup(A280,EAT!$M$2:$R$254,6,false))</f>
        <v/>
      </c>
      <c r="F280" s="7" t="str">
        <f>if(C280="","", vlookup(C280,BART!$I$2:$T$161,12,false))</f>
        <v/>
      </c>
      <c r="G280" s="7" t="s">
        <v>2589</v>
      </c>
    </row>
    <row r="281" ht="15.75" customHeight="1">
      <c r="A281" s="251"/>
      <c r="B281" s="251"/>
      <c r="C281" s="256" t="s">
        <v>2313</v>
      </c>
      <c r="D281" s="251"/>
      <c r="E281" s="7" t="str">
        <f>if(A281="","", vlookup(A281,EAT!$M$2:$R$254,6,false))</f>
        <v/>
      </c>
      <c r="F281" s="7" t="str">
        <f>if(C281="","", vlookup(C281,BART!$I$2:$T$161,12,false))</f>
        <v>Fuel Quantity (Fuel Consumption)</v>
      </c>
    </row>
    <row r="282" ht="15.75" customHeight="1">
      <c r="A282" s="251"/>
      <c r="B282" s="254" t="s">
        <v>2388</v>
      </c>
      <c r="C282" s="257"/>
      <c r="D282" s="255" t="s">
        <v>2199</v>
      </c>
      <c r="E282" s="7" t="str">
        <f>if(A282="","", vlookup(A282,EAT!$M$2:$R$254,6,false))</f>
        <v/>
      </c>
      <c r="F282" s="7" t="str">
        <f>if(C282="","", vlookup(C282,BART!$I$2:$T$161,12,false))</f>
        <v/>
      </c>
      <c r="G282" s="7" t="str">
        <f>G207</f>
        <v>Fuel Quantity (Fuel Combustion) = Fuel Quantity (Fuel Purchase) + Fuel Quantity (Fuel Inventory) (BOP) - Fuel Quantity (Fuel Inventory) (EOP)</v>
      </c>
    </row>
    <row r="283" ht="15.75" customHeight="1">
      <c r="A283" s="251"/>
      <c r="B283" s="251"/>
      <c r="C283" s="256" t="s">
        <v>2322</v>
      </c>
      <c r="D283" s="251"/>
      <c r="E283" s="7" t="str">
        <f>if(A283="","", vlookup(A283,EAT!$M$2:$R$254,6,false))</f>
        <v/>
      </c>
      <c r="F283" s="7" t="str">
        <f>if(C283="","", vlookup(C283,BART!$I$2:$T$161,12,false))</f>
        <v>Fuel Quantity (Fuel Purchase)</v>
      </c>
    </row>
    <row r="284" ht="15.75" customHeight="1">
      <c r="A284" s="251"/>
      <c r="B284" s="251"/>
      <c r="C284" s="256" t="s">
        <v>2325</v>
      </c>
      <c r="D284" s="251"/>
      <c r="E284" s="7" t="str">
        <f>if(A284="","", vlookup(A284,EAT!$M$2:$R$254,6,false))</f>
        <v/>
      </c>
      <c r="F284" s="7" t="str">
        <f>if(C284="","", vlookup(C284,BART!$I$2:$T$161,12,false))</f>
        <v>Fuel Quantity (Fuel Inventory)</v>
      </c>
    </row>
    <row r="285" ht="15.75" customHeight="1">
      <c r="A285" s="251"/>
      <c r="B285" s="254" t="s">
        <v>2455</v>
      </c>
      <c r="C285" s="273"/>
      <c r="D285" s="255" t="s">
        <v>2191</v>
      </c>
      <c r="E285" s="7" t="str">
        <f>if(A285="","", vlookup(A285,EAT!$M$2:$R$254,6,false))</f>
        <v/>
      </c>
      <c r="F285" s="7" t="str">
        <f>if(C285="","", vlookup(C285,BART!$I$2:$T$161,12,false))</f>
        <v/>
      </c>
      <c r="G285" s="7" t="str">
        <f>E277&amp;" = "&amp;F286&amp;" * Equipment Fuel Consumption Rate"</f>
        <v>Fuel Quantity (Fuel Combustion) = Operating Time (Equipment Operation) * Equipment Fuel Consumption Rate</v>
      </c>
      <c r="H285" s="7" t="s">
        <v>2609</v>
      </c>
    </row>
    <row r="286" ht="15.75" customHeight="1">
      <c r="A286" s="251"/>
      <c r="B286" s="251"/>
      <c r="C286" s="256" t="s">
        <v>2456</v>
      </c>
      <c r="D286" s="251"/>
      <c r="E286" s="7" t="str">
        <f>if(A286="","", vlookup(A286,EAT!$M$2:$R$254,6,false))</f>
        <v/>
      </c>
      <c r="F286" s="7" t="str">
        <f>if(C286="","", vlookup(C286,BART!$I$2:$T$161,12,false))</f>
        <v>Operating Time (Equipment Operation)</v>
      </c>
    </row>
    <row r="287" ht="15.75" customHeight="1">
      <c r="A287" s="271"/>
      <c r="B287" s="271"/>
      <c r="C287" s="271"/>
      <c r="D287" s="271"/>
      <c r="E287" s="7" t="str">
        <f>if(A287="","", vlookup(A287,EAT!$M$2:$R$254,6,false))</f>
        <v/>
      </c>
      <c r="F287" s="7" t="str">
        <f>if(C287="","", vlookup(C287,BART!$I$2:$T$161,12,false))</f>
        <v/>
      </c>
    </row>
    <row r="288" ht="15.75" customHeight="1">
      <c r="A288" s="248"/>
      <c r="B288" s="248"/>
      <c r="C288" s="248"/>
      <c r="D288" s="248"/>
      <c r="E288" s="7" t="str">
        <f>if(A288="","", vlookup(A288,EAT!$M$2:$R$254,6,false))</f>
        <v/>
      </c>
      <c r="F288" s="7" t="str">
        <f>if(C288="","", vlookup(C288,BART!$I$2:$T$161,12,false))</f>
        <v/>
      </c>
    </row>
    <row r="289" ht="15.75" customHeight="1">
      <c r="A289" s="252" t="s">
        <v>2183</v>
      </c>
      <c r="B289" s="251"/>
      <c r="C289" s="251"/>
      <c r="D289" s="251"/>
      <c r="E289" s="7" t="str">
        <f>if(A289="","", vlookup(A289,EAT!$M$2:$R$254,6,false))</f>
        <v>Electricity Quantity (Electricity Purchase and Consumption)</v>
      </c>
      <c r="F289" s="7" t="str">
        <f>if(C289="","", vlookup(C289,BART!$I$2:$T$161,12,false))</f>
        <v/>
      </c>
    </row>
    <row r="290" ht="15.75" customHeight="1">
      <c r="A290" s="251"/>
      <c r="B290" s="254" t="s">
        <v>2184</v>
      </c>
      <c r="C290" s="254"/>
      <c r="D290" s="255" t="s">
        <v>2186</v>
      </c>
      <c r="E290" s="7" t="str">
        <f>if(A290="","", vlookup(A290,EAT!$M$2:$R$254,6,false))</f>
        <v/>
      </c>
      <c r="F290" s="7" t="str">
        <f>if(C290="","", vlookup(C290,BART!$I$2:$T$161,12,false))</f>
        <v/>
      </c>
      <c r="G290" s="7" t="s">
        <v>2572</v>
      </c>
    </row>
    <row r="291" ht="15.75" customHeight="1">
      <c r="A291" s="251"/>
      <c r="B291" s="251"/>
      <c r="C291" s="256" t="s">
        <v>2187</v>
      </c>
      <c r="D291" s="251"/>
      <c r="E291" s="7" t="str">
        <f>if(A291="","", vlookup(A291,EAT!$M$2:$R$254,6,false))</f>
        <v/>
      </c>
      <c r="F291" s="7" t="str">
        <f>if(C291="","", vlookup(C291,BART!$I$2:$T$161,12,false))</f>
        <v>Electricity Quantity (Electricity Consumption)</v>
      </c>
    </row>
    <row r="292" ht="15.75" customHeight="1">
      <c r="A292" s="251"/>
      <c r="B292" s="254" t="s">
        <v>2459</v>
      </c>
      <c r="C292" s="273"/>
      <c r="D292" s="255" t="s">
        <v>2191</v>
      </c>
      <c r="E292" s="7" t="str">
        <f>if(A292="","", vlookup(A292,EAT!$M$2:$R$254,6,false))</f>
        <v/>
      </c>
      <c r="F292" s="7" t="str">
        <f>if(C292="","", vlookup(C292,BART!$I$2:$T$161,12,false))</f>
        <v/>
      </c>
      <c r="G292" s="7" t="str">
        <f>E289&amp;" = "&amp;F293&amp;" * Electricity Charging Rate"</f>
        <v>Electricity Quantity (Electricity Purchase and Consumption) = Battery Charging Time (Electricity Consumption) * Electricity Charging Rate</v>
      </c>
      <c r="H292" s="7" t="s">
        <v>2610</v>
      </c>
    </row>
    <row r="293" ht="15.75" customHeight="1">
      <c r="A293" s="251"/>
      <c r="B293" s="251"/>
      <c r="C293" s="256" t="s">
        <v>2460</v>
      </c>
      <c r="D293" s="251"/>
      <c r="E293" s="7" t="str">
        <f>if(A293="","", vlookup(A293,EAT!$M$2:$R$254,6,false))</f>
        <v/>
      </c>
      <c r="F293" s="7" t="str">
        <f>if(C293="","", vlookup(C293,BART!$I$2:$T$161,12,false))</f>
        <v>Battery Charging Time (Electricity Consumption)</v>
      </c>
    </row>
    <row r="294" ht="15.75" customHeight="1">
      <c r="A294" s="271"/>
      <c r="B294" s="271"/>
      <c r="C294" s="271"/>
      <c r="D294" s="271"/>
      <c r="E294" s="7" t="str">
        <f>if(A294="","", vlookup(A294,EAT!$M$2:$R$254,6,false))</f>
        <v/>
      </c>
      <c r="F294" s="7" t="str">
        <f>if(C294="","", vlookup(C294,BART!$I$2:$T$161,12,false))</f>
        <v/>
      </c>
    </row>
    <row r="295" ht="15.75" customHeight="1">
      <c r="A295" s="248"/>
      <c r="B295" s="248"/>
      <c r="C295" s="248"/>
      <c r="D295" s="248"/>
      <c r="E295" s="7" t="str">
        <f>if(A295="","", vlookup(A295,EAT!$M$2:$R$254,6,false))</f>
        <v/>
      </c>
      <c r="F295" s="7" t="str">
        <f>if(C295="","", vlookup(C295,BART!$I$2:$T$161,12,false))</f>
        <v/>
      </c>
    </row>
    <row r="296" ht="15.75" customHeight="1">
      <c r="A296" s="252" t="s">
        <v>2464</v>
      </c>
      <c r="B296" s="251"/>
      <c r="C296" s="251"/>
      <c r="D296" s="251"/>
      <c r="E296" s="7" t="str">
        <f>if(A296="","", vlookup(A296,EAT!$M$2:$R$254,6,false))</f>
        <v>Wastewater Quantity (Wastewater Discharge)</v>
      </c>
      <c r="F296" s="7" t="str">
        <f>if(C296="","", vlookup(C296,BART!$I$2:$T$161,12,false))</f>
        <v/>
      </c>
    </row>
    <row r="297" ht="15.75" customHeight="1">
      <c r="A297" s="251"/>
      <c r="B297" s="254" t="s">
        <v>2465</v>
      </c>
      <c r="C297" s="254"/>
      <c r="D297" s="255" t="s">
        <v>2186</v>
      </c>
      <c r="E297" s="7" t="str">
        <f>if(A297="","", vlookup(A297,EAT!$M$2:$R$254,6,false))</f>
        <v/>
      </c>
      <c r="F297" s="7" t="str">
        <f>if(C297="","", vlookup(C297,BART!$I$2:$T$161,12,false))</f>
        <v/>
      </c>
      <c r="G297" s="7" t="s">
        <v>2611</v>
      </c>
    </row>
    <row r="298" ht="15.75" customHeight="1">
      <c r="A298" s="251"/>
      <c r="B298" s="251"/>
      <c r="C298" s="256" t="s">
        <v>2466</v>
      </c>
      <c r="D298" s="251"/>
      <c r="E298" s="7" t="str">
        <f>if(A298="","", vlookup(A298,EAT!$M$2:$R$254,6,false))</f>
        <v/>
      </c>
      <c r="F298" s="7" t="str">
        <f>if(C298="","", vlookup(C298,BART!$I$2:$T$161,12,false))</f>
        <v>Water Quantity (Wastewater Discharge)</v>
      </c>
    </row>
    <row r="299" ht="15.75" customHeight="1">
      <c r="A299" s="271"/>
      <c r="B299" s="271"/>
      <c r="C299" s="271"/>
      <c r="D299" s="271"/>
      <c r="E299" s="7" t="str">
        <f>if(A299="","", vlookup(A299,EAT!$M$2:$R$254,6,false))</f>
        <v/>
      </c>
      <c r="F299" s="7" t="str">
        <f>if(C299="","", vlookup(C299,BART!$I$2:$T$161,12,false))</f>
        <v/>
      </c>
    </row>
    <row r="300" ht="15.75" customHeight="1">
      <c r="A300" s="248"/>
      <c r="B300" s="248"/>
      <c r="C300" s="248"/>
      <c r="D300" s="248"/>
      <c r="E300" s="7" t="str">
        <f>if(A300="","", vlookup(A300,EAT!$M$2:$R$254,6,false))</f>
        <v/>
      </c>
      <c r="F300" s="7" t="str">
        <f>if(C300="","", vlookup(C300,BART!$I$2:$T$161,12,false))</f>
        <v/>
      </c>
    </row>
    <row r="301" ht="15.75" customHeight="1">
      <c r="A301" s="252" t="s">
        <v>2392</v>
      </c>
      <c r="B301" s="251"/>
      <c r="C301" s="251"/>
      <c r="D301" s="251"/>
      <c r="E301" s="7" t="str">
        <f>if(A301="","", vlookup(A301,EAT!$M$2:$R$254,6,false))</f>
        <v>Weight of Waste (Waste Disposal)</v>
      </c>
      <c r="F301" s="7" t="str">
        <f>if(C301="","", vlookup(C301,BART!$I$2:$T$161,12,false))</f>
        <v/>
      </c>
    </row>
    <row r="302" ht="15.75" customHeight="1">
      <c r="A302" s="251"/>
      <c r="B302" s="254" t="s">
        <v>2393</v>
      </c>
      <c r="C302" s="254"/>
      <c r="D302" s="255" t="s">
        <v>2186</v>
      </c>
      <c r="E302" s="7" t="str">
        <f>if(A302="","", vlookup(A302,EAT!$M$2:$R$254,6,false))</f>
        <v/>
      </c>
      <c r="F302" s="7" t="str">
        <f>if(C302="","", vlookup(C302,BART!$I$2:$T$161,12,false))</f>
        <v/>
      </c>
      <c r="G302" s="7" t="s">
        <v>2599</v>
      </c>
    </row>
    <row r="303" ht="15.75" customHeight="1">
      <c r="A303" s="251"/>
      <c r="B303" s="251"/>
      <c r="C303" s="256" t="s">
        <v>2394</v>
      </c>
      <c r="D303" s="251"/>
      <c r="E303" s="7" t="str">
        <f>if(A303="","", vlookup(A303,EAT!$M$2:$R$254,6,false))</f>
        <v/>
      </c>
      <c r="F303" s="7" t="str">
        <f>if(C303="","", vlookup(C303,BART!$I$2:$T$161,12,false))</f>
        <v>Weight of Waste (Waste Disposal)</v>
      </c>
    </row>
    <row r="304" ht="15.75" customHeight="1">
      <c r="A304" s="251"/>
      <c r="B304" s="254" t="s">
        <v>2397</v>
      </c>
      <c r="C304" s="273"/>
      <c r="D304" s="255" t="s">
        <v>2191</v>
      </c>
      <c r="E304" s="7" t="str">
        <f>if(A304="","", vlookup(A304,EAT!$M$2:$R$254,6,false))</f>
        <v/>
      </c>
      <c r="F304" s="7" t="str">
        <f>if(C304="","", vlookup(C304,BART!$I$2:$T$161,12,false))</f>
        <v/>
      </c>
      <c r="G304" s="7" t="str">
        <f t="shared" ref="G304:H304" si="2">G215</f>
        <v>Weight of Waste (Waste Disposal) = Volume of Waste (Waste Disposal) * Weight Per Unit Volumn of Waste</v>
      </c>
      <c r="H304" s="7" t="str">
        <f t="shared" si="2"/>
        <v>Weight Per Unit Volumn of Waste</v>
      </c>
    </row>
    <row r="305" ht="15.75" customHeight="1">
      <c r="A305" s="251"/>
      <c r="B305" s="251"/>
      <c r="C305" s="256" t="s">
        <v>2398</v>
      </c>
      <c r="D305" s="251"/>
      <c r="E305" s="7" t="str">
        <f>if(A305="","", vlookup(A305,EAT!$M$2:$R$254,6,false))</f>
        <v/>
      </c>
      <c r="F305" s="7" t="str">
        <f>if(C305="","", vlookup(C305,BART!$I$2:$T$161,12,false))</f>
        <v>Volume of Waste (Waste Disposal)</v>
      </c>
      <c r="G305" s="7"/>
    </row>
    <row r="306" ht="15.75" customHeight="1">
      <c r="A306" s="251"/>
      <c r="B306" s="254" t="s">
        <v>2400</v>
      </c>
      <c r="C306" s="273"/>
      <c r="D306" s="255" t="s">
        <v>2191</v>
      </c>
      <c r="E306" s="7" t="str">
        <f>if(A306="","", vlookup(A306,EAT!$M$2:$R$254,6,false))</f>
        <v/>
      </c>
      <c r="F306" s="7" t="str">
        <f>if(C306="","", vlookup(C306,BART!$I$2:$T$161,12,false))</f>
        <v/>
      </c>
      <c r="G306" s="7" t="str">
        <f t="shared" ref="G306:H306" si="3">G217</f>
        <v>Weight of Waste (Waste Disposal) = Number of Visits (Waste Disposal) * Volume Collected Per Visit * Weight Per Unit Volumn of Waste</v>
      </c>
      <c r="H306" s="7" t="str">
        <f t="shared" si="3"/>
        <v>Volume Collected per Visit, Weight Per Unit Volumn of Waste</v>
      </c>
    </row>
    <row r="307" ht="15.75" customHeight="1">
      <c r="A307" s="251"/>
      <c r="B307" s="251"/>
      <c r="C307" s="256" t="s">
        <v>2401</v>
      </c>
      <c r="D307" s="251"/>
      <c r="E307" s="7" t="str">
        <f>if(A307="","", vlookup(A307,EAT!$M$2:$R$254,6,false))</f>
        <v/>
      </c>
      <c r="F307" s="7" t="str">
        <f>if(C307="","", vlookup(C307,BART!$I$2:$T$161,12,false))</f>
        <v>Number of Visits (Waste Disposal)</v>
      </c>
    </row>
    <row r="308" ht="15.75" customHeight="1">
      <c r="A308" s="271"/>
      <c r="B308" s="271"/>
      <c r="C308" s="271"/>
      <c r="D308" s="271"/>
      <c r="E308" s="7" t="str">
        <f>if(A308="","", vlookup(A308,EAT!$M$2:$R$254,6,false))</f>
        <v/>
      </c>
      <c r="F308" s="7" t="str">
        <f>if(C308="","", vlookup(C308,BART!$I$2:$T$161,12,false))</f>
        <v/>
      </c>
    </row>
    <row r="309" ht="15.75" customHeight="1">
      <c r="A309" s="248"/>
      <c r="B309" s="248"/>
      <c r="C309" s="248"/>
      <c r="D309" s="248"/>
      <c r="E309" s="7" t="str">
        <f>if(A309="","", vlookup(A309,EAT!$M$2:$R$254,6,false))</f>
        <v/>
      </c>
      <c r="F309" s="7" t="str">
        <f>if(C309="","", vlookup(C309,BART!$I$2:$T$161,12,false))</f>
        <v/>
      </c>
    </row>
    <row r="310" ht="15.75" customHeight="1">
      <c r="A310" s="252" t="s">
        <v>2335</v>
      </c>
      <c r="B310" s="251"/>
      <c r="C310" s="251"/>
      <c r="D310" s="251"/>
      <c r="E310" s="7" t="str">
        <f>if(A310="","", vlookup(A310,EAT!$M$2:$R$254,6,false))</f>
        <v>Total Price (Goods and Services Purchase)</v>
      </c>
      <c r="F310" s="7" t="str">
        <f>if(C310="","", vlookup(C310,BART!$I$2:$T$161,12,false))</f>
        <v/>
      </c>
    </row>
    <row r="311" ht="15.75" customHeight="1">
      <c r="A311" s="251"/>
      <c r="B311" s="254" t="s">
        <v>2336</v>
      </c>
      <c r="C311" s="254"/>
      <c r="D311" s="255" t="s">
        <v>2186</v>
      </c>
      <c r="E311" s="7" t="str">
        <f>if(A311="","", vlookup(A311,EAT!$M$2:$R$254,6,false))</f>
        <v/>
      </c>
      <c r="F311" s="7" t="str">
        <f>if(C311="","", vlookup(C311,BART!$I$2:$T$161,12,false))</f>
        <v/>
      </c>
      <c r="G311" s="7" t="s">
        <v>2592</v>
      </c>
    </row>
    <row r="312" ht="15.75" customHeight="1">
      <c r="A312" s="251"/>
      <c r="B312" s="251"/>
      <c r="C312" s="256" t="s">
        <v>2337</v>
      </c>
      <c r="D312" s="251"/>
      <c r="E312" s="7" t="str">
        <f>if(A312="","", vlookup(A312,EAT!$M$2:$R$254,6,false))</f>
        <v/>
      </c>
      <c r="F312" s="7" t="str">
        <f>if(C312="","", vlookup(C312,BART!$I$2:$T$161,12,false))</f>
        <v>Purchase Price (Goods and Services Purchase and Use)</v>
      </c>
    </row>
    <row r="313" ht="15.75" customHeight="1">
      <c r="A313" s="271"/>
      <c r="B313" s="271"/>
      <c r="C313" s="271"/>
      <c r="D313" s="271"/>
      <c r="E313" s="7" t="str">
        <f>if(A313="","", vlookup(A313,EAT!$M$2:$R$254,6,false))</f>
        <v/>
      </c>
      <c r="F313" s="7" t="str">
        <f>if(C313="","", vlookup(C313,BART!$I$2:$T$161,12,false))</f>
        <v/>
      </c>
    </row>
    <row r="314" ht="15.75" customHeight="1">
      <c r="A314" s="248"/>
      <c r="B314" s="248"/>
      <c r="C314" s="248"/>
      <c r="D314" s="248"/>
      <c r="E314" s="7" t="str">
        <f>if(A314="","", vlookup(A314,EAT!$M$2:$R$254,6,false))</f>
        <v/>
      </c>
      <c r="F314" s="7" t="str">
        <f>if(C314="","", vlookup(C314,BART!$I$2:$T$161,12,false))</f>
        <v/>
      </c>
    </row>
    <row r="315" ht="15.75" customHeight="1">
      <c r="A315" s="252" t="s">
        <v>2310</v>
      </c>
      <c r="B315" s="251"/>
      <c r="C315" s="251"/>
      <c r="D315" s="251"/>
      <c r="E315" s="7" t="str">
        <f>if(A315="","", vlookup(A315,EAT!$M$2:$R$254,6,false))</f>
        <v>Fuel Quantity (Fuel Combustion)</v>
      </c>
      <c r="F315" s="7" t="str">
        <f>if(C315="","", vlookup(C315,BART!$I$2:$T$161,12,false))</f>
        <v/>
      </c>
      <c r="G315" s="7"/>
    </row>
    <row r="316" ht="15.75" customHeight="1">
      <c r="A316" s="251"/>
      <c r="B316" s="254" t="s">
        <v>2311</v>
      </c>
      <c r="C316" s="254"/>
      <c r="D316" s="255" t="s">
        <v>2186</v>
      </c>
      <c r="E316" s="7" t="str">
        <f>if(A316="","", vlookup(A316,EAT!$M$2:$R$254,6,false))</f>
        <v/>
      </c>
      <c r="F316" s="7" t="str">
        <f>if(C316="","", vlookup(C316,BART!$I$2:$T$161,12,false))</f>
        <v/>
      </c>
      <c r="G316" s="7" t="s">
        <v>2589</v>
      </c>
    </row>
    <row r="317" ht="15.75" customHeight="1">
      <c r="A317" s="251"/>
      <c r="B317" s="251"/>
      <c r="C317" s="256" t="s">
        <v>2313</v>
      </c>
      <c r="D317" s="251"/>
      <c r="E317" s="7" t="str">
        <f>if(A317="","", vlookup(A317,EAT!$M$2:$R$254,6,false))</f>
        <v/>
      </c>
      <c r="F317" s="7" t="str">
        <f>if(C317="","", vlookup(C317,BART!$I$2:$T$161,12,false))</f>
        <v>Fuel Quantity (Fuel Consumption)</v>
      </c>
      <c r="G317" s="7"/>
    </row>
    <row r="318" ht="15.75" customHeight="1">
      <c r="A318" s="251"/>
      <c r="B318" s="254" t="s">
        <v>2320</v>
      </c>
      <c r="C318" s="254"/>
      <c r="D318" s="255" t="s">
        <v>2186</v>
      </c>
      <c r="E318" s="7" t="str">
        <f>if(A318="","", vlookup(A318,EAT!$M$2:$R$254,6,false))</f>
        <v/>
      </c>
      <c r="F318" s="7" t="str">
        <f>if(C318="","", vlookup(C318,BART!$I$2:$T$161,12,false))</f>
        <v/>
      </c>
      <c r="G318" s="7" t="s">
        <v>2590</v>
      </c>
    </row>
    <row r="319" ht="15.75" customHeight="1">
      <c r="A319" s="251"/>
      <c r="B319" s="251"/>
      <c r="C319" s="256" t="s">
        <v>2322</v>
      </c>
      <c r="D319" s="251"/>
      <c r="E319" s="7" t="str">
        <f>if(A319="","", vlookup(A319,EAT!$M$2:$R$254,6,false))</f>
        <v/>
      </c>
      <c r="F319" s="7" t="str">
        <f>if(C319="","", vlookup(C319,BART!$I$2:$T$161,12,false))</f>
        <v>Fuel Quantity (Fuel Purchase)</v>
      </c>
    </row>
    <row r="320" ht="15.75" customHeight="1">
      <c r="A320" s="251"/>
      <c r="B320" s="254" t="s">
        <v>2323</v>
      </c>
      <c r="C320" s="257"/>
      <c r="D320" s="255" t="s">
        <v>2199</v>
      </c>
      <c r="E320" s="7" t="str">
        <f>if(A320="","", vlookup(A320,EAT!$M$2:$R$254,6,false))</f>
        <v/>
      </c>
      <c r="F320" s="7" t="str">
        <f>if(C320="","", vlookup(C320,BART!$I$2:$T$161,12,false))</f>
        <v/>
      </c>
      <c r="G320" s="7" t="str">
        <f>G142</f>
        <v>Fuel Quantity (Fuel Combustion) = Fuel Quantity (Fuel Purchase) + Fuel Quantity (Fuel Inventory) (BOP) - Fuel Quantity (Fuel Inventory) (EOP)</v>
      </c>
    </row>
    <row r="321" ht="15.75" customHeight="1">
      <c r="A321" s="251"/>
      <c r="B321" s="251"/>
      <c r="C321" s="256" t="s">
        <v>2322</v>
      </c>
      <c r="D321" s="251"/>
      <c r="E321" s="7" t="str">
        <f>if(A321="","", vlookup(A321,EAT!$M$2:$R$254,6,false))</f>
        <v/>
      </c>
      <c r="F321" s="7" t="str">
        <f>if(C321="","", vlookup(C321,BART!$I$2:$T$161,12,false))</f>
        <v>Fuel Quantity (Fuel Purchase)</v>
      </c>
    </row>
    <row r="322" ht="15.75" customHeight="1">
      <c r="A322" s="251"/>
      <c r="B322" s="251"/>
      <c r="C322" s="256" t="s">
        <v>2325</v>
      </c>
      <c r="D322" s="251"/>
      <c r="E322" s="7" t="str">
        <f>if(A322="","", vlookup(A322,EAT!$M$2:$R$254,6,false))</f>
        <v/>
      </c>
      <c r="F322" s="7" t="str">
        <f>if(C322="","", vlookup(C322,BART!$I$2:$T$161,12,false))</f>
        <v>Fuel Quantity (Fuel Inventory)</v>
      </c>
    </row>
    <row r="323" ht="15.75" customHeight="1">
      <c r="A323" s="271"/>
      <c r="B323" s="271"/>
      <c r="C323" s="271"/>
      <c r="D323" s="271"/>
      <c r="E323" s="7" t="str">
        <f>if(A323="","", vlookup(A323,EAT!$M$2:$R$254,6,false))</f>
        <v/>
      </c>
      <c r="F323" s="7" t="str">
        <f>if(C323="","", vlookup(C323,BART!$I$2:$T$161,12,false))</f>
        <v/>
      </c>
    </row>
    <row r="324" ht="15.75" customHeight="1">
      <c r="A324" s="248"/>
      <c r="B324" s="248"/>
      <c r="C324" s="248"/>
      <c r="D324" s="248"/>
      <c r="E324" s="7" t="str">
        <f>if(A324="","", vlookup(A324,EAT!$M$2:$R$254,6,false))</f>
        <v/>
      </c>
      <c r="F324" s="7" t="str">
        <f>if(C324="","", vlookup(C324,BART!$I$2:$T$161,12,false))</f>
        <v/>
      </c>
    </row>
    <row r="325" ht="15.75" customHeight="1">
      <c r="A325" s="252" t="s">
        <v>2476</v>
      </c>
      <c r="B325" s="251"/>
      <c r="C325" s="251"/>
      <c r="D325" s="251"/>
      <c r="E325" s="7" t="str">
        <f>if(A325="","", vlookup(A325,EAT!$M$2:$R$254,6,false))</f>
        <v>Distrance Travelled (Vehicle Run)</v>
      </c>
      <c r="F325" s="7" t="str">
        <f>if(C325="","", vlookup(C325,BART!$I$2:$T$161,12,false))</f>
        <v/>
      </c>
    </row>
    <row r="326" ht="15.75" customHeight="1">
      <c r="A326" s="251"/>
      <c r="B326" s="254" t="s">
        <v>2477</v>
      </c>
      <c r="C326" s="254"/>
      <c r="D326" s="255" t="s">
        <v>2186</v>
      </c>
      <c r="E326" s="7" t="str">
        <f>if(A326="","", vlookup(A326,EAT!$M$2:$R$254,6,false))</f>
        <v/>
      </c>
      <c r="F326" s="7" t="str">
        <f>if(C326="","", vlookup(C326,BART!$I$2:$T$161,12,false))</f>
        <v/>
      </c>
      <c r="G326" s="7" t="s">
        <v>2612</v>
      </c>
    </row>
    <row r="327" ht="15.75" customHeight="1">
      <c r="A327" s="251"/>
      <c r="B327" s="251"/>
      <c r="C327" s="256" t="s">
        <v>2478</v>
      </c>
      <c r="D327" s="251"/>
      <c r="E327" s="7" t="str">
        <f>if(A327="","", vlookup(A327,EAT!$M$2:$R$254,6,false))</f>
        <v/>
      </c>
      <c r="F327" s="7" t="str">
        <f>if(C327="","", vlookup(C327,BART!$I$2:$T$161,12,false))</f>
        <v>Distance Travelled (Delivery Vehicle Run)</v>
      </c>
    </row>
    <row r="328" ht="15.75" customHeight="1">
      <c r="A328" s="271"/>
      <c r="B328" s="271"/>
      <c r="C328" s="271"/>
      <c r="D328" s="271"/>
      <c r="E328" s="7" t="str">
        <f>if(A328="","", vlookup(A328,EAT!$M$2:$R$254,6,false))</f>
        <v/>
      </c>
      <c r="F328" s="7" t="str">
        <f>if(C328="","", vlookup(C328,BART!$I$2:$T$161,12,false))</f>
        <v/>
      </c>
    </row>
    <row r="329" ht="15.75" customHeight="1">
      <c r="A329" s="248"/>
      <c r="B329" s="248"/>
      <c r="C329" s="248"/>
      <c r="D329" s="248"/>
      <c r="E329" s="7" t="str">
        <f>if(A329="","", vlookup(A329,EAT!$M$2:$R$254,6,false))</f>
        <v/>
      </c>
      <c r="F329" s="7" t="str">
        <f>if(C329="","", vlookup(C329,BART!$I$2:$T$161,12,false))</f>
        <v/>
      </c>
    </row>
    <row r="330" ht="15.75" customHeight="1">
      <c r="A330" s="252" t="s">
        <v>2482</v>
      </c>
      <c r="B330" s="251"/>
      <c r="C330" s="251"/>
      <c r="D330" s="251"/>
      <c r="E330" s="7" t="str">
        <f>if(A330="","", vlookup(A330,EAT!$M$2:$R$254,6,false))</f>
        <v>Sludge Quantity (Sludge Treatment)</v>
      </c>
      <c r="F330" s="7" t="str">
        <f>if(C330="","", vlookup(C330,BART!$I$2:$T$161,12,false))</f>
        <v/>
      </c>
    </row>
    <row r="331" ht="15.75" customHeight="1">
      <c r="A331" s="251"/>
      <c r="B331" s="254" t="s">
        <v>2483</v>
      </c>
      <c r="C331" s="254"/>
      <c r="D331" s="255" t="s">
        <v>2186</v>
      </c>
      <c r="E331" s="7" t="str">
        <f>if(A331="","", vlookup(A331,EAT!$M$2:$R$254,6,false))</f>
        <v/>
      </c>
      <c r="F331" s="7" t="str">
        <f>if(C331="","", vlookup(C331,BART!$I$2:$T$161,12,false))</f>
        <v/>
      </c>
      <c r="G331" s="7" t="s">
        <v>2613</v>
      </c>
    </row>
    <row r="332" ht="15.75" customHeight="1">
      <c r="A332" s="251"/>
      <c r="B332" s="251"/>
      <c r="C332" s="256" t="s">
        <v>2484</v>
      </c>
      <c r="D332" s="251"/>
      <c r="E332" s="7" t="str">
        <f>if(A332="","", vlookup(A332,EAT!$M$2:$R$254,6,false))</f>
        <v/>
      </c>
      <c r="F332" s="7" t="str">
        <f>if(C332="","", vlookup(C332,BART!$I$2:$T$161,12,false))</f>
        <v>Weight of Sludge (Sludge Disposal)</v>
      </c>
    </row>
    <row r="333" ht="15.75" customHeight="1">
      <c r="A333" s="271"/>
      <c r="B333" s="271"/>
      <c r="C333" s="271"/>
      <c r="D333" s="271"/>
      <c r="E333" s="7" t="str">
        <f>if(A333="","", vlookup(A333,EAT!$M$2:$R$254,6,false))</f>
        <v/>
      </c>
      <c r="F333" s="7" t="str">
        <f>if(C333="","", vlookup(C333,BART!$I$2:$T$161,12,false))</f>
        <v/>
      </c>
    </row>
    <row r="334" ht="15.75" customHeight="1">
      <c r="A334" s="248"/>
      <c r="B334" s="248"/>
      <c r="C334" s="248"/>
      <c r="D334" s="248"/>
      <c r="E334" s="7" t="str">
        <f>if(A334="","", vlookup(A334,EAT!$M$2:$R$254,6,false))</f>
        <v/>
      </c>
      <c r="F334" s="7" t="str">
        <f>if(C334="","", vlookup(C334,BART!$I$2:$T$161,12,false))</f>
        <v/>
      </c>
    </row>
    <row r="335" ht="15.75" customHeight="1">
      <c r="A335" s="252" t="s">
        <v>2488</v>
      </c>
      <c r="B335" s="251"/>
      <c r="C335" s="251"/>
      <c r="D335" s="251"/>
      <c r="E335" s="7" t="str">
        <f>if(A335="","", vlookup(A335,EAT!$M$2:$R$254,6,false))</f>
        <v>Influent Quantity (Industrial Wastewater Treatment)</v>
      </c>
      <c r="F335" s="7" t="str">
        <f>if(C335="","", vlookup(C335,BART!$I$2:$T$161,12,false))</f>
        <v/>
      </c>
    </row>
    <row r="336" ht="15.75" customHeight="1">
      <c r="A336" s="251"/>
      <c r="B336" s="254" t="s">
        <v>2489</v>
      </c>
      <c r="C336" s="254"/>
      <c r="D336" s="255" t="s">
        <v>2186</v>
      </c>
      <c r="E336" s="7" t="str">
        <f>if(A336="","", vlookup(A336,EAT!$M$2:$R$254,6,false))</f>
        <v/>
      </c>
      <c r="F336" s="7" t="str">
        <f>if(C336="","", vlookup(C336,BART!$I$2:$T$161,12,false))</f>
        <v/>
      </c>
      <c r="G336" s="7" t="s">
        <v>2614</v>
      </c>
    </row>
    <row r="337" ht="15.75" customHeight="1">
      <c r="A337" s="251"/>
      <c r="B337" s="251"/>
      <c r="C337" s="256" t="s">
        <v>2490</v>
      </c>
      <c r="D337" s="251"/>
      <c r="E337" s="7" t="str">
        <f>if(A337="","", vlookup(A337,EAT!$M$2:$R$254,6,false))</f>
        <v/>
      </c>
      <c r="F337" s="7" t="str">
        <f>if(C337="","", vlookup(C337,BART!$I$2:$T$161,12,false))</f>
        <v>Influent Quantity (Industrial Wastewater Treatment)</v>
      </c>
    </row>
    <row r="338" ht="15.75" customHeight="1">
      <c r="A338" s="252" t="s">
        <v>2491</v>
      </c>
      <c r="B338" s="251"/>
      <c r="C338" s="251"/>
      <c r="D338" s="251"/>
      <c r="E338" s="7" t="str">
        <f>if(A338="","", vlookup(A338,EAT!$M$2:$R$254,6,false))</f>
        <v>Methane Quantity (Methane Recovery)</v>
      </c>
      <c r="F338" s="7" t="str">
        <f>if(C338="","", vlookup(C338,BART!$I$2:$T$161,12,false))</f>
        <v/>
      </c>
    </row>
    <row r="339" ht="15.75" customHeight="1">
      <c r="A339" s="251"/>
      <c r="B339" s="254" t="s">
        <v>2493</v>
      </c>
      <c r="C339" s="254"/>
      <c r="D339" s="255" t="s">
        <v>2186</v>
      </c>
      <c r="E339" s="7" t="str">
        <f>if(A339="","", vlookup(A339,EAT!$M$2:$R$254,6,false))</f>
        <v/>
      </c>
      <c r="F339" s="7" t="str">
        <f>if(C339="","", vlookup(C339,BART!$I$2:$T$161,12,false))</f>
        <v/>
      </c>
      <c r="G339" s="7" t="s">
        <v>2615</v>
      </c>
    </row>
    <row r="340" ht="15.75" customHeight="1">
      <c r="A340" s="251"/>
      <c r="B340" s="251"/>
      <c r="C340" s="256" t="s">
        <v>2494</v>
      </c>
      <c r="D340" s="251"/>
      <c r="E340" s="7" t="str">
        <f>if(A340="","", vlookup(A340,EAT!$M$2:$R$254,6,false))</f>
        <v/>
      </c>
      <c r="F340" s="7" t="str">
        <f>if(C340="","", vlookup(C340,BART!$I$2:$T$161,12,false))</f>
        <v>Methane Quantity (Methane Recovery)</v>
      </c>
    </row>
    <row r="341" ht="15.75" customHeight="1">
      <c r="A341" s="271"/>
      <c r="B341" s="271"/>
      <c r="C341" s="271"/>
      <c r="D341" s="271"/>
      <c r="E341" s="7" t="str">
        <f>if(A341="","", vlookup(A341,EAT!$M$2:$R$254,6,false))</f>
        <v/>
      </c>
      <c r="F341" s="7" t="str">
        <f>if(C341="","", vlookup(C341,BART!$I$2:$T$161,12,false))</f>
        <v/>
      </c>
    </row>
    <row r="342" ht="15.75" customHeight="1">
      <c r="A342" s="248"/>
      <c r="B342" s="248"/>
      <c r="C342" s="248"/>
      <c r="D342" s="248"/>
      <c r="E342" s="7" t="str">
        <f>if(A342="","", vlookup(A342,EAT!$M$2:$R$254,6,false))</f>
        <v/>
      </c>
      <c r="F342" s="7" t="str">
        <f>if(C342="","", vlookup(C342,BART!$I$2:$T$161,12,false))</f>
        <v/>
      </c>
    </row>
    <row r="343" ht="15.75" customHeight="1">
      <c r="A343" s="252" t="s">
        <v>2498</v>
      </c>
      <c r="B343" s="251"/>
      <c r="C343" s="251"/>
      <c r="D343" s="251"/>
      <c r="E343" s="7" t="str">
        <f>if(A343="","", vlookup(A343,EAT!$M$2:$R$254,6,false))</f>
        <v>COD Removed (Industrial Wastewater Treatment)</v>
      </c>
      <c r="F343" s="7" t="str">
        <f>if(C343="","", vlookup(C343,BART!$I$2:$T$161,12,false))</f>
        <v/>
      </c>
    </row>
    <row r="344" ht="15.75" customHeight="1">
      <c r="A344" s="251"/>
      <c r="B344" s="254" t="s">
        <v>2499</v>
      </c>
      <c r="C344" s="254"/>
      <c r="D344" s="255" t="s">
        <v>2186</v>
      </c>
      <c r="E344" s="7" t="str">
        <f>if(A344="","", vlookup(A344,EAT!$M$2:$R$254,6,false))</f>
        <v/>
      </c>
      <c r="F344" s="7" t="str">
        <f>if(C344="","", vlookup(C344,BART!$I$2:$T$161,12,false))</f>
        <v/>
      </c>
      <c r="G344" s="7" t="s">
        <v>2616</v>
      </c>
    </row>
    <row r="345" ht="15.75" customHeight="1">
      <c r="A345" s="251"/>
      <c r="B345" s="251"/>
      <c r="C345" s="256" t="s">
        <v>2500</v>
      </c>
      <c r="D345" s="251"/>
      <c r="E345" s="7" t="str">
        <f>if(A345="","", vlookup(A345,EAT!$M$2:$R$254,6,false))</f>
        <v/>
      </c>
      <c r="F345" s="7" t="str">
        <f>if(C345="","", vlookup(C345,BART!$I$2:$T$161,12,false))</f>
        <v>COD Removed (Industrial Wastewater Treatment)</v>
      </c>
    </row>
    <row r="346" ht="15.75" customHeight="1">
      <c r="A346" s="251"/>
      <c r="B346" s="254" t="s">
        <v>2501</v>
      </c>
      <c r="C346" s="257"/>
      <c r="D346" s="255" t="s">
        <v>2199</v>
      </c>
      <c r="E346" s="7" t="str">
        <f>if(A346="","", vlookup(A346,EAT!$M$2:$R$254,6,false))</f>
        <v/>
      </c>
      <c r="F346" s="7" t="str">
        <f>if(C346="","", vlookup(C346,BART!$I$2:$T$161,12,false))</f>
        <v/>
      </c>
      <c r="G346" s="7" t="str">
        <f>E343&amp;" = "&amp;F349&amp;" * "&amp;F347&amp;" - "&amp;F350&amp;" * "&amp;F348</f>
        <v>COD Removed (Industrial Wastewater Treatment) = Influent Quantity (Industrial Wastewater Treatment) * Influent COD Concentration (Industrial Wastewater Treatment) - Effluent Quantity (Industrial Wastewater Treatment) * Effluent COD Concentration (Industrial Wastewater ETP)</v>
      </c>
    </row>
    <row r="347" ht="15.75" customHeight="1">
      <c r="A347" s="251"/>
      <c r="B347" s="251"/>
      <c r="C347" s="256" t="s">
        <v>2502</v>
      </c>
      <c r="D347" s="251"/>
      <c r="E347" s="7" t="str">
        <f>if(A347="","", vlookup(A347,EAT!$M$2:$R$254,6,false))</f>
        <v/>
      </c>
      <c r="F347" s="7" t="str">
        <f>if(C347="","", vlookup(C347,BART!$I$2:$T$161,12,false))</f>
        <v>Influent COD Concentration (Industrial Wastewater Treatment)</v>
      </c>
    </row>
    <row r="348" ht="15.75" customHeight="1">
      <c r="A348" s="251"/>
      <c r="B348" s="251"/>
      <c r="C348" s="256" t="s">
        <v>2503</v>
      </c>
      <c r="D348" s="251"/>
      <c r="E348" s="7" t="str">
        <f>if(A348="","", vlookup(A348,EAT!$M$2:$R$254,6,false))</f>
        <v/>
      </c>
      <c r="F348" s="7" t="str">
        <f>if(C348="","", vlookup(C348,BART!$I$2:$T$161,12,false))</f>
        <v>Effluent COD Concentration (Industrial Wastewater ETP)</v>
      </c>
    </row>
    <row r="349" ht="15.75" customHeight="1">
      <c r="A349" s="251"/>
      <c r="B349" s="251"/>
      <c r="C349" s="256" t="s">
        <v>2490</v>
      </c>
      <c r="D349" s="251"/>
      <c r="E349" s="7" t="str">
        <f>if(A349="","", vlookup(A349,EAT!$M$2:$R$254,6,false))</f>
        <v/>
      </c>
      <c r="F349" s="7" t="str">
        <f>if(C349="","", vlookup(C349,BART!$I$2:$T$161,12,false))</f>
        <v>Influent Quantity (Industrial Wastewater Treatment)</v>
      </c>
    </row>
    <row r="350" ht="15.75" customHeight="1">
      <c r="A350" s="251"/>
      <c r="B350" s="251"/>
      <c r="C350" s="256" t="s">
        <v>2504</v>
      </c>
      <c r="D350" s="251"/>
      <c r="E350" s="7" t="str">
        <f>if(A350="","", vlookup(A350,EAT!$M$2:$R$254,6,false))</f>
        <v/>
      </c>
      <c r="F350" s="7" t="str">
        <f>if(C350="","", vlookup(C350,BART!$I$2:$T$161,12,false))</f>
        <v>Effluent Quantity (Industrial Wastewater Treatment)</v>
      </c>
    </row>
    <row r="351" ht="15.75" customHeight="1">
      <c r="A351" s="252" t="s">
        <v>2491</v>
      </c>
      <c r="B351" s="251"/>
      <c r="C351" s="251"/>
      <c r="D351" s="251"/>
      <c r="E351" s="7" t="str">
        <f>if(A351="","", vlookup(A351,EAT!$M$2:$R$254,6,false))</f>
        <v>Methane Quantity (Methane Recovery)</v>
      </c>
      <c r="F351" s="7" t="str">
        <f>if(C351="","", vlookup(C351,BART!$I$2:$T$161,12,false))</f>
        <v/>
      </c>
    </row>
    <row r="352" ht="15.75" customHeight="1">
      <c r="A352" s="251"/>
      <c r="B352" s="254" t="s">
        <v>2493</v>
      </c>
      <c r="C352" s="254"/>
      <c r="D352" s="255" t="s">
        <v>2186</v>
      </c>
      <c r="E352" s="7" t="str">
        <f>if(A352="","", vlookup(A352,EAT!$M$2:$R$254,6,false))</f>
        <v/>
      </c>
      <c r="F352" s="7" t="str">
        <f>if(C352="","", vlookup(C352,BART!$I$2:$T$161,12,false))</f>
        <v/>
      </c>
      <c r="G352" s="7" t="s">
        <v>2615</v>
      </c>
    </row>
    <row r="353" ht="15.75" customHeight="1">
      <c r="A353" s="251"/>
      <c r="B353" s="251"/>
      <c r="C353" s="256" t="s">
        <v>2494</v>
      </c>
      <c r="D353" s="251"/>
      <c r="E353" s="7" t="str">
        <f>if(A353="","", vlookup(A353,EAT!$M$2:$R$254,6,false))</f>
        <v/>
      </c>
      <c r="F353" s="7" t="str">
        <f>if(C353="","", vlookup(C353,BART!$I$2:$T$161,12,false))</f>
        <v>Methane Quantity (Methane Recovery)</v>
      </c>
    </row>
    <row r="354" ht="15.75" customHeight="1">
      <c r="A354" s="271"/>
      <c r="B354" s="271"/>
      <c r="C354" s="271"/>
      <c r="D354" s="271"/>
      <c r="E354" s="7" t="str">
        <f>if(A354="","", vlookup(A354,EAT!$M$2:$R$254,6,false))</f>
        <v/>
      </c>
      <c r="F354" s="7" t="str">
        <f>if(C354="","", vlookup(C354,BART!$I$2:$T$161,12,false))</f>
        <v/>
      </c>
    </row>
    <row r="355" ht="15.75" customHeight="1">
      <c r="A355" s="248"/>
      <c r="B355" s="248"/>
      <c r="C355" s="248"/>
      <c r="D355" s="248"/>
      <c r="E355" s="7" t="str">
        <f>if(A355="","", vlookup(A355,EAT!$M$2:$R$254,6,false))</f>
        <v/>
      </c>
      <c r="F355" s="7" t="str">
        <f>if(C355="","", vlookup(C355,BART!$I$2:$T$161,12,false))</f>
        <v/>
      </c>
    </row>
    <row r="356" ht="15.75" customHeight="1">
      <c r="A356" s="252" t="s">
        <v>2508</v>
      </c>
      <c r="B356" s="251"/>
      <c r="C356" s="251"/>
      <c r="D356" s="251"/>
      <c r="E356" s="7" t="str">
        <f>if(A356="","", vlookup(A356,EAT!$M$2:$R$254,6,false))</f>
        <v>COD Removed (Industrial Wastewater ETP)</v>
      </c>
      <c r="F356" s="7" t="str">
        <f>if(C356="","", vlookup(C356,BART!$I$2:$T$161,12,false))</f>
        <v/>
      </c>
    </row>
    <row r="357" ht="15.75" customHeight="1">
      <c r="A357" s="251"/>
      <c r="B357" s="254" t="s">
        <v>2509</v>
      </c>
      <c r="C357" s="254"/>
      <c r="D357" s="255" t="s">
        <v>2186</v>
      </c>
      <c r="E357" s="7" t="str">
        <f>if(A357="","", vlookup(A357,EAT!$M$2:$R$254,6,false))</f>
        <v/>
      </c>
      <c r="F357" s="7" t="str">
        <f>if(C357="","", vlookup(C357,BART!$I$2:$T$161,12,false))</f>
        <v/>
      </c>
      <c r="G357" s="7" t="s">
        <v>2616</v>
      </c>
    </row>
    <row r="358" ht="15.75" customHeight="1">
      <c r="A358" s="251"/>
      <c r="B358" s="251"/>
      <c r="C358" s="256" t="s">
        <v>2510</v>
      </c>
      <c r="D358" s="251"/>
      <c r="E358" s="7" t="str">
        <f>if(A358="","", vlookup(A358,EAT!$M$2:$R$254,6,false))</f>
        <v/>
      </c>
      <c r="F358" s="7" t="str">
        <f>if(C358="","", vlookup(C358,BART!$I$2:$T$161,12,false))</f>
        <v>COD Removed (Industrial Wastewater ETP)</v>
      </c>
    </row>
    <row r="359" ht="15.75" customHeight="1">
      <c r="A359" s="251"/>
      <c r="B359" s="254" t="s">
        <v>2511</v>
      </c>
      <c r="C359" s="257"/>
      <c r="D359" s="255" t="s">
        <v>2199</v>
      </c>
      <c r="E359" s="7" t="str">
        <f>if(A359="","", vlookup(A359,EAT!$M$2:$R$254,6,false))</f>
        <v/>
      </c>
      <c r="F359" s="7" t="str">
        <f>if(C359="","", vlookup(C359,BART!$I$2:$T$161,12,false))</f>
        <v/>
      </c>
      <c r="G359" s="7" t="str">
        <f>E356&amp;" = "&amp;F362&amp;" * "&amp;F360&amp;" - "&amp;F363&amp;" * "&amp;F361</f>
        <v>COD Removed (Industrial Wastewater ETP) = Influent Quantity (Industrial Wastewater ETP) * Influent COD Concentration (Industrial Wastewater ETP) - Effluent Quantity (Industrial Wastewater ETP) * Effluent COD Concentration (Industrial Wastewater Treatment)</v>
      </c>
    </row>
    <row r="360" ht="15.75" customHeight="1">
      <c r="A360" s="251"/>
      <c r="B360" s="251"/>
      <c r="C360" s="256" t="s">
        <v>2512</v>
      </c>
      <c r="D360" s="251"/>
      <c r="E360" s="7" t="str">
        <f>if(A360="","", vlookup(A360,EAT!$M$2:$R$254,6,false))</f>
        <v/>
      </c>
      <c r="F360" s="7" t="str">
        <f>if(C360="","", vlookup(C360,BART!$I$2:$T$161,12,false))</f>
        <v>Influent COD Concentration (Industrial Wastewater ETP)</v>
      </c>
    </row>
    <row r="361" ht="15.75" customHeight="1">
      <c r="A361" s="251"/>
      <c r="B361" s="251"/>
      <c r="C361" s="256" t="s">
        <v>2513</v>
      </c>
      <c r="D361" s="251"/>
      <c r="E361" s="7" t="str">
        <f>if(A361="","", vlookup(A361,EAT!$M$2:$R$254,6,false))</f>
        <v/>
      </c>
      <c r="F361" s="7" t="str">
        <f>if(C361="","", vlookup(C361,BART!$I$2:$T$161,12,false))</f>
        <v>Effluent COD Concentration (Industrial Wastewater Treatment)</v>
      </c>
    </row>
    <row r="362" ht="15.75" customHeight="1">
      <c r="A362" s="251"/>
      <c r="B362" s="251"/>
      <c r="C362" s="256" t="s">
        <v>2514</v>
      </c>
      <c r="D362" s="251"/>
      <c r="E362" s="7" t="str">
        <f>if(A362="","", vlookup(A362,EAT!$M$2:$R$254,6,false))</f>
        <v/>
      </c>
      <c r="F362" s="7" t="str">
        <f>if(C362="","", vlookup(C362,BART!$I$2:$T$161,12,false))</f>
        <v>Influent Quantity (Industrial Wastewater ETP)</v>
      </c>
    </row>
    <row r="363" ht="15.75" customHeight="1">
      <c r="A363" s="251"/>
      <c r="B363" s="251"/>
      <c r="C363" s="256" t="s">
        <v>2515</v>
      </c>
      <c r="D363" s="251"/>
      <c r="E363" s="7" t="str">
        <f>if(A363="","", vlookup(A363,EAT!$M$2:$R$254,6,false))</f>
        <v/>
      </c>
      <c r="F363" s="7" t="str">
        <f>if(C363="","", vlookup(C363,BART!$I$2:$T$161,12,false))</f>
        <v>Effluent Quantity (Industrial Wastewater ETP)</v>
      </c>
    </row>
    <row r="364" ht="15.75" customHeight="1">
      <c r="A364" s="251"/>
      <c r="B364" s="254" t="s">
        <v>2516</v>
      </c>
      <c r="C364" s="273"/>
      <c r="D364" s="255" t="s">
        <v>2191</v>
      </c>
      <c r="E364" s="7" t="str">
        <f>if(A364="","", vlookup(A364,EAT!$M$2:$R$254,6,false))</f>
        <v/>
      </c>
      <c r="F364" s="7" t="str">
        <f>if(C364="","", vlookup(C364,BART!$I$2:$T$161,12,false))</f>
        <v/>
      </c>
      <c r="G364" s="7" t="str">
        <f>E356&amp;" = "&amp;F365&amp;" * Wastewater COD Concentration * ETP COD Removal Rate"</f>
        <v>COD Removed (Industrial Wastewater ETP) = Influent Quantity (Industrial Wastewater ETP) * Wastewater COD Concentration * ETP COD Removal Rate</v>
      </c>
      <c r="H364" s="7" t="s">
        <v>2617</v>
      </c>
    </row>
    <row r="365" ht="15.75" customHeight="1">
      <c r="A365" s="251"/>
      <c r="B365" s="251"/>
      <c r="C365" s="256" t="s">
        <v>2514</v>
      </c>
      <c r="D365" s="251"/>
      <c r="E365" s="7" t="str">
        <f>if(A365="","", vlookup(A365,EAT!$M$2:$R$254,6,false))</f>
        <v/>
      </c>
      <c r="F365" s="7" t="str">
        <f>if(C365="","", vlookup(C365,BART!$I$2:$T$161,12,false))</f>
        <v>Influent Quantity (Industrial Wastewater ETP)</v>
      </c>
    </row>
    <row r="366" ht="15.75" customHeight="1">
      <c r="A366" s="252" t="s">
        <v>2491</v>
      </c>
      <c r="B366" s="251"/>
      <c r="C366" s="251"/>
      <c r="D366" s="251"/>
      <c r="E366" s="7" t="str">
        <f>if(A366="","", vlookup(A366,EAT!$M$2:$R$254,6,false))</f>
        <v>Methane Quantity (Methane Recovery)</v>
      </c>
      <c r="F366" s="7" t="str">
        <f>if(C366="","", vlookup(C366,BART!$I$2:$T$161,12,false))</f>
        <v/>
      </c>
    </row>
    <row r="367" ht="15.75" customHeight="1">
      <c r="A367" s="251"/>
      <c r="B367" s="254" t="s">
        <v>2493</v>
      </c>
      <c r="C367" s="275"/>
      <c r="D367" s="255" t="s">
        <v>2186</v>
      </c>
      <c r="E367" s="7" t="str">
        <f>if(A367="","", vlookup(A367,EAT!$M$2:$R$254,6,false))</f>
        <v/>
      </c>
      <c r="F367" s="7" t="str">
        <f>if(C367="","", vlookup(C367,BART!$I$2:$T$161,12,false))</f>
        <v/>
      </c>
      <c r="G367" s="7" t="s">
        <v>2615</v>
      </c>
    </row>
    <row r="368" ht="15.75" customHeight="1">
      <c r="A368" s="251"/>
      <c r="B368" s="251"/>
      <c r="C368" s="256" t="s">
        <v>2494</v>
      </c>
      <c r="D368" s="251"/>
      <c r="E368" s="7" t="str">
        <f>if(A368="","", vlookup(A368,EAT!$M$2:$R$254,6,false))</f>
        <v/>
      </c>
      <c r="F368" s="7" t="str">
        <f>if(C368="","", vlookup(C368,BART!$I$2:$T$161,12,false))</f>
        <v>Methane Quantity (Methane Recovery)</v>
      </c>
    </row>
    <row r="369" ht="15.75" customHeight="1">
      <c r="A369" s="271"/>
      <c r="B369" s="271"/>
      <c r="C369" s="271"/>
      <c r="D369" s="271"/>
      <c r="E369" s="7" t="str">
        <f>if(A369="","", vlookup(A369,EAT!$M$2:$R$254,6,false))</f>
        <v/>
      </c>
      <c r="F369" s="7" t="str">
        <f>if(C369="","", vlookup(C369,BART!$I$2:$T$161,12,false))</f>
        <v/>
      </c>
    </row>
    <row r="370" ht="15.75" customHeight="1">
      <c r="A370" s="248"/>
      <c r="B370" s="248"/>
      <c r="C370" s="248"/>
      <c r="D370" s="248"/>
      <c r="E370" s="7" t="str">
        <f>if(A370="","", vlookup(A370,EAT!$M$2:$R$254,6,false))</f>
        <v/>
      </c>
      <c r="F370" s="7" t="str">
        <f>if(C370="","", vlookup(C370,BART!$I$2:$T$161,12,false))</f>
        <v/>
      </c>
    </row>
    <row r="371" ht="15.75" customHeight="1">
      <c r="A371" s="252" t="s">
        <v>2520</v>
      </c>
      <c r="B371" s="251"/>
      <c r="C371" s="251"/>
      <c r="D371" s="251"/>
      <c r="E371" s="7" t="str">
        <f>if(A371="","", vlookup(A371,EAT!$M$2:$R$254,6,false))</f>
        <v>COD Removed (Industrial Wastewater ETP)</v>
      </c>
      <c r="F371" s="7" t="str">
        <f>if(C371="","", vlookup(C371,BART!$I$2:$T$161,12,false))</f>
        <v/>
      </c>
    </row>
    <row r="372" ht="15.75" customHeight="1">
      <c r="A372" s="251"/>
      <c r="B372" s="254" t="s">
        <v>2521</v>
      </c>
      <c r="C372" s="254"/>
      <c r="D372" s="255" t="s">
        <v>2186</v>
      </c>
      <c r="E372" s="7" t="str">
        <f>if(A372="","", vlookup(A372,EAT!$M$2:$R$254,6,false))</f>
        <v/>
      </c>
      <c r="F372" s="7" t="str">
        <f>if(C372="","", vlookup(C372,BART!$I$2:$T$161,12,false))</f>
        <v/>
      </c>
      <c r="G372" s="7" t="s">
        <v>2616</v>
      </c>
    </row>
    <row r="373" ht="15.75" customHeight="1">
      <c r="A373" s="251"/>
      <c r="B373" s="251"/>
      <c r="C373" s="256" t="s">
        <v>2510</v>
      </c>
      <c r="D373" s="251"/>
      <c r="E373" s="7" t="str">
        <f>if(A373="","", vlookup(A373,EAT!$M$2:$R$254,6,false))</f>
        <v/>
      </c>
      <c r="F373" s="7" t="str">
        <f>if(C373="","", vlookup(C373,BART!$I$2:$T$161,12,false))</f>
        <v>COD Removed (Industrial Wastewater ETP)</v>
      </c>
    </row>
    <row r="374" ht="15.75" customHeight="1">
      <c r="A374" s="251"/>
      <c r="B374" s="254" t="s">
        <v>2522</v>
      </c>
      <c r="C374" s="257"/>
      <c r="D374" s="255" t="s">
        <v>2199</v>
      </c>
      <c r="E374" s="7" t="str">
        <f>if(A374="","", vlookup(A374,EAT!$M$2:$R$254,6,false))</f>
        <v/>
      </c>
      <c r="F374" s="7" t="str">
        <f>if(C374="","", vlookup(C374,BART!$I$2:$T$161,12,false))</f>
        <v/>
      </c>
      <c r="G374" s="7" t="str">
        <f>E371&amp;" = "&amp;F377&amp;" * "&amp;F375&amp;" - "&amp;F378&amp;" * "&amp;F376</f>
        <v>COD Removed (Industrial Wastewater ETP) = Influent Quantity (Industrial Wastewater ETP) * Influent COD Concentration (Industrial Wastewater ETP) - Effluent Quantity (Industrial Wastewater ETP) * Effluent COD Concentration (Industrial Wastewater Treatment)</v>
      </c>
    </row>
    <row r="375" ht="15.75" customHeight="1">
      <c r="A375" s="251"/>
      <c r="B375" s="251"/>
      <c r="C375" s="256" t="s">
        <v>2512</v>
      </c>
      <c r="D375" s="251"/>
      <c r="E375" s="7" t="str">
        <f>if(A375="","", vlookup(A375,EAT!$M$2:$R$254,6,false))</f>
        <v/>
      </c>
      <c r="F375" s="7" t="str">
        <f>if(C375="","", vlookup(C375,BART!$I$2:$T$161,12,false))</f>
        <v>Influent COD Concentration (Industrial Wastewater ETP)</v>
      </c>
    </row>
    <row r="376" ht="15.75" customHeight="1">
      <c r="A376" s="251"/>
      <c r="B376" s="251"/>
      <c r="C376" s="256" t="s">
        <v>2513</v>
      </c>
      <c r="D376" s="251"/>
      <c r="E376" s="7" t="str">
        <f>if(A376="","", vlookup(A376,EAT!$M$2:$R$254,6,false))</f>
        <v/>
      </c>
      <c r="F376" s="7" t="str">
        <f>if(C376="","", vlookup(C376,BART!$I$2:$T$161,12,false))</f>
        <v>Effluent COD Concentration (Industrial Wastewater Treatment)</v>
      </c>
    </row>
    <row r="377" ht="15.75" customHeight="1">
      <c r="A377" s="251"/>
      <c r="B377" s="251"/>
      <c r="C377" s="256" t="s">
        <v>2514</v>
      </c>
      <c r="D377" s="251"/>
      <c r="E377" s="7" t="str">
        <f>if(A377="","", vlookup(A377,EAT!$M$2:$R$254,6,false))</f>
        <v/>
      </c>
      <c r="F377" s="7" t="str">
        <f>if(C377="","", vlookup(C377,BART!$I$2:$T$161,12,false))</f>
        <v>Influent Quantity (Industrial Wastewater ETP)</v>
      </c>
    </row>
    <row r="378" ht="15.75" customHeight="1">
      <c r="A378" s="251"/>
      <c r="B378" s="251"/>
      <c r="C378" s="256" t="s">
        <v>2515</v>
      </c>
      <c r="D378" s="251"/>
      <c r="E378" s="7" t="str">
        <f>if(A378="","", vlookup(A378,EAT!$M$2:$R$254,6,false))</f>
        <v/>
      </c>
      <c r="F378" s="7" t="str">
        <f>if(C378="","", vlookup(C378,BART!$I$2:$T$161,12,false))</f>
        <v>Effluent Quantity (Industrial Wastewater ETP)</v>
      </c>
    </row>
    <row r="379" ht="15.75" customHeight="1">
      <c r="A379" s="251"/>
      <c r="B379" s="254" t="s">
        <v>2523</v>
      </c>
      <c r="C379" s="273"/>
      <c r="D379" s="255" t="s">
        <v>2191</v>
      </c>
      <c r="E379" s="7" t="str">
        <f>if(A379="","", vlookup(A379,EAT!$M$2:$R$254,6,false))</f>
        <v/>
      </c>
      <c r="F379" s="7" t="str">
        <f>if(C379="","", vlookup(C379,BART!$I$2:$T$161,12,false))</f>
        <v/>
      </c>
      <c r="G379" s="7" t="str">
        <f>E371&amp;" = "&amp;F380&amp;" * Wastewater COD Concentration * ETP COD Removal Rate"</f>
        <v>COD Removed (Industrial Wastewater ETP) = Influent Quantity (Industrial Wastewater ETP) * Wastewater COD Concentration * ETP COD Removal Rate</v>
      </c>
      <c r="H379" s="7" t="s">
        <v>2617</v>
      </c>
    </row>
    <row r="380" ht="15.75" customHeight="1">
      <c r="A380" s="251"/>
      <c r="B380" s="251"/>
      <c r="C380" s="256" t="s">
        <v>2514</v>
      </c>
      <c r="D380" s="251"/>
      <c r="E380" s="7" t="str">
        <f>if(A380="","", vlookup(A380,EAT!$M$2:$R$254,6,false))</f>
        <v/>
      </c>
      <c r="F380" s="7" t="str">
        <f>if(C380="","", vlookup(C380,BART!$I$2:$T$161,12,false))</f>
        <v>Influent Quantity (Industrial Wastewater ETP)</v>
      </c>
    </row>
    <row r="381" ht="15.75" customHeight="1">
      <c r="A381" s="252" t="s">
        <v>2524</v>
      </c>
      <c r="B381" s="251"/>
      <c r="C381" s="251"/>
      <c r="D381" s="251"/>
      <c r="E381" s="7" t="str">
        <f>if(A381="","", vlookup(A381,EAT!$M$2:$R$254,6,false))</f>
        <v>COD Removed (Industrial Wastewater ETP)</v>
      </c>
      <c r="F381" s="7" t="str">
        <f>if(C381="","", vlookup(C381,BART!$I$2:$T$161,12,false))</f>
        <v/>
      </c>
    </row>
    <row r="382" ht="15.75" customHeight="1">
      <c r="A382" s="251"/>
      <c r="B382" s="254" t="s">
        <v>2525</v>
      </c>
      <c r="C382" s="254"/>
      <c r="D382" s="255" t="s">
        <v>2186</v>
      </c>
      <c r="E382" s="7" t="str">
        <f>if(A382="","", vlookup(A382,EAT!$M$2:$R$254,6,false))</f>
        <v/>
      </c>
      <c r="F382" s="7" t="str">
        <f>if(C382="","", vlookup(C382,BART!$I$2:$T$161,12,false))</f>
        <v/>
      </c>
      <c r="G382" s="7" t="s">
        <v>2616</v>
      </c>
    </row>
    <row r="383" ht="15.75" customHeight="1">
      <c r="A383" s="251"/>
      <c r="B383" s="251"/>
      <c r="C383" s="256" t="s">
        <v>2510</v>
      </c>
      <c r="D383" s="251"/>
      <c r="E383" s="7" t="str">
        <f>if(A383="","", vlookup(A383,EAT!$M$2:$R$254,6,false))</f>
        <v/>
      </c>
      <c r="F383" s="7" t="str">
        <f>if(C383="","", vlookup(C383,BART!$I$2:$T$161,12,false))</f>
        <v>COD Removed (Industrial Wastewater ETP)</v>
      </c>
    </row>
    <row r="384" ht="15.75" customHeight="1">
      <c r="A384" s="251"/>
      <c r="B384" s="254" t="s">
        <v>2526</v>
      </c>
      <c r="C384" s="257"/>
      <c r="D384" s="255" t="s">
        <v>2199</v>
      </c>
      <c r="E384" s="7" t="str">
        <f>if(A384="","", vlookup(A384,EAT!$M$2:$R$254,6,false))</f>
        <v/>
      </c>
      <c r="F384" s="7" t="str">
        <f>if(C384="","", vlookup(C384,BART!$I$2:$T$161,12,false))</f>
        <v/>
      </c>
      <c r="G384" s="7" t="str">
        <f>E381&amp;" = "&amp;F387&amp;" * "&amp;F385&amp;" - "&amp;F388&amp;" * "&amp;F386</f>
        <v>COD Removed (Industrial Wastewater ETP) = Influent Quantity (Industrial Wastewater ETP) * Influent COD Concentration (Industrial Wastewater ETP) - Effluent Quantity (Industrial Wastewater ETP) * Effluent COD Concentration (Industrial Wastewater Treatment)</v>
      </c>
    </row>
    <row r="385" ht="15.75" customHeight="1">
      <c r="A385" s="251"/>
      <c r="B385" s="251"/>
      <c r="C385" s="256" t="s">
        <v>2512</v>
      </c>
      <c r="D385" s="251"/>
      <c r="E385" s="7" t="str">
        <f>if(A385="","", vlookup(A385,EAT!$M$2:$R$254,6,false))</f>
        <v/>
      </c>
      <c r="F385" s="7" t="str">
        <f>if(C385="","", vlookup(C385,BART!$I$2:$T$161,12,false))</f>
        <v>Influent COD Concentration (Industrial Wastewater ETP)</v>
      </c>
    </row>
    <row r="386" ht="15.75" customHeight="1">
      <c r="A386" s="251"/>
      <c r="B386" s="251"/>
      <c r="C386" s="256" t="s">
        <v>2513</v>
      </c>
      <c r="D386" s="251"/>
      <c r="E386" s="7" t="str">
        <f>if(A386="","", vlookup(A386,EAT!$M$2:$R$254,6,false))</f>
        <v/>
      </c>
      <c r="F386" s="7" t="str">
        <f>if(C386="","", vlookup(C386,BART!$I$2:$T$161,12,false))</f>
        <v>Effluent COD Concentration (Industrial Wastewater Treatment)</v>
      </c>
    </row>
    <row r="387" ht="15.75" customHeight="1">
      <c r="A387" s="251"/>
      <c r="B387" s="251"/>
      <c r="C387" s="256" t="s">
        <v>2514</v>
      </c>
      <c r="D387" s="251"/>
      <c r="E387" s="7" t="str">
        <f>if(A387="","", vlookup(A387,EAT!$M$2:$R$254,6,false))</f>
        <v/>
      </c>
      <c r="F387" s="7" t="str">
        <f>if(C387="","", vlookup(C387,BART!$I$2:$T$161,12,false))</f>
        <v>Influent Quantity (Industrial Wastewater ETP)</v>
      </c>
    </row>
    <row r="388" ht="15.75" customHeight="1">
      <c r="A388" s="251"/>
      <c r="B388" s="251"/>
      <c r="C388" s="256" t="s">
        <v>2515</v>
      </c>
      <c r="D388" s="251"/>
      <c r="E388" s="7" t="str">
        <f>if(A388="","", vlookup(A388,EAT!$M$2:$R$254,6,false))</f>
        <v/>
      </c>
      <c r="F388" s="7" t="str">
        <f>if(C388="","", vlookup(C388,BART!$I$2:$T$161,12,false))</f>
        <v>Effluent Quantity (Industrial Wastewater ETP)</v>
      </c>
    </row>
    <row r="389" ht="15.75" customHeight="1">
      <c r="A389" s="251"/>
      <c r="B389" s="254" t="s">
        <v>2527</v>
      </c>
      <c r="C389" s="273"/>
      <c r="D389" s="255" t="s">
        <v>2191</v>
      </c>
      <c r="E389" s="7" t="str">
        <f>if(A389="","", vlookup(A389,EAT!$M$2:$R$254,6,false))</f>
        <v/>
      </c>
      <c r="F389" s="7" t="str">
        <f>if(C389="","", vlookup(C389,BART!$I$2:$T$161,12,false))</f>
        <v/>
      </c>
      <c r="G389" s="7" t="str">
        <f>E381&amp;" = "&amp;F390&amp;" * Wastewater COD Concentration * ETP COD Removal Rate"</f>
        <v>COD Removed (Industrial Wastewater ETP) = Influent Quantity (Industrial Wastewater ETP) * Wastewater COD Concentration * ETP COD Removal Rate</v>
      </c>
      <c r="H389" s="7" t="s">
        <v>2617</v>
      </c>
    </row>
    <row r="390" ht="15.75" customHeight="1">
      <c r="A390" s="251"/>
      <c r="B390" s="251"/>
      <c r="C390" s="256" t="s">
        <v>2514</v>
      </c>
      <c r="D390" s="251"/>
      <c r="E390" s="7" t="str">
        <f>if(A390="","", vlookup(A390,EAT!$M$2:$R$254,6,false))</f>
        <v/>
      </c>
      <c r="F390" s="7" t="str">
        <f>if(C390="","", vlookup(C390,BART!$I$2:$T$161,12,false))</f>
        <v>Influent Quantity (Industrial Wastewater ETP)</v>
      </c>
    </row>
    <row r="391" ht="15.75" customHeight="1">
      <c r="A391" s="252" t="s">
        <v>2491</v>
      </c>
      <c r="B391" s="251"/>
      <c r="C391" s="251"/>
      <c r="D391" s="251"/>
      <c r="E391" s="7" t="str">
        <f>if(A391="","", vlookup(A391,EAT!$M$2:$R$254,6,false))</f>
        <v>Methane Quantity (Methane Recovery)</v>
      </c>
      <c r="F391" s="7" t="str">
        <f>if(C391="","", vlookup(C391,BART!$I$2:$T$161,12,false))</f>
        <v/>
      </c>
    </row>
    <row r="392" ht="15.75" customHeight="1">
      <c r="A392" s="251"/>
      <c r="B392" s="254" t="s">
        <v>2493</v>
      </c>
      <c r="C392" s="275"/>
      <c r="D392" s="255" t="s">
        <v>2186</v>
      </c>
      <c r="E392" s="7" t="str">
        <f>if(A392="","", vlookup(A392,EAT!$M$2:$R$254,6,false))</f>
        <v/>
      </c>
      <c r="F392" s="7" t="str">
        <f>if(C392="","", vlookup(C392,BART!$I$2:$T$161,12,false))</f>
        <v/>
      </c>
      <c r="G392" s="7" t="s">
        <v>2615</v>
      </c>
    </row>
    <row r="393" ht="15.75" customHeight="1">
      <c r="A393" s="251"/>
      <c r="B393" s="251"/>
      <c r="C393" s="256" t="s">
        <v>2494</v>
      </c>
      <c r="D393" s="251"/>
      <c r="E393" s="7" t="str">
        <f>if(A393="","", vlookup(A393,EAT!$M$2:$R$254,6,false))</f>
        <v/>
      </c>
      <c r="F393" s="7" t="str">
        <f>if(C393="","", vlookup(C393,BART!$I$2:$T$161,12,false))</f>
        <v>Methane Quantity (Methane Recovery)</v>
      </c>
    </row>
    <row r="394" ht="15.75" customHeight="1">
      <c r="A394" s="271"/>
      <c r="B394" s="271"/>
      <c r="C394" s="271"/>
      <c r="D394" s="271"/>
      <c r="E394" s="7" t="str">
        <f>if(A394="","", vlookup(A394,EAT!$M$2:$R$254,6,false))</f>
        <v/>
      </c>
      <c r="F394" s="7" t="str">
        <f>if(C394="","", vlookup(C394,BART!$I$2:$T$161,12,false))</f>
        <v/>
      </c>
    </row>
    <row r="395" ht="15.75" customHeight="1">
      <c r="A395" s="248"/>
      <c r="B395" s="248"/>
      <c r="C395" s="248"/>
      <c r="D395" s="248"/>
      <c r="E395" s="7" t="str">
        <f>if(A395="","", vlookup(A395,EAT!$M$2:$R$254,6,false))</f>
        <v/>
      </c>
      <c r="F395" s="7" t="str">
        <f>if(C395="","", vlookup(C395,BART!$I$2:$T$161,12,false))</f>
        <v/>
      </c>
    </row>
    <row r="396" ht="15.75" customHeight="1">
      <c r="A396" s="252" t="s">
        <v>2520</v>
      </c>
      <c r="B396" s="251"/>
      <c r="C396" s="251"/>
      <c r="D396" s="251"/>
      <c r="E396" s="7" t="str">
        <f>if(A396="","", vlookup(A396,EAT!$M$2:$R$254,6,false))</f>
        <v>COD Removed (Industrial Wastewater ETP)</v>
      </c>
      <c r="F396" s="7" t="str">
        <f>if(C396="","", vlookup(C396,BART!$I$2:$T$161,12,false))</f>
        <v/>
      </c>
    </row>
    <row r="397" ht="15.75" customHeight="1">
      <c r="A397" s="251"/>
      <c r="B397" s="254" t="s">
        <v>2521</v>
      </c>
      <c r="C397" s="254"/>
      <c r="D397" s="255" t="s">
        <v>2186</v>
      </c>
      <c r="E397" s="7" t="str">
        <f>if(A397="","", vlookup(A397,EAT!$M$2:$R$254,6,false))</f>
        <v/>
      </c>
      <c r="F397" s="7" t="str">
        <f>if(C397="","", vlookup(C397,BART!$I$2:$T$161,12,false))</f>
        <v/>
      </c>
      <c r="G397" s="7" t="s">
        <v>2616</v>
      </c>
    </row>
    <row r="398" ht="15.75" customHeight="1">
      <c r="A398" s="251"/>
      <c r="B398" s="251"/>
      <c r="C398" s="256" t="s">
        <v>2510</v>
      </c>
      <c r="D398" s="251"/>
      <c r="E398" s="7" t="str">
        <f>if(A398="","", vlookup(A398,EAT!$M$2:$R$254,6,false))</f>
        <v/>
      </c>
      <c r="F398" s="7" t="str">
        <f>if(C398="","", vlookup(C398,BART!$I$2:$T$161,12,false))</f>
        <v>COD Removed (Industrial Wastewater ETP)</v>
      </c>
    </row>
    <row r="399" ht="15.75" customHeight="1">
      <c r="A399" s="251"/>
      <c r="B399" s="254" t="s">
        <v>2522</v>
      </c>
      <c r="C399" s="257"/>
      <c r="D399" s="255" t="s">
        <v>2199</v>
      </c>
      <c r="E399" s="7" t="str">
        <f>if(A399="","", vlookup(A399,EAT!$M$2:$R$254,6,false))</f>
        <v/>
      </c>
      <c r="F399" s="7" t="str">
        <f>if(C399="","", vlookup(C399,BART!$I$2:$T$161,12,false))</f>
        <v/>
      </c>
      <c r="G399" s="7" t="str">
        <f>E396&amp;" = "&amp;F402&amp;" * "&amp;F400&amp;" - "&amp;F403&amp;" * "&amp;F401</f>
        <v>COD Removed (Industrial Wastewater ETP) = Influent Quantity (Industrial Wastewater ETP) * Influent COD Concentration (Industrial Wastewater ETP) - Effluent Quantity (Industrial Wastewater ETP) * Effluent COD Concentration (Industrial Wastewater Treatment)</v>
      </c>
    </row>
    <row r="400" ht="15.75" customHeight="1">
      <c r="A400" s="251"/>
      <c r="B400" s="251"/>
      <c r="C400" s="256" t="s">
        <v>2512</v>
      </c>
      <c r="D400" s="251"/>
      <c r="E400" s="7" t="str">
        <f>if(A400="","", vlookup(A400,EAT!$M$2:$R$254,6,false))</f>
        <v/>
      </c>
      <c r="F400" s="7" t="str">
        <f>if(C400="","", vlookup(C400,BART!$I$2:$T$161,12,false))</f>
        <v>Influent COD Concentration (Industrial Wastewater ETP)</v>
      </c>
    </row>
    <row r="401" ht="15.75" customHeight="1">
      <c r="A401" s="251"/>
      <c r="B401" s="251"/>
      <c r="C401" s="256" t="s">
        <v>2513</v>
      </c>
      <c r="D401" s="251"/>
      <c r="E401" s="7" t="str">
        <f>if(A401="","", vlookup(A401,EAT!$M$2:$R$254,6,false))</f>
        <v/>
      </c>
      <c r="F401" s="7" t="str">
        <f>if(C401="","", vlookup(C401,BART!$I$2:$T$161,12,false))</f>
        <v>Effluent COD Concentration (Industrial Wastewater Treatment)</v>
      </c>
    </row>
    <row r="402" ht="15.75" customHeight="1">
      <c r="A402" s="251"/>
      <c r="B402" s="251"/>
      <c r="C402" s="256" t="s">
        <v>2514</v>
      </c>
      <c r="D402" s="251"/>
      <c r="E402" s="7" t="str">
        <f>if(A402="","", vlookup(A402,EAT!$M$2:$R$254,6,false))</f>
        <v/>
      </c>
      <c r="F402" s="7" t="str">
        <f>if(C402="","", vlookup(C402,BART!$I$2:$T$161,12,false))</f>
        <v>Influent Quantity (Industrial Wastewater ETP)</v>
      </c>
    </row>
    <row r="403" ht="15.75" customHeight="1">
      <c r="A403" s="251"/>
      <c r="B403" s="251"/>
      <c r="C403" s="256" t="s">
        <v>2515</v>
      </c>
      <c r="D403" s="251"/>
      <c r="E403" s="7" t="str">
        <f>if(A403="","", vlookup(A403,EAT!$M$2:$R$254,6,false))</f>
        <v/>
      </c>
      <c r="F403" s="7" t="str">
        <f>if(C403="","", vlookup(C403,BART!$I$2:$T$161,12,false))</f>
        <v>Effluent Quantity (Industrial Wastewater ETP)</v>
      </c>
    </row>
    <row r="404" ht="15.75" customHeight="1">
      <c r="A404" s="251"/>
      <c r="B404" s="254" t="s">
        <v>2523</v>
      </c>
      <c r="C404" s="273"/>
      <c r="D404" s="255" t="s">
        <v>2191</v>
      </c>
      <c r="E404" s="7" t="str">
        <f>if(A404="","", vlookup(A404,EAT!$M$2:$R$254,6,false))</f>
        <v/>
      </c>
      <c r="F404" s="7" t="str">
        <f>if(C404="","", vlookup(C404,BART!$I$2:$T$161,12,false))</f>
        <v/>
      </c>
      <c r="G404" s="7" t="str">
        <f>E396&amp;" = "&amp;F405&amp;" * Wastewater COD Concentration * ETP COD Removal Rate"</f>
        <v>COD Removed (Industrial Wastewater ETP) = Influent Quantity (Industrial Wastewater ETP) * Wastewater COD Concentration * ETP COD Removal Rate</v>
      </c>
      <c r="H404" s="7" t="s">
        <v>2617</v>
      </c>
    </row>
    <row r="405" ht="15.75" customHeight="1">
      <c r="A405" s="251"/>
      <c r="B405" s="251"/>
      <c r="C405" s="256" t="s">
        <v>2514</v>
      </c>
      <c r="D405" s="251"/>
      <c r="E405" s="7" t="str">
        <f>if(A405="","", vlookup(A405,EAT!$M$2:$R$254,6,false))</f>
        <v/>
      </c>
      <c r="F405" s="7" t="str">
        <f>if(C405="","", vlookup(C405,BART!$I$2:$T$161,12,false))</f>
        <v>Influent Quantity (Industrial Wastewater ETP)</v>
      </c>
    </row>
    <row r="406" ht="15.75" customHeight="1">
      <c r="A406" s="252" t="s">
        <v>2524</v>
      </c>
      <c r="B406" s="251"/>
      <c r="C406" s="251"/>
      <c r="D406" s="251"/>
      <c r="E406" s="7" t="str">
        <f>if(A406="","", vlookup(A406,EAT!$M$2:$R$254,6,false))</f>
        <v>COD Removed (Industrial Wastewater ETP)</v>
      </c>
      <c r="F406" s="7" t="str">
        <f>if(C406="","", vlookup(C406,BART!$I$2:$T$161,12,false))</f>
        <v/>
      </c>
    </row>
    <row r="407" ht="15.75" customHeight="1">
      <c r="A407" s="251"/>
      <c r="B407" s="254" t="s">
        <v>2525</v>
      </c>
      <c r="C407" s="254"/>
      <c r="D407" s="255" t="s">
        <v>2186</v>
      </c>
      <c r="E407" s="7" t="str">
        <f>if(A407="","", vlookup(A407,EAT!$M$2:$R$254,6,false))</f>
        <v/>
      </c>
      <c r="F407" s="7" t="str">
        <f>if(C407="","", vlookup(C407,BART!$I$2:$T$161,12,false))</f>
        <v/>
      </c>
      <c r="G407" s="7" t="s">
        <v>2616</v>
      </c>
    </row>
    <row r="408" ht="15.75" customHeight="1">
      <c r="A408" s="251"/>
      <c r="B408" s="251"/>
      <c r="C408" s="256" t="s">
        <v>2510</v>
      </c>
      <c r="D408" s="251"/>
      <c r="E408" s="7" t="str">
        <f>if(A408="","", vlookup(A408,EAT!$M$2:$R$254,6,false))</f>
        <v/>
      </c>
      <c r="F408" s="7" t="str">
        <f>if(C408="","", vlookup(C408,BART!$I$2:$T$161,12,false))</f>
        <v>COD Removed (Industrial Wastewater ETP)</v>
      </c>
    </row>
    <row r="409" ht="15.75" customHeight="1">
      <c r="A409" s="251"/>
      <c r="B409" s="254" t="s">
        <v>2526</v>
      </c>
      <c r="C409" s="257"/>
      <c r="D409" s="255" t="s">
        <v>2199</v>
      </c>
      <c r="E409" s="7" t="str">
        <f>if(A409="","", vlookup(A409,EAT!$M$2:$R$254,6,false))</f>
        <v/>
      </c>
      <c r="F409" s="7" t="str">
        <f>if(C409="","", vlookup(C409,BART!$I$2:$T$161,12,false))</f>
        <v/>
      </c>
      <c r="G409" s="7" t="str">
        <f>E406&amp;" = "&amp;F412&amp;" * "&amp;F410&amp;" - "&amp;F413&amp;" * "&amp;F411</f>
        <v>COD Removed (Industrial Wastewater ETP) = Influent Quantity (Industrial Wastewater ETP) * Influent COD Concentration (Industrial Wastewater ETP) - Effluent Quantity (Industrial Wastewater ETP) * Effluent COD Concentration (Industrial Wastewater Treatment)</v>
      </c>
    </row>
    <row r="410" ht="15.75" customHeight="1">
      <c r="A410" s="251"/>
      <c r="B410" s="251"/>
      <c r="C410" s="256" t="s">
        <v>2512</v>
      </c>
      <c r="D410" s="251"/>
      <c r="E410" s="7" t="str">
        <f>if(A410="","", vlookup(A410,EAT!$M$2:$R$254,6,false))</f>
        <v/>
      </c>
      <c r="F410" s="7" t="str">
        <f>if(C410="","", vlookup(C410,BART!$I$2:$T$161,12,false))</f>
        <v>Influent COD Concentration (Industrial Wastewater ETP)</v>
      </c>
    </row>
    <row r="411" ht="15.75" customHeight="1">
      <c r="A411" s="251"/>
      <c r="B411" s="251"/>
      <c r="C411" s="256" t="s">
        <v>2513</v>
      </c>
      <c r="D411" s="251"/>
      <c r="E411" s="7" t="str">
        <f>if(A411="","", vlookup(A411,EAT!$M$2:$R$254,6,false))</f>
        <v/>
      </c>
      <c r="F411" s="7" t="str">
        <f>if(C411="","", vlookup(C411,BART!$I$2:$T$161,12,false))</f>
        <v>Effluent COD Concentration (Industrial Wastewater Treatment)</v>
      </c>
    </row>
    <row r="412" ht="15.75" customHeight="1">
      <c r="A412" s="251"/>
      <c r="B412" s="251"/>
      <c r="C412" s="256" t="s">
        <v>2514</v>
      </c>
      <c r="D412" s="251"/>
      <c r="E412" s="7" t="str">
        <f>if(A412="","", vlookup(A412,EAT!$M$2:$R$254,6,false))</f>
        <v/>
      </c>
      <c r="F412" s="7" t="str">
        <f>if(C412="","", vlookup(C412,BART!$I$2:$T$161,12,false))</f>
        <v>Influent Quantity (Industrial Wastewater ETP)</v>
      </c>
    </row>
    <row r="413" ht="15.75" customHeight="1">
      <c r="A413" s="251"/>
      <c r="B413" s="251"/>
      <c r="C413" s="256" t="s">
        <v>2515</v>
      </c>
      <c r="D413" s="251"/>
      <c r="E413" s="7" t="str">
        <f>if(A413="","", vlookup(A413,EAT!$M$2:$R$254,6,false))</f>
        <v/>
      </c>
      <c r="F413" s="7" t="str">
        <f>if(C413="","", vlookup(C413,BART!$I$2:$T$161,12,false))</f>
        <v>Effluent Quantity (Industrial Wastewater ETP)</v>
      </c>
    </row>
    <row r="414" ht="15.75" customHeight="1">
      <c r="A414" s="251"/>
      <c r="B414" s="254" t="s">
        <v>2527</v>
      </c>
      <c r="C414" s="273"/>
      <c r="D414" s="255" t="s">
        <v>2191</v>
      </c>
      <c r="E414" s="7" t="str">
        <f>if(A414="","", vlookup(A414,EAT!$M$2:$R$254,6,false))</f>
        <v/>
      </c>
      <c r="F414" s="7" t="str">
        <f>if(C414="","", vlookup(C414,BART!$I$2:$T$161,12,false))</f>
        <v/>
      </c>
      <c r="G414" s="7" t="str">
        <f>E406&amp;" = "&amp;F415&amp;" * Wastewater COD Concentration * ETP COD Removal Rate"</f>
        <v>COD Removed (Industrial Wastewater ETP) = Influent Quantity (Industrial Wastewater ETP) * Wastewater COD Concentration * ETP COD Removal Rate</v>
      </c>
      <c r="H414" s="7" t="s">
        <v>2617</v>
      </c>
    </row>
    <row r="415" ht="15.75" customHeight="1">
      <c r="A415" s="251"/>
      <c r="B415" s="251"/>
      <c r="C415" s="256" t="s">
        <v>2514</v>
      </c>
      <c r="D415" s="251"/>
      <c r="E415" s="7" t="str">
        <f>if(A415="","", vlookup(A415,EAT!$M$2:$R$254,6,false))</f>
        <v/>
      </c>
      <c r="F415" s="7" t="str">
        <f>if(C415="","", vlookup(C415,BART!$I$2:$T$161,12,false))</f>
        <v>Influent Quantity (Industrial Wastewater ETP)</v>
      </c>
    </row>
    <row r="416" ht="15.75" customHeight="1">
      <c r="A416" s="252" t="s">
        <v>2530</v>
      </c>
      <c r="B416" s="251"/>
      <c r="C416" s="251"/>
      <c r="D416" s="251"/>
      <c r="E416" s="7" t="str">
        <f>if(A416="","", vlookup(A416,EAT!$M$2:$R$254,6,false))</f>
        <v>COD Removed (Industrial Wastewater ETP)</v>
      </c>
      <c r="F416" s="7" t="str">
        <f>if(C416="","", vlookup(C416,BART!$I$2:$T$161,12,false))</f>
        <v/>
      </c>
    </row>
    <row r="417" ht="15.75" customHeight="1">
      <c r="A417" s="251"/>
      <c r="B417" s="254" t="s">
        <v>2531</v>
      </c>
      <c r="C417" s="254"/>
      <c r="D417" s="255" t="s">
        <v>2186</v>
      </c>
      <c r="E417" s="7" t="str">
        <f>if(A417="","", vlookup(A417,EAT!$M$2:$R$254,6,false))</f>
        <v/>
      </c>
      <c r="F417" s="7" t="str">
        <f>if(C417="","", vlookup(C417,BART!$I$2:$T$161,12,false))</f>
        <v/>
      </c>
      <c r="G417" s="7" t="s">
        <v>2616</v>
      </c>
    </row>
    <row r="418" ht="15.75" customHeight="1">
      <c r="A418" s="251"/>
      <c r="B418" s="251"/>
      <c r="C418" s="256" t="s">
        <v>2510</v>
      </c>
      <c r="D418" s="251"/>
      <c r="E418" s="7" t="str">
        <f>if(A418="","", vlookup(A418,EAT!$M$2:$R$254,6,false))</f>
        <v/>
      </c>
      <c r="F418" s="7" t="str">
        <f>if(C418="","", vlookup(C418,BART!$I$2:$T$161,12,false))</f>
        <v>COD Removed (Industrial Wastewater ETP)</v>
      </c>
    </row>
    <row r="419" ht="15.75" customHeight="1">
      <c r="A419" s="251"/>
      <c r="B419" s="254" t="s">
        <v>2532</v>
      </c>
      <c r="C419" s="257"/>
      <c r="D419" s="255" t="s">
        <v>2199</v>
      </c>
      <c r="E419" s="7" t="str">
        <f>if(A419="","", vlookup(A419,EAT!$M$2:$R$254,6,false))</f>
        <v/>
      </c>
      <c r="F419" s="7" t="str">
        <f>if(C419="","", vlookup(C419,BART!$I$2:$T$161,12,false))</f>
        <v/>
      </c>
      <c r="G419" s="7" t="str">
        <f>E416&amp;" = "&amp;F422&amp;" * "&amp;F420&amp;" - "&amp;F423&amp;" * "&amp;F421</f>
        <v>COD Removed (Industrial Wastewater ETP) = Influent Quantity (Industrial Wastewater ETP) * Influent COD Concentration (Industrial Wastewater ETP) - Effluent Quantity (Industrial Wastewater ETP) * Effluent COD Concentration (Industrial Wastewater Treatment)</v>
      </c>
    </row>
    <row r="420" ht="15.75" customHeight="1">
      <c r="A420" s="251"/>
      <c r="B420" s="251"/>
      <c r="C420" s="256" t="s">
        <v>2512</v>
      </c>
      <c r="D420" s="251"/>
      <c r="E420" s="7" t="str">
        <f>if(A420="","", vlookup(A420,EAT!$M$2:$R$254,6,false))</f>
        <v/>
      </c>
      <c r="F420" s="7" t="str">
        <f>if(C420="","", vlookup(C420,BART!$I$2:$T$161,12,false))</f>
        <v>Influent COD Concentration (Industrial Wastewater ETP)</v>
      </c>
    </row>
    <row r="421" ht="15.75" customHeight="1">
      <c r="A421" s="251"/>
      <c r="B421" s="251"/>
      <c r="C421" s="256" t="s">
        <v>2513</v>
      </c>
      <c r="D421" s="251"/>
      <c r="E421" s="7" t="str">
        <f>if(A421="","", vlookup(A421,EAT!$M$2:$R$254,6,false))</f>
        <v/>
      </c>
      <c r="F421" s="7" t="str">
        <f>if(C421="","", vlookup(C421,BART!$I$2:$T$161,12,false))</f>
        <v>Effluent COD Concentration (Industrial Wastewater Treatment)</v>
      </c>
    </row>
    <row r="422" ht="15.75" customHeight="1">
      <c r="A422" s="251"/>
      <c r="B422" s="251"/>
      <c r="C422" s="256" t="s">
        <v>2514</v>
      </c>
      <c r="D422" s="251"/>
      <c r="E422" s="7" t="str">
        <f>if(A422="","", vlookup(A422,EAT!$M$2:$R$254,6,false))</f>
        <v/>
      </c>
      <c r="F422" s="7" t="str">
        <f>if(C422="","", vlookup(C422,BART!$I$2:$T$161,12,false))</f>
        <v>Influent Quantity (Industrial Wastewater ETP)</v>
      </c>
    </row>
    <row r="423" ht="15.75" customHeight="1">
      <c r="A423" s="251"/>
      <c r="B423" s="251"/>
      <c r="C423" s="256" t="s">
        <v>2515</v>
      </c>
      <c r="D423" s="251"/>
      <c r="E423" s="7" t="str">
        <f>if(A423="","", vlookup(A423,EAT!$M$2:$R$254,6,false))</f>
        <v/>
      </c>
      <c r="F423" s="7" t="str">
        <f>if(C423="","", vlookup(C423,BART!$I$2:$T$161,12,false))</f>
        <v>Effluent Quantity (Industrial Wastewater ETP)</v>
      </c>
    </row>
    <row r="424" ht="15.75" customHeight="1">
      <c r="A424" s="251"/>
      <c r="B424" s="254" t="s">
        <v>2533</v>
      </c>
      <c r="C424" s="273"/>
      <c r="D424" s="255" t="s">
        <v>2191</v>
      </c>
      <c r="E424" s="7" t="str">
        <f>if(A424="","", vlookup(A424,EAT!$M$2:$R$254,6,false))</f>
        <v/>
      </c>
      <c r="F424" s="7" t="str">
        <f>if(C424="","", vlookup(C424,BART!$I$2:$T$161,12,false))</f>
        <v/>
      </c>
      <c r="G424" s="7" t="str">
        <f>E416&amp;" = "&amp;F425&amp;" * Wastewater COD Concentration * ETP COD Removal Rate"</f>
        <v>COD Removed (Industrial Wastewater ETP) = Influent Quantity (Industrial Wastewater ETP) * Wastewater COD Concentration * ETP COD Removal Rate</v>
      </c>
      <c r="H424" s="7" t="s">
        <v>2617</v>
      </c>
    </row>
    <row r="425" ht="15.75" customHeight="1">
      <c r="A425" s="251"/>
      <c r="B425" s="251"/>
      <c r="C425" s="256" t="s">
        <v>2514</v>
      </c>
      <c r="D425" s="251"/>
      <c r="E425" s="7" t="str">
        <f>if(A425="","", vlookup(A425,EAT!$M$2:$R$254,6,false))</f>
        <v/>
      </c>
      <c r="F425" s="7" t="str">
        <f>if(C425="","", vlookup(C425,BART!$I$2:$T$161,12,false))</f>
        <v>Influent Quantity (Industrial Wastewater ETP)</v>
      </c>
    </row>
    <row r="426" ht="15.75" customHeight="1">
      <c r="A426" s="252" t="s">
        <v>2491</v>
      </c>
      <c r="B426" s="251"/>
      <c r="C426" s="251"/>
      <c r="D426" s="251"/>
      <c r="E426" s="7" t="str">
        <f>if(A426="","", vlookup(A426,EAT!$M$2:$R$254,6,false))</f>
        <v>Methane Quantity (Methane Recovery)</v>
      </c>
      <c r="F426" s="7" t="str">
        <f>if(C426="","", vlookup(C426,BART!$I$2:$T$161,12,false))</f>
        <v/>
      </c>
    </row>
    <row r="427" ht="15.75" customHeight="1">
      <c r="A427" s="251"/>
      <c r="B427" s="254" t="s">
        <v>2493</v>
      </c>
      <c r="C427" s="275"/>
      <c r="D427" s="255" t="s">
        <v>2186</v>
      </c>
      <c r="E427" s="7" t="str">
        <f>if(A427="","", vlookup(A427,EAT!$M$2:$R$254,6,false))</f>
        <v/>
      </c>
      <c r="F427" s="7" t="str">
        <f>if(C427="","", vlookup(C427,BART!$I$2:$T$161,12,false))</f>
        <v/>
      </c>
      <c r="G427" s="7" t="s">
        <v>2615</v>
      </c>
    </row>
    <row r="428" ht="15.75" customHeight="1">
      <c r="A428" s="251"/>
      <c r="B428" s="251"/>
      <c r="C428" s="256" t="s">
        <v>2494</v>
      </c>
      <c r="D428" s="251"/>
      <c r="E428" s="7" t="str">
        <f>if(A428="","", vlookup(A428,EAT!$M$2:$R$254,6,false))</f>
        <v/>
      </c>
      <c r="F428" s="7" t="str">
        <f>if(C428="","", vlookup(C428,BART!$I$2:$T$161,12,false))</f>
        <v>Methane Quantity (Methane Recovery)</v>
      </c>
    </row>
    <row r="429" ht="15.75" customHeight="1">
      <c r="A429" s="271"/>
      <c r="B429" s="271"/>
      <c r="C429" s="271"/>
      <c r="D429" s="271"/>
      <c r="E429" s="7" t="str">
        <f>if(A429="","", vlookup(A429,EAT!$M$2:$R$254,6,false))</f>
        <v/>
      </c>
      <c r="F429" s="7" t="str">
        <f>if(C429="","", vlookup(C429,BART!$I$2:$T$161,12,false))</f>
        <v/>
      </c>
    </row>
    <row r="430" ht="15.75" customHeight="1">
      <c r="A430" s="248"/>
      <c r="B430" s="248"/>
      <c r="C430" s="248"/>
      <c r="D430" s="248"/>
      <c r="E430" s="7" t="str">
        <f>if(A430="","", vlookup(A430,EAT!$M$2:$R$254,6,false))</f>
        <v/>
      </c>
      <c r="F430" s="7" t="str">
        <f>if(C430="","", vlookup(C430,BART!$I$2:$T$161,12,false))</f>
        <v/>
      </c>
    </row>
    <row r="431" ht="15.75" customHeight="1">
      <c r="A431" s="252" t="s">
        <v>2520</v>
      </c>
      <c r="B431" s="251"/>
      <c r="C431" s="251"/>
      <c r="D431" s="251"/>
      <c r="E431" s="7" t="str">
        <f>if(A431="","", vlookup(A431,EAT!$M$2:$R$254,6,false))</f>
        <v>COD Removed (Industrial Wastewater ETP)</v>
      </c>
      <c r="F431" s="7" t="str">
        <f>if(C431="","", vlookup(C431,BART!$I$2:$T$161,12,false))</f>
        <v/>
      </c>
    </row>
    <row r="432" ht="15.75" customHeight="1">
      <c r="A432" s="251"/>
      <c r="B432" s="254" t="s">
        <v>2521</v>
      </c>
      <c r="C432" s="254"/>
      <c r="D432" s="255" t="s">
        <v>2186</v>
      </c>
      <c r="E432" s="7" t="str">
        <f>if(A432="","", vlookup(A432,EAT!$M$2:$R$254,6,false))</f>
        <v/>
      </c>
      <c r="F432" s="7" t="str">
        <f>if(C432="","", vlookup(C432,BART!$I$2:$T$161,12,false))</f>
        <v/>
      </c>
      <c r="G432" s="7" t="s">
        <v>2616</v>
      </c>
    </row>
    <row r="433" ht="15.75" customHeight="1">
      <c r="A433" s="251"/>
      <c r="B433" s="251"/>
      <c r="C433" s="256" t="s">
        <v>2510</v>
      </c>
      <c r="D433" s="251"/>
      <c r="E433" s="7" t="str">
        <f>if(A433="","", vlookup(A433,EAT!$M$2:$R$254,6,false))</f>
        <v/>
      </c>
      <c r="F433" s="7" t="str">
        <f>if(C433="","", vlookup(C433,BART!$I$2:$T$161,12,false))</f>
        <v>COD Removed (Industrial Wastewater ETP)</v>
      </c>
    </row>
    <row r="434" ht="15.75" customHeight="1">
      <c r="A434" s="251"/>
      <c r="B434" s="254" t="s">
        <v>2522</v>
      </c>
      <c r="C434" s="257"/>
      <c r="D434" s="255" t="s">
        <v>2199</v>
      </c>
      <c r="E434" s="7" t="str">
        <f>if(A434="","", vlookup(A434,EAT!$M$2:$R$254,6,false))</f>
        <v/>
      </c>
      <c r="F434" s="7" t="str">
        <f>if(C434="","", vlookup(C434,BART!$I$2:$T$161,12,false))</f>
        <v/>
      </c>
      <c r="G434" s="7" t="str">
        <f>E431&amp;" = "&amp;F437&amp;" * "&amp;F435&amp;" - "&amp;F438&amp;" * "&amp;F436</f>
        <v>COD Removed (Industrial Wastewater ETP) = Influent Quantity (Industrial Wastewater ETP) * Influent COD Concentration (Industrial Wastewater ETP) - Effluent Quantity (Industrial Wastewater ETP) * Effluent COD Concentration (Industrial Wastewater Treatment)</v>
      </c>
    </row>
    <row r="435" ht="15.75" customHeight="1">
      <c r="A435" s="251"/>
      <c r="B435" s="251"/>
      <c r="C435" s="256" t="s">
        <v>2512</v>
      </c>
      <c r="D435" s="251"/>
      <c r="E435" s="7" t="str">
        <f>if(A435="","", vlookup(A435,EAT!$M$2:$R$254,6,false))</f>
        <v/>
      </c>
      <c r="F435" s="7" t="str">
        <f>if(C435="","", vlookup(C435,BART!$I$2:$T$161,12,false))</f>
        <v>Influent COD Concentration (Industrial Wastewater ETP)</v>
      </c>
    </row>
    <row r="436" ht="15.75" customHeight="1">
      <c r="A436" s="251"/>
      <c r="B436" s="251"/>
      <c r="C436" s="256" t="s">
        <v>2513</v>
      </c>
      <c r="D436" s="251"/>
      <c r="E436" s="7" t="str">
        <f>if(A436="","", vlookup(A436,EAT!$M$2:$R$254,6,false))</f>
        <v/>
      </c>
      <c r="F436" s="7" t="str">
        <f>if(C436="","", vlookup(C436,BART!$I$2:$T$161,12,false))</f>
        <v>Effluent COD Concentration (Industrial Wastewater Treatment)</v>
      </c>
    </row>
    <row r="437" ht="15.75" customHeight="1">
      <c r="A437" s="251"/>
      <c r="B437" s="251"/>
      <c r="C437" s="256" t="s">
        <v>2514</v>
      </c>
      <c r="D437" s="251"/>
      <c r="E437" s="7" t="str">
        <f>if(A437="","", vlookup(A437,EAT!$M$2:$R$254,6,false))</f>
        <v/>
      </c>
      <c r="F437" s="7" t="str">
        <f>if(C437="","", vlookup(C437,BART!$I$2:$T$161,12,false))</f>
        <v>Influent Quantity (Industrial Wastewater ETP)</v>
      </c>
    </row>
    <row r="438" ht="15.75" customHeight="1">
      <c r="A438" s="251"/>
      <c r="B438" s="251"/>
      <c r="C438" s="256" t="s">
        <v>2515</v>
      </c>
      <c r="D438" s="251"/>
      <c r="E438" s="7" t="str">
        <f>if(A438="","", vlookup(A438,EAT!$M$2:$R$254,6,false))</f>
        <v/>
      </c>
      <c r="F438" s="7" t="str">
        <f>if(C438="","", vlookup(C438,BART!$I$2:$T$161,12,false))</f>
        <v>Effluent Quantity (Industrial Wastewater ETP)</v>
      </c>
    </row>
    <row r="439" ht="15.75" customHeight="1">
      <c r="A439" s="251"/>
      <c r="B439" s="254" t="s">
        <v>2523</v>
      </c>
      <c r="C439" s="273"/>
      <c r="D439" s="255" t="s">
        <v>2191</v>
      </c>
      <c r="E439" s="7" t="str">
        <f>if(A439="","", vlookup(A439,EAT!$M$2:$R$254,6,false))</f>
        <v/>
      </c>
      <c r="F439" s="7" t="str">
        <f>if(C439="","", vlookup(C439,BART!$I$2:$T$161,12,false))</f>
        <v/>
      </c>
      <c r="G439" s="7" t="str">
        <f>E431&amp;" = "&amp;F440&amp;" * Wastewater COD Concentration * ETP COD Removal Rate"</f>
        <v>COD Removed (Industrial Wastewater ETP) = Influent Quantity (Industrial Wastewater ETP) * Wastewater COD Concentration * ETP COD Removal Rate</v>
      </c>
      <c r="H439" s="7" t="s">
        <v>2617</v>
      </c>
    </row>
    <row r="440" ht="15.75" customHeight="1">
      <c r="A440" s="251"/>
      <c r="B440" s="251"/>
      <c r="C440" s="256" t="s">
        <v>2514</v>
      </c>
      <c r="D440" s="251"/>
      <c r="E440" s="7" t="str">
        <f>if(A440="","", vlookup(A440,EAT!$M$2:$R$254,6,false))</f>
        <v/>
      </c>
      <c r="F440" s="7" t="str">
        <f>if(C440="","", vlookup(C440,BART!$I$2:$T$161,12,false))</f>
        <v>Influent Quantity (Industrial Wastewater ETP)</v>
      </c>
    </row>
    <row r="441" ht="15.75" customHeight="1">
      <c r="A441" s="252" t="s">
        <v>2524</v>
      </c>
      <c r="B441" s="251"/>
      <c r="C441" s="251"/>
      <c r="D441" s="251"/>
      <c r="E441" s="7" t="str">
        <f>if(A441="","", vlookup(A441,EAT!$M$2:$R$254,6,false))</f>
        <v>COD Removed (Industrial Wastewater ETP)</v>
      </c>
      <c r="F441" s="7" t="str">
        <f>if(C441="","", vlookup(C441,BART!$I$2:$T$161,12,false))</f>
        <v/>
      </c>
    </row>
    <row r="442" ht="15.75" customHeight="1">
      <c r="A442" s="251"/>
      <c r="B442" s="254" t="s">
        <v>2525</v>
      </c>
      <c r="C442" s="254"/>
      <c r="D442" s="255" t="s">
        <v>2186</v>
      </c>
      <c r="E442" s="7" t="str">
        <f>if(A442="","", vlookup(A442,EAT!$M$2:$R$254,6,false))</f>
        <v/>
      </c>
      <c r="F442" s="7" t="str">
        <f>if(C442="","", vlookup(C442,BART!$I$2:$T$161,12,false))</f>
        <v/>
      </c>
      <c r="G442" s="7" t="s">
        <v>2616</v>
      </c>
    </row>
    <row r="443" ht="15.75" customHeight="1">
      <c r="A443" s="251"/>
      <c r="B443" s="251"/>
      <c r="C443" s="256" t="s">
        <v>2510</v>
      </c>
      <c r="D443" s="251"/>
      <c r="E443" s="7" t="str">
        <f>if(A443="","", vlookup(A443,EAT!$M$2:$R$254,6,false))</f>
        <v/>
      </c>
      <c r="F443" s="7" t="str">
        <f>if(C443="","", vlookup(C443,BART!$I$2:$T$161,12,false))</f>
        <v>COD Removed (Industrial Wastewater ETP)</v>
      </c>
    </row>
    <row r="444" ht="15.75" customHeight="1">
      <c r="A444" s="251"/>
      <c r="B444" s="254" t="s">
        <v>2526</v>
      </c>
      <c r="C444" s="257"/>
      <c r="D444" s="255" t="s">
        <v>2199</v>
      </c>
      <c r="E444" s="7" t="str">
        <f>if(A444="","", vlookup(A444,EAT!$M$2:$R$254,6,false))</f>
        <v/>
      </c>
      <c r="F444" s="7" t="str">
        <f>if(C444="","", vlookup(C444,BART!$I$2:$T$161,12,false))</f>
        <v/>
      </c>
      <c r="G444" s="7" t="str">
        <f>E441&amp;" = "&amp;F447&amp;" * "&amp;F445&amp;" - "&amp;F448&amp;" * "&amp;F446</f>
        <v>COD Removed (Industrial Wastewater ETP) = Influent Quantity (Industrial Wastewater ETP) * Influent COD Concentration (Industrial Wastewater ETP) - Effluent Quantity (Industrial Wastewater ETP) * Effluent COD Concentration (Industrial Wastewater Treatment)</v>
      </c>
    </row>
    <row r="445" ht="15.75" customHeight="1">
      <c r="A445" s="251"/>
      <c r="B445" s="251"/>
      <c r="C445" s="256" t="s">
        <v>2512</v>
      </c>
      <c r="D445" s="251"/>
      <c r="E445" s="7" t="str">
        <f>if(A445="","", vlookup(A445,EAT!$M$2:$R$254,6,false))</f>
        <v/>
      </c>
      <c r="F445" s="7" t="str">
        <f>if(C445="","", vlookup(C445,BART!$I$2:$T$161,12,false))</f>
        <v>Influent COD Concentration (Industrial Wastewater ETP)</v>
      </c>
    </row>
    <row r="446" ht="15.75" customHeight="1">
      <c r="A446" s="251"/>
      <c r="B446" s="251"/>
      <c r="C446" s="256" t="s">
        <v>2513</v>
      </c>
      <c r="D446" s="251"/>
      <c r="E446" s="7" t="str">
        <f>if(A446="","", vlookup(A446,EAT!$M$2:$R$254,6,false))</f>
        <v/>
      </c>
      <c r="F446" s="7" t="str">
        <f>if(C446="","", vlookup(C446,BART!$I$2:$T$161,12,false))</f>
        <v>Effluent COD Concentration (Industrial Wastewater Treatment)</v>
      </c>
    </row>
    <row r="447" ht="15.75" customHeight="1">
      <c r="A447" s="251"/>
      <c r="B447" s="251"/>
      <c r="C447" s="256" t="s">
        <v>2514</v>
      </c>
      <c r="D447" s="251"/>
      <c r="E447" s="7" t="str">
        <f>if(A447="","", vlookup(A447,EAT!$M$2:$R$254,6,false))</f>
        <v/>
      </c>
      <c r="F447" s="7" t="str">
        <f>if(C447="","", vlookup(C447,BART!$I$2:$T$161,12,false))</f>
        <v>Influent Quantity (Industrial Wastewater ETP)</v>
      </c>
    </row>
    <row r="448" ht="15.75" customHeight="1">
      <c r="A448" s="251"/>
      <c r="B448" s="251"/>
      <c r="C448" s="256" t="s">
        <v>2515</v>
      </c>
      <c r="D448" s="251"/>
      <c r="E448" s="7" t="str">
        <f>if(A448="","", vlookup(A448,EAT!$M$2:$R$254,6,false))</f>
        <v/>
      </c>
      <c r="F448" s="7" t="str">
        <f>if(C448="","", vlookup(C448,BART!$I$2:$T$161,12,false))</f>
        <v>Effluent Quantity (Industrial Wastewater ETP)</v>
      </c>
    </row>
    <row r="449" ht="15.75" customHeight="1">
      <c r="A449" s="251"/>
      <c r="B449" s="254" t="s">
        <v>2527</v>
      </c>
      <c r="C449" s="273"/>
      <c r="D449" s="255" t="s">
        <v>2191</v>
      </c>
      <c r="E449" s="7" t="str">
        <f>if(A449="","", vlookup(A449,EAT!$M$2:$R$254,6,false))</f>
        <v/>
      </c>
      <c r="F449" s="7" t="str">
        <f>if(C449="","", vlookup(C449,BART!$I$2:$T$161,12,false))</f>
        <v/>
      </c>
      <c r="G449" s="7" t="str">
        <f>E441&amp;" = "&amp;F450&amp;" * Wastewater COD Concentration * ETP COD Removal Rate"</f>
        <v>COD Removed (Industrial Wastewater ETP) = Influent Quantity (Industrial Wastewater ETP) * Wastewater COD Concentration * ETP COD Removal Rate</v>
      </c>
      <c r="H449" s="7" t="s">
        <v>2617</v>
      </c>
    </row>
    <row r="450" ht="15.75" customHeight="1">
      <c r="A450" s="251"/>
      <c r="B450" s="251"/>
      <c r="C450" s="256" t="s">
        <v>2514</v>
      </c>
      <c r="D450" s="251"/>
      <c r="E450" s="7" t="str">
        <f>if(A450="","", vlookup(A450,EAT!$M$2:$R$254,6,false))</f>
        <v/>
      </c>
      <c r="F450" s="7" t="str">
        <f>if(C450="","", vlookup(C450,BART!$I$2:$T$161,12,false))</f>
        <v>Influent Quantity (Industrial Wastewater ETP)</v>
      </c>
    </row>
    <row r="451" ht="15.75" customHeight="1">
      <c r="A451" s="252" t="s">
        <v>2530</v>
      </c>
      <c r="B451" s="251"/>
      <c r="C451" s="251"/>
      <c r="D451" s="251"/>
      <c r="E451" s="7" t="str">
        <f>if(A451="","", vlookup(A451,EAT!$M$2:$R$254,6,false))</f>
        <v>COD Removed (Industrial Wastewater ETP)</v>
      </c>
      <c r="F451" s="7" t="str">
        <f>if(C451="","", vlookup(C451,BART!$I$2:$T$161,12,false))</f>
        <v/>
      </c>
    </row>
    <row r="452" ht="15.75" customHeight="1">
      <c r="A452" s="251"/>
      <c r="B452" s="254" t="s">
        <v>2531</v>
      </c>
      <c r="C452" s="254"/>
      <c r="D452" s="255" t="s">
        <v>2186</v>
      </c>
      <c r="E452" s="7" t="str">
        <f>if(A452="","", vlookup(A452,EAT!$M$2:$R$254,6,false))</f>
        <v/>
      </c>
      <c r="F452" s="7" t="str">
        <f>if(C452="","", vlookup(C452,BART!$I$2:$T$161,12,false))</f>
        <v/>
      </c>
      <c r="G452" s="7" t="s">
        <v>2616</v>
      </c>
    </row>
    <row r="453" ht="15.75" customHeight="1">
      <c r="A453" s="251"/>
      <c r="B453" s="251"/>
      <c r="C453" s="256" t="s">
        <v>2510</v>
      </c>
      <c r="D453" s="251"/>
      <c r="E453" s="7" t="str">
        <f>if(A453="","", vlookup(A453,EAT!$M$2:$R$254,6,false))</f>
        <v/>
      </c>
      <c r="F453" s="7" t="str">
        <f>if(C453="","", vlookup(C453,BART!$I$2:$T$161,12,false))</f>
        <v>COD Removed (Industrial Wastewater ETP)</v>
      </c>
    </row>
    <row r="454" ht="15.75" customHeight="1">
      <c r="A454" s="251"/>
      <c r="B454" s="254" t="s">
        <v>2532</v>
      </c>
      <c r="C454" s="257"/>
      <c r="D454" s="255" t="s">
        <v>2199</v>
      </c>
      <c r="E454" s="7" t="str">
        <f>if(A454="","", vlookup(A454,EAT!$M$2:$R$254,6,false))</f>
        <v/>
      </c>
      <c r="F454" s="7" t="str">
        <f>if(C454="","", vlookup(C454,BART!$I$2:$T$161,12,false))</f>
        <v/>
      </c>
      <c r="G454" s="7" t="str">
        <f>E451&amp;" = "&amp;F457&amp;" * "&amp;F455&amp;" - "&amp;F458&amp;" * "&amp;F456</f>
        <v>COD Removed (Industrial Wastewater ETP) = Influent Quantity (Industrial Wastewater ETP) * Influent COD Concentration (Industrial Wastewater ETP) - Effluent Quantity (Industrial Wastewater ETP) * Effluent COD Concentration (Industrial Wastewater Treatment)</v>
      </c>
    </row>
    <row r="455" ht="15.75" customHeight="1">
      <c r="A455" s="251"/>
      <c r="B455" s="251"/>
      <c r="C455" s="256" t="s">
        <v>2512</v>
      </c>
      <c r="D455" s="251"/>
      <c r="E455" s="7" t="str">
        <f>if(A455="","", vlookup(A455,EAT!$M$2:$R$254,6,false))</f>
        <v/>
      </c>
      <c r="F455" s="7" t="str">
        <f>if(C455="","", vlookup(C455,BART!$I$2:$T$161,12,false))</f>
        <v>Influent COD Concentration (Industrial Wastewater ETP)</v>
      </c>
    </row>
    <row r="456" ht="15.75" customHeight="1">
      <c r="A456" s="251"/>
      <c r="B456" s="251"/>
      <c r="C456" s="256" t="s">
        <v>2513</v>
      </c>
      <c r="D456" s="251"/>
      <c r="E456" s="7" t="str">
        <f>if(A456="","", vlookup(A456,EAT!$M$2:$R$254,6,false))</f>
        <v/>
      </c>
      <c r="F456" s="7" t="str">
        <f>if(C456="","", vlookup(C456,BART!$I$2:$T$161,12,false))</f>
        <v>Effluent COD Concentration (Industrial Wastewater Treatment)</v>
      </c>
    </row>
    <row r="457" ht="15.75" customHeight="1">
      <c r="A457" s="251"/>
      <c r="B457" s="251"/>
      <c r="C457" s="256" t="s">
        <v>2514</v>
      </c>
      <c r="D457" s="251"/>
      <c r="E457" s="7" t="str">
        <f>if(A457="","", vlookup(A457,EAT!$M$2:$R$254,6,false))</f>
        <v/>
      </c>
      <c r="F457" s="7" t="str">
        <f>if(C457="","", vlookup(C457,BART!$I$2:$T$161,12,false))</f>
        <v>Influent Quantity (Industrial Wastewater ETP)</v>
      </c>
    </row>
    <row r="458" ht="15.75" customHeight="1">
      <c r="A458" s="251"/>
      <c r="B458" s="251"/>
      <c r="C458" s="256" t="s">
        <v>2515</v>
      </c>
      <c r="D458" s="251"/>
      <c r="E458" s="7" t="str">
        <f>if(A458="","", vlookup(A458,EAT!$M$2:$R$254,6,false))</f>
        <v/>
      </c>
      <c r="F458" s="7" t="str">
        <f>if(C458="","", vlookup(C458,BART!$I$2:$T$161,12,false))</f>
        <v>Effluent Quantity (Industrial Wastewater ETP)</v>
      </c>
    </row>
    <row r="459" ht="15.75" customHeight="1">
      <c r="A459" s="251"/>
      <c r="B459" s="254" t="s">
        <v>2533</v>
      </c>
      <c r="C459" s="273"/>
      <c r="D459" s="255" t="s">
        <v>2191</v>
      </c>
      <c r="E459" s="7" t="str">
        <f>if(A459="","", vlookup(A459,EAT!$M$2:$R$254,6,false))</f>
        <v/>
      </c>
      <c r="F459" s="7" t="str">
        <f>if(C459="","", vlookup(C459,BART!$I$2:$T$161,12,false))</f>
        <v/>
      </c>
      <c r="G459" s="7" t="str">
        <f>E451&amp;" = "&amp;F460&amp;" * Wastewater COD Concentration * ETP COD Removal Rate"</f>
        <v>COD Removed (Industrial Wastewater ETP) = Influent Quantity (Industrial Wastewater ETP) * Wastewater COD Concentration * ETP COD Removal Rate</v>
      </c>
      <c r="H459" s="7" t="s">
        <v>2617</v>
      </c>
    </row>
    <row r="460" ht="15.75" customHeight="1">
      <c r="A460" s="251"/>
      <c r="B460" s="251"/>
      <c r="C460" s="256" t="s">
        <v>2514</v>
      </c>
      <c r="D460" s="251"/>
      <c r="E460" s="7" t="str">
        <f>if(A460="","", vlookup(A460,EAT!$M$2:$R$254,6,false))</f>
        <v/>
      </c>
      <c r="F460" s="7" t="str">
        <f>if(C460="","", vlookup(C460,BART!$I$2:$T$161,12,false))</f>
        <v>Influent Quantity (Industrial Wastewater ETP)</v>
      </c>
    </row>
    <row r="461" ht="15.75" customHeight="1">
      <c r="A461" s="252" t="s">
        <v>2536</v>
      </c>
      <c r="B461" s="251"/>
      <c r="C461" s="251"/>
      <c r="D461" s="251"/>
      <c r="E461" s="7" t="str">
        <f>if(A461="","", vlookup(A461,EAT!$M$2:$R$254,6,false))</f>
        <v>COD Removed (Industrial Wastewater ETP)</v>
      </c>
      <c r="F461" s="7" t="str">
        <f>if(C461="","", vlookup(C461,BART!$I$2:$T$161,12,false))</f>
        <v/>
      </c>
    </row>
    <row r="462" ht="15.75" customHeight="1">
      <c r="A462" s="251"/>
      <c r="B462" s="254" t="s">
        <v>2537</v>
      </c>
      <c r="C462" s="254"/>
      <c r="D462" s="255" t="s">
        <v>2186</v>
      </c>
      <c r="E462" s="7" t="str">
        <f>if(A462="","", vlookup(A462,EAT!$M$2:$R$254,6,false))</f>
        <v/>
      </c>
      <c r="F462" s="7" t="str">
        <f>if(C462="","", vlookup(C462,BART!$I$2:$T$161,12,false))</f>
        <v/>
      </c>
      <c r="G462" s="7" t="s">
        <v>2616</v>
      </c>
    </row>
    <row r="463" ht="15.75" customHeight="1">
      <c r="A463" s="251"/>
      <c r="B463" s="251"/>
      <c r="C463" s="256" t="s">
        <v>2510</v>
      </c>
      <c r="D463" s="251"/>
      <c r="E463" s="7" t="str">
        <f>if(A463="","", vlookup(A463,EAT!$M$2:$R$254,6,false))</f>
        <v/>
      </c>
      <c r="F463" s="7" t="str">
        <f>if(C463="","", vlookup(C463,BART!$I$2:$T$161,12,false))</f>
        <v>COD Removed (Industrial Wastewater ETP)</v>
      </c>
    </row>
    <row r="464" ht="15.75" customHeight="1">
      <c r="A464" s="251"/>
      <c r="B464" s="254" t="s">
        <v>2538</v>
      </c>
      <c r="C464" s="257"/>
      <c r="D464" s="255" t="s">
        <v>2199</v>
      </c>
      <c r="E464" s="7" t="str">
        <f>if(A464="","", vlookup(A464,EAT!$M$2:$R$254,6,false))</f>
        <v/>
      </c>
      <c r="F464" s="7" t="str">
        <f>if(C464="","", vlookup(C464,BART!$I$2:$T$161,12,false))</f>
        <v/>
      </c>
      <c r="G464" s="7" t="str">
        <f>E461&amp;" = "&amp;F467&amp;" * "&amp;F465&amp;" - "&amp;F468&amp;" * "&amp;F466</f>
        <v>COD Removed (Industrial Wastewater ETP) = Influent Quantity (Industrial Wastewater ETP) * Influent COD Concentration (Industrial Wastewater ETP) - Effluent Quantity (Industrial Wastewater ETP) * Effluent COD Concentration (Industrial Wastewater Treatment)</v>
      </c>
    </row>
    <row r="465" ht="15.75" customHeight="1">
      <c r="A465" s="251"/>
      <c r="B465" s="251"/>
      <c r="C465" s="256" t="s">
        <v>2512</v>
      </c>
      <c r="D465" s="251"/>
      <c r="E465" s="7" t="str">
        <f>if(A465="","", vlookup(A465,EAT!$M$2:$R$254,6,false))</f>
        <v/>
      </c>
      <c r="F465" s="7" t="str">
        <f>if(C465="","", vlookup(C465,BART!$I$2:$T$161,12,false))</f>
        <v>Influent COD Concentration (Industrial Wastewater ETP)</v>
      </c>
    </row>
    <row r="466" ht="15.75" customHeight="1">
      <c r="A466" s="251"/>
      <c r="B466" s="251"/>
      <c r="C466" s="256" t="s">
        <v>2513</v>
      </c>
      <c r="D466" s="251"/>
      <c r="E466" s="7" t="str">
        <f>if(A466="","", vlookup(A466,EAT!$M$2:$R$254,6,false))</f>
        <v/>
      </c>
      <c r="F466" s="7" t="str">
        <f>if(C466="","", vlookup(C466,BART!$I$2:$T$161,12,false))</f>
        <v>Effluent COD Concentration (Industrial Wastewater Treatment)</v>
      </c>
    </row>
    <row r="467" ht="15.75" customHeight="1">
      <c r="A467" s="251"/>
      <c r="B467" s="251"/>
      <c r="C467" s="256" t="s">
        <v>2514</v>
      </c>
      <c r="D467" s="251"/>
      <c r="E467" s="7" t="str">
        <f>if(A467="","", vlookup(A467,EAT!$M$2:$R$254,6,false))</f>
        <v/>
      </c>
      <c r="F467" s="7" t="str">
        <f>if(C467="","", vlookup(C467,BART!$I$2:$T$161,12,false))</f>
        <v>Influent Quantity (Industrial Wastewater ETP)</v>
      </c>
    </row>
    <row r="468" ht="15.75" customHeight="1">
      <c r="A468" s="251"/>
      <c r="B468" s="251"/>
      <c r="C468" s="256" t="s">
        <v>2515</v>
      </c>
      <c r="D468" s="251"/>
      <c r="E468" s="7" t="str">
        <f>if(A468="","", vlookup(A468,EAT!$M$2:$R$254,6,false))</f>
        <v/>
      </c>
      <c r="F468" s="7" t="str">
        <f>if(C468="","", vlookup(C468,BART!$I$2:$T$161,12,false))</f>
        <v>Effluent Quantity (Industrial Wastewater ETP)</v>
      </c>
    </row>
    <row r="469" ht="15.75" customHeight="1">
      <c r="A469" s="251"/>
      <c r="B469" s="254" t="s">
        <v>2539</v>
      </c>
      <c r="C469" s="273"/>
      <c r="D469" s="255" t="s">
        <v>2191</v>
      </c>
      <c r="E469" s="7" t="str">
        <f>if(A469="","", vlookup(A469,EAT!$M$2:$R$254,6,false))</f>
        <v/>
      </c>
      <c r="F469" s="7" t="str">
        <f>if(C469="","", vlookup(C469,BART!$I$2:$T$161,12,false))</f>
        <v/>
      </c>
      <c r="G469" s="7" t="str">
        <f>E461&amp;" = "&amp;F470&amp;" * Wastewater COD Concentration * ETP COD Removal Rate"</f>
        <v>COD Removed (Industrial Wastewater ETP) = Influent Quantity (Industrial Wastewater ETP) * Wastewater COD Concentration * ETP COD Removal Rate</v>
      </c>
      <c r="H469" s="7" t="s">
        <v>2617</v>
      </c>
    </row>
    <row r="470" ht="15.75" customHeight="1">
      <c r="A470" s="251"/>
      <c r="B470" s="251"/>
      <c r="C470" s="256" t="s">
        <v>2514</v>
      </c>
      <c r="D470" s="251"/>
      <c r="E470" s="7" t="str">
        <f>if(A470="","", vlookup(A470,EAT!$M$2:$R$254,6,false))</f>
        <v/>
      </c>
      <c r="F470" s="7" t="str">
        <f>if(C470="","", vlookup(C470,BART!$I$2:$T$161,12,false))</f>
        <v>Influent Quantity (Industrial Wastewater ETP)</v>
      </c>
    </row>
    <row r="471" ht="15.75" customHeight="1">
      <c r="A471" s="252" t="s">
        <v>2491</v>
      </c>
      <c r="B471" s="251"/>
      <c r="C471" s="251"/>
      <c r="D471" s="251"/>
      <c r="E471" s="7" t="str">
        <f>if(A471="","", vlookup(A471,EAT!$M$2:$R$254,6,false))</f>
        <v>Methane Quantity (Methane Recovery)</v>
      </c>
      <c r="F471" s="7" t="str">
        <f>if(C471="","", vlookup(C471,BART!$I$2:$T$161,12,false))</f>
        <v/>
      </c>
    </row>
    <row r="472" ht="15.75" customHeight="1">
      <c r="A472" s="251"/>
      <c r="B472" s="254" t="s">
        <v>2493</v>
      </c>
      <c r="C472" s="275"/>
      <c r="D472" s="255" t="s">
        <v>2186</v>
      </c>
      <c r="E472" s="7" t="str">
        <f>if(A472="","", vlookup(A472,EAT!$M$2:$R$254,6,false))</f>
        <v/>
      </c>
      <c r="F472" s="7" t="str">
        <f>if(C472="","", vlookup(C472,BART!$I$2:$T$161,12,false))</f>
        <v/>
      </c>
      <c r="G472" s="7" t="s">
        <v>2615</v>
      </c>
    </row>
    <row r="473" ht="15.75" customHeight="1">
      <c r="A473" s="251"/>
      <c r="B473" s="251"/>
      <c r="C473" s="256" t="s">
        <v>2494</v>
      </c>
      <c r="D473" s="251"/>
      <c r="E473" s="7" t="str">
        <f>if(A473="","", vlookup(A473,EAT!$M$2:$R$254,6,false))</f>
        <v/>
      </c>
      <c r="F473" s="7" t="str">
        <f>if(C473="","", vlookup(C473,BART!$I$2:$T$161,12,false))</f>
        <v>Methane Quantity (Methane Recovery)</v>
      </c>
    </row>
    <row r="474" ht="15.75" customHeight="1">
      <c r="A474" s="271"/>
      <c r="B474" s="271"/>
      <c r="C474" s="271"/>
      <c r="D474" s="271"/>
      <c r="E474" s="7" t="str">
        <f>if(A474="","", vlookup(A474,EAT!$M$2:$R$254,6,false))</f>
        <v/>
      </c>
      <c r="F474" s="7" t="str">
        <f>if(C474="","", vlookup(C474,BART!$I$2:$T$161,12,false))</f>
        <v/>
      </c>
    </row>
    <row r="475" ht="15.75" customHeight="1">
      <c r="A475" s="248"/>
      <c r="B475" s="248"/>
      <c r="C475" s="248"/>
      <c r="D475" s="248"/>
      <c r="E475" s="7" t="str">
        <f>if(A475="","", vlookup(A475,EAT!$M$2:$R$254,6,false))</f>
        <v/>
      </c>
      <c r="F475" s="7" t="str">
        <f>if(C475="","", vlookup(C475,BART!$I$2:$T$161,12,false))</f>
        <v/>
      </c>
    </row>
    <row r="476" ht="15.75" customHeight="1">
      <c r="A476" s="252" t="s">
        <v>2543</v>
      </c>
      <c r="B476" s="251"/>
      <c r="C476" s="251"/>
      <c r="D476" s="251"/>
      <c r="E476" s="7" t="str">
        <f>if(A476="","", vlookup(A476,EAT!$M$2:$R$254,6,false))</f>
        <v>Distance Trasported (Goods Transport)</v>
      </c>
      <c r="F476" s="7" t="str">
        <f>if(C476="","", vlookup(C476,BART!$I$2:$T$161,12,false))</f>
        <v/>
      </c>
    </row>
    <row r="477" ht="15.75" customHeight="1">
      <c r="A477" s="251"/>
      <c r="B477" s="254" t="s">
        <v>2544</v>
      </c>
      <c r="C477" s="251"/>
      <c r="D477" s="255" t="s">
        <v>2186</v>
      </c>
      <c r="E477" s="7" t="str">
        <f>if(A477="","", vlookup(A477,EAT!$M$2:$R$254,6,false))</f>
        <v/>
      </c>
      <c r="F477" s="7" t="str">
        <f>if(C477="","", vlookup(C477,BART!$I$2:$T$161,12,false))</f>
        <v/>
      </c>
      <c r="G477" s="7" t="s">
        <v>2618</v>
      </c>
    </row>
    <row r="478" ht="15.75" customHeight="1">
      <c r="A478" s="248"/>
      <c r="B478" s="248"/>
      <c r="C478" s="249" t="s">
        <v>2546</v>
      </c>
      <c r="D478" s="248"/>
      <c r="E478" s="7" t="str">
        <f>if(A478="","", vlookup(A478,EAT!$M$2:$R$254,6,false))</f>
        <v/>
      </c>
      <c r="F478" s="7" t="str">
        <f>if(C478="","", vlookup(C478,BART!$I$2:$T$161,12,false))</f>
        <v>Distance Transported (Goods Transport)</v>
      </c>
    </row>
    <row r="479" ht="15.75" customHeight="1">
      <c r="A479" s="271"/>
      <c r="B479" s="271"/>
      <c r="C479" s="271"/>
      <c r="D479" s="271"/>
      <c r="E479" s="7" t="str">
        <f>if(A479="","", vlookup(A479,EAT!$M$2:$R$254,6,false))</f>
        <v/>
      </c>
      <c r="F479" s="7" t="str">
        <f>if(C479="","", vlookup(C479,BART!$I$2:$T$161,12,false))</f>
        <v/>
      </c>
    </row>
    <row r="480" ht="15.75" customHeight="1">
      <c r="A480" s="248"/>
      <c r="B480" s="248"/>
      <c r="C480" s="248"/>
      <c r="D480" s="248"/>
      <c r="E480" s="7" t="str">
        <f>if(A480="","", vlookup(A480,EAT!$M$2:$R$254,6,false))</f>
        <v/>
      </c>
      <c r="F480" s="7" t="str">
        <f>if(C480="","", vlookup(C480,BART!$I$2:$T$161,12,false))</f>
        <v/>
      </c>
    </row>
    <row r="481" ht="15.75" customHeight="1">
      <c r="A481" s="252" t="s">
        <v>2550</v>
      </c>
      <c r="B481" s="251"/>
      <c r="C481" s="251"/>
      <c r="D481" s="251"/>
      <c r="E481" s="7" t="str">
        <f>if(A481="","", vlookup(A481,EAT!$M$2:$R$254,6,false))</f>
        <v>Weight times Distance (Goods Transport)</v>
      </c>
      <c r="F481" s="7" t="str">
        <f>if(C481="","", vlookup(C481,BART!$I$2:$T$161,12,false))</f>
        <v/>
      </c>
    </row>
    <row r="482" ht="15.75" customHeight="1">
      <c r="A482" s="251"/>
      <c r="B482" s="254" t="s">
        <v>2551</v>
      </c>
      <c r="C482" s="251"/>
      <c r="D482" s="255" t="s">
        <v>2186</v>
      </c>
      <c r="E482" s="7" t="str">
        <f>if(A482="","", vlookup(A482,EAT!$M$2:$R$254,6,false))</f>
        <v/>
      </c>
      <c r="F482" s="7" t="str">
        <f>if(C482="","", vlookup(C482,BART!$I$2:$T$161,12,false))</f>
        <v/>
      </c>
      <c r="G482" s="7" t="s">
        <v>2619</v>
      </c>
    </row>
    <row r="483" ht="15.75" customHeight="1">
      <c r="A483" s="251"/>
      <c r="B483" s="251"/>
      <c r="C483" s="256" t="s">
        <v>2552</v>
      </c>
      <c r="D483" s="251"/>
      <c r="E483" s="7" t="str">
        <f>if(A483="","", vlookup(A483,EAT!$M$2:$R$254,6,false))</f>
        <v/>
      </c>
      <c r="F483" s="7" t="str">
        <f>if(C483="","", vlookup(C483,BART!$I$2:$T$161,12,false))</f>
        <v>Weight times Distance (Goods Transport)</v>
      </c>
    </row>
    <row r="484" ht="15.75" customHeight="1">
      <c r="A484" s="271"/>
      <c r="B484" s="271"/>
      <c r="C484" s="271"/>
      <c r="D484" s="271"/>
      <c r="E484" s="7" t="str">
        <f>if(A484="","", vlookup(A484,EAT!$M$2:$R$254,6,false))</f>
        <v/>
      </c>
      <c r="F484" s="7" t="str">
        <f>if(C484="","", vlookup(C484,BART!$I$2:$T$161,12,false))</f>
        <v/>
      </c>
    </row>
    <row r="485" ht="15.75" customHeight="1">
      <c r="A485" s="248"/>
      <c r="B485" s="248"/>
      <c r="C485" s="248"/>
      <c r="D485" s="248"/>
      <c r="E485" s="7" t="str">
        <f>if(A485="","", vlookup(A485,EAT!$M$2:$R$254,6,false))</f>
        <v/>
      </c>
      <c r="F485" s="7" t="str">
        <f>if(C485="","", vlookup(C485,BART!$I$2:$T$161,12,false))</f>
        <v/>
      </c>
    </row>
    <row r="486" ht="15.75" customHeight="1">
      <c r="A486" s="252" t="s">
        <v>2556</v>
      </c>
      <c r="B486" s="251"/>
      <c r="C486" s="251"/>
      <c r="D486" s="251"/>
      <c r="E486" s="7" t="str">
        <f>if(A486="","", vlookup(A486,EAT!$M$2:$R$254,6,false))</f>
        <v>Weight times Distance (Goods Transport)</v>
      </c>
      <c r="F486" s="7" t="str">
        <f>if(C486="","", vlookup(C486,BART!$I$2:$T$161,12,false))</f>
        <v/>
      </c>
    </row>
    <row r="487" ht="15.75" customHeight="1">
      <c r="A487" s="251"/>
      <c r="B487" s="254" t="s">
        <v>2557</v>
      </c>
      <c r="C487" s="251"/>
      <c r="D487" s="255" t="s">
        <v>2186</v>
      </c>
      <c r="E487" s="7" t="str">
        <f>if(A487="","", vlookup(A487,EAT!$M$2:$R$254,6,false))</f>
        <v/>
      </c>
      <c r="F487" s="7" t="str">
        <f>if(C487="","", vlookup(C487,BART!$I$2:$T$161,12,false))</f>
        <v/>
      </c>
      <c r="G487" s="7" t="s">
        <v>2619</v>
      </c>
    </row>
    <row r="488" ht="15.75" customHeight="1">
      <c r="A488" s="251"/>
      <c r="B488" s="251"/>
      <c r="C488" s="256" t="s">
        <v>2552</v>
      </c>
      <c r="D488" s="251"/>
      <c r="E488" s="7" t="str">
        <f>if(A488="","", vlookup(A488,EAT!$M$2:$R$254,6,false))</f>
        <v/>
      </c>
      <c r="F488" s="7" t="str">
        <f>if(C488="","", vlookup(C488,BART!$I$2:$T$161,12,false))</f>
        <v>Weight times Distance (Goods Transport)</v>
      </c>
    </row>
    <row r="489" ht="15.75" customHeight="1">
      <c r="A489" s="271"/>
      <c r="B489" s="271"/>
      <c r="C489" s="271"/>
      <c r="D489" s="271"/>
      <c r="E489" s="7" t="str">
        <f>if(A489="","", vlookup(A489,EAT!$M$2:$R$254,6,false))</f>
        <v/>
      </c>
      <c r="F489" s="7" t="str">
        <f>if(C489="","", vlookup(C489,BART!$I$2:$T$161,12,false))</f>
        <v/>
      </c>
    </row>
    <row r="490" ht="15.75" customHeight="1">
      <c r="A490" s="248"/>
      <c r="B490" s="248"/>
      <c r="C490" s="248"/>
      <c r="D490" s="248"/>
      <c r="E490" s="7" t="str">
        <f>if(A490="","", vlookup(A490,EAT!$M$2:$R$254,6,false))</f>
        <v/>
      </c>
      <c r="F490" s="7" t="str">
        <f>if(C490="","", vlookup(C490,BART!$I$2:$T$161,12,false))</f>
        <v/>
      </c>
    </row>
    <row r="491" ht="15.75" customHeight="1">
      <c r="A491" s="252" t="s">
        <v>2561</v>
      </c>
      <c r="B491" s="251"/>
      <c r="C491" s="251"/>
      <c r="D491" s="251"/>
      <c r="E491" s="7" t="str">
        <f>if(A491="","", vlookup(A491,EAT!$M$2:$R$254,6,false))</f>
        <v>Weight times Distance (Goods Transport)</v>
      </c>
      <c r="F491" s="7" t="str">
        <f>if(C491="","", vlookup(C491,BART!$I$2:$T$161,12,false))</f>
        <v/>
      </c>
    </row>
    <row r="492" ht="15.75" customHeight="1">
      <c r="A492" s="251"/>
      <c r="B492" s="254" t="s">
        <v>2562</v>
      </c>
      <c r="C492" s="251"/>
      <c r="D492" s="255" t="s">
        <v>2186</v>
      </c>
      <c r="E492" s="7" t="str">
        <f>if(A492="","", vlookup(A492,EAT!$M$2:$R$254,6,false))</f>
        <v/>
      </c>
      <c r="F492" s="7" t="str">
        <f>if(C492="","", vlookup(C492,BART!$I$2:$T$161,12,false))</f>
        <v/>
      </c>
      <c r="G492" s="7" t="s">
        <v>2619</v>
      </c>
    </row>
    <row r="493" ht="15.75" customHeight="1">
      <c r="A493" s="251"/>
      <c r="B493" s="251"/>
      <c r="C493" s="256" t="s">
        <v>2563</v>
      </c>
      <c r="D493" s="251"/>
      <c r="E493" s="7" t="str">
        <f>if(A493="","", vlookup(A493,EAT!$M$2:$R$254,6,false))</f>
        <v/>
      </c>
      <c r="F493" s="7" t="str">
        <f>if(C493="","", vlookup(C493,BART!$I$2:$T$161,12,false))</f>
        <v>Weight times Distance (Goods Transport)</v>
      </c>
    </row>
    <row r="494" ht="15.75" customHeight="1">
      <c r="A494" s="271"/>
      <c r="B494" s="271"/>
      <c r="C494" s="271"/>
      <c r="D494" s="271"/>
      <c r="E494" s="7" t="str">
        <f>if(A494="","", vlookup(A494,EAT!$M$2:$R$254,6,false))</f>
        <v/>
      </c>
      <c r="F494" s="7" t="str">
        <f>if(C494="","", vlookup(C494,BART!$I$2:$T$161,12,false))</f>
        <v/>
      </c>
    </row>
    <row r="495" ht="15.75" customHeight="1">
      <c r="A495" s="248"/>
      <c r="B495" s="248"/>
      <c r="C495" s="248"/>
      <c r="D495" s="248"/>
      <c r="E495" s="7" t="str">
        <f>if(A495="","", vlookup(A495,EAT!$M$2:$R$254,6,false))</f>
        <v/>
      </c>
      <c r="F495" s="7" t="str">
        <f>if(C495="","", vlookup(C495,BART!$I$2:$T$161,12,false))</f>
        <v/>
      </c>
    </row>
    <row r="496" ht="15.75" customHeight="1">
      <c r="A496" s="252" t="s">
        <v>2567</v>
      </c>
      <c r="B496" s="251"/>
      <c r="C496" s="251"/>
      <c r="D496" s="251"/>
      <c r="E496" s="7" t="str">
        <f>if(A496="","", vlookup(A496,EAT!$M$2:$R$254,6,false))</f>
        <v>Weight times Distance (Goods Transport)</v>
      </c>
      <c r="F496" s="7" t="str">
        <f>if(C496="","", vlookup(C496,BART!$I$2:$T$161,12,false))</f>
        <v/>
      </c>
    </row>
    <row r="497" ht="15.75" customHeight="1">
      <c r="A497" s="251"/>
      <c r="B497" s="254" t="s">
        <v>2568</v>
      </c>
      <c r="C497" s="251"/>
      <c r="D497" s="255" t="s">
        <v>2186</v>
      </c>
      <c r="E497" s="7" t="str">
        <f>if(A497="","", vlookup(A497,EAT!$M$2:$R$254,6,false))</f>
        <v/>
      </c>
      <c r="F497" s="7" t="str">
        <f>if(C497="","", vlookup(C497,BART!$I$2:$T$161,12,false))</f>
        <v/>
      </c>
      <c r="G497" s="7" t="s">
        <v>2619</v>
      </c>
    </row>
    <row r="498" ht="15.75" customHeight="1">
      <c r="A498" s="251"/>
      <c r="B498" s="251"/>
      <c r="C498" s="256" t="s">
        <v>2569</v>
      </c>
      <c r="D498" s="251"/>
      <c r="E498" s="7" t="str">
        <f>if(A498="","", vlookup(A498,EAT!$M$2:$R$254,6,false))</f>
        <v/>
      </c>
      <c r="F498" s="7" t="str">
        <f>if(C498="","", vlookup(C498,BART!$I$2:$T$161,12,false))</f>
        <v>Weight times Distance (Goods Transport)</v>
      </c>
    </row>
    <row r="499" ht="15.75" customHeight="1">
      <c r="A499" s="271"/>
      <c r="B499" s="271"/>
      <c r="C499" s="271"/>
      <c r="D499" s="271"/>
      <c r="E499" s="7" t="str">
        <f>if(A499="","", vlookup(A499,EAT!$M$2:$R$254,6,false))</f>
        <v/>
      </c>
      <c r="F499" s="7" t="str">
        <f>if(C499="","", vlookup(C499,BART!$I$2:$T$161,12,false))</f>
        <v/>
      </c>
    </row>
    <row r="500" ht="15.75" customHeight="1">
      <c r="A500" s="248"/>
      <c r="B500" s="248"/>
      <c r="C500" s="248"/>
      <c r="D500" s="248"/>
      <c r="E500" s="7" t="str">
        <f>if(A500="","", vlookup(A500,EAT!$M$2:$R$254,6,false))</f>
        <v/>
      </c>
      <c r="F500" s="7" t="str">
        <f>if(C500="","", vlookup(C500,BART!$I$2:$T$161,12,false))</f>
        <v/>
      </c>
    </row>
    <row r="501" ht="15.75" customHeight="1">
      <c r="A501" s="252" t="s">
        <v>2335</v>
      </c>
      <c r="B501" s="251"/>
      <c r="C501" s="251"/>
      <c r="D501" s="251"/>
      <c r="E501" s="7" t="str">
        <f>if(A501="","", vlookup(A501,EAT!$M$2:$R$254,6,false))</f>
        <v>Total Price (Goods and Services Purchase)</v>
      </c>
      <c r="F501" s="7" t="str">
        <f>if(C501="","", vlookup(C501,BART!$I$2:$T$161,12,false))</f>
        <v/>
      </c>
    </row>
    <row r="502" ht="15.75" customHeight="1">
      <c r="A502" s="251"/>
      <c r="B502" s="254" t="s">
        <v>2336</v>
      </c>
      <c r="C502" s="251"/>
      <c r="D502" s="255" t="s">
        <v>2186</v>
      </c>
      <c r="E502" s="2" t="str">
        <f>if(A502="","", vlookup(A502,EAT!$M$2:$Q$254,5,false))</f>
        <v/>
      </c>
      <c r="F502" s="7" t="str">
        <f>if(C502="","", vlookup(C502,BART!$I$2:$T$161,12,false))</f>
        <v/>
      </c>
      <c r="G502" s="7" t="s">
        <v>2592</v>
      </c>
    </row>
    <row r="503" ht="15.75" customHeight="1">
      <c r="A503" s="251"/>
      <c r="B503" s="251"/>
      <c r="C503" s="256" t="s">
        <v>2337</v>
      </c>
      <c r="D503" s="251"/>
      <c r="E503" s="2" t="str">
        <f>if(A503="","", vlookup(A503,EAT!$M$2:$Q$254,5,false))</f>
        <v/>
      </c>
      <c r="F503" s="7" t="str">
        <f>if(C503="","", vlookup(C503,BART!$I$2:$T$161,12,false))</f>
        <v>Purchase Price (Goods and Services Purchase and Use)</v>
      </c>
    </row>
    <row r="504" ht="15.75" customHeight="1">
      <c r="A504" s="251"/>
      <c r="B504" s="251"/>
      <c r="C504" s="251"/>
      <c r="D504" s="251"/>
    </row>
    <row r="505" ht="15.75" customHeight="1">
      <c r="A505" s="251"/>
      <c r="B505" s="251"/>
      <c r="C505" s="251"/>
      <c r="D505" s="251"/>
    </row>
    <row r="506" ht="15.75" customHeight="1">
      <c r="A506" s="251"/>
      <c r="B506" s="251"/>
      <c r="C506" s="251"/>
      <c r="D506" s="251"/>
    </row>
    <row r="507" ht="15.75" customHeight="1">
      <c r="A507" s="251"/>
      <c r="B507" s="251"/>
      <c r="C507" s="251"/>
      <c r="D507" s="251"/>
    </row>
    <row r="508" ht="15.75" customHeight="1">
      <c r="A508" s="251"/>
      <c r="B508" s="251"/>
      <c r="C508" s="251"/>
      <c r="D508" s="251"/>
    </row>
    <row r="509" ht="15.75" customHeight="1">
      <c r="A509" s="251"/>
      <c r="B509" s="251"/>
      <c r="C509" s="251"/>
      <c r="D509" s="251"/>
    </row>
    <row r="510" ht="15.75" customHeight="1">
      <c r="A510" s="251"/>
      <c r="B510" s="251"/>
      <c r="C510" s="251"/>
      <c r="D510" s="251"/>
    </row>
    <row r="511" ht="15.75" customHeight="1">
      <c r="A511" s="251"/>
      <c r="B511" s="251"/>
      <c r="C511" s="251"/>
      <c r="D511" s="251"/>
    </row>
    <row r="512" ht="15.75" customHeight="1">
      <c r="A512" s="251"/>
      <c r="B512" s="251"/>
      <c r="C512" s="251"/>
      <c r="D512" s="251"/>
    </row>
    <row r="513" ht="15.75" customHeight="1">
      <c r="A513" s="251"/>
      <c r="B513" s="251"/>
      <c r="C513" s="251"/>
      <c r="D513" s="251"/>
    </row>
    <row r="514" ht="15.75" customHeight="1">
      <c r="A514" s="251"/>
      <c r="B514" s="251"/>
      <c r="C514" s="251"/>
      <c r="D514" s="251"/>
    </row>
    <row r="515" ht="15.75" customHeight="1">
      <c r="A515" s="251"/>
      <c r="B515" s="251"/>
      <c r="C515" s="251"/>
      <c r="D515" s="251"/>
    </row>
    <row r="516" ht="15.75" customHeight="1">
      <c r="A516" s="251"/>
      <c r="B516" s="251"/>
      <c r="C516" s="251"/>
      <c r="D516" s="251"/>
    </row>
    <row r="517" ht="15.75" customHeight="1">
      <c r="A517" s="251"/>
      <c r="B517" s="251"/>
      <c r="C517" s="251"/>
      <c r="D517" s="251"/>
    </row>
    <row r="518" ht="15.75" customHeight="1">
      <c r="A518" s="251"/>
      <c r="B518" s="251"/>
      <c r="C518" s="251"/>
      <c r="D518" s="251"/>
    </row>
    <row r="519" ht="15.75" customHeight="1">
      <c r="A519" s="251"/>
      <c r="B519" s="251"/>
      <c r="C519" s="251"/>
      <c r="D519" s="251"/>
    </row>
    <row r="520" ht="15.75" customHeight="1">
      <c r="A520" s="251"/>
      <c r="B520" s="251"/>
      <c r="C520" s="251"/>
      <c r="D520" s="251"/>
    </row>
    <row r="521" ht="15.75" customHeight="1">
      <c r="A521" s="251"/>
      <c r="B521" s="251"/>
      <c r="C521" s="251"/>
      <c r="D521" s="251"/>
    </row>
    <row r="522" ht="15.75" customHeight="1">
      <c r="A522" s="251"/>
      <c r="B522" s="251"/>
      <c r="C522" s="251"/>
      <c r="D522" s="251"/>
    </row>
    <row r="523" ht="15.75" customHeight="1">
      <c r="A523" s="251"/>
      <c r="B523" s="251"/>
      <c r="C523" s="251"/>
      <c r="D523" s="251"/>
    </row>
    <row r="524" ht="15.75" customHeight="1">
      <c r="A524" s="251"/>
      <c r="B524" s="251"/>
      <c r="C524" s="251"/>
      <c r="D524" s="251"/>
    </row>
    <row r="525" ht="15.75" customHeight="1">
      <c r="A525" s="251"/>
      <c r="B525" s="251"/>
      <c r="C525" s="251"/>
      <c r="D525" s="251"/>
    </row>
    <row r="526" ht="15.75" customHeight="1">
      <c r="A526" s="251"/>
      <c r="B526" s="251"/>
      <c r="C526" s="251"/>
      <c r="D526" s="251"/>
    </row>
    <row r="527" ht="15.75" customHeight="1">
      <c r="A527" s="251"/>
      <c r="B527" s="251"/>
      <c r="C527" s="251"/>
      <c r="D527" s="251"/>
    </row>
    <row r="528" ht="15.75" customHeight="1">
      <c r="A528" s="251"/>
      <c r="B528" s="251"/>
      <c r="C528" s="251"/>
      <c r="D528" s="251"/>
    </row>
    <row r="529" ht="15.75" customHeight="1">
      <c r="A529" s="251"/>
      <c r="B529" s="251"/>
      <c r="C529" s="251"/>
      <c r="D529" s="251"/>
    </row>
    <row r="530" ht="15.75" customHeight="1">
      <c r="A530" s="251"/>
      <c r="B530" s="251"/>
      <c r="C530" s="251"/>
      <c r="D530" s="251"/>
    </row>
    <row r="531" ht="15.75" customHeight="1">
      <c r="A531" s="251"/>
      <c r="B531" s="251"/>
      <c r="C531" s="251"/>
      <c r="D531" s="251"/>
    </row>
    <row r="532" ht="15.75" customHeight="1">
      <c r="A532" s="251"/>
      <c r="B532" s="251"/>
      <c r="C532" s="251"/>
      <c r="D532" s="251"/>
    </row>
    <row r="533" ht="15.75" customHeight="1">
      <c r="A533" s="251"/>
      <c r="B533" s="251"/>
      <c r="C533" s="251"/>
      <c r="D533" s="251"/>
    </row>
    <row r="534" ht="15.75" customHeight="1">
      <c r="A534" s="251"/>
      <c r="B534" s="251"/>
      <c r="C534" s="251"/>
      <c r="D534" s="251"/>
    </row>
    <row r="535" ht="15.75" customHeight="1">
      <c r="A535" s="251"/>
      <c r="B535" s="251"/>
      <c r="C535" s="251"/>
      <c r="D535" s="251"/>
    </row>
    <row r="536" ht="15.75" customHeight="1">
      <c r="A536" s="251"/>
      <c r="B536" s="251"/>
      <c r="C536" s="251"/>
      <c r="D536" s="251"/>
    </row>
    <row r="537" ht="15.75" customHeight="1">
      <c r="A537" s="251"/>
      <c r="B537" s="251"/>
      <c r="C537" s="251"/>
      <c r="D537" s="251"/>
    </row>
    <row r="538" ht="15.75" customHeight="1">
      <c r="A538" s="251"/>
      <c r="B538" s="251"/>
      <c r="C538" s="251"/>
      <c r="D538" s="251"/>
    </row>
    <row r="539" ht="15.75" customHeight="1">
      <c r="A539" s="251"/>
      <c r="B539" s="251"/>
      <c r="C539" s="251"/>
      <c r="D539" s="251"/>
    </row>
    <row r="540" ht="15.75" customHeight="1">
      <c r="A540" s="251"/>
      <c r="B540" s="251"/>
      <c r="C540" s="251"/>
      <c r="D540" s="251"/>
    </row>
    <row r="541" ht="15.75" customHeight="1">
      <c r="A541" s="251"/>
      <c r="B541" s="251"/>
      <c r="C541" s="251"/>
      <c r="D541" s="251"/>
    </row>
    <row r="542" ht="15.75" customHeight="1">
      <c r="A542" s="251"/>
      <c r="B542" s="251"/>
      <c r="C542" s="251"/>
      <c r="D542" s="251"/>
    </row>
    <row r="543" ht="15.75" customHeight="1">
      <c r="A543" s="251"/>
      <c r="B543" s="251"/>
      <c r="C543" s="251"/>
      <c r="D543" s="251"/>
    </row>
    <row r="544" ht="15.75" customHeight="1">
      <c r="A544" s="251"/>
      <c r="B544" s="251"/>
      <c r="C544" s="251"/>
      <c r="D544" s="251"/>
    </row>
    <row r="545" ht="15.75" customHeight="1">
      <c r="A545" s="251"/>
      <c r="B545" s="251"/>
      <c r="C545" s="251"/>
      <c r="D545" s="251"/>
    </row>
    <row r="546" ht="15.75" customHeight="1">
      <c r="A546" s="251"/>
      <c r="B546" s="251"/>
      <c r="C546" s="251"/>
      <c r="D546" s="251"/>
    </row>
    <row r="547" ht="15.75" customHeight="1">
      <c r="A547" s="251"/>
      <c r="B547" s="251"/>
      <c r="C547" s="251"/>
      <c r="D547" s="251"/>
    </row>
    <row r="548" ht="15.75" customHeight="1">
      <c r="A548" s="251"/>
      <c r="B548" s="251"/>
      <c r="C548" s="251"/>
      <c r="D548" s="251"/>
    </row>
    <row r="549" ht="15.75" customHeight="1">
      <c r="A549" s="251"/>
      <c r="B549" s="251"/>
      <c r="C549" s="251"/>
      <c r="D549" s="251"/>
    </row>
    <row r="550" ht="15.75" customHeight="1">
      <c r="A550" s="251"/>
      <c r="B550" s="251"/>
      <c r="C550" s="251"/>
      <c r="D550" s="251"/>
    </row>
    <row r="551" ht="15.75" customHeight="1">
      <c r="A551" s="251"/>
      <c r="B551" s="251"/>
      <c r="C551" s="251"/>
      <c r="D551" s="251"/>
    </row>
    <row r="552" ht="15.75" customHeight="1">
      <c r="A552" s="251"/>
      <c r="B552" s="251"/>
      <c r="C552" s="251"/>
      <c r="D552" s="251"/>
    </row>
    <row r="553" ht="15.75" customHeight="1">
      <c r="A553" s="251"/>
      <c r="B553" s="251"/>
      <c r="C553" s="251"/>
      <c r="D553" s="251"/>
    </row>
    <row r="554" ht="15.75" customHeight="1">
      <c r="A554" s="251"/>
      <c r="B554" s="251"/>
      <c r="C554" s="251"/>
      <c r="D554" s="251"/>
    </row>
    <row r="555" ht="15.75" customHeight="1">
      <c r="A555" s="251"/>
      <c r="B555" s="251"/>
      <c r="C555" s="251"/>
      <c r="D555" s="251"/>
    </row>
    <row r="556" ht="15.75" customHeight="1">
      <c r="A556" s="251"/>
      <c r="B556" s="251"/>
      <c r="C556" s="251"/>
      <c r="D556" s="251"/>
    </row>
    <row r="557" ht="15.75" customHeight="1">
      <c r="A557" s="251"/>
      <c r="B557" s="251"/>
      <c r="C557" s="251"/>
      <c r="D557" s="251"/>
    </row>
    <row r="558" ht="15.75" customHeight="1">
      <c r="A558" s="251"/>
      <c r="B558" s="251"/>
      <c r="C558" s="251"/>
      <c r="D558" s="251"/>
    </row>
    <row r="559" ht="15.75" customHeight="1">
      <c r="A559" s="251"/>
      <c r="B559" s="251"/>
      <c r="C559" s="251"/>
      <c r="D559" s="251"/>
    </row>
    <row r="560" ht="15.75" customHeight="1">
      <c r="A560" s="251"/>
      <c r="B560" s="251"/>
      <c r="C560" s="251"/>
      <c r="D560" s="251"/>
    </row>
    <row r="561" ht="15.75" customHeight="1">
      <c r="A561" s="251"/>
      <c r="B561" s="251"/>
      <c r="C561" s="251"/>
      <c r="D561" s="251"/>
    </row>
    <row r="562" ht="15.75" customHeight="1">
      <c r="A562" s="251"/>
      <c r="B562" s="251"/>
      <c r="C562" s="251"/>
      <c r="D562" s="251"/>
    </row>
    <row r="563" ht="15.75" customHeight="1">
      <c r="A563" s="251"/>
      <c r="B563" s="251"/>
      <c r="C563" s="251"/>
      <c r="D563" s="251"/>
    </row>
    <row r="564" ht="15.75" customHeight="1">
      <c r="A564" s="251"/>
      <c r="B564" s="251"/>
      <c r="C564" s="251"/>
      <c r="D564" s="251"/>
    </row>
    <row r="565" ht="15.75" customHeight="1">
      <c r="A565" s="251"/>
      <c r="B565" s="251"/>
      <c r="C565" s="251"/>
      <c r="D565" s="251"/>
    </row>
    <row r="566" ht="15.75" customHeight="1">
      <c r="A566" s="251"/>
      <c r="B566" s="251"/>
      <c r="C566" s="251"/>
      <c r="D566" s="251"/>
    </row>
    <row r="567" ht="15.75" customHeight="1">
      <c r="A567" s="251"/>
      <c r="B567" s="251"/>
      <c r="C567" s="251"/>
      <c r="D567" s="251"/>
    </row>
    <row r="568" ht="15.75" customHeight="1">
      <c r="A568" s="251"/>
      <c r="B568" s="251"/>
      <c r="C568" s="251"/>
      <c r="D568" s="251"/>
    </row>
    <row r="569" ht="15.75" customHeight="1">
      <c r="A569" s="276"/>
      <c r="B569" s="276"/>
      <c r="C569" s="276"/>
      <c r="D569" s="276"/>
    </row>
    <row r="570" ht="15.75" customHeight="1">
      <c r="A570" s="251"/>
      <c r="B570" s="251"/>
      <c r="C570" s="251"/>
      <c r="D570" s="251"/>
    </row>
    <row r="571" ht="15.75" customHeight="1">
      <c r="A571" s="251"/>
      <c r="B571" s="251"/>
      <c r="C571" s="251"/>
      <c r="D571" s="251"/>
    </row>
    <row r="572" ht="15.75" customHeight="1">
      <c r="A572" s="251"/>
      <c r="B572" s="251"/>
      <c r="C572" s="251"/>
      <c r="D572" s="251"/>
    </row>
    <row r="573" ht="15.75" customHeight="1">
      <c r="A573" s="251"/>
      <c r="B573" s="251"/>
      <c r="C573" s="251"/>
      <c r="D573" s="251"/>
    </row>
    <row r="574" ht="15.75" customHeight="1">
      <c r="A574" s="251"/>
      <c r="B574" s="251"/>
      <c r="C574" s="251"/>
      <c r="D574" s="251"/>
    </row>
    <row r="575" ht="15.75" customHeight="1">
      <c r="A575" s="251"/>
      <c r="B575" s="251"/>
      <c r="C575" s="251"/>
      <c r="D575" s="251"/>
    </row>
    <row r="576" ht="15.75" customHeight="1">
      <c r="A576" s="251"/>
      <c r="B576" s="251"/>
      <c r="C576" s="251"/>
      <c r="D576" s="251"/>
    </row>
    <row r="577" ht="15.75" customHeight="1">
      <c r="A577" s="251"/>
      <c r="B577" s="251"/>
      <c r="C577" s="251"/>
      <c r="D577" s="251"/>
    </row>
    <row r="578" ht="15.75" customHeight="1">
      <c r="A578" s="251"/>
      <c r="B578" s="251"/>
      <c r="C578" s="251"/>
      <c r="D578" s="251"/>
    </row>
    <row r="579" ht="15.75" customHeight="1">
      <c r="A579" s="251"/>
      <c r="B579" s="251"/>
      <c r="C579" s="251"/>
      <c r="D579" s="251"/>
    </row>
    <row r="580" ht="15.75" customHeight="1">
      <c r="A580" s="251"/>
      <c r="B580" s="251"/>
      <c r="C580" s="251"/>
      <c r="D580" s="251"/>
    </row>
    <row r="581" ht="15.75" customHeight="1">
      <c r="A581" s="251"/>
      <c r="B581" s="251"/>
      <c r="C581" s="251"/>
      <c r="D581" s="251"/>
    </row>
    <row r="582" ht="15.75" customHeight="1">
      <c r="A582" s="251"/>
      <c r="B582" s="251"/>
      <c r="C582" s="251"/>
      <c r="D582" s="251"/>
    </row>
    <row r="583" ht="15.75" customHeight="1">
      <c r="A583" s="251"/>
      <c r="B583" s="251"/>
      <c r="C583" s="251"/>
      <c r="D583" s="251"/>
    </row>
    <row r="584" ht="15.75" customHeight="1">
      <c r="A584" s="251"/>
      <c r="B584" s="251"/>
      <c r="C584" s="251"/>
      <c r="D584" s="251"/>
    </row>
    <row r="585" ht="15.75" customHeight="1">
      <c r="A585" s="251"/>
      <c r="B585" s="251"/>
      <c r="C585" s="251"/>
      <c r="D585" s="251"/>
    </row>
    <row r="586" ht="15.75" customHeight="1">
      <c r="A586" s="251"/>
      <c r="B586" s="251"/>
      <c r="C586" s="251"/>
      <c r="D586" s="251"/>
    </row>
    <row r="587" ht="15.75" customHeight="1">
      <c r="A587" s="251"/>
      <c r="B587" s="251"/>
      <c r="C587" s="251"/>
      <c r="D587" s="251"/>
    </row>
    <row r="588" ht="15.75" customHeight="1">
      <c r="A588" s="251"/>
      <c r="B588" s="251"/>
      <c r="C588" s="251"/>
      <c r="D588" s="251"/>
    </row>
    <row r="589" ht="15.75" customHeight="1">
      <c r="A589" s="251"/>
      <c r="B589" s="251"/>
      <c r="C589" s="251"/>
      <c r="D589" s="251"/>
    </row>
    <row r="590" ht="15.75" customHeight="1">
      <c r="A590" s="251"/>
      <c r="B590" s="251"/>
      <c r="C590" s="251"/>
      <c r="D590" s="251"/>
    </row>
    <row r="591" ht="15.75" customHeight="1">
      <c r="A591" s="251"/>
      <c r="B591" s="251"/>
      <c r="C591" s="251"/>
      <c r="D591" s="251"/>
    </row>
    <row r="592" ht="15.75" customHeight="1">
      <c r="A592" s="251"/>
      <c r="B592" s="251"/>
      <c r="C592" s="251"/>
      <c r="D592" s="251"/>
    </row>
    <row r="593" ht="15.75" customHeight="1">
      <c r="A593" s="251"/>
      <c r="B593" s="251"/>
      <c r="C593" s="251"/>
      <c r="D593" s="251"/>
    </row>
    <row r="594" ht="15.75" customHeight="1">
      <c r="A594" s="251"/>
      <c r="B594" s="251"/>
      <c r="C594" s="251"/>
      <c r="D594" s="251"/>
    </row>
    <row r="595" ht="15.75" customHeight="1">
      <c r="A595" s="251"/>
      <c r="B595" s="251"/>
      <c r="C595" s="251"/>
      <c r="D595" s="251"/>
    </row>
    <row r="596" ht="15.75" customHeight="1">
      <c r="A596" s="251"/>
      <c r="B596" s="251"/>
      <c r="C596" s="251"/>
      <c r="D596" s="251"/>
    </row>
    <row r="597" ht="15.75" customHeight="1">
      <c r="A597" s="251"/>
      <c r="B597" s="251"/>
      <c r="C597" s="251"/>
      <c r="D597" s="251"/>
    </row>
    <row r="598" ht="15.75" customHeight="1">
      <c r="A598" s="251"/>
      <c r="B598" s="251"/>
      <c r="C598" s="251"/>
      <c r="D598" s="251"/>
    </row>
    <row r="599" ht="15.75" customHeight="1">
      <c r="A599" s="251"/>
      <c r="B599" s="251"/>
      <c r="C599" s="251"/>
      <c r="D599" s="251"/>
    </row>
    <row r="600" ht="15.75" customHeight="1">
      <c r="A600" s="251"/>
      <c r="B600" s="251"/>
      <c r="C600" s="251"/>
      <c r="D600" s="251"/>
    </row>
    <row r="601" ht="15.75" customHeight="1">
      <c r="A601" s="251"/>
      <c r="B601" s="251"/>
      <c r="C601" s="251"/>
      <c r="D601" s="251"/>
    </row>
    <row r="602" ht="15.75" customHeight="1">
      <c r="A602" s="251"/>
      <c r="B602" s="251"/>
      <c r="C602" s="251"/>
      <c r="D602" s="251"/>
    </row>
    <row r="603" ht="15.75" customHeight="1">
      <c r="A603" s="251"/>
      <c r="B603" s="251"/>
      <c r="C603" s="251"/>
      <c r="D603" s="251"/>
    </row>
    <row r="604" ht="15.75" customHeight="1">
      <c r="A604" s="251"/>
      <c r="B604" s="251"/>
      <c r="C604" s="251"/>
      <c r="D604" s="251"/>
    </row>
    <row r="605" ht="15.75" customHeight="1">
      <c r="A605" s="251"/>
      <c r="B605" s="251"/>
      <c r="C605" s="251"/>
      <c r="D605" s="251"/>
    </row>
    <row r="606" ht="15.75" customHeight="1">
      <c r="A606" s="251"/>
      <c r="B606" s="251"/>
      <c r="C606" s="251"/>
      <c r="D606" s="251"/>
    </row>
    <row r="607" ht="15.75" customHeight="1">
      <c r="A607" s="251"/>
      <c r="B607" s="251"/>
      <c r="C607" s="251"/>
      <c r="D607" s="251"/>
    </row>
    <row r="608" ht="15.75" customHeight="1">
      <c r="A608" s="251"/>
      <c r="B608" s="251"/>
      <c r="C608" s="251"/>
      <c r="D608" s="251"/>
    </row>
    <row r="609" ht="15.75" customHeight="1">
      <c r="A609" s="251"/>
      <c r="B609" s="251"/>
      <c r="C609" s="251"/>
      <c r="D609" s="251"/>
    </row>
    <row r="610" ht="15.75" customHeight="1">
      <c r="A610" s="251"/>
      <c r="B610" s="251"/>
      <c r="C610" s="251"/>
      <c r="D610" s="251"/>
    </row>
    <row r="611" ht="15.75" customHeight="1">
      <c r="A611" s="251"/>
      <c r="B611" s="251"/>
      <c r="C611" s="251"/>
      <c r="D611" s="251"/>
    </row>
    <row r="612" ht="15.75" customHeight="1">
      <c r="A612" s="251"/>
      <c r="B612" s="251"/>
      <c r="C612" s="251"/>
      <c r="D612" s="251"/>
    </row>
    <row r="613" ht="15.75" customHeight="1">
      <c r="A613" s="251"/>
      <c r="B613" s="251"/>
      <c r="C613" s="251"/>
      <c r="D613" s="251"/>
    </row>
    <row r="614" ht="15.75" customHeight="1">
      <c r="A614" s="251"/>
      <c r="B614" s="251"/>
      <c r="C614" s="251"/>
      <c r="D614" s="251"/>
    </row>
    <row r="615" ht="15.75" customHeight="1">
      <c r="A615" s="251"/>
      <c r="B615" s="251"/>
      <c r="C615" s="251"/>
      <c r="D615" s="251"/>
    </row>
    <row r="616" ht="15.75" customHeight="1">
      <c r="A616" s="251"/>
      <c r="B616" s="251"/>
      <c r="C616" s="251"/>
      <c r="D616" s="251"/>
    </row>
    <row r="617" ht="15.75" customHeight="1">
      <c r="A617" s="251"/>
      <c r="B617" s="251"/>
      <c r="C617" s="251"/>
      <c r="D617" s="251"/>
    </row>
    <row r="618" ht="15.75" customHeight="1">
      <c r="A618" s="251"/>
      <c r="B618" s="251"/>
      <c r="C618" s="251"/>
      <c r="D618" s="251"/>
    </row>
    <row r="619" ht="15.75" customHeight="1">
      <c r="A619" s="251"/>
      <c r="B619" s="251"/>
      <c r="C619" s="251"/>
      <c r="D619" s="251"/>
    </row>
    <row r="620" ht="15.75" customHeight="1">
      <c r="A620" s="251"/>
      <c r="B620" s="251"/>
      <c r="C620" s="251"/>
      <c r="D620" s="251"/>
    </row>
    <row r="621" ht="15.75" customHeight="1">
      <c r="A621" s="251"/>
      <c r="B621" s="251"/>
      <c r="C621" s="251"/>
      <c r="D621" s="251"/>
    </row>
    <row r="622" ht="15.75" customHeight="1">
      <c r="A622" s="251"/>
      <c r="B622" s="251"/>
      <c r="C622" s="251"/>
      <c r="D622" s="251"/>
    </row>
    <row r="623" ht="15.75" customHeight="1">
      <c r="A623" s="251"/>
      <c r="B623" s="251"/>
      <c r="C623" s="251"/>
      <c r="D623" s="251"/>
    </row>
    <row r="624" ht="15.75" customHeight="1">
      <c r="A624" s="251"/>
      <c r="B624" s="251"/>
      <c r="C624" s="251"/>
      <c r="D624" s="251"/>
    </row>
    <row r="625" ht="15.75" customHeight="1">
      <c r="A625" s="251"/>
      <c r="B625" s="251"/>
      <c r="C625" s="251"/>
      <c r="D625" s="251"/>
    </row>
    <row r="626" ht="15.75" customHeight="1">
      <c r="A626" s="251"/>
      <c r="B626" s="251"/>
      <c r="C626" s="251"/>
      <c r="D626" s="251"/>
    </row>
    <row r="627" ht="15.75" customHeight="1">
      <c r="A627" s="251"/>
      <c r="B627" s="251"/>
      <c r="C627" s="251"/>
      <c r="D627" s="251"/>
    </row>
    <row r="628" ht="15.75" customHeight="1">
      <c r="A628" s="251"/>
      <c r="B628" s="251"/>
      <c r="C628" s="251"/>
      <c r="D628" s="251"/>
    </row>
    <row r="629" ht="15.75" customHeight="1">
      <c r="A629" s="251"/>
      <c r="B629" s="251"/>
      <c r="C629" s="251"/>
      <c r="D629" s="251"/>
    </row>
    <row r="630" ht="15.75" customHeight="1">
      <c r="A630" s="251"/>
      <c r="B630" s="251"/>
      <c r="C630" s="251"/>
      <c r="D630" s="251"/>
    </row>
    <row r="631" ht="15.75" customHeight="1">
      <c r="A631" s="251"/>
      <c r="B631" s="251"/>
      <c r="C631" s="251"/>
      <c r="D631" s="251"/>
    </row>
    <row r="632" ht="15.75" customHeight="1">
      <c r="A632" s="251"/>
      <c r="B632" s="251"/>
      <c r="C632" s="251"/>
      <c r="D632" s="251"/>
    </row>
    <row r="633" ht="15.75" customHeight="1">
      <c r="A633" s="251"/>
      <c r="B633" s="251"/>
      <c r="C633" s="251"/>
      <c r="D633" s="251"/>
    </row>
    <row r="634" ht="15.75" customHeight="1">
      <c r="A634" s="251"/>
      <c r="B634" s="251"/>
      <c r="C634" s="251"/>
      <c r="D634" s="251"/>
    </row>
    <row r="635" ht="15.75" customHeight="1">
      <c r="A635" s="251"/>
      <c r="B635" s="251"/>
      <c r="C635" s="251"/>
      <c r="D635" s="251"/>
    </row>
    <row r="636" ht="15.75" customHeight="1">
      <c r="A636" s="251"/>
      <c r="B636" s="251"/>
      <c r="C636" s="251"/>
      <c r="D636" s="251"/>
    </row>
    <row r="637" ht="15.75" customHeight="1">
      <c r="A637" s="251"/>
      <c r="B637" s="251"/>
      <c r="C637" s="251"/>
      <c r="D637" s="251"/>
    </row>
    <row r="638" ht="15.75" customHeight="1">
      <c r="A638" s="251"/>
      <c r="B638" s="251"/>
      <c r="C638" s="251"/>
      <c r="D638" s="251"/>
    </row>
    <row r="639" ht="15.75" customHeight="1">
      <c r="A639" s="251"/>
      <c r="B639" s="251"/>
      <c r="C639" s="251"/>
      <c r="D639" s="251"/>
    </row>
    <row r="640" ht="15.75" customHeight="1">
      <c r="A640" s="251"/>
      <c r="B640" s="251"/>
      <c r="C640" s="251"/>
      <c r="D640" s="251"/>
    </row>
    <row r="641" ht="15.75" customHeight="1">
      <c r="A641" s="251"/>
      <c r="B641" s="251"/>
      <c r="C641" s="251"/>
      <c r="D641" s="251"/>
    </row>
    <row r="642" ht="15.75" customHeight="1">
      <c r="A642" s="251"/>
      <c r="B642" s="251"/>
      <c r="C642" s="251"/>
      <c r="D642" s="251"/>
    </row>
    <row r="643" ht="15.75" customHeight="1">
      <c r="A643" s="251"/>
      <c r="B643" s="251"/>
      <c r="C643" s="251"/>
      <c r="D643" s="251"/>
    </row>
    <row r="644" ht="15.75" customHeight="1">
      <c r="A644" s="251"/>
      <c r="B644" s="251"/>
      <c r="C644" s="251"/>
      <c r="D644" s="251"/>
    </row>
    <row r="645" ht="15.75" customHeight="1">
      <c r="A645" s="251"/>
      <c r="B645" s="251"/>
      <c r="C645" s="251"/>
      <c r="D645" s="251"/>
    </row>
    <row r="646" ht="15.75" customHeight="1">
      <c r="A646" s="251"/>
      <c r="B646" s="251"/>
      <c r="C646" s="251"/>
      <c r="D646" s="251"/>
    </row>
    <row r="647" ht="15.75" customHeight="1">
      <c r="A647" s="251"/>
      <c r="B647" s="251"/>
      <c r="C647" s="251"/>
      <c r="D647" s="251"/>
    </row>
    <row r="648" ht="15.75" customHeight="1">
      <c r="A648" s="251"/>
      <c r="B648" s="251"/>
      <c r="C648" s="251"/>
      <c r="D648" s="251"/>
    </row>
    <row r="649" ht="15.75" customHeight="1">
      <c r="A649" s="251"/>
      <c r="B649" s="251"/>
      <c r="C649" s="251"/>
      <c r="D649" s="251"/>
    </row>
    <row r="650" ht="15.75" customHeight="1">
      <c r="A650" s="251"/>
      <c r="B650" s="251"/>
      <c r="C650" s="251"/>
      <c r="D650" s="251"/>
    </row>
    <row r="651" ht="15.75" customHeight="1">
      <c r="A651" s="251"/>
      <c r="B651" s="251"/>
      <c r="C651" s="251"/>
      <c r="D651" s="251"/>
    </row>
    <row r="652" ht="15.75" customHeight="1">
      <c r="A652" s="251"/>
      <c r="B652" s="251"/>
      <c r="C652" s="251"/>
      <c r="D652" s="251"/>
    </row>
    <row r="653" ht="15.75" customHeight="1">
      <c r="A653" s="251"/>
      <c r="B653" s="251"/>
      <c r="C653" s="251"/>
      <c r="D653" s="251"/>
    </row>
    <row r="654" ht="15.75" customHeight="1">
      <c r="A654" s="251"/>
      <c r="B654" s="251"/>
      <c r="C654" s="251"/>
      <c r="D654" s="251"/>
    </row>
    <row r="655" ht="15.75" customHeight="1">
      <c r="A655" s="251"/>
      <c r="B655" s="251"/>
      <c r="C655" s="251"/>
      <c r="D655" s="251"/>
    </row>
    <row r="656" ht="15.75" customHeight="1">
      <c r="A656" s="251"/>
      <c r="B656" s="251"/>
      <c r="C656" s="251"/>
      <c r="D656" s="251"/>
    </row>
    <row r="657" ht="15.75" customHeight="1">
      <c r="A657" s="251"/>
      <c r="B657" s="251"/>
      <c r="C657" s="251"/>
      <c r="D657" s="251"/>
    </row>
    <row r="658" ht="15.75" customHeight="1">
      <c r="A658" s="251"/>
      <c r="B658" s="251"/>
      <c r="C658" s="251"/>
      <c r="D658" s="251"/>
    </row>
    <row r="659" ht="15.75" customHeight="1">
      <c r="A659" s="251"/>
      <c r="B659" s="251"/>
      <c r="C659" s="251"/>
      <c r="D659" s="251"/>
    </row>
    <row r="660" ht="15.75" customHeight="1">
      <c r="A660" s="251"/>
      <c r="B660" s="251"/>
      <c r="C660" s="251"/>
      <c r="D660" s="251"/>
    </row>
    <row r="661" ht="15.75" customHeight="1">
      <c r="A661" s="251"/>
      <c r="B661" s="251"/>
      <c r="C661" s="251"/>
      <c r="D661" s="251"/>
    </row>
    <row r="662" ht="15.75" customHeight="1">
      <c r="A662" s="251"/>
      <c r="B662" s="251"/>
      <c r="C662" s="251"/>
      <c r="D662" s="251"/>
    </row>
    <row r="663" ht="15.75" customHeight="1">
      <c r="A663" s="251"/>
      <c r="B663" s="251"/>
      <c r="C663" s="251"/>
      <c r="D663" s="251"/>
    </row>
    <row r="664" ht="15.75" customHeight="1">
      <c r="A664" s="251"/>
      <c r="B664" s="251"/>
      <c r="C664" s="251"/>
      <c r="D664" s="251"/>
    </row>
    <row r="665" ht="15.75" customHeight="1">
      <c r="A665" s="251"/>
      <c r="B665" s="251"/>
      <c r="C665" s="251"/>
      <c r="D665" s="251"/>
    </row>
    <row r="666" ht="15.75" customHeight="1">
      <c r="A666" s="251"/>
      <c r="B666" s="251"/>
      <c r="C666" s="251"/>
      <c r="D666" s="251"/>
    </row>
    <row r="667" ht="15.75" customHeight="1">
      <c r="A667" s="251"/>
      <c r="B667" s="251"/>
      <c r="C667" s="251"/>
      <c r="D667" s="251"/>
    </row>
    <row r="668" ht="15.75" customHeight="1">
      <c r="A668" s="251"/>
      <c r="B668" s="251"/>
      <c r="C668" s="251"/>
      <c r="D668" s="251"/>
    </row>
    <row r="669" ht="15.75" customHeight="1">
      <c r="A669" s="251"/>
      <c r="B669" s="251"/>
      <c r="C669" s="251"/>
      <c r="D669" s="251"/>
    </row>
    <row r="670" ht="15.75" customHeight="1">
      <c r="A670" s="251"/>
      <c r="B670" s="251"/>
      <c r="C670" s="251"/>
      <c r="D670" s="251"/>
    </row>
    <row r="671" ht="15.75" customHeight="1">
      <c r="A671" s="251"/>
      <c r="B671" s="251"/>
      <c r="C671" s="251"/>
      <c r="D671" s="251"/>
    </row>
    <row r="672" ht="15.75" customHeight="1">
      <c r="A672" s="251"/>
      <c r="B672" s="251"/>
      <c r="C672" s="251"/>
      <c r="D672" s="251"/>
    </row>
    <row r="673" ht="15.75" customHeight="1">
      <c r="A673" s="251"/>
      <c r="B673" s="251"/>
      <c r="C673" s="251"/>
      <c r="D673" s="251"/>
    </row>
    <row r="674" ht="15.75" customHeight="1">
      <c r="A674" s="251"/>
      <c r="B674" s="251"/>
      <c r="C674" s="251"/>
      <c r="D674" s="251"/>
    </row>
    <row r="675" ht="15.75" customHeight="1">
      <c r="A675" s="251"/>
      <c r="B675" s="251"/>
      <c r="C675" s="251"/>
      <c r="D675" s="251"/>
    </row>
    <row r="676" ht="15.75" customHeight="1">
      <c r="A676" s="251"/>
      <c r="B676" s="251"/>
      <c r="C676" s="251"/>
      <c r="D676" s="251"/>
    </row>
    <row r="677" ht="15.75" customHeight="1">
      <c r="A677" s="251"/>
      <c r="B677" s="251"/>
      <c r="C677" s="251"/>
      <c r="D677" s="251"/>
    </row>
    <row r="678" ht="15.75" customHeight="1">
      <c r="A678" s="251"/>
      <c r="B678" s="251"/>
      <c r="C678" s="251"/>
      <c r="D678" s="251"/>
    </row>
    <row r="679" ht="15.75" customHeight="1">
      <c r="A679" s="251"/>
      <c r="B679" s="251"/>
      <c r="C679" s="251"/>
      <c r="D679" s="251"/>
    </row>
    <row r="680" ht="15.75" customHeight="1">
      <c r="A680" s="251"/>
      <c r="B680" s="251"/>
      <c r="C680" s="251"/>
      <c r="D680" s="251"/>
    </row>
    <row r="681" ht="15.75" customHeight="1">
      <c r="A681" s="251"/>
      <c r="B681" s="251"/>
      <c r="C681" s="251"/>
      <c r="D681" s="251"/>
    </row>
    <row r="682" ht="15.75" customHeight="1">
      <c r="A682" s="251"/>
      <c r="B682" s="251"/>
      <c r="C682" s="251"/>
      <c r="D682" s="251"/>
    </row>
    <row r="683" ht="15.75" customHeight="1">
      <c r="A683" s="251"/>
      <c r="B683" s="251"/>
      <c r="C683" s="251"/>
      <c r="D683" s="251"/>
    </row>
    <row r="684" ht="15.75" customHeight="1">
      <c r="A684" s="251"/>
      <c r="B684" s="251"/>
      <c r="C684" s="251"/>
      <c r="D684" s="251"/>
    </row>
    <row r="685" ht="15.75" customHeight="1">
      <c r="A685" s="251"/>
      <c r="B685" s="251"/>
      <c r="C685" s="251"/>
      <c r="D685" s="251"/>
    </row>
    <row r="686" ht="15.75" customHeight="1">
      <c r="A686" s="251"/>
      <c r="B686" s="251"/>
      <c r="C686" s="251"/>
      <c r="D686" s="251"/>
    </row>
    <row r="687" ht="15.75" customHeight="1">
      <c r="A687" s="251"/>
      <c r="B687" s="251"/>
      <c r="C687" s="251"/>
      <c r="D687" s="251"/>
    </row>
    <row r="688" ht="15.75" customHeight="1">
      <c r="A688" s="251"/>
      <c r="B688" s="251"/>
      <c r="C688" s="251"/>
      <c r="D688" s="251"/>
    </row>
    <row r="689" ht="15.75" customHeight="1">
      <c r="A689" s="251"/>
      <c r="B689" s="251"/>
      <c r="C689" s="251"/>
      <c r="D689" s="251"/>
    </row>
    <row r="690" ht="15.75" customHeight="1">
      <c r="A690" s="251"/>
      <c r="B690" s="251"/>
      <c r="C690" s="251"/>
      <c r="D690" s="251"/>
    </row>
    <row r="691" ht="15.75" customHeight="1">
      <c r="A691" s="251"/>
      <c r="B691" s="251"/>
      <c r="C691" s="251"/>
      <c r="D691" s="251"/>
    </row>
    <row r="692" ht="15.75" customHeight="1">
      <c r="A692" s="251"/>
      <c r="B692" s="251"/>
      <c r="C692" s="251"/>
      <c r="D692" s="251"/>
    </row>
    <row r="693" ht="15.75" customHeight="1">
      <c r="A693" s="251"/>
      <c r="B693" s="251"/>
      <c r="C693" s="251"/>
      <c r="D693" s="251"/>
    </row>
    <row r="694" ht="15.75" customHeight="1">
      <c r="A694" s="251"/>
      <c r="B694" s="251"/>
      <c r="C694" s="251"/>
      <c r="D694" s="251"/>
    </row>
    <row r="695" ht="15.75" customHeight="1">
      <c r="A695" s="251"/>
      <c r="B695" s="251"/>
      <c r="C695" s="251"/>
      <c r="D695" s="251"/>
    </row>
    <row r="696" ht="15.75" customHeight="1">
      <c r="A696" s="251"/>
      <c r="B696" s="251"/>
      <c r="C696" s="251"/>
      <c r="D696" s="251"/>
    </row>
    <row r="697" ht="15.75" customHeight="1">
      <c r="A697" s="251"/>
      <c r="B697" s="251"/>
      <c r="C697" s="251"/>
      <c r="D697" s="251"/>
    </row>
    <row r="698" ht="15.75" customHeight="1">
      <c r="A698" s="251"/>
      <c r="B698" s="251"/>
      <c r="C698" s="251"/>
      <c r="D698" s="251"/>
    </row>
    <row r="699" ht="15.75" customHeight="1">
      <c r="A699" s="251"/>
      <c r="B699" s="251"/>
      <c r="C699" s="251"/>
      <c r="D699" s="251"/>
    </row>
    <row r="700" ht="15.75" customHeight="1">
      <c r="A700" s="251"/>
      <c r="B700" s="251"/>
      <c r="C700" s="251"/>
      <c r="D700" s="251"/>
    </row>
    <row r="701" ht="15.75" customHeight="1">
      <c r="A701" s="251"/>
      <c r="B701" s="251"/>
      <c r="C701" s="251"/>
      <c r="D701" s="251"/>
    </row>
    <row r="702" ht="15.75" customHeight="1">
      <c r="A702" s="251"/>
      <c r="B702" s="251"/>
      <c r="C702" s="251"/>
      <c r="D702" s="251"/>
    </row>
    <row r="703" ht="15.75" customHeight="1">
      <c r="A703" s="251"/>
      <c r="B703" s="251"/>
      <c r="C703" s="251"/>
      <c r="D703" s="251"/>
    </row>
    <row r="704" ht="15.75" customHeight="1">
      <c r="C704" s="277"/>
    </row>
    <row r="705" ht="15.75" customHeight="1">
      <c r="C705" s="277"/>
    </row>
    <row r="706" ht="15.75" customHeight="1">
      <c r="C706" s="277"/>
    </row>
    <row r="707" ht="15.75" customHeight="1">
      <c r="C707" s="277"/>
    </row>
    <row r="708" ht="15.75" customHeight="1">
      <c r="C708" s="277"/>
    </row>
    <row r="709" ht="15.75" customHeight="1">
      <c r="C709" s="277"/>
    </row>
    <row r="710" ht="15.75" customHeight="1">
      <c r="C710" s="277"/>
    </row>
    <row r="711" ht="15.75" customHeight="1">
      <c r="C711" s="277"/>
    </row>
    <row r="712" ht="15.75" customHeight="1">
      <c r="C712" s="277"/>
    </row>
    <row r="713" ht="15.75" customHeight="1">
      <c r="C713" s="277"/>
    </row>
    <row r="714" ht="15.75" customHeight="1">
      <c r="C714" s="277"/>
    </row>
    <row r="715" ht="15.75" customHeight="1">
      <c r="C715" s="277"/>
    </row>
    <row r="716" ht="15.75" customHeight="1">
      <c r="C716" s="277"/>
    </row>
    <row r="717" ht="15.75" customHeight="1">
      <c r="C717" s="277"/>
    </row>
    <row r="718" ht="15.75" customHeight="1">
      <c r="C718" s="277"/>
    </row>
    <row r="719" ht="15.75" customHeight="1">
      <c r="C719" s="277"/>
    </row>
    <row r="720" ht="15.75" customHeight="1">
      <c r="C720" s="277"/>
    </row>
    <row r="721" ht="15.75" customHeight="1">
      <c r="C721" s="277"/>
    </row>
    <row r="722" ht="15.75" customHeight="1">
      <c r="C722" s="277"/>
    </row>
    <row r="723" ht="15.75" customHeight="1">
      <c r="C723" s="277"/>
    </row>
    <row r="724" ht="15.75" customHeight="1">
      <c r="C724" s="277"/>
    </row>
    <row r="725" ht="15.75" customHeight="1">
      <c r="C725" s="277"/>
    </row>
    <row r="726" ht="15.75" customHeight="1">
      <c r="C726" s="277"/>
    </row>
    <row r="727" ht="15.75" customHeight="1">
      <c r="C727" s="277"/>
    </row>
    <row r="728" ht="15.75" customHeight="1">
      <c r="C728" s="277"/>
    </row>
    <row r="729" ht="15.75" customHeight="1">
      <c r="C729" s="277"/>
    </row>
    <row r="730" ht="15.75" customHeight="1">
      <c r="C730" s="277"/>
    </row>
    <row r="731" ht="15.75" customHeight="1">
      <c r="C731" s="277"/>
    </row>
    <row r="732" ht="15.75" customHeight="1">
      <c r="C732" s="277"/>
    </row>
    <row r="733" ht="15.75" customHeight="1">
      <c r="C733" s="277"/>
    </row>
    <row r="734" ht="15.75" customHeight="1">
      <c r="C734" s="277"/>
    </row>
    <row r="735" ht="15.75" customHeight="1">
      <c r="C735" s="277"/>
    </row>
    <row r="736" ht="15.75" customHeight="1">
      <c r="C736" s="277"/>
    </row>
    <row r="737" ht="15.75" customHeight="1">
      <c r="C737" s="277"/>
    </row>
    <row r="738" ht="15.75" customHeight="1">
      <c r="C738" s="277"/>
    </row>
    <row r="739" ht="15.75" customHeight="1">
      <c r="C739" s="277"/>
    </row>
    <row r="740" ht="15.75" customHeight="1">
      <c r="C740" s="277"/>
    </row>
    <row r="741" ht="15.75" customHeight="1">
      <c r="C741" s="277"/>
    </row>
    <row r="742" ht="15.75" customHeight="1">
      <c r="C742" s="277"/>
    </row>
    <row r="743" ht="15.75" customHeight="1">
      <c r="C743" s="277"/>
    </row>
    <row r="744" ht="15.75" customHeight="1">
      <c r="C744" s="277"/>
    </row>
    <row r="745" ht="15.75" customHeight="1">
      <c r="C745" s="277"/>
    </row>
    <row r="746" ht="15.75" customHeight="1">
      <c r="C746" s="277"/>
    </row>
    <row r="747" ht="15.75" customHeight="1">
      <c r="C747" s="277"/>
    </row>
    <row r="748" ht="15.75" customHeight="1">
      <c r="C748" s="277"/>
    </row>
    <row r="749" ht="15.75" customHeight="1">
      <c r="C749" s="277"/>
    </row>
    <row r="750" ht="15.75" customHeight="1">
      <c r="C750" s="277"/>
    </row>
    <row r="751" ht="15.75" customHeight="1">
      <c r="C751" s="277"/>
    </row>
    <row r="752" ht="15.75" customHeight="1">
      <c r="C752" s="277"/>
    </row>
    <row r="753" ht="15.75" customHeight="1">
      <c r="C753" s="277"/>
    </row>
    <row r="754" ht="15.75" customHeight="1">
      <c r="C754" s="277"/>
    </row>
    <row r="755" ht="15.75" customHeight="1">
      <c r="C755" s="277"/>
    </row>
    <row r="756" ht="15.75" customHeight="1">
      <c r="C756" s="277"/>
    </row>
    <row r="757" ht="15.75" customHeight="1">
      <c r="C757" s="277"/>
    </row>
    <row r="758" ht="15.75" customHeight="1">
      <c r="C758" s="277"/>
    </row>
    <row r="759" ht="15.75" customHeight="1">
      <c r="C759" s="277"/>
    </row>
    <row r="760" ht="15.75" customHeight="1">
      <c r="C760" s="277"/>
    </row>
    <row r="761" ht="15.75" customHeight="1">
      <c r="C761" s="277"/>
    </row>
    <row r="762" ht="15.75" customHeight="1">
      <c r="C762" s="277"/>
    </row>
    <row r="763" ht="15.75" customHeight="1">
      <c r="C763" s="277"/>
    </row>
    <row r="764" ht="15.75" customHeight="1">
      <c r="C764" s="277"/>
    </row>
    <row r="765" ht="15.75" customHeight="1">
      <c r="C765" s="277"/>
    </row>
    <row r="766" ht="15.75" customHeight="1">
      <c r="C766" s="277"/>
    </row>
    <row r="767" ht="15.75" customHeight="1">
      <c r="C767" s="277"/>
    </row>
    <row r="768" ht="15.75" customHeight="1">
      <c r="C768" s="277"/>
    </row>
    <row r="769" ht="15.75" customHeight="1">
      <c r="C769" s="277"/>
    </row>
    <row r="770" ht="15.75" customHeight="1">
      <c r="C770" s="277"/>
    </row>
    <row r="771" ht="15.75" customHeight="1">
      <c r="C771" s="277"/>
    </row>
    <row r="772" ht="15.75" customHeight="1">
      <c r="C772" s="277"/>
    </row>
    <row r="773" ht="15.75" customHeight="1">
      <c r="C773" s="277"/>
    </row>
    <row r="774" ht="15.75" customHeight="1">
      <c r="C774" s="277"/>
    </row>
    <row r="775" ht="15.75" customHeight="1">
      <c r="C775" s="277"/>
    </row>
    <row r="776" ht="15.75" customHeight="1">
      <c r="C776" s="277"/>
    </row>
    <row r="777" ht="15.75" customHeight="1">
      <c r="C777" s="277"/>
    </row>
    <row r="778" ht="15.75" customHeight="1">
      <c r="C778" s="277"/>
    </row>
    <row r="779" ht="15.75" customHeight="1">
      <c r="C779" s="277"/>
    </row>
    <row r="780" ht="15.75" customHeight="1">
      <c r="C780" s="277"/>
    </row>
    <row r="781" ht="15.75" customHeight="1">
      <c r="C781" s="277"/>
    </row>
    <row r="782" ht="15.75" customHeight="1">
      <c r="C782" s="277"/>
    </row>
    <row r="783" ht="15.75" customHeight="1">
      <c r="C783" s="277"/>
    </row>
    <row r="784" ht="15.75" customHeight="1">
      <c r="C784" s="277"/>
    </row>
    <row r="785" ht="15.75" customHeight="1">
      <c r="C785" s="277"/>
    </row>
    <row r="786" ht="15.75" customHeight="1">
      <c r="C786" s="277"/>
    </row>
    <row r="787" ht="15.75" customHeight="1">
      <c r="C787" s="277"/>
    </row>
    <row r="788" ht="15.75" customHeight="1">
      <c r="C788" s="277"/>
    </row>
    <row r="789" ht="15.75" customHeight="1">
      <c r="C789" s="277"/>
    </row>
    <row r="790" ht="15.75" customHeight="1">
      <c r="C790" s="277"/>
    </row>
    <row r="791" ht="15.75" customHeight="1">
      <c r="C791" s="277"/>
    </row>
    <row r="792" ht="15.75" customHeight="1">
      <c r="C792" s="277"/>
    </row>
    <row r="793" ht="15.75" customHeight="1">
      <c r="C793" s="277"/>
    </row>
    <row r="794" ht="15.75" customHeight="1">
      <c r="C794" s="277"/>
    </row>
    <row r="795" ht="15.75" customHeight="1">
      <c r="C795" s="277"/>
    </row>
    <row r="796" ht="15.75" customHeight="1">
      <c r="C796" s="277"/>
    </row>
    <row r="797" ht="15.75" customHeight="1">
      <c r="C797" s="277"/>
    </row>
    <row r="798" ht="15.75" customHeight="1">
      <c r="C798" s="277"/>
    </row>
    <row r="799" ht="15.75" customHeight="1">
      <c r="C799" s="277"/>
    </row>
    <row r="800" ht="15.75" customHeight="1">
      <c r="C800" s="277"/>
    </row>
    <row r="801" ht="15.75" customHeight="1">
      <c r="C801" s="277"/>
    </row>
    <row r="802" ht="15.75" customHeight="1">
      <c r="C802" s="277"/>
    </row>
    <row r="803" ht="15.75" customHeight="1">
      <c r="C803" s="277"/>
    </row>
    <row r="804" ht="15.75" customHeight="1">
      <c r="C804" s="277"/>
    </row>
    <row r="805" ht="15.75" customHeight="1">
      <c r="C805" s="277"/>
    </row>
    <row r="806" ht="15.75" customHeight="1">
      <c r="C806" s="277"/>
    </row>
    <row r="807" ht="15.75" customHeight="1">
      <c r="C807" s="277"/>
    </row>
    <row r="808" ht="15.75" customHeight="1">
      <c r="C808" s="277"/>
    </row>
    <row r="809" ht="15.75" customHeight="1">
      <c r="C809" s="277"/>
    </row>
    <row r="810" ht="15.75" customHeight="1">
      <c r="C810" s="277"/>
    </row>
    <row r="811" ht="15.75" customHeight="1">
      <c r="C811" s="277"/>
    </row>
    <row r="812" ht="15.75" customHeight="1">
      <c r="C812" s="277"/>
    </row>
    <row r="813" ht="15.75" customHeight="1">
      <c r="C813" s="277"/>
    </row>
    <row r="814" ht="15.75" customHeight="1">
      <c r="C814" s="277"/>
    </row>
    <row r="815" ht="15.75" customHeight="1">
      <c r="C815" s="277"/>
    </row>
    <row r="816" ht="15.75" customHeight="1">
      <c r="C816" s="277"/>
    </row>
    <row r="817" ht="15.75" customHeight="1">
      <c r="C817" s="277"/>
    </row>
    <row r="818" ht="15.75" customHeight="1">
      <c r="C818" s="277"/>
    </row>
    <row r="819" ht="15.75" customHeight="1">
      <c r="C819" s="277"/>
    </row>
    <row r="820" ht="15.75" customHeight="1">
      <c r="C820" s="277"/>
    </row>
    <row r="821" ht="15.75" customHeight="1">
      <c r="C821" s="277"/>
    </row>
    <row r="822" ht="15.75" customHeight="1">
      <c r="C822" s="277"/>
    </row>
    <row r="823" ht="15.75" customHeight="1">
      <c r="C823" s="277"/>
    </row>
    <row r="824" ht="15.75" customHeight="1">
      <c r="C824" s="277"/>
    </row>
    <row r="825" ht="15.75" customHeight="1">
      <c r="C825" s="277"/>
    </row>
    <row r="826" ht="15.75" customHeight="1">
      <c r="C826" s="277"/>
    </row>
    <row r="827" ht="15.75" customHeight="1">
      <c r="C827" s="277"/>
    </row>
    <row r="828" ht="15.75" customHeight="1">
      <c r="C828" s="277"/>
    </row>
    <row r="829" ht="15.75" customHeight="1">
      <c r="C829" s="277"/>
    </row>
    <row r="830" ht="15.75" customHeight="1">
      <c r="C830" s="277"/>
    </row>
    <row r="831" ht="15.75" customHeight="1">
      <c r="C831" s="277"/>
    </row>
    <row r="832" ht="15.75" customHeight="1">
      <c r="C832" s="277"/>
    </row>
    <row r="833" ht="15.75" customHeight="1">
      <c r="C833" s="277"/>
    </row>
    <row r="834" ht="15.75" customHeight="1">
      <c r="C834" s="277"/>
    </row>
    <row r="835" ht="15.75" customHeight="1">
      <c r="C835" s="277"/>
    </row>
    <row r="836" ht="15.75" customHeight="1">
      <c r="C836" s="277"/>
    </row>
    <row r="837" ht="15.75" customHeight="1">
      <c r="C837" s="277"/>
    </row>
    <row r="838" ht="15.75" customHeight="1">
      <c r="C838" s="277"/>
    </row>
    <row r="839" ht="15.75" customHeight="1">
      <c r="C839" s="277"/>
    </row>
    <row r="840" ht="15.75" customHeight="1">
      <c r="C840" s="277"/>
    </row>
    <row r="841" ht="15.75" customHeight="1">
      <c r="C841" s="277"/>
    </row>
    <row r="842" ht="15.75" customHeight="1">
      <c r="C842" s="277"/>
    </row>
    <row r="843" ht="15.75" customHeight="1">
      <c r="C843" s="277"/>
    </row>
    <row r="844" ht="15.75" customHeight="1">
      <c r="C844" s="277"/>
    </row>
    <row r="845" ht="15.75" customHeight="1">
      <c r="C845" s="277"/>
    </row>
    <row r="846" ht="15.75" customHeight="1">
      <c r="C846" s="277"/>
    </row>
    <row r="847" ht="15.75" customHeight="1">
      <c r="C847" s="277"/>
    </row>
    <row r="848" ht="15.75" customHeight="1">
      <c r="C848" s="277"/>
    </row>
    <row r="849" ht="15.75" customHeight="1">
      <c r="C849" s="277"/>
    </row>
    <row r="850" ht="15.75" customHeight="1">
      <c r="C850" s="277"/>
    </row>
    <row r="851" ht="15.75" customHeight="1">
      <c r="C851" s="277"/>
    </row>
    <row r="852" ht="15.75" customHeight="1">
      <c r="C852" s="277"/>
    </row>
    <row r="853" ht="15.75" customHeight="1">
      <c r="C853" s="277"/>
    </row>
    <row r="854" ht="15.75" customHeight="1">
      <c r="C854" s="277"/>
    </row>
    <row r="855" ht="15.75" customHeight="1">
      <c r="C855" s="277"/>
    </row>
    <row r="856" ht="15.75" customHeight="1">
      <c r="C856" s="277"/>
    </row>
    <row r="857" ht="15.75" customHeight="1">
      <c r="C857" s="277"/>
    </row>
    <row r="858" ht="15.75" customHeight="1">
      <c r="C858" s="277"/>
    </row>
    <row r="859" ht="15.75" customHeight="1">
      <c r="C859" s="277"/>
    </row>
    <row r="860" ht="15.75" customHeight="1">
      <c r="C860" s="277"/>
    </row>
    <row r="861" ht="15.75" customHeight="1">
      <c r="C861" s="277"/>
    </row>
    <row r="862" ht="15.75" customHeight="1">
      <c r="C862" s="277"/>
    </row>
    <row r="863" ht="15.75" customHeight="1">
      <c r="C863" s="277"/>
    </row>
    <row r="864" ht="15.75" customHeight="1">
      <c r="C864" s="277"/>
    </row>
    <row r="865" ht="15.75" customHeight="1">
      <c r="C865" s="277"/>
    </row>
    <row r="866" ht="15.75" customHeight="1">
      <c r="C866" s="277"/>
    </row>
    <row r="867" ht="15.75" customHeight="1">
      <c r="C867" s="277"/>
    </row>
    <row r="868" ht="15.75" customHeight="1">
      <c r="C868" s="277"/>
    </row>
    <row r="869" ht="15.75" customHeight="1">
      <c r="C869" s="277"/>
    </row>
    <row r="870" ht="15.75" customHeight="1">
      <c r="C870" s="277"/>
    </row>
    <row r="871" ht="15.75" customHeight="1">
      <c r="C871" s="277"/>
    </row>
    <row r="872" ht="15.75" customHeight="1">
      <c r="C872" s="277"/>
    </row>
    <row r="873" ht="15.75" customHeight="1">
      <c r="C873" s="277"/>
    </row>
    <row r="874" ht="15.75" customHeight="1">
      <c r="C874" s="277"/>
    </row>
    <row r="875" ht="15.75" customHeight="1">
      <c r="C875" s="277"/>
    </row>
    <row r="876" ht="15.75" customHeight="1">
      <c r="C876" s="277"/>
    </row>
    <row r="877" ht="15.75" customHeight="1">
      <c r="C877" s="277"/>
    </row>
    <row r="878" ht="15.75" customHeight="1">
      <c r="C878" s="277"/>
    </row>
    <row r="879" ht="15.75" customHeight="1">
      <c r="C879" s="277"/>
    </row>
    <row r="880" ht="15.75" customHeight="1">
      <c r="C880" s="277"/>
    </row>
    <row r="881" ht="15.75" customHeight="1">
      <c r="C881" s="277"/>
    </row>
    <row r="882" ht="15.75" customHeight="1">
      <c r="C882" s="277"/>
    </row>
    <row r="883" ht="15.75" customHeight="1">
      <c r="C883" s="277"/>
    </row>
    <row r="884" ht="15.75" customHeight="1">
      <c r="C884" s="277"/>
    </row>
    <row r="885" ht="15.75" customHeight="1">
      <c r="C885" s="277"/>
    </row>
    <row r="886" ht="15.75" customHeight="1">
      <c r="C886" s="277"/>
    </row>
    <row r="887" ht="15.75" customHeight="1">
      <c r="C887" s="277"/>
    </row>
    <row r="888" ht="15.75" customHeight="1">
      <c r="C888" s="277"/>
    </row>
    <row r="889" ht="15.75" customHeight="1">
      <c r="C889" s="277"/>
    </row>
    <row r="890" ht="15.75" customHeight="1">
      <c r="C890" s="277"/>
    </row>
    <row r="891" ht="15.75" customHeight="1">
      <c r="C891" s="277"/>
    </row>
    <row r="892" ht="15.75" customHeight="1">
      <c r="C892" s="277"/>
    </row>
    <row r="893" ht="15.75" customHeight="1">
      <c r="C893" s="277"/>
    </row>
    <row r="894" ht="15.75" customHeight="1">
      <c r="C894" s="277"/>
    </row>
    <row r="895" ht="15.75" customHeight="1">
      <c r="C895" s="277"/>
    </row>
    <row r="896" ht="15.75" customHeight="1">
      <c r="C896" s="277"/>
    </row>
    <row r="897" ht="15.75" customHeight="1">
      <c r="C897" s="277"/>
    </row>
    <row r="898" ht="15.75" customHeight="1">
      <c r="C898" s="277"/>
    </row>
    <row r="899" ht="15.75" customHeight="1">
      <c r="C899" s="277"/>
    </row>
    <row r="900" ht="15.75" customHeight="1">
      <c r="C900" s="277"/>
    </row>
    <row r="901" ht="15.75" customHeight="1">
      <c r="C901" s="277"/>
    </row>
    <row r="902" ht="15.75" customHeight="1">
      <c r="C902" s="277"/>
    </row>
    <row r="903" ht="15.75" customHeight="1">
      <c r="C903" s="277"/>
    </row>
    <row r="904" ht="15.75" customHeight="1">
      <c r="C904" s="277"/>
    </row>
    <row r="905" ht="15.75" customHeight="1">
      <c r="C905" s="277"/>
    </row>
    <row r="906" ht="15.75" customHeight="1">
      <c r="C906" s="277"/>
    </row>
    <row r="907" ht="15.75" customHeight="1">
      <c r="C907" s="277"/>
    </row>
    <row r="908" ht="15.75" customHeight="1">
      <c r="C908" s="277"/>
    </row>
    <row r="909" ht="15.75" customHeight="1">
      <c r="C909" s="277"/>
    </row>
    <row r="910" ht="15.75" customHeight="1">
      <c r="C910" s="277"/>
    </row>
    <row r="911" ht="15.75" customHeight="1">
      <c r="C911" s="277"/>
    </row>
    <row r="912" ht="15.75" customHeight="1">
      <c r="C912" s="277"/>
    </row>
    <row r="913" ht="15.75" customHeight="1">
      <c r="C913" s="277"/>
    </row>
    <row r="914" ht="15.75" customHeight="1">
      <c r="C914" s="277"/>
    </row>
    <row r="915" ht="15.75" customHeight="1">
      <c r="C915" s="277"/>
    </row>
    <row r="916" ht="15.75" customHeight="1">
      <c r="C916" s="277"/>
    </row>
    <row r="917" ht="15.75" customHeight="1">
      <c r="C917" s="277"/>
    </row>
    <row r="918" ht="15.75" customHeight="1">
      <c r="C918" s="277"/>
    </row>
    <row r="919" ht="15.75" customHeight="1">
      <c r="C919" s="277"/>
    </row>
    <row r="920" ht="15.75" customHeight="1">
      <c r="C920" s="277"/>
    </row>
    <row r="921" ht="15.75" customHeight="1">
      <c r="C921" s="277"/>
    </row>
    <row r="922" ht="15.75" customHeight="1">
      <c r="C922" s="277"/>
    </row>
    <row r="923" ht="15.75" customHeight="1">
      <c r="C923" s="277"/>
    </row>
    <row r="924" ht="15.75" customHeight="1">
      <c r="C924" s="277"/>
    </row>
    <row r="925" ht="15.75" customHeight="1">
      <c r="C925" s="277"/>
    </row>
    <row r="926" ht="15.75" customHeight="1">
      <c r="C926" s="277"/>
    </row>
    <row r="927" ht="15.75" customHeight="1">
      <c r="C927" s="277"/>
    </row>
    <row r="928" ht="15.75" customHeight="1">
      <c r="C928" s="277"/>
    </row>
    <row r="929" ht="15.75" customHeight="1">
      <c r="C929" s="277"/>
    </row>
    <row r="930" ht="15.75" customHeight="1">
      <c r="C930" s="277"/>
    </row>
    <row r="931" ht="15.75" customHeight="1">
      <c r="C931" s="277"/>
    </row>
    <row r="932" ht="15.75" customHeight="1">
      <c r="C932" s="277"/>
    </row>
    <row r="933" ht="15.75" customHeight="1">
      <c r="C933" s="277"/>
    </row>
    <row r="934" ht="15.75" customHeight="1">
      <c r="C934" s="277"/>
    </row>
    <row r="935" ht="15.75" customHeight="1">
      <c r="C935" s="277"/>
    </row>
    <row r="936" ht="15.75" customHeight="1">
      <c r="C936" s="277"/>
    </row>
    <row r="937" ht="15.75" customHeight="1">
      <c r="C937" s="277"/>
    </row>
    <row r="938" ht="15.75" customHeight="1">
      <c r="C938" s="277"/>
    </row>
    <row r="939" ht="15.75" customHeight="1">
      <c r="C939" s="277"/>
    </row>
    <row r="940" ht="15.75" customHeight="1">
      <c r="C940" s="277"/>
    </row>
    <row r="941" ht="15.75" customHeight="1">
      <c r="C941" s="277"/>
    </row>
    <row r="942" ht="15.75" customHeight="1">
      <c r="C942" s="277"/>
    </row>
    <row r="943" ht="15.75" customHeight="1">
      <c r="C943" s="277"/>
    </row>
    <row r="944" ht="15.75" customHeight="1">
      <c r="C944" s="277"/>
    </row>
    <row r="945" ht="15.75" customHeight="1">
      <c r="C945" s="277"/>
    </row>
    <row r="946" ht="15.75" customHeight="1">
      <c r="C946" s="277"/>
    </row>
    <row r="947" ht="15.75" customHeight="1">
      <c r="C947" s="277"/>
    </row>
    <row r="948" ht="15.75" customHeight="1">
      <c r="C948" s="277"/>
    </row>
    <row r="949" ht="15.75" customHeight="1">
      <c r="C949" s="277"/>
    </row>
    <row r="950" ht="15.75" customHeight="1">
      <c r="C950" s="277"/>
    </row>
    <row r="951" ht="15.75" customHeight="1">
      <c r="C951" s="277"/>
    </row>
    <row r="952" ht="15.75" customHeight="1">
      <c r="C952" s="277"/>
    </row>
    <row r="953" ht="15.75" customHeight="1">
      <c r="C953" s="277"/>
    </row>
    <row r="954" ht="15.75" customHeight="1">
      <c r="C954" s="277"/>
    </row>
    <row r="955" ht="15.75" customHeight="1">
      <c r="C955" s="277"/>
    </row>
    <row r="956" ht="15.75" customHeight="1">
      <c r="C956" s="277"/>
    </row>
    <row r="957" ht="15.75" customHeight="1">
      <c r="C957" s="277"/>
    </row>
    <row r="958" ht="15.75" customHeight="1">
      <c r="C958" s="277"/>
    </row>
    <row r="959" ht="15.75" customHeight="1">
      <c r="C959" s="277"/>
    </row>
    <row r="960" ht="15.75" customHeight="1">
      <c r="C960" s="277"/>
    </row>
    <row r="961" ht="15.75" customHeight="1">
      <c r="C961" s="277"/>
    </row>
    <row r="962" ht="15.75" customHeight="1">
      <c r="C962" s="277"/>
    </row>
    <row r="963" ht="15.75" customHeight="1">
      <c r="C963" s="277"/>
    </row>
    <row r="964" ht="15.75" customHeight="1">
      <c r="C964" s="277"/>
    </row>
    <row r="965" ht="15.75" customHeight="1">
      <c r="C965" s="277"/>
    </row>
    <row r="966" ht="15.75" customHeight="1">
      <c r="C966" s="277"/>
    </row>
    <row r="967" ht="15.75" customHeight="1">
      <c r="C967" s="277"/>
    </row>
    <row r="968" ht="15.75" customHeight="1">
      <c r="C968" s="277"/>
    </row>
    <row r="969" ht="15.75" customHeight="1">
      <c r="C969" s="277"/>
    </row>
    <row r="970" ht="15.75" customHeight="1">
      <c r="C970" s="277"/>
    </row>
    <row r="971" ht="15.75" customHeight="1">
      <c r="C971" s="277"/>
    </row>
    <row r="972" ht="15.75" customHeight="1">
      <c r="C972" s="277"/>
    </row>
    <row r="973" ht="15.75" customHeight="1">
      <c r="C973" s="277"/>
    </row>
    <row r="974" ht="15.75" customHeight="1">
      <c r="C974" s="277"/>
    </row>
    <row r="975" ht="15.75" customHeight="1">
      <c r="C975" s="277"/>
    </row>
    <row r="976" ht="15.75" customHeight="1">
      <c r="C976" s="277"/>
    </row>
    <row r="977" ht="15.75" customHeight="1">
      <c r="C977" s="277"/>
    </row>
    <row r="978" ht="15.75" customHeight="1">
      <c r="C978" s="277"/>
    </row>
    <row r="979" ht="15.75" customHeight="1">
      <c r="C979" s="277"/>
    </row>
    <row r="980" ht="15.75" customHeight="1">
      <c r="C980" s="277"/>
    </row>
    <row r="981" ht="15.75" customHeight="1">
      <c r="C981" s="277"/>
    </row>
    <row r="982" ht="15.75" customHeight="1">
      <c r="C982" s="277"/>
    </row>
    <row r="983" ht="15.75" customHeight="1">
      <c r="C983" s="277"/>
    </row>
    <row r="984" ht="15.75" customHeight="1">
      <c r="C984" s="277"/>
    </row>
    <row r="985" ht="15.75" customHeight="1">
      <c r="C985" s="277"/>
    </row>
    <row r="986" ht="15.75" customHeight="1">
      <c r="C986" s="277"/>
    </row>
    <row r="987" ht="15.75" customHeight="1">
      <c r="C987" s="277"/>
    </row>
    <row r="988" ht="15.75" customHeight="1">
      <c r="C988" s="277"/>
    </row>
    <row r="989" ht="15.75" customHeight="1">
      <c r="C989" s="277"/>
    </row>
    <row r="990" ht="15.75" customHeight="1">
      <c r="C990" s="277"/>
    </row>
    <row r="991" ht="15.75" customHeight="1">
      <c r="C991" s="277"/>
    </row>
    <row r="992" ht="15.75" customHeight="1">
      <c r="C992" s="277"/>
    </row>
    <row r="993" ht="15.75" customHeight="1">
      <c r="C993" s="277"/>
    </row>
    <row r="994" ht="15.75" customHeight="1">
      <c r="C994" s="277"/>
    </row>
    <row r="995" ht="15.75" customHeight="1">
      <c r="C995" s="277"/>
    </row>
    <row r="996" ht="15.75" customHeight="1">
      <c r="C996" s="277"/>
    </row>
    <row r="997" ht="15.75" customHeight="1">
      <c r="C997" s="277"/>
    </row>
    <row r="998" ht="15.75" customHeight="1">
      <c r="C998" s="277"/>
    </row>
    <row r="999" ht="15.75" customHeight="1">
      <c r="C999" s="277"/>
    </row>
    <row r="1000" ht="15.75" customHeight="1">
      <c r="C1000" s="277"/>
    </row>
  </sheetData>
  <dataValidations>
    <dataValidation type="list" allowBlank="1" showErrorMessage="1" sqref="A5 A19 A33 A47 A61 A68 A76 A85 A92 A99 A106 A111 A120 A132 A147 A152 A157 A162 A167 A176 A184 A189 A194 A197 A202 A212 A221 A226 A231 A236 A241 A246 A251 A256 A263 A272 A277 A289 A296 A301 A310 A315 A325 A330 A335 A338 A343 A351 A356 A366 A371 A381 A391 A396 A406 A416 A426 A431 A441 A451 A461 A471 A476 A481 A486 A491 A496 A501">
      <formula1>EAT!$M$2:$M$273</formula1>
    </dataValidation>
    <dataValidation type="list" allowBlank="1" showErrorMessage="1" sqref="C7 C9 C11 C13:C14 C16 C21 C23 C25 C27:C28 C30 C35 C37 C39 C41:C42 C44 C49 C51 C53 C55:C56 C58 C63 C65 C70 C72 C74 C78 C80 C82 C87 C89 C94 C96 C101 C103 C108 C113 C115 C117 C122 C124 C126:C127 C129 C134 C136 C138:C139 C141 C143:C144 C149 C154 C159 C164 C169 C171 C173 C178 C180 C182:C183 C186 C191 C196 C199 C204 C206 C208:C209 C214 C216 C218 C223 C228 C233 C238 C243 C248 C253 C258 C260 C265 C267 C269 C274 C279 C281 C283:C284 C286 C291 C293 C298 C303 C305 C307 C312 C317 C319 C321:C322 C327 C332 C337 C340 C345 C347:C350 C353 C358 C360:C363 C365 C368 C373 C375:C378 C380 C383 C385:C388 C390 C393 C398 C400:C403 C405 C408 C410:C413 C415 C418 C420:C423 C425 C428 C433 C435:C438 C440 C443 C445:C448 C450 C453 C455:C458 C460 C463 C465:C468 C470 C473 C478 C483 C488 C493 C498 C503:C568 C570:C1000">
      <formula1>BART!$I$2:$I$179</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outlineLevelRow="1"/>
  <cols>
    <col customWidth="1" min="1" max="4" width="13.29"/>
    <col customWidth="1" min="5" max="5" width="54.14"/>
    <col customWidth="1" min="6" max="6" width="36.0"/>
    <col customWidth="1" min="7" max="7" width="13.29"/>
    <col customWidth="1" min="8" max="8" width="17.57"/>
    <col customWidth="1" min="9" max="9" width="10.29"/>
    <col customWidth="1" min="10" max="10" width="13.0"/>
    <col customWidth="1" min="11" max="11" width="11.86"/>
    <col customWidth="1" min="12" max="12" width="29.14"/>
    <col customWidth="1" min="13" max="13" width="13.0"/>
    <col customWidth="1" min="14" max="14" width="10.57"/>
    <col customWidth="1" min="15" max="15" width="10.86"/>
    <col customWidth="1" min="16" max="16" width="33.14"/>
    <col customWidth="1" min="17" max="17" width="14.14"/>
    <col customWidth="1" min="18" max="18" width="37.14"/>
    <col customWidth="1" min="19" max="21" width="22.71"/>
    <col customWidth="1" min="22" max="22" width="37.29"/>
    <col customWidth="1" min="23" max="23" width="38.71"/>
    <col customWidth="1" min="24" max="24" width="23.86"/>
    <col customWidth="1" min="25" max="25" width="24.57"/>
    <col customWidth="1" min="26" max="26" width="19.43"/>
    <col customWidth="1" min="27" max="27" width="24.57"/>
    <col customWidth="1" min="28" max="28" width="19.57"/>
    <col customWidth="1" min="29" max="29" width="18.29"/>
    <col customWidth="1" min="30" max="30" width="24.57"/>
  </cols>
  <sheetData>
    <row r="1" ht="15.75" customHeight="1">
      <c r="A1" s="4"/>
      <c r="B1" s="4"/>
      <c r="C1" s="4"/>
      <c r="D1" s="4"/>
      <c r="E1" s="4"/>
      <c r="F1" s="4"/>
      <c r="G1" s="4"/>
      <c r="H1" s="278" t="s">
        <v>18</v>
      </c>
      <c r="I1" s="278"/>
      <c r="J1" s="278"/>
      <c r="K1" s="278"/>
      <c r="L1" s="278"/>
      <c r="M1" s="279"/>
      <c r="N1" s="279"/>
      <c r="O1" s="279"/>
      <c r="P1" s="279"/>
      <c r="Q1" s="279"/>
      <c r="R1" s="279"/>
      <c r="S1" s="279"/>
      <c r="T1" s="279"/>
      <c r="U1" s="279"/>
      <c r="V1" s="280" t="s">
        <v>2620</v>
      </c>
      <c r="W1" s="281"/>
      <c r="X1" s="281"/>
      <c r="Y1" s="239"/>
      <c r="Z1" s="4"/>
      <c r="AA1" s="163"/>
      <c r="AB1" s="4"/>
      <c r="AC1" s="4"/>
      <c r="AD1" s="4"/>
      <c r="AE1" s="4"/>
      <c r="AF1" s="4"/>
      <c r="AG1" s="4"/>
      <c r="AH1" s="4"/>
      <c r="AI1" s="4"/>
      <c r="AJ1" s="4"/>
      <c r="AK1" s="4"/>
      <c r="AL1" s="4"/>
      <c r="AM1" s="4"/>
      <c r="AN1" s="4"/>
      <c r="AO1" s="4"/>
      <c r="AP1" s="4"/>
      <c r="AQ1" s="4"/>
    </row>
    <row r="2" ht="15.75" customHeight="1">
      <c r="A2" s="282" t="s">
        <v>2621</v>
      </c>
      <c r="B2" s="282" t="s">
        <v>943</v>
      </c>
      <c r="C2" s="282" t="s">
        <v>944</v>
      </c>
      <c r="D2" s="4" t="s">
        <v>60</v>
      </c>
      <c r="E2" s="4" t="s">
        <v>63</v>
      </c>
      <c r="F2" s="4" t="s">
        <v>25</v>
      </c>
      <c r="G2" s="4" t="s">
        <v>64</v>
      </c>
      <c r="H2" s="233" t="s">
        <v>30</v>
      </c>
      <c r="I2" s="233" t="s">
        <v>33</v>
      </c>
      <c r="J2" s="163" t="s">
        <v>35</v>
      </c>
      <c r="K2" s="163" t="s">
        <v>36</v>
      </c>
      <c r="L2" s="4" t="s">
        <v>8</v>
      </c>
      <c r="M2" s="4" t="s">
        <v>38</v>
      </c>
      <c r="N2" s="165" t="s">
        <v>41</v>
      </c>
      <c r="O2" s="165" t="s">
        <v>43</v>
      </c>
      <c r="P2" s="4" t="s">
        <v>6</v>
      </c>
      <c r="Q2" s="4" t="s">
        <v>47</v>
      </c>
      <c r="R2" s="4" t="s">
        <v>50</v>
      </c>
      <c r="S2" s="283" t="s">
        <v>52</v>
      </c>
      <c r="T2" s="284" t="s">
        <v>55</v>
      </c>
      <c r="U2" s="240" t="s">
        <v>58</v>
      </c>
      <c r="V2" s="285" t="s">
        <v>67</v>
      </c>
      <c r="W2" s="286" t="s">
        <v>70</v>
      </c>
      <c r="X2" s="287" t="s">
        <v>73</v>
      </c>
      <c r="Y2" s="287" t="s">
        <v>76</v>
      </c>
      <c r="Z2" s="287" t="s">
        <v>78</v>
      </c>
      <c r="AA2" s="163" t="s">
        <v>80</v>
      </c>
      <c r="AB2" s="4" t="s">
        <v>82</v>
      </c>
      <c r="AC2" s="4" t="s">
        <v>84</v>
      </c>
      <c r="AD2" s="4" t="s">
        <v>85</v>
      </c>
      <c r="AE2" s="4"/>
      <c r="AF2" s="4"/>
      <c r="AG2" s="4"/>
      <c r="AH2" s="4"/>
      <c r="AI2" s="4"/>
      <c r="AJ2" s="4"/>
      <c r="AK2" s="4"/>
      <c r="AL2" s="4"/>
      <c r="AM2" s="4"/>
      <c r="AN2" s="4"/>
      <c r="AO2" s="4"/>
      <c r="AP2" s="4"/>
      <c r="AQ2" s="4"/>
    </row>
    <row r="3" ht="15.75" customHeight="1">
      <c r="A3" s="2"/>
      <c r="B3" s="2"/>
      <c r="C3" s="2"/>
      <c r="D3" s="2" t="s">
        <v>91</v>
      </c>
      <c r="E3" s="7" t="s">
        <v>887</v>
      </c>
      <c r="F3" s="7" t="s">
        <v>691</v>
      </c>
      <c r="G3" s="7"/>
      <c r="H3" s="7"/>
      <c r="I3" s="7"/>
      <c r="J3" s="7"/>
      <c r="K3" s="7"/>
      <c r="L3" s="7"/>
      <c r="M3" s="7"/>
      <c r="N3" s="7"/>
      <c r="O3" s="7"/>
      <c r="P3" s="7"/>
      <c r="Q3" s="7"/>
      <c r="R3" s="7"/>
      <c r="S3" s="7"/>
      <c r="T3" s="7"/>
      <c r="U3" s="7"/>
      <c r="V3" s="288"/>
      <c r="W3" s="191"/>
      <c r="X3" s="7"/>
      <c r="Y3" s="28"/>
      <c r="Z3" s="2"/>
      <c r="AA3" s="2"/>
      <c r="AB3" s="31"/>
      <c r="AC3" s="31"/>
      <c r="AD3" s="31"/>
      <c r="AE3" s="2"/>
      <c r="AF3" s="2"/>
      <c r="AG3" s="2"/>
      <c r="AH3" s="2"/>
      <c r="AI3" s="2"/>
      <c r="AJ3" s="2"/>
      <c r="AK3" s="2"/>
      <c r="AL3" s="2"/>
      <c r="AM3" s="2"/>
      <c r="AN3" s="2"/>
      <c r="AO3" s="2"/>
      <c r="AP3" s="2"/>
      <c r="AQ3" s="2"/>
    </row>
    <row r="4" ht="15.75" customHeight="1" outlineLevel="1">
      <c r="A4" s="7"/>
      <c r="B4" s="7"/>
      <c r="C4" s="7"/>
      <c r="D4" s="7"/>
      <c r="E4" s="7"/>
      <c r="F4" s="7" t="s">
        <v>2281</v>
      </c>
      <c r="G4" s="7" t="s">
        <v>2180</v>
      </c>
      <c r="H4" s="7"/>
      <c r="I4" s="7"/>
      <c r="J4" s="7"/>
      <c r="K4" s="7"/>
      <c r="L4" s="7"/>
      <c r="M4" s="7"/>
      <c r="N4" s="7"/>
      <c r="O4" s="7"/>
      <c r="P4" s="7"/>
      <c r="Q4" s="7"/>
      <c r="R4" s="7"/>
      <c r="S4" s="7"/>
      <c r="T4" s="7"/>
      <c r="U4" s="7"/>
      <c r="V4" s="288"/>
      <c r="W4" s="183"/>
      <c r="X4" s="7"/>
      <c r="Y4" s="185"/>
      <c r="Z4" s="7"/>
      <c r="AA4" s="7"/>
      <c r="AB4" s="7"/>
      <c r="AC4" s="7"/>
      <c r="AD4" s="242"/>
      <c r="AE4" s="7"/>
      <c r="AF4" s="7"/>
      <c r="AG4" s="7"/>
      <c r="AH4" s="7"/>
      <c r="AI4" s="7"/>
      <c r="AJ4" s="7"/>
      <c r="AK4" s="7"/>
      <c r="AL4" s="7"/>
      <c r="AM4" s="7"/>
      <c r="AN4" s="7"/>
      <c r="AO4" s="7"/>
      <c r="AP4" s="7"/>
      <c r="AQ4" s="7"/>
    </row>
    <row r="5" ht="15.75" customHeight="1">
      <c r="A5" s="2"/>
      <c r="B5" s="2"/>
      <c r="C5" s="2"/>
      <c r="D5" s="2" t="s">
        <v>89</v>
      </c>
      <c r="E5" s="2" t="s">
        <v>717</v>
      </c>
      <c r="F5" s="7" t="s">
        <v>691</v>
      </c>
      <c r="G5" s="7"/>
      <c r="H5" s="7"/>
      <c r="I5" s="7"/>
      <c r="J5" s="7"/>
      <c r="K5" s="7"/>
      <c r="L5" s="7"/>
      <c r="M5" s="7"/>
      <c r="N5" s="7"/>
      <c r="O5" s="7"/>
      <c r="P5" s="7"/>
      <c r="Q5" s="7"/>
      <c r="R5" s="7"/>
      <c r="S5" s="7"/>
      <c r="T5" s="7"/>
      <c r="U5" s="7"/>
      <c r="V5" s="288"/>
      <c r="W5" s="191"/>
      <c r="X5" s="7"/>
      <c r="Y5" s="28"/>
      <c r="Z5" s="2"/>
      <c r="AA5" s="2" t="s">
        <v>2622</v>
      </c>
      <c r="AB5" s="31"/>
      <c r="AC5" s="31"/>
      <c r="AD5" s="31"/>
      <c r="AE5" s="2"/>
      <c r="AF5" s="2"/>
      <c r="AG5" s="2"/>
      <c r="AH5" s="2"/>
      <c r="AI5" s="2"/>
      <c r="AJ5" s="2"/>
      <c r="AK5" s="2"/>
      <c r="AL5" s="2"/>
      <c r="AM5" s="2"/>
      <c r="AN5" s="2"/>
      <c r="AO5" s="2"/>
      <c r="AP5" s="2"/>
      <c r="AQ5" s="2"/>
    </row>
    <row r="6" ht="15.75" customHeight="1" outlineLevel="1">
      <c r="A6" s="7"/>
      <c r="B6" s="7"/>
      <c r="C6" s="7"/>
      <c r="D6" s="7"/>
      <c r="E6" s="7"/>
      <c r="F6" s="7" t="s">
        <v>689</v>
      </c>
      <c r="G6" s="7" t="s">
        <v>2180</v>
      </c>
      <c r="H6" s="7"/>
      <c r="I6" s="7"/>
      <c r="J6" s="7"/>
      <c r="K6" s="7"/>
      <c r="L6" s="7"/>
      <c r="M6" s="7"/>
      <c r="N6" s="7"/>
      <c r="O6" s="7"/>
      <c r="P6" s="7"/>
      <c r="Q6" s="7"/>
      <c r="R6" s="7"/>
      <c r="S6" s="7"/>
      <c r="T6" s="7"/>
      <c r="U6" s="7"/>
      <c r="V6" s="288"/>
      <c r="W6" s="183"/>
      <c r="X6" s="7"/>
      <c r="Y6" s="185"/>
      <c r="Z6" s="7"/>
      <c r="AA6" s="7"/>
      <c r="AB6" s="7"/>
      <c r="AC6" s="7"/>
      <c r="AD6" s="242"/>
      <c r="AE6" s="7"/>
      <c r="AF6" s="7"/>
      <c r="AG6" s="7"/>
      <c r="AH6" s="7"/>
      <c r="AI6" s="7"/>
      <c r="AJ6" s="7"/>
      <c r="AK6" s="7"/>
      <c r="AL6" s="7"/>
      <c r="AM6" s="7"/>
      <c r="AN6" s="7"/>
      <c r="AO6" s="7"/>
      <c r="AP6" s="7"/>
      <c r="AQ6" s="7"/>
    </row>
    <row r="7" ht="15.75" customHeight="1" collapsed="1">
      <c r="A7" s="2"/>
      <c r="B7" s="2"/>
      <c r="C7" s="2"/>
      <c r="D7" s="2" t="s">
        <v>89</v>
      </c>
      <c r="E7" s="7" t="s">
        <v>883</v>
      </c>
      <c r="F7" s="7" t="s">
        <v>691</v>
      </c>
      <c r="G7" s="7"/>
      <c r="H7" s="7"/>
      <c r="I7" s="7"/>
      <c r="J7" s="7"/>
      <c r="K7" s="7"/>
      <c r="L7" s="7"/>
      <c r="M7" s="7"/>
      <c r="N7" s="7"/>
      <c r="O7" s="7"/>
      <c r="P7" s="7"/>
      <c r="Q7" s="7"/>
      <c r="R7" s="7"/>
      <c r="S7" s="7"/>
      <c r="T7" s="7"/>
      <c r="U7" s="7"/>
      <c r="V7" s="288"/>
      <c r="W7" s="191"/>
      <c r="X7" s="7"/>
      <c r="Y7" s="28"/>
      <c r="Z7" s="2"/>
      <c r="AA7" s="2"/>
      <c r="AB7" s="31"/>
      <c r="AC7" s="31"/>
      <c r="AD7" s="31"/>
      <c r="AE7" s="2"/>
      <c r="AF7" s="2"/>
      <c r="AG7" s="2"/>
      <c r="AH7" s="2"/>
      <c r="AI7" s="2"/>
      <c r="AJ7" s="2"/>
      <c r="AK7" s="2"/>
      <c r="AL7" s="2"/>
      <c r="AM7" s="2"/>
      <c r="AN7" s="2"/>
      <c r="AO7" s="2"/>
      <c r="AP7" s="2"/>
      <c r="AQ7" s="2"/>
    </row>
    <row r="8" ht="15.75" hidden="1" customHeight="1" outlineLevel="1">
      <c r="A8" s="7"/>
      <c r="B8" s="7"/>
      <c r="C8" s="7"/>
      <c r="D8" s="7"/>
      <c r="E8" s="2"/>
      <c r="F8" s="7" t="s">
        <v>687</v>
      </c>
      <c r="G8" s="2" t="s">
        <v>2180</v>
      </c>
      <c r="H8" s="7"/>
      <c r="I8" s="7"/>
      <c r="J8" s="7"/>
      <c r="K8" s="7"/>
      <c r="L8" s="7"/>
      <c r="M8" s="7"/>
      <c r="N8" s="7"/>
      <c r="O8" s="7"/>
      <c r="P8" s="7"/>
      <c r="Q8" s="7"/>
      <c r="R8" s="7"/>
      <c r="S8" s="7"/>
      <c r="T8" s="7"/>
      <c r="U8" s="7"/>
      <c r="V8" s="191" t="s">
        <v>2623</v>
      </c>
      <c r="W8" s="191" t="s">
        <v>2624</v>
      </c>
      <c r="X8" s="7"/>
      <c r="Y8" s="28"/>
      <c r="Z8" s="2"/>
      <c r="AA8" s="2"/>
      <c r="AB8" s="31"/>
      <c r="AC8" s="31"/>
      <c r="AD8" s="31"/>
      <c r="AE8" s="2"/>
      <c r="AF8" s="2"/>
    </row>
    <row r="9" ht="15.75" customHeight="1" collapsed="1">
      <c r="A9" s="2"/>
      <c r="B9" s="2"/>
      <c r="C9" s="2"/>
      <c r="D9" s="2" t="s">
        <v>89</v>
      </c>
      <c r="E9" s="7" t="s">
        <v>711</v>
      </c>
      <c r="F9" s="7" t="s">
        <v>691</v>
      </c>
      <c r="G9" s="7"/>
      <c r="H9" s="7"/>
      <c r="I9" s="7"/>
      <c r="J9" s="7"/>
      <c r="K9" s="7"/>
      <c r="L9" s="7"/>
      <c r="M9" s="7"/>
      <c r="N9" s="7"/>
      <c r="O9" s="7"/>
      <c r="P9" s="7"/>
      <c r="Q9" s="7"/>
      <c r="R9" s="7"/>
      <c r="S9" s="7"/>
      <c r="T9" s="7"/>
      <c r="U9" s="7"/>
      <c r="V9" s="288"/>
      <c r="W9" s="191"/>
      <c r="X9" s="7"/>
      <c r="Y9" s="28"/>
      <c r="Z9" s="2"/>
      <c r="AA9" s="2"/>
      <c r="AB9" s="31"/>
      <c r="AC9" s="31"/>
      <c r="AD9" s="31"/>
      <c r="AE9" s="2"/>
      <c r="AF9" s="2"/>
      <c r="AG9" s="2"/>
      <c r="AH9" s="2"/>
      <c r="AI9" s="2"/>
      <c r="AJ9" s="2"/>
      <c r="AK9" s="2"/>
      <c r="AL9" s="2"/>
      <c r="AM9" s="2"/>
      <c r="AN9" s="2"/>
      <c r="AO9" s="2"/>
      <c r="AP9" s="2"/>
      <c r="AQ9" s="2"/>
    </row>
    <row r="10" ht="15.75" hidden="1" customHeight="1" outlineLevel="1">
      <c r="A10" s="2"/>
      <c r="B10" s="2"/>
      <c r="C10" s="2"/>
      <c r="D10" s="2"/>
      <c r="E10" s="2"/>
      <c r="F10" s="7" t="s">
        <v>2206</v>
      </c>
      <c r="G10" s="2" t="s">
        <v>2180</v>
      </c>
      <c r="H10" s="7"/>
      <c r="I10" s="7"/>
      <c r="J10" s="7"/>
      <c r="K10" s="7"/>
      <c r="L10" s="7"/>
      <c r="M10" s="7"/>
      <c r="N10" s="7"/>
      <c r="O10" s="7"/>
      <c r="P10" s="7"/>
      <c r="Q10" s="7"/>
      <c r="R10" s="7"/>
      <c r="S10" s="7"/>
      <c r="T10" s="7"/>
      <c r="U10" s="7"/>
      <c r="V10" s="288"/>
      <c r="W10" s="191"/>
      <c r="X10" s="7"/>
      <c r="Y10" s="28"/>
      <c r="Z10" s="2"/>
      <c r="AA10" s="2"/>
      <c r="AB10" s="31"/>
      <c r="AC10" s="31"/>
      <c r="AD10" s="31"/>
      <c r="AE10" s="2"/>
      <c r="AF10" s="2"/>
    </row>
    <row r="11" ht="15.75" customHeight="1" collapsed="1">
      <c r="A11" s="2"/>
      <c r="B11" s="2"/>
      <c r="C11" s="2"/>
      <c r="D11" s="2" t="s">
        <v>89</v>
      </c>
      <c r="E11" s="7" t="s">
        <v>707</v>
      </c>
      <c r="F11" s="7" t="s">
        <v>691</v>
      </c>
      <c r="G11" s="7"/>
      <c r="H11" s="7"/>
      <c r="I11" s="7"/>
      <c r="J11" s="7"/>
      <c r="K11" s="7"/>
      <c r="L11" s="7"/>
      <c r="M11" s="7"/>
      <c r="N11" s="7"/>
      <c r="O11" s="7"/>
      <c r="P11" s="7"/>
      <c r="Q11" s="7"/>
      <c r="R11" s="7"/>
      <c r="S11" s="7"/>
      <c r="T11" s="7"/>
      <c r="U11" s="7"/>
      <c r="V11" s="288"/>
      <c r="W11" s="191"/>
      <c r="X11" s="7"/>
      <c r="Y11" s="28"/>
      <c r="Z11" s="2"/>
      <c r="AA11" s="2"/>
      <c r="AB11" s="31"/>
      <c r="AC11" s="31"/>
      <c r="AD11" s="31"/>
      <c r="AE11" s="2"/>
      <c r="AF11" s="2"/>
      <c r="AG11" s="2"/>
      <c r="AH11" s="2"/>
      <c r="AI11" s="2"/>
      <c r="AJ11" s="2"/>
      <c r="AK11" s="2"/>
      <c r="AL11" s="2"/>
      <c r="AM11" s="2"/>
      <c r="AN11" s="2"/>
      <c r="AO11" s="2"/>
      <c r="AP11" s="2"/>
      <c r="AQ11" s="2"/>
    </row>
    <row r="12" ht="15.75" hidden="1" customHeight="1" outlineLevel="1">
      <c r="A12" s="7"/>
      <c r="B12" s="7"/>
      <c r="C12" s="7"/>
      <c r="D12" s="7"/>
      <c r="E12" s="2"/>
      <c r="F12" s="7" t="s">
        <v>2445</v>
      </c>
      <c r="G12" s="2" t="s">
        <v>2180</v>
      </c>
      <c r="H12" s="7"/>
      <c r="I12" s="7"/>
      <c r="J12" s="7"/>
      <c r="K12" s="7"/>
      <c r="L12" s="7"/>
      <c r="M12" s="7"/>
      <c r="N12" s="7"/>
      <c r="O12" s="7"/>
      <c r="P12" s="7"/>
      <c r="Q12" s="7"/>
      <c r="R12" s="7"/>
      <c r="S12" s="7"/>
      <c r="T12" s="7"/>
      <c r="U12" s="7"/>
      <c r="V12" s="288"/>
      <c r="W12" s="191"/>
      <c r="X12" s="7"/>
      <c r="Y12" s="28"/>
      <c r="Z12" s="2"/>
      <c r="AA12" s="2"/>
      <c r="AB12" s="31"/>
      <c r="AC12" s="31"/>
      <c r="AD12" s="31"/>
      <c r="AE12" s="2"/>
      <c r="AF12" s="2"/>
    </row>
    <row r="13" ht="15.75" customHeight="1" collapsed="1">
      <c r="A13" s="2"/>
      <c r="B13" s="2"/>
      <c r="C13" s="2"/>
      <c r="D13" s="2" t="s">
        <v>89</v>
      </c>
      <c r="E13" s="7" t="s">
        <v>759</v>
      </c>
      <c r="F13" s="7" t="s">
        <v>691</v>
      </c>
      <c r="G13" s="7"/>
      <c r="H13" s="7"/>
      <c r="I13" s="7"/>
      <c r="J13" s="7"/>
      <c r="K13" s="7"/>
      <c r="L13" s="7"/>
      <c r="M13" s="7"/>
      <c r="N13" s="7"/>
      <c r="O13" s="7"/>
      <c r="P13" s="7"/>
      <c r="Q13" s="7"/>
      <c r="R13" s="7"/>
      <c r="S13" s="7"/>
      <c r="T13" s="7"/>
      <c r="U13" s="7"/>
      <c r="V13" s="288"/>
      <c r="W13" s="191"/>
      <c r="X13" s="7"/>
      <c r="Y13" s="28"/>
      <c r="Z13" s="2"/>
      <c r="AA13" s="2"/>
      <c r="AB13" s="31"/>
      <c r="AC13" s="31"/>
      <c r="AD13" s="31"/>
      <c r="AE13" s="2"/>
      <c r="AF13" s="2"/>
      <c r="AG13" s="2"/>
      <c r="AH13" s="2"/>
      <c r="AI13" s="2"/>
      <c r="AJ13" s="2"/>
      <c r="AK13" s="2"/>
      <c r="AL13" s="2"/>
      <c r="AM13" s="2"/>
      <c r="AN13" s="2"/>
      <c r="AO13" s="2"/>
      <c r="AP13" s="2"/>
      <c r="AQ13" s="2"/>
    </row>
    <row r="14" ht="15.75" hidden="1" customHeight="1" outlineLevel="1">
      <c r="A14" s="7"/>
      <c r="B14" s="7"/>
      <c r="C14" s="7"/>
      <c r="D14" s="7"/>
      <c r="E14" s="2"/>
      <c r="F14" s="7" t="s">
        <v>2409</v>
      </c>
      <c r="G14" s="2" t="s">
        <v>2226</v>
      </c>
      <c r="H14" s="7"/>
      <c r="I14" s="7"/>
      <c r="J14" s="7"/>
      <c r="K14" s="7"/>
      <c r="L14" s="7"/>
      <c r="M14" s="7"/>
      <c r="N14" s="7"/>
      <c r="O14" s="7"/>
      <c r="P14" s="7"/>
      <c r="Q14" s="7"/>
      <c r="R14" s="7"/>
      <c r="S14" s="7"/>
      <c r="T14" s="7"/>
      <c r="U14" s="7"/>
      <c r="V14" s="288"/>
      <c r="W14" s="191"/>
      <c r="X14" s="7"/>
      <c r="Y14" s="28"/>
      <c r="Z14" s="2"/>
      <c r="AA14" s="2"/>
      <c r="AB14" s="31"/>
      <c r="AC14" s="31"/>
      <c r="AD14" s="31"/>
      <c r="AE14" s="2"/>
      <c r="AF14" s="2"/>
    </row>
    <row r="15" ht="15.75" hidden="1" customHeight="1" outlineLevel="1">
      <c r="A15" s="7"/>
      <c r="B15" s="7"/>
      <c r="C15" s="7"/>
      <c r="D15" s="7"/>
      <c r="E15" s="2"/>
      <c r="F15" s="7" t="s">
        <v>2403</v>
      </c>
      <c r="G15" s="7" t="s">
        <v>2226</v>
      </c>
      <c r="H15" s="7"/>
      <c r="I15" s="7"/>
      <c r="J15" s="7"/>
      <c r="K15" s="7"/>
      <c r="L15" s="7"/>
      <c r="M15" s="7"/>
      <c r="N15" s="7"/>
      <c r="O15" s="7"/>
      <c r="P15" s="7"/>
      <c r="Q15" s="7"/>
      <c r="R15" s="7"/>
      <c r="S15" s="7"/>
      <c r="T15" s="7"/>
      <c r="U15" s="7"/>
      <c r="V15" s="288"/>
      <c r="W15" s="191"/>
      <c r="X15" s="7"/>
      <c r="Y15" s="28"/>
      <c r="Z15" s="2"/>
      <c r="AA15" s="2"/>
      <c r="AB15" s="31"/>
      <c r="AC15" s="31"/>
      <c r="AD15" s="31"/>
      <c r="AE15" s="2"/>
      <c r="AF15" s="2"/>
    </row>
    <row r="16" ht="15.75" hidden="1" customHeight="1" outlineLevel="1">
      <c r="A16" s="7"/>
      <c r="B16" s="7"/>
      <c r="C16" s="7"/>
      <c r="D16" s="7"/>
      <c r="E16" s="2"/>
      <c r="F16" s="7" t="s">
        <v>2415</v>
      </c>
      <c r="G16" s="2" t="s">
        <v>2226</v>
      </c>
      <c r="H16" s="7"/>
      <c r="I16" s="7"/>
      <c r="J16" s="7"/>
      <c r="K16" s="7"/>
      <c r="L16" s="7"/>
      <c r="M16" s="7"/>
      <c r="N16" s="7"/>
      <c r="O16" s="7"/>
      <c r="P16" s="7"/>
      <c r="Q16" s="7"/>
      <c r="R16" s="7"/>
      <c r="S16" s="7"/>
      <c r="T16" s="7"/>
      <c r="U16" s="7"/>
      <c r="V16" s="288"/>
      <c r="W16" s="191"/>
      <c r="X16" s="7"/>
      <c r="Y16" s="28"/>
      <c r="Z16" s="2"/>
      <c r="AA16" s="2"/>
      <c r="AB16" s="31"/>
      <c r="AC16" s="31"/>
      <c r="AD16" s="31"/>
      <c r="AE16" s="2"/>
      <c r="AF16" s="2"/>
    </row>
    <row r="17" ht="15.75" hidden="1" customHeight="1" outlineLevel="1">
      <c r="A17" s="7"/>
      <c r="B17" s="7"/>
      <c r="C17" s="7"/>
      <c r="D17" s="7"/>
      <c r="E17" s="2"/>
      <c r="F17" s="7" t="s">
        <v>2421</v>
      </c>
      <c r="G17" s="2" t="s">
        <v>2226</v>
      </c>
      <c r="H17" s="7"/>
      <c r="I17" s="7"/>
      <c r="J17" s="7"/>
      <c r="K17" s="7"/>
      <c r="L17" s="7"/>
      <c r="M17" s="7"/>
      <c r="N17" s="7"/>
      <c r="O17" s="7"/>
      <c r="P17" s="7"/>
      <c r="Q17" s="7"/>
      <c r="R17" s="7"/>
      <c r="S17" s="7"/>
      <c r="T17" s="7"/>
      <c r="U17" s="7"/>
      <c r="V17" s="288"/>
      <c r="W17" s="191"/>
      <c r="X17" s="7"/>
      <c r="Y17" s="28"/>
      <c r="Z17" s="2"/>
      <c r="AA17" s="2"/>
      <c r="AB17" s="31"/>
      <c r="AC17" s="31"/>
      <c r="AD17" s="31"/>
      <c r="AE17" s="2"/>
      <c r="AF17" s="2"/>
    </row>
    <row r="18" ht="15.75" customHeight="1" collapsed="1">
      <c r="A18" s="2"/>
      <c r="B18" s="2"/>
      <c r="C18" s="2"/>
      <c r="D18" s="2" t="s">
        <v>89</v>
      </c>
      <c r="E18" s="7" t="s">
        <v>757</v>
      </c>
      <c r="F18" s="7" t="s">
        <v>691</v>
      </c>
      <c r="G18" s="7"/>
      <c r="H18" s="7"/>
      <c r="I18" s="7"/>
      <c r="J18" s="7"/>
      <c r="K18" s="7"/>
      <c r="L18" s="7"/>
      <c r="M18" s="7"/>
      <c r="N18" s="7"/>
      <c r="O18" s="7"/>
      <c r="P18" s="7"/>
      <c r="Q18" s="7"/>
      <c r="R18" s="7"/>
      <c r="S18" s="7"/>
      <c r="T18" s="7"/>
      <c r="U18" s="7"/>
      <c r="V18" s="288"/>
      <c r="W18" s="191"/>
      <c r="X18" s="7"/>
      <c r="Y18" s="28"/>
      <c r="Z18" s="2"/>
      <c r="AA18" s="2"/>
      <c r="AB18" s="31"/>
      <c r="AC18" s="31"/>
      <c r="AD18" s="31"/>
      <c r="AE18" s="2"/>
      <c r="AF18" s="2"/>
      <c r="AG18" s="2"/>
      <c r="AH18" s="2"/>
      <c r="AI18" s="2"/>
      <c r="AJ18" s="2"/>
      <c r="AK18" s="2"/>
      <c r="AL18" s="2"/>
      <c r="AM18" s="2"/>
      <c r="AN18" s="2"/>
      <c r="AO18" s="2"/>
      <c r="AP18" s="2"/>
      <c r="AQ18" s="2"/>
    </row>
    <row r="19" ht="15.75" hidden="1" customHeight="1" outlineLevel="1">
      <c r="A19" s="2"/>
      <c r="B19" s="2"/>
      <c r="C19" s="2"/>
      <c r="D19" s="2"/>
      <c r="E19" s="2"/>
      <c r="F19" s="7" t="s">
        <v>2427</v>
      </c>
      <c r="G19" s="2" t="s">
        <v>2226</v>
      </c>
      <c r="H19" s="7"/>
      <c r="I19" s="7"/>
      <c r="J19" s="7"/>
      <c r="K19" s="7"/>
      <c r="L19" s="7"/>
      <c r="M19" s="7"/>
      <c r="N19" s="7"/>
      <c r="O19" s="7"/>
      <c r="P19" s="7"/>
      <c r="Q19" s="7"/>
      <c r="R19" s="7"/>
      <c r="S19" s="7"/>
      <c r="T19" s="7"/>
      <c r="U19" s="7"/>
      <c r="V19" s="288"/>
      <c r="W19" s="191"/>
      <c r="X19" s="7"/>
      <c r="Y19" s="28"/>
      <c r="Z19" s="2"/>
      <c r="AA19" s="2"/>
      <c r="AB19" s="31"/>
      <c r="AC19" s="31"/>
      <c r="AD19" s="31"/>
      <c r="AE19" s="2"/>
      <c r="AF19" s="2"/>
    </row>
    <row r="20" ht="15.75" hidden="1" customHeight="1" outlineLevel="1">
      <c r="A20" s="2"/>
      <c r="B20" s="2"/>
      <c r="C20" s="2"/>
      <c r="D20" s="2"/>
      <c r="E20" s="2"/>
      <c r="F20" s="7" t="s">
        <v>2431</v>
      </c>
      <c r="G20" s="2" t="s">
        <v>2226</v>
      </c>
      <c r="H20" s="7"/>
      <c r="I20" s="7"/>
      <c r="J20" s="7"/>
      <c r="K20" s="7"/>
      <c r="L20" s="7"/>
      <c r="M20" s="7"/>
      <c r="N20" s="7"/>
      <c r="O20" s="7"/>
      <c r="P20" s="7"/>
      <c r="Q20" s="7"/>
      <c r="R20" s="7"/>
      <c r="S20" s="7"/>
      <c r="T20" s="7"/>
      <c r="U20" s="7"/>
      <c r="V20" s="288"/>
      <c r="W20" s="191"/>
      <c r="X20" s="7"/>
      <c r="Y20" s="28"/>
      <c r="Z20" s="2"/>
      <c r="AA20" s="2"/>
      <c r="AB20" s="31"/>
      <c r="AC20" s="31"/>
      <c r="AD20" s="31"/>
      <c r="AE20" s="2"/>
      <c r="AF20" s="2"/>
    </row>
    <row r="21" ht="15.75" hidden="1" customHeight="1" outlineLevel="1">
      <c r="A21" s="2"/>
      <c r="B21" s="2"/>
      <c r="C21" s="2"/>
      <c r="D21" s="2"/>
      <c r="E21" s="2"/>
      <c r="F21" s="7" t="s">
        <v>2435</v>
      </c>
      <c r="G21" s="2" t="s">
        <v>2226</v>
      </c>
      <c r="H21" s="7"/>
      <c r="I21" s="7"/>
      <c r="J21" s="7"/>
      <c r="K21" s="7"/>
      <c r="L21" s="7"/>
      <c r="M21" s="7"/>
      <c r="N21" s="7"/>
      <c r="O21" s="7"/>
      <c r="P21" s="7"/>
      <c r="Q21" s="7"/>
      <c r="R21" s="7"/>
      <c r="S21" s="7"/>
      <c r="T21" s="7"/>
      <c r="U21" s="7"/>
      <c r="V21" s="288"/>
      <c r="W21" s="191"/>
      <c r="X21" s="7"/>
      <c r="Y21" s="28"/>
      <c r="Z21" s="2"/>
      <c r="AA21" s="2"/>
      <c r="AB21" s="31"/>
      <c r="AC21" s="31"/>
      <c r="AD21" s="31"/>
      <c r="AE21" s="2"/>
      <c r="AF21" s="2"/>
    </row>
    <row r="22" ht="15.75" customHeight="1" collapsed="1">
      <c r="A22" s="2"/>
      <c r="B22" s="2"/>
      <c r="C22" s="2"/>
      <c r="D22" s="2" t="s">
        <v>89</v>
      </c>
      <c r="E22" s="7" t="s">
        <v>715</v>
      </c>
      <c r="F22" s="7"/>
      <c r="G22" s="7"/>
      <c r="H22" s="7"/>
      <c r="I22" s="7"/>
      <c r="J22" s="7"/>
      <c r="K22" s="7"/>
      <c r="L22" s="7"/>
      <c r="M22" s="7"/>
      <c r="N22" s="7"/>
      <c r="O22" s="7"/>
      <c r="P22" s="7"/>
      <c r="Q22" s="7"/>
      <c r="R22" s="7"/>
      <c r="S22" s="7"/>
      <c r="T22" s="7"/>
      <c r="U22" s="7"/>
      <c r="V22" s="288"/>
      <c r="W22" s="191"/>
      <c r="X22" s="7"/>
      <c r="Y22" s="28"/>
      <c r="Z22" s="2"/>
      <c r="AA22" s="2"/>
      <c r="AB22" s="31"/>
      <c r="AC22" s="31"/>
      <c r="AD22" s="31"/>
      <c r="AE22" s="2"/>
      <c r="AF22" s="2"/>
      <c r="AG22" s="2"/>
      <c r="AH22" s="2"/>
      <c r="AI22" s="2"/>
      <c r="AJ22" s="2"/>
      <c r="AK22" s="2"/>
      <c r="AL22" s="2"/>
      <c r="AM22" s="2"/>
      <c r="AN22" s="2"/>
      <c r="AO22" s="2"/>
      <c r="AP22" s="2"/>
      <c r="AQ22" s="2"/>
    </row>
    <row r="23" ht="15.75" hidden="1" customHeight="1" outlineLevel="1">
      <c r="A23" s="2"/>
      <c r="B23" s="2"/>
      <c r="C23" s="2"/>
      <c r="D23" s="2"/>
      <c r="E23" s="2"/>
      <c r="F23" s="7" t="s">
        <v>2469</v>
      </c>
      <c r="G23" s="2" t="s">
        <v>2180</v>
      </c>
      <c r="H23" s="7"/>
      <c r="I23" s="7"/>
      <c r="J23" s="7"/>
      <c r="K23" s="7"/>
      <c r="L23" s="7"/>
      <c r="M23" s="7"/>
      <c r="N23" s="7"/>
      <c r="O23" s="7"/>
      <c r="P23" s="7"/>
      <c r="Q23" s="7"/>
      <c r="R23" s="7"/>
      <c r="S23" s="7"/>
      <c r="T23" s="7"/>
      <c r="U23" s="7"/>
      <c r="V23" s="288"/>
      <c r="W23" s="191"/>
      <c r="X23" s="7"/>
      <c r="Y23" s="28"/>
      <c r="Z23" s="2"/>
      <c r="AA23" s="2"/>
      <c r="AB23" s="31"/>
      <c r="AC23" s="31"/>
      <c r="AD23" s="31"/>
      <c r="AE23" s="2"/>
      <c r="AF23" s="2"/>
    </row>
    <row r="24" ht="15.75" customHeight="1" collapsed="1">
      <c r="A24" s="2"/>
      <c r="B24" s="2"/>
      <c r="C24" s="2"/>
      <c r="D24" s="2" t="s">
        <v>89</v>
      </c>
      <c r="E24" s="7" t="s">
        <v>709</v>
      </c>
      <c r="F24" s="7"/>
      <c r="G24" s="7"/>
      <c r="H24" s="7"/>
      <c r="I24" s="7"/>
      <c r="J24" s="7"/>
      <c r="K24" s="7"/>
      <c r="L24" s="7"/>
      <c r="M24" s="7"/>
      <c r="N24" s="7"/>
      <c r="O24" s="7"/>
      <c r="P24" s="7"/>
      <c r="Q24" s="7"/>
      <c r="R24" s="7"/>
      <c r="S24" s="7"/>
      <c r="T24" s="7"/>
      <c r="U24" s="7"/>
      <c r="V24" s="288"/>
      <c r="W24" s="183"/>
      <c r="X24" s="7"/>
      <c r="Y24" s="185"/>
      <c r="Z24" s="7"/>
      <c r="AA24" s="30"/>
      <c r="AB24" s="7"/>
      <c r="AC24" s="7"/>
      <c r="AD24" s="242"/>
      <c r="AE24" s="7"/>
      <c r="AF24" s="7"/>
      <c r="AG24" s="7"/>
      <c r="AH24" s="7"/>
      <c r="AI24" s="7"/>
      <c r="AJ24" s="7"/>
      <c r="AK24" s="7"/>
      <c r="AL24" s="7"/>
      <c r="AM24" s="7"/>
      <c r="AN24" s="7"/>
      <c r="AO24" s="7"/>
      <c r="AP24" s="7"/>
      <c r="AQ24" s="7"/>
    </row>
    <row r="25" ht="15.75" hidden="1" customHeight="1" outlineLevel="1">
      <c r="A25" s="183"/>
      <c r="B25" s="183"/>
      <c r="C25" s="183"/>
      <c r="D25" s="183"/>
      <c r="E25" s="7"/>
      <c r="F25" s="7" t="s">
        <v>2216</v>
      </c>
      <c r="G25" s="7" t="s">
        <v>2180</v>
      </c>
      <c r="H25" s="7"/>
      <c r="I25" s="7"/>
      <c r="J25" s="7"/>
      <c r="K25" s="7"/>
      <c r="L25" s="7"/>
      <c r="M25" s="7"/>
      <c r="N25" s="7"/>
      <c r="O25" s="7"/>
      <c r="P25" s="7"/>
      <c r="Q25" s="7"/>
      <c r="R25" s="7"/>
      <c r="S25" s="7"/>
      <c r="T25" s="7"/>
      <c r="U25" s="7"/>
      <c r="V25" s="288"/>
      <c r="W25" s="183"/>
      <c r="X25" s="7"/>
      <c r="Y25" s="185"/>
      <c r="Z25" s="7"/>
      <c r="AA25" s="30"/>
      <c r="AB25" s="7"/>
      <c r="AC25" s="7"/>
      <c r="AD25" s="242"/>
      <c r="AE25" s="7"/>
      <c r="AF25" s="7"/>
      <c r="AG25" s="7"/>
      <c r="AH25" s="7"/>
      <c r="AI25" s="7"/>
      <c r="AJ25" s="7"/>
      <c r="AK25" s="7"/>
      <c r="AL25" s="7"/>
      <c r="AM25" s="7"/>
      <c r="AN25" s="7"/>
      <c r="AO25" s="7"/>
      <c r="AP25" s="7"/>
      <c r="AQ25" s="7"/>
    </row>
    <row r="26" ht="15.75" customHeight="1">
      <c r="A26" s="2"/>
      <c r="B26" s="2"/>
      <c r="C26" s="2"/>
      <c r="D26" s="2" t="s">
        <v>89</v>
      </c>
      <c r="E26" s="7" t="s">
        <v>769</v>
      </c>
      <c r="F26" s="7"/>
      <c r="G26" s="7"/>
      <c r="H26" s="7"/>
      <c r="I26" s="7"/>
      <c r="J26" s="7"/>
      <c r="K26" s="7"/>
      <c r="L26" s="7"/>
      <c r="M26" s="7"/>
      <c r="N26" s="7"/>
      <c r="O26" s="7"/>
      <c r="P26" s="7"/>
      <c r="Q26" s="7"/>
      <c r="R26" s="7"/>
      <c r="S26" s="7"/>
      <c r="T26" s="7"/>
      <c r="U26" s="7"/>
      <c r="V26" s="288"/>
      <c r="W26" s="183"/>
      <c r="X26" s="7"/>
      <c r="Y26" s="185"/>
      <c r="Z26" s="7"/>
      <c r="AA26" s="30"/>
      <c r="AB26" s="7"/>
      <c r="AC26" s="7"/>
      <c r="AD26" s="242"/>
      <c r="AE26" s="7"/>
      <c r="AF26" s="7"/>
      <c r="AG26" s="7"/>
      <c r="AH26" s="7"/>
      <c r="AI26" s="7"/>
      <c r="AJ26" s="7"/>
      <c r="AK26" s="7"/>
      <c r="AL26" s="7"/>
      <c r="AM26" s="7"/>
      <c r="AN26" s="7"/>
      <c r="AO26" s="7"/>
      <c r="AP26" s="7"/>
      <c r="AQ26" s="7"/>
    </row>
    <row r="27" ht="15.75" customHeight="1" outlineLevel="1">
      <c r="A27" s="183"/>
      <c r="B27" s="183"/>
      <c r="C27" s="183"/>
      <c r="D27" s="183"/>
      <c r="E27" s="7"/>
      <c r="F27" s="7" t="s">
        <v>694</v>
      </c>
      <c r="G27" s="7" t="s">
        <v>2180</v>
      </c>
      <c r="H27" s="7"/>
      <c r="I27" s="7"/>
      <c r="J27" s="7"/>
      <c r="K27" s="7"/>
      <c r="L27" s="7"/>
      <c r="M27" s="7"/>
      <c r="N27" s="7"/>
      <c r="O27" s="7"/>
      <c r="P27" s="7"/>
      <c r="Q27" s="7"/>
      <c r="R27" s="7"/>
      <c r="S27" s="7"/>
      <c r="T27" s="7"/>
      <c r="U27" s="7"/>
      <c r="V27" s="288"/>
      <c r="W27" s="183"/>
      <c r="X27" s="7"/>
      <c r="Y27" s="185"/>
      <c r="Z27" s="7"/>
      <c r="AA27" s="30"/>
      <c r="AB27" s="7"/>
      <c r="AC27" s="7"/>
      <c r="AD27" s="242"/>
      <c r="AE27" s="7"/>
      <c r="AF27" s="7"/>
      <c r="AG27" s="7"/>
      <c r="AH27" s="7"/>
      <c r="AI27" s="7"/>
      <c r="AJ27" s="7"/>
      <c r="AK27" s="7"/>
      <c r="AL27" s="7"/>
      <c r="AM27" s="7"/>
      <c r="AN27" s="7"/>
      <c r="AO27" s="7"/>
      <c r="AP27" s="7"/>
      <c r="AQ27" s="7"/>
    </row>
    <row r="28" ht="15.75" customHeight="1" collapsed="1">
      <c r="A28" s="2"/>
      <c r="B28" s="2"/>
      <c r="C28" s="2"/>
      <c r="D28" s="2" t="s">
        <v>89</v>
      </c>
      <c r="E28" s="7" t="s">
        <v>885</v>
      </c>
      <c r="F28" s="7"/>
      <c r="G28" s="7"/>
      <c r="H28" s="7"/>
      <c r="I28" s="7"/>
      <c r="J28" s="7"/>
      <c r="K28" s="7"/>
      <c r="L28" s="7"/>
      <c r="M28" s="7"/>
      <c r="N28" s="7"/>
      <c r="O28" s="7"/>
      <c r="P28" s="7"/>
      <c r="Q28" s="7"/>
      <c r="R28" s="7"/>
      <c r="S28" s="7"/>
      <c r="T28" s="7"/>
      <c r="U28" s="7"/>
      <c r="V28" s="288"/>
      <c r="W28" s="183"/>
      <c r="X28" s="7"/>
      <c r="Y28" s="185"/>
      <c r="Z28" s="7"/>
      <c r="AA28" s="30"/>
      <c r="AB28" s="7"/>
      <c r="AC28" s="7"/>
      <c r="AD28" s="242"/>
      <c r="AE28" s="7"/>
      <c r="AF28" s="7"/>
      <c r="AG28" s="7"/>
      <c r="AH28" s="7"/>
      <c r="AI28" s="7"/>
      <c r="AJ28" s="7"/>
      <c r="AK28" s="7"/>
      <c r="AL28" s="7"/>
      <c r="AM28" s="7"/>
      <c r="AN28" s="7"/>
      <c r="AO28" s="7"/>
      <c r="AP28" s="7"/>
      <c r="AQ28" s="7"/>
    </row>
    <row r="29" ht="15.75" hidden="1" customHeight="1" outlineLevel="1">
      <c r="A29" s="183"/>
      <c r="B29" s="183"/>
      <c r="C29" s="183"/>
      <c r="D29" s="183"/>
      <c r="E29" s="7"/>
      <c r="F29" s="7" t="s">
        <v>2243</v>
      </c>
      <c r="G29" s="7" t="s">
        <v>2180</v>
      </c>
      <c r="H29" s="7"/>
      <c r="I29" s="7"/>
      <c r="J29" s="7"/>
      <c r="K29" s="7"/>
      <c r="L29" s="7"/>
      <c r="M29" s="7"/>
      <c r="N29" s="7"/>
      <c r="O29" s="7"/>
      <c r="P29" s="7"/>
      <c r="Q29" s="7"/>
      <c r="R29" s="7"/>
      <c r="S29" s="7"/>
      <c r="T29" s="7"/>
      <c r="U29" s="7"/>
      <c r="V29" s="288"/>
      <c r="W29" s="183"/>
      <c r="X29" s="7"/>
      <c r="Y29" s="185"/>
      <c r="Z29" s="7"/>
      <c r="AA29" s="30"/>
      <c r="AB29" s="7"/>
      <c r="AC29" s="7"/>
      <c r="AD29" s="242"/>
      <c r="AE29" s="7"/>
      <c r="AF29" s="7"/>
      <c r="AG29" s="7"/>
      <c r="AH29" s="7"/>
      <c r="AI29" s="7"/>
      <c r="AJ29" s="7"/>
      <c r="AK29" s="7"/>
      <c r="AL29" s="7"/>
      <c r="AM29" s="7"/>
      <c r="AN29" s="7"/>
      <c r="AO29" s="7"/>
      <c r="AP29" s="7"/>
      <c r="AQ29" s="7"/>
    </row>
    <row r="30" ht="15.75" customHeight="1" collapsed="1">
      <c r="A30" s="2"/>
      <c r="B30" s="2"/>
      <c r="C30" s="2"/>
      <c r="D30" s="2" t="s">
        <v>89</v>
      </c>
      <c r="E30" s="7" t="s">
        <v>713</v>
      </c>
      <c r="F30" s="7"/>
      <c r="G30" s="7"/>
      <c r="H30" s="7"/>
      <c r="I30" s="7"/>
      <c r="J30" s="7"/>
      <c r="K30" s="7"/>
      <c r="L30" s="7"/>
      <c r="M30" s="7"/>
      <c r="N30" s="7"/>
      <c r="O30" s="7"/>
      <c r="P30" s="7"/>
      <c r="Q30" s="7"/>
      <c r="R30" s="7"/>
      <c r="S30" s="7"/>
      <c r="T30" s="7"/>
      <c r="U30" s="7"/>
      <c r="V30" s="288"/>
      <c r="W30" s="183"/>
      <c r="X30" s="7"/>
      <c r="Y30" s="185"/>
      <c r="Z30" s="7"/>
      <c r="AA30" s="30"/>
      <c r="AB30" s="7"/>
      <c r="AC30" s="7"/>
      <c r="AD30" s="242"/>
      <c r="AE30" s="7"/>
      <c r="AF30" s="7"/>
      <c r="AG30" s="7"/>
      <c r="AH30" s="7"/>
      <c r="AI30" s="7"/>
      <c r="AJ30" s="7"/>
      <c r="AK30" s="7"/>
      <c r="AL30" s="7"/>
      <c r="AM30" s="7"/>
      <c r="AN30" s="7"/>
      <c r="AO30" s="7"/>
      <c r="AP30" s="7"/>
      <c r="AQ30" s="7"/>
    </row>
    <row r="31" ht="15.75" hidden="1" customHeight="1" outlineLevel="1">
      <c r="A31" s="183"/>
      <c r="B31" s="183"/>
      <c r="C31" s="183"/>
      <c r="D31" s="183"/>
      <c r="E31" s="7"/>
      <c r="F31" s="7" t="s">
        <v>2540</v>
      </c>
      <c r="G31" s="7" t="s">
        <v>2226</v>
      </c>
      <c r="H31" s="7"/>
      <c r="I31" s="7"/>
      <c r="J31" s="7"/>
      <c r="K31" s="7"/>
      <c r="L31" s="7"/>
      <c r="M31" s="7"/>
      <c r="N31" s="7"/>
      <c r="O31" s="7"/>
      <c r="P31" s="7"/>
      <c r="Q31" s="7"/>
      <c r="R31" s="7"/>
      <c r="S31" s="7"/>
      <c r="T31" s="7"/>
      <c r="U31" s="7"/>
      <c r="V31" s="288"/>
      <c r="W31" s="183"/>
      <c r="X31" s="7"/>
      <c r="Y31" s="185"/>
      <c r="Z31" s="7"/>
      <c r="AA31" s="30"/>
      <c r="AB31" s="7"/>
      <c r="AC31" s="7"/>
      <c r="AD31" s="242"/>
      <c r="AE31" s="7"/>
      <c r="AF31" s="7"/>
      <c r="AG31" s="7"/>
      <c r="AH31" s="7"/>
      <c r="AI31" s="7"/>
      <c r="AJ31" s="7"/>
      <c r="AK31" s="7"/>
      <c r="AL31" s="7"/>
      <c r="AM31" s="7"/>
      <c r="AN31" s="7"/>
      <c r="AO31" s="7"/>
      <c r="AP31" s="7"/>
      <c r="AQ31" s="7"/>
    </row>
    <row r="32" ht="15.75" hidden="1" customHeight="1" outlineLevel="1">
      <c r="A32" s="183"/>
      <c r="B32" s="183"/>
      <c r="C32" s="183"/>
      <c r="D32" s="183"/>
      <c r="E32" s="7"/>
      <c r="F32" s="7" t="s">
        <v>2547</v>
      </c>
      <c r="G32" s="7" t="s">
        <v>2226</v>
      </c>
      <c r="H32" s="7"/>
      <c r="I32" s="7"/>
      <c r="J32" s="7"/>
      <c r="K32" s="7"/>
      <c r="L32" s="7"/>
      <c r="M32" s="7"/>
      <c r="N32" s="7"/>
      <c r="O32" s="7"/>
      <c r="P32" s="7"/>
      <c r="Q32" s="7"/>
      <c r="R32" s="7"/>
      <c r="S32" s="7"/>
      <c r="T32" s="7"/>
      <c r="U32" s="7"/>
      <c r="V32" s="288"/>
      <c r="W32" s="183"/>
      <c r="X32" s="7"/>
      <c r="Y32" s="185"/>
      <c r="Z32" s="7"/>
      <c r="AA32" s="30"/>
      <c r="AB32" s="7"/>
      <c r="AC32" s="7"/>
      <c r="AD32" s="242"/>
      <c r="AE32" s="7"/>
      <c r="AF32" s="7"/>
      <c r="AG32" s="7"/>
      <c r="AH32" s="7"/>
      <c r="AI32" s="7"/>
      <c r="AJ32" s="7"/>
      <c r="AK32" s="7"/>
      <c r="AL32" s="7"/>
      <c r="AM32" s="7"/>
      <c r="AN32" s="7"/>
      <c r="AO32" s="7"/>
      <c r="AP32" s="7"/>
      <c r="AQ32" s="7"/>
    </row>
    <row r="33" ht="15.75" hidden="1" customHeight="1" outlineLevel="1">
      <c r="A33" s="183"/>
      <c r="B33" s="183"/>
      <c r="C33" s="183"/>
      <c r="D33" s="183"/>
      <c r="E33" s="7"/>
      <c r="F33" s="7" t="s">
        <v>2553</v>
      </c>
      <c r="G33" s="7" t="s">
        <v>2226</v>
      </c>
      <c r="H33" s="7"/>
      <c r="I33" s="7"/>
      <c r="J33" s="7"/>
      <c r="K33" s="7"/>
      <c r="L33" s="7"/>
      <c r="M33" s="7"/>
      <c r="N33" s="7"/>
      <c r="O33" s="7"/>
      <c r="P33" s="7"/>
      <c r="Q33" s="7"/>
      <c r="R33" s="7"/>
      <c r="S33" s="7"/>
      <c r="T33" s="7"/>
      <c r="U33" s="7"/>
      <c r="V33" s="288"/>
      <c r="W33" s="183"/>
      <c r="X33" s="7"/>
      <c r="Y33" s="185"/>
      <c r="Z33" s="7"/>
      <c r="AA33" s="30"/>
      <c r="AB33" s="7"/>
      <c r="AC33" s="7"/>
      <c r="AD33" s="242"/>
      <c r="AE33" s="7"/>
      <c r="AF33" s="7"/>
      <c r="AG33" s="7"/>
      <c r="AH33" s="7"/>
      <c r="AI33" s="7"/>
      <c r="AJ33" s="7"/>
      <c r="AK33" s="7"/>
      <c r="AL33" s="7"/>
      <c r="AM33" s="7"/>
      <c r="AN33" s="7"/>
      <c r="AO33" s="7"/>
      <c r="AP33" s="7"/>
      <c r="AQ33" s="7"/>
    </row>
    <row r="34" ht="15.75" hidden="1" customHeight="1" outlineLevel="1">
      <c r="A34" s="183"/>
      <c r="B34" s="183"/>
      <c r="C34" s="183"/>
      <c r="D34" s="183"/>
      <c r="E34" s="7"/>
      <c r="F34" s="7" t="s">
        <v>2558</v>
      </c>
      <c r="G34" s="7" t="s">
        <v>2226</v>
      </c>
      <c r="H34" s="7"/>
      <c r="I34" s="7"/>
      <c r="J34" s="7"/>
      <c r="K34" s="7"/>
      <c r="L34" s="7"/>
      <c r="M34" s="7"/>
      <c r="N34" s="7"/>
      <c r="O34" s="7"/>
      <c r="P34" s="7"/>
      <c r="Q34" s="7"/>
      <c r="R34" s="7"/>
      <c r="S34" s="7"/>
      <c r="T34" s="7"/>
      <c r="U34" s="7"/>
      <c r="V34" s="288"/>
      <c r="W34" s="183"/>
      <c r="X34" s="7"/>
      <c r="Y34" s="185"/>
      <c r="Z34" s="7"/>
      <c r="AA34" s="30"/>
      <c r="AB34" s="7"/>
      <c r="AC34" s="7"/>
      <c r="AD34" s="242"/>
      <c r="AE34" s="7"/>
      <c r="AF34" s="7"/>
      <c r="AG34" s="7"/>
      <c r="AH34" s="7"/>
      <c r="AI34" s="7"/>
      <c r="AJ34" s="7"/>
      <c r="AK34" s="7"/>
      <c r="AL34" s="7"/>
      <c r="AM34" s="7"/>
      <c r="AN34" s="7"/>
      <c r="AO34" s="7"/>
      <c r="AP34" s="7"/>
      <c r="AQ34" s="7"/>
    </row>
    <row r="35" ht="15.75" hidden="1" customHeight="1" outlineLevel="1">
      <c r="A35" s="183"/>
      <c r="B35" s="183"/>
      <c r="C35" s="183"/>
      <c r="D35" s="183"/>
      <c r="E35" s="7"/>
      <c r="F35" s="7" t="s">
        <v>2564</v>
      </c>
      <c r="G35" s="7" t="s">
        <v>2226</v>
      </c>
      <c r="H35" s="7"/>
      <c r="I35" s="7"/>
      <c r="J35" s="7"/>
      <c r="K35" s="7"/>
      <c r="L35" s="7"/>
      <c r="M35" s="7"/>
      <c r="N35" s="7"/>
      <c r="O35" s="7"/>
      <c r="P35" s="7"/>
      <c r="Q35" s="7"/>
      <c r="R35" s="7"/>
      <c r="S35" s="7"/>
      <c r="T35" s="7"/>
      <c r="U35" s="7"/>
      <c r="V35" s="288"/>
      <c r="W35" s="183"/>
      <c r="X35" s="7"/>
      <c r="Y35" s="185"/>
      <c r="Z35" s="7"/>
      <c r="AA35" s="30"/>
      <c r="AB35" s="7"/>
      <c r="AC35" s="7"/>
      <c r="AD35" s="242"/>
      <c r="AE35" s="7"/>
      <c r="AF35" s="7"/>
      <c r="AG35" s="7"/>
      <c r="AH35" s="7"/>
      <c r="AI35" s="7"/>
      <c r="AJ35" s="7"/>
      <c r="AK35" s="7"/>
      <c r="AL35" s="7"/>
      <c r="AM35" s="7"/>
      <c r="AN35" s="7"/>
      <c r="AO35" s="7"/>
      <c r="AP35" s="7"/>
      <c r="AQ35" s="7"/>
    </row>
    <row r="36" ht="15.75" customHeight="1" collapsed="1">
      <c r="A36" s="2"/>
      <c r="B36" s="2"/>
      <c r="C36" s="2"/>
      <c r="D36" s="2" t="s">
        <v>89</v>
      </c>
      <c r="E36" s="7" t="s">
        <v>703</v>
      </c>
      <c r="F36" s="7"/>
      <c r="G36" s="7"/>
      <c r="H36" s="7"/>
      <c r="I36" s="7"/>
      <c r="J36" s="7"/>
      <c r="K36" s="7"/>
      <c r="L36" s="7"/>
      <c r="M36" s="7"/>
      <c r="N36" s="7"/>
      <c r="O36" s="7"/>
      <c r="P36" s="7"/>
      <c r="Q36" s="7"/>
      <c r="R36" s="7"/>
      <c r="S36" s="7"/>
      <c r="T36" s="7"/>
      <c r="U36" s="7"/>
      <c r="V36" s="288"/>
      <c r="W36" s="183"/>
      <c r="X36" s="7"/>
      <c r="Y36" s="185"/>
      <c r="Z36" s="7"/>
      <c r="AA36" s="30"/>
      <c r="AB36" s="7"/>
      <c r="AC36" s="7"/>
      <c r="AD36" s="242"/>
      <c r="AE36" s="7"/>
      <c r="AF36" s="7"/>
      <c r="AG36" s="7"/>
      <c r="AH36" s="7"/>
      <c r="AI36" s="7"/>
      <c r="AJ36" s="7"/>
      <c r="AK36" s="7"/>
      <c r="AL36" s="7"/>
      <c r="AM36" s="7"/>
      <c r="AN36" s="7"/>
      <c r="AO36" s="7"/>
      <c r="AP36" s="7"/>
      <c r="AQ36" s="7"/>
    </row>
    <row r="37" ht="15.75" hidden="1" customHeight="1" outlineLevel="1">
      <c r="A37" s="183"/>
      <c r="B37" s="183"/>
      <c r="C37" s="183"/>
      <c r="D37" s="183"/>
      <c r="E37" s="7"/>
      <c r="F37" s="7" t="s">
        <v>2570</v>
      </c>
      <c r="G37" s="7" t="s">
        <v>2180</v>
      </c>
      <c r="H37" s="7"/>
      <c r="I37" s="7"/>
      <c r="J37" s="7"/>
      <c r="K37" s="7"/>
      <c r="L37" s="7"/>
      <c r="M37" s="7"/>
      <c r="N37" s="7"/>
      <c r="O37" s="7"/>
      <c r="P37" s="7"/>
      <c r="Q37" s="7"/>
      <c r="R37" s="7"/>
      <c r="S37" s="7"/>
      <c r="T37" s="7"/>
      <c r="U37" s="7"/>
      <c r="V37" s="288"/>
      <c r="W37" s="183"/>
      <c r="X37" s="7"/>
      <c r="Y37" s="185"/>
      <c r="Z37" s="7"/>
      <c r="AA37" s="30"/>
      <c r="AB37" s="7"/>
      <c r="AC37" s="7"/>
      <c r="AD37" s="242"/>
      <c r="AE37" s="7"/>
      <c r="AF37" s="7"/>
      <c r="AG37" s="7"/>
      <c r="AH37" s="7"/>
      <c r="AI37" s="7"/>
      <c r="AJ37" s="7"/>
      <c r="AK37" s="7"/>
      <c r="AL37" s="7"/>
      <c r="AM37" s="7"/>
      <c r="AN37" s="7"/>
      <c r="AO37" s="7"/>
      <c r="AP37" s="7"/>
      <c r="AQ37" s="7"/>
    </row>
    <row r="38" ht="15.75" customHeight="1" collapsed="1">
      <c r="A38" s="2"/>
      <c r="B38" s="2"/>
      <c r="C38" s="2"/>
      <c r="D38" s="2" t="s">
        <v>89</v>
      </c>
      <c r="E38" s="7" t="s">
        <v>700</v>
      </c>
      <c r="F38" s="7"/>
      <c r="G38" s="7"/>
      <c r="H38" s="7"/>
      <c r="I38" s="7"/>
      <c r="J38" s="7"/>
      <c r="K38" s="7"/>
      <c r="L38" s="7"/>
      <c r="M38" s="7"/>
      <c r="N38" s="7"/>
      <c r="O38" s="7"/>
      <c r="P38" s="7"/>
      <c r="Q38" s="7"/>
      <c r="R38" s="7"/>
      <c r="S38" s="7"/>
      <c r="T38" s="7"/>
      <c r="U38" s="7"/>
      <c r="V38" s="288"/>
      <c r="W38" s="183"/>
      <c r="X38" s="7"/>
      <c r="Y38" s="185"/>
      <c r="Z38" s="7"/>
      <c r="AA38" s="30"/>
      <c r="AB38" s="7"/>
      <c r="AC38" s="7"/>
      <c r="AD38" s="242"/>
      <c r="AE38" s="7"/>
      <c r="AF38" s="7"/>
      <c r="AG38" s="7"/>
      <c r="AH38" s="7"/>
      <c r="AI38" s="7"/>
      <c r="AJ38" s="7"/>
      <c r="AK38" s="7"/>
      <c r="AL38" s="7"/>
      <c r="AM38" s="7"/>
      <c r="AN38" s="7"/>
      <c r="AO38" s="7"/>
      <c r="AP38" s="7"/>
      <c r="AQ38" s="7"/>
    </row>
    <row r="39" ht="15.75" hidden="1" customHeight="1" outlineLevel="1">
      <c r="A39" s="183"/>
      <c r="B39" s="183"/>
      <c r="C39" s="183"/>
      <c r="D39" s="183"/>
      <c r="E39" s="7"/>
      <c r="F39" s="7" t="s">
        <v>2570</v>
      </c>
      <c r="G39" s="7" t="s">
        <v>2180</v>
      </c>
      <c r="H39" s="7"/>
      <c r="I39" s="7"/>
      <c r="J39" s="7"/>
      <c r="K39" s="7"/>
      <c r="L39" s="7"/>
      <c r="M39" s="7"/>
      <c r="N39" s="7"/>
      <c r="O39" s="7"/>
      <c r="P39" s="7"/>
      <c r="Q39" s="7"/>
      <c r="R39" s="7"/>
      <c r="S39" s="7"/>
      <c r="T39" s="7"/>
      <c r="U39" s="7"/>
      <c r="V39" s="288"/>
      <c r="W39" s="183"/>
      <c r="X39" s="7"/>
      <c r="Y39" s="185"/>
      <c r="Z39" s="7"/>
      <c r="AA39" s="30"/>
      <c r="AB39" s="7"/>
      <c r="AC39" s="7"/>
      <c r="AD39" s="242"/>
      <c r="AE39" s="7"/>
      <c r="AF39" s="7"/>
      <c r="AG39" s="7"/>
      <c r="AH39" s="7"/>
      <c r="AI39" s="7"/>
      <c r="AJ39" s="7"/>
      <c r="AK39" s="7"/>
      <c r="AL39" s="7"/>
      <c r="AM39" s="7"/>
      <c r="AN39" s="7"/>
      <c r="AO39" s="7"/>
      <c r="AP39" s="7"/>
      <c r="AQ39" s="7"/>
    </row>
    <row r="40" ht="15.75" customHeight="1" collapsed="1">
      <c r="A40" s="2"/>
      <c r="B40" s="2"/>
      <c r="C40" s="2"/>
      <c r="D40" s="2" t="s">
        <v>89</v>
      </c>
      <c r="E40" s="7" t="s">
        <v>705</v>
      </c>
      <c r="F40" s="7"/>
      <c r="G40" s="7"/>
      <c r="H40" s="7"/>
      <c r="I40" s="7"/>
      <c r="J40" s="7"/>
      <c r="K40" s="7"/>
      <c r="L40" s="7"/>
      <c r="M40" s="7"/>
      <c r="N40" s="7"/>
      <c r="O40" s="7"/>
      <c r="P40" s="7"/>
      <c r="Q40" s="7"/>
      <c r="R40" s="7"/>
      <c r="S40" s="7"/>
      <c r="T40" s="7"/>
      <c r="U40" s="7"/>
      <c r="V40" s="288"/>
      <c r="W40" s="183"/>
      <c r="X40" s="7"/>
      <c r="Y40" s="185"/>
      <c r="Z40" s="7"/>
      <c r="AA40" s="30"/>
      <c r="AB40" s="7"/>
      <c r="AC40" s="7"/>
      <c r="AD40" s="242"/>
      <c r="AE40" s="7"/>
      <c r="AF40" s="7"/>
      <c r="AG40" s="7"/>
      <c r="AH40" s="7"/>
      <c r="AI40" s="7"/>
      <c r="AJ40" s="7"/>
      <c r="AK40" s="7"/>
      <c r="AL40" s="7"/>
      <c r="AM40" s="7"/>
      <c r="AN40" s="7"/>
      <c r="AO40" s="7"/>
      <c r="AP40" s="7"/>
      <c r="AQ40" s="7"/>
    </row>
    <row r="41" ht="15.75" hidden="1" customHeight="1" outlineLevel="1">
      <c r="A41" s="183"/>
      <c r="B41" s="183"/>
      <c r="C41" s="183"/>
      <c r="D41" s="183"/>
      <c r="E41" s="7"/>
      <c r="F41" s="7" t="s">
        <v>2467</v>
      </c>
      <c r="G41" s="7" t="s">
        <v>2180</v>
      </c>
      <c r="H41" s="7"/>
      <c r="I41" s="7"/>
      <c r="J41" s="7"/>
      <c r="K41" s="7"/>
      <c r="L41" s="7"/>
      <c r="M41" s="7"/>
      <c r="N41" s="7"/>
      <c r="O41" s="7"/>
      <c r="P41" s="7"/>
      <c r="Q41" s="7"/>
      <c r="R41" s="7"/>
      <c r="S41" s="7"/>
      <c r="T41" s="7"/>
      <c r="U41" s="7"/>
      <c r="V41" s="288"/>
      <c r="W41" s="183"/>
      <c r="X41" s="7"/>
      <c r="Y41" s="185"/>
      <c r="Z41" s="7"/>
      <c r="AA41" s="30"/>
      <c r="AB41" s="7"/>
      <c r="AC41" s="7"/>
      <c r="AD41" s="242"/>
      <c r="AE41" s="7"/>
      <c r="AF41" s="7"/>
      <c r="AG41" s="7"/>
      <c r="AH41" s="7"/>
      <c r="AI41" s="7"/>
      <c r="AJ41" s="7"/>
      <c r="AK41" s="7"/>
      <c r="AL41" s="7"/>
      <c r="AM41" s="7"/>
      <c r="AN41" s="7"/>
      <c r="AO41" s="7"/>
      <c r="AP41" s="7"/>
      <c r="AQ41" s="7"/>
    </row>
    <row r="42" ht="15.75" customHeight="1" collapsed="1">
      <c r="A42" s="183"/>
      <c r="B42" s="183"/>
      <c r="C42" s="183"/>
      <c r="D42" s="183" t="s">
        <v>95</v>
      </c>
      <c r="E42" s="7" t="s">
        <v>686</v>
      </c>
      <c r="F42" s="7"/>
      <c r="G42" s="7"/>
      <c r="H42" s="7"/>
      <c r="I42" s="7"/>
      <c r="J42" s="7"/>
      <c r="K42" s="7"/>
      <c r="L42" s="7"/>
      <c r="M42" s="7"/>
      <c r="N42" s="7"/>
      <c r="O42" s="7"/>
      <c r="P42" s="7"/>
      <c r="Q42" s="7"/>
      <c r="R42" s="7"/>
      <c r="S42" s="7"/>
      <c r="T42" s="7"/>
      <c r="U42" s="7"/>
      <c r="V42" s="288"/>
      <c r="W42" s="183"/>
      <c r="X42" s="7"/>
      <c r="Y42" s="185"/>
      <c r="Z42" s="7"/>
      <c r="AA42" s="30" t="s">
        <v>2625</v>
      </c>
      <c r="AB42" s="7"/>
      <c r="AC42" s="7"/>
      <c r="AD42" s="242"/>
      <c r="AE42" s="7"/>
      <c r="AF42" s="7"/>
      <c r="AG42" s="7"/>
      <c r="AH42" s="7"/>
      <c r="AI42" s="7"/>
      <c r="AJ42" s="7"/>
      <c r="AK42" s="7"/>
      <c r="AL42" s="7"/>
      <c r="AM42" s="7"/>
      <c r="AN42" s="7"/>
      <c r="AO42" s="7"/>
      <c r="AP42" s="7"/>
      <c r="AQ42" s="7"/>
    </row>
    <row r="43" ht="15.75" hidden="1" customHeight="1" outlineLevel="1">
      <c r="A43" s="2"/>
      <c r="B43" s="2"/>
      <c r="C43" s="2"/>
      <c r="D43" s="2"/>
      <c r="E43" s="2"/>
      <c r="F43" s="7" t="s">
        <v>687</v>
      </c>
      <c r="G43" s="2" t="s">
        <v>2180</v>
      </c>
      <c r="H43" s="7"/>
      <c r="I43" s="7"/>
      <c r="J43" s="7"/>
      <c r="K43" s="7"/>
      <c r="L43" s="7"/>
      <c r="M43" s="7"/>
      <c r="N43" s="7"/>
      <c r="O43" s="7"/>
      <c r="P43" s="7"/>
      <c r="Q43" s="7"/>
      <c r="R43" s="7"/>
      <c r="S43" s="7"/>
      <c r="T43" s="7"/>
      <c r="U43" s="7"/>
      <c r="V43" s="288"/>
      <c r="W43" s="191"/>
      <c r="X43" s="7"/>
      <c r="Y43" s="28"/>
      <c r="Z43" s="2"/>
      <c r="AA43" s="2"/>
      <c r="AB43" s="31"/>
      <c r="AC43" s="31"/>
      <c r="AD43" s="31"/>
      <c r="AE43" s="2"/>
      <c r="AF43" s="2"/>
    </row>
    <row r="44" ht="15.75" hidden="1" customHeight="1" outlineLevel="1">
      <c r="A44" s="2"/>
      <c r="B44" s="2"/>
      <c r="C44" s="2"/>
      <c r="D44" s="2"/>
      <c r="E44" s="2"/>
      <c r="F44" s="7" t="s">
        <v>688</v>
      </c>
      <c r="G44" s="7" t="s">
        <v>2226</v>
      </c>
      <c r="H44" s="7"/>
      <c r="I44" s="7"/>
      <c r="J44" s="7"/>
      <c r="K44" s="7"/>
      <c r="L44" s="7"/>
      <c r="M44" s="7"/>
      <c r="N44" s="7"/>
      <c r="O44" s="7"/>
      <c r="P44" s="7"/>
      <c r="Q44" s="7"/>
      <c r="R44" s="7"/>
      <c r="S44" s="7"/>
      <c r="T44" s="7"/>
      <c r="U44" s="7"/>
      <c r="V44" s="288"/>
      <c r="W44" s="191"/>
      <c r="X44" s="7"/>
      <c r="Y44" s="28"/>
      <c r="Z44" s="2"/>
      <c r="AA44" s="2"/>
      <c r="AB44" s="31"/>
      <c r="AC44" s="31"/>
      <c r="AD44" s="31"/>
      <c r="AE44" s="2"/>
      <c r="AF44" s="2"/>
    </row>
    <row r="45" ht="15.75" hidden="1" customHeight="1" outlineLevel="1">
      <c r="A45" s="2"/>
      <c r="B45" s="2"/>
      <c r="C45" s="2"/>
      <c r="D45" s="2"/>
      <c r="E45" s="2"/>
      <c r="F45" s="7" t="s">
        <v>689</v>
      </c>
      <c r="G45" s="2" t="s">
        <v>2180</v>
      </c>
      <c r="H45" s="7"/>
      <c r="I45" s="7"/>
      <c r="J45" s="7"/>
      <c r="K45" s="7"/>
      <c r="L45" s="7"/>
      <c r="M45" s="7"/>
      <c r="N45" s="7"/>
      <c r="O45" s="7"/>
      <c r="P45" s="7"/>
      <c r="Q45" s="7"/>
      <c r="R45" s="7"/>
      <c r="S45" s="7"/>
      <c r="T45" s="7"/>
      <c r="U45" s="7"/>
      <c r="V45" s="288"/>
      <c r="W45" s="191"/>
      <c r="X45" s="7"/>
      <c r="Y45" s="28"/>
      <c r="Z45" s="2"/>
      <c r="AA45" s="2"/>
      <c r="AB45" s="31"/>
      <c r="AC45" s="31"/>
      <c r="AD45" s="31"/>
      <c r="AE45" s="2"/>
      <c r="AF45" s="2"/>
    </row>
    <row r="46" ht="15.75" customHeight="1" collapsed="1">
      <c r="A46" s="7"/>
      <c r="B46" s="7"/>
      <c r="C46" s="7"/>
      <c r="D46" s="7" t="s">
        <v>95</v>
      </c>
      <c r="E46" s="7" t="s">
        <v>690</v>
      </c>
      <c r="F46" s="7" t="s">
        <v>691</v>
      </c>
      <c r="G46" s="7"/>
      <c r="H46" s="7"/>
      <c r="I46" s="7"/>
      <c r="J46" s="7"/>
      <c r="K46" s="7"/>
      <c r="L46" s="7"/>
      <c r="M46" s="7"/>
      <c r="N46" s="7"/>
      <c r="O46" s="7"/>
      <c r="P46" s="7"/>
      <c r="Q46" s="7"/>
      <c r="R46" s="7"/>
      <c r="S46" s="7"/>
      <c r="T46" s="7"/>
      <c r="U46" s="7"/>
      <c r="V46" s="288"/>
      <c r="W46" s="183"/>
      <c r="X46" s="7"/>
      <c r="Y46" s="185"/>
      <c r="Z46" s="7"/>
      <c r="AA46" s="30" t="s">
        <v>2626</v>
      </c>
      <c r="AB46" s="7"/>
      <c r="AC46" s="7" t="s">
        <v>2627</v>
      </c>
      <c r="AD46" s="242" t="s">
        <v>2628</v>
      </c>
      <c r="AE46" s="7"/>
      <c r="AF46" s="7"/>
      <c r="AG46" s="7"/>
      <c r="AH46" s="7"/>
      <c r="AI46" s="7"/>
      <c r="AJ46" s="7"/>
      <c r="AK46" s="7"/>
      <c r="AL46" s="7"/>
      <c r="AM46" s="7"/>
      <c r="AN46" s="7"/>
      <c r="AO46" s="7"/>
      <c r="AP46" s="7"/>
      <c r="AQ46" s="7"/>
    </row>
    <row r="47" ht="15.75" hidden="1" customHeight="1" outlineLevel="1">
      <c r="A47" s="2"/>
      <c r="B47" s="2"/>
      <c r="C47" s="2"/>
      <c r="D47" s="2"/>
      <c r="E47" s="2"/>
      <c r="F47" s="7" t="s">
        <v>687</v>
      </c>
      <c r="G47" s="7" t="s">
        <v>2180</v>
      </c>
      <c r="H47" s="7"/>
      <c r="I47" s="7"/>
      <c r="J47" s="7"/>
      <c r="K47" s="7"/>
      <c r="L47" s="7"/>
      <c r="M47" s="7"/>
      <c r="N47" s="7"/>
      <c r="O47" s="7"/>
      <c r="P47" s="7"/>
      <c r="Q47" s="7"/>
      <c r="R47" s="7"/>
      <c r="S47" s="7"/>
      <c r="T47" s="7"/>
      <c r="U47" s="7"/>
      <c r="V47" s="288"/>
      <c r="W47" s="191"/>
      <c r="X47" s="7"/>
      <c r="Y47" s="28"/>
      <c r="Z47" s="2"/>
      <c r="AA47" s="2"/>
      <c r="AB47" s="31"/>
      <c r="AC47" s="31"/>
      <c r="AD47" s="31"/>
      <c r="AE47" s="2"/>
      <c r="AF47" s="2"/>
    </row>
    <row r="48" ht="15.75" hidden="1" customHeight="1" outlineLevel="1">
      <c r="A48" s="2"/>
      <c r="B48" s="2"/>
      <c r="C48" s="2"/>
      <c r="D48" s="2"/>
      <c r="E48" s="2"/>
      <c r="F48" s="7" t="s">
        <v>688</v>
      </c>
      <c r="G48" s="7" t="s">
        <v>2226</v>
      </c>
      <c r="H48" s="7"/>
      <c r="I48" s="7"/>
      <c r="J48" s="7"/>
      <c r="K48" s="7"/>
      <c r="L48" s="7"/>
      <c r="M48" s="7"/>
      <c r="N48" s="7"/>
      <c r="O48" s="7"/>
      <c r="P48" s="7"/>
      <c r="Q48" s="7"/>
      <c r="R48" s="7"/>
      <c r="S48" s="7"/>
      <c r="T48" s="7"/>
      <c r="U48" s="7"/>
      <c r="V48" s="288"/>
      <c r="W48" s="191"/>
      <c r="X48" s="7"/>
      <c r="Y48" s="28"/>
      <c r="Z48" s="2"/>
      <c r="AA48" s="2"/>
      <c r="AB48" s="31"/>
      <c r="AC48" s="31"/>
      <c r="AD48" s="31"/>
      <c r="AE48" s="2"/>
      <c r="AF48" s="2"/>
    </row>
    <row r="49" ht="15.75" hidden="1" customHeight="1" outlineLevel="1">
      <c r="A49" s="2"/>
      <c r="B49" s="2"/>
      <c r="C49" s="2"/>
      <c r="D49" s="2"/>
      <c r="E49" s="2"/>
      <c r="F49" s="7" t="s">
        <v>692</v>
      </c>
      <c r="G49" s="7" t="s">
        <v>2180</v>
      </c>
      <c r="H49" s="7"/>
      <c r="I49" s="7"/>
      <c r="J49" s="7"/>
      <c r="K49" s="7"/>
      <c r="L49" s="7"/>
      <c r="M49" s="7"/>
      <c r="N49" s="7"/>
      <c r="O49" s="7"/>
      <c r="P49" s="7"/>
      <c r="Q49" s="7"/>
      <c r="R49" s="7"/>
      <c r="S49" s="7"/>
      <c r="T49" s="7"/>
      <c r="U49" s="7"/>
      <c r="V49" s="288"/>
      <c r="W49" s="191"/>
      <c r="X49" s="7"/>
      <c r="Y49" s="28"/>
      <c r="Z49" s="2"/>
      <c r="AA49" s="2"/>
      <c r="AB49" s="31"/>
      <c r="AC49" s="31"/>
      <c r="AD49" s="31"/>
      <c r="AE49" s="2"/>
      <c r="AF49" s="2"/>
    </row>
    <row r="50" ht="15.75" customHeight="1" collapsed="1">
      <c r="A50" s="7"/>
      <c r="B50" s="7"/>
      <c r="C50" s="7"/>
      <c r="D50" s="7" t="s">
        <v>95</v>
      </c>
      <c r="E50" s="7" t="s">
        <v>693</v>
      </c>
      <c r="F50" s="7" t="s">
        <v>691</v>
      </c>
      <c r="G50" s="7"/>
      <c r="H50" s="7"/>
      <c r="I50" s="7"/>
      <c r="J50" s="7"/>
      <c r="K50" s="7"/>
      <c r="L50" s="7"/>
      <c r="M50" s="7"/>
      <c r="N50" s="7"/>
      <c r="O50" s="7"/>
      <c r="P50" s="7"/>
      <c r="Q50" s="7"/>
      <c r="R50" s="7"/>
      <c r="S50" s="7"/>
      <c r="T50" s="7"/>
      <c r="U50" s="7"/>
      <c r="V50" s="288"/>
      <c r="W50" s="191"/>
      <c r="X50" s="7"/>
      <c r="Y50" s="28"/>
      <c r="Z50" s="2"/>
      <c r="AA50" s="2"/>
      <c r="AB50" s="31" t="s">
        <v>2629</v>
      </c>
      <c r="AC50" s="31"/>
      <c r="AD50" s="31"/>
      <c r="AE50" s="2"/>
      <c r="AF50" s="2"/>
      <c r="AG50" s="2"/>
      <c r="AH50" s="2"/>
      <c r="AI50" s="2"/>
      <c r="AJ50" s="2"/>
      <c r="AK50" s="2"/>
      <c r="AL50" s="2"/>
      <c r="AM50" s="2"/>
      <c r="AN50" s="2"/>
      <c r="AO50" s="2"/>
      <c r="AP50" s="2"/>
      <c r="AQ50" s="2"/>
    </row>
    <row r="51" ht="15.75" hidden="1" customHeight="1" outlineLevel="1">
      <c r="A51" s="2"/>
      <c r="B51" s="2"/>
      <c r="C51" s="2"/>
      <c r="D51" s="2"/>
      <c r="E51" s="2"/>
      <c r="F51" s="7" t="s">
        <v>2445</v>
      </c>
      <c r="G51" s="7" t="s">
        <v>2180</v>
      </c>
      <c r="H51" s="7"/>
      <c r="I51" s="7"/>
      <c r="J51" s="7"/>
      <c r="K51" s="7"/>
      <c r="L51" s="7"/>
      <c r="M51" s="7"/>
      <c r="N51" s="7"/>
      <c r="O51" s="7"/>
      <c r="P51" s="7"/>
      <c r="Q51" s="7"/>
      <c r="R51" s="7"/>
      <c r="S51" s="7"/>
      <c r="T51" s="7"/>
      <c r="U51" s="7"/>
      <c r="V51" s="288"/>
      <c r="W51" s="191"/>
      <c r="X51" s="7"/>
      <c r="Y51" s="28"/>
      <c r="Z51" s="2"/>
      <c r="AA51" s="2"/>
      <c r="AB51" s="31"/>
      <c r="AC51" s="31"/>
      <c r="AD51" s="31"/>
      <c r="AE51" s="2"/>
      <c r="AF51" s="2"/>
    </row>
    <row r="52" ht="15.75" customHeight="1" collapsed="1">
      <c r="A52" s="7"/>
      <c r="B52" s="7"/>
      <c r="C52" s="7"/>
      <c r="D52" s="7" t="s">
        <v>95</v>
      </c>
      <c r="E52" s="2" t="s">
        <v>697</v>
      </c>
      <c r="F52" s="7" t="s">
        <v>691</v>
      </c>
      <c r="G52" s="7"/>
      <c r="H52" s="7"/>
      <c r="I52" s="7"/>
      <c r="J52" s="7"/>
      <c r="K52" s="7"/>
      <c r="L52" s="7"/>
      <c r="M52" s="7"/>
      <c r="N52" s="7"/>
      <c r="O52" s="7"/>
      <c r="P52" s="7"/>
      <c r="Q52" s="7"/>
      <c r="R52" s="7"/>
      <c r="S52" s="7"/>
      <c r="T52" s="7"/>
      <c r="U52" s="7"/>
      <c r="V52" s="288"/>
      <c r="W52" s="191"/>
      <c r="X52" s="7"/>
      <c r="Y52" s="28"/>
      <c r="Z52" s="2"/>
      <c r="AA52" s="2"/>
      <c r="AB52" s="31" t="s">
        <v>2629</v>
      </c>
      <c r="AC52" s="31"/>
      <c r="AD52" s="31"/>
      <c r="AE52" s="2"/>
      <c r="AF52" s="2"/>
      <c r="AG52" s="2"/>
      <c r="AH52" s="2"/>
      <c r="AI52" s="2"/>
      <c r="AJ52" s="2"/>
      <c r="AK52" s="2"/>
      <c r="AL52" s="2"/>
      <c r="AM52" s="2"/>
      <c r="AN52" s="2"/>
      <c r="AO52" s="2"/>
      <c r="AP52" s="2"/>
      <c r="AQ52" s="2"/>
    </row>
    <row r="53" ht="15.75" hidden="1" customHeight="1" outlineLevel="1">
      <c r="A53" s="2"/>
      <c r="B53" s="2"/>
      <c r="C53" s="2"/>
      <c r="D53" s="2"/>
      <c r="E53" s="2"/>
      <c r="F53" s="7" t="s">
        <v>694</v>
      </c>
      <c r="G53" s="7" t="s">
        <v>2180</v>
      </c>
      <c r="H53" s="7"/>
      <c r="I53" s="7"/>
      <c r="J53" s="7"/>
      <c r="K53" s="7"/>
      <c r="L53" s="7"/>
      <c r="M53" s="7"/>
      <c r="N53" s="7"/>
      <c r="O53" s="7"/>
      <c r="P53" s="7"/>
      <c r="Q53" s="7"/>
      <c r="R53" s="7"/>
      <c r="S53" s="7"/>
      <c r="T53" s="7"/>
      <c r="U53" s="7"/>
      <c r="V53" s="288"/>
      <c r="W53" s="191"/>
      <c r="X53" s="7"/>
      <c r="Y53" s="28"/>
      <c r="Z53" s="2"/>
      <c r="AA53" s="2"/>
      <c r="AB53" s="31"/>
      <c r="AC53" s="31"/>
      <c r="AD53" s="31"/>
      <c r="AE53" s="2"/>
      <c r="AF53" s="2"/>
    </row>
    <row r="54" ht="15.75" customHeight="1" collapsed="1">
      <c r="A54" s="7"/>
      <c r="B54" s="7"/>
      <c r="C54" s="7"/>
      <c r="D54" s="7" t="s">
        <v>95</v>
      </c>
      <c r="E54" s="2" t="s">
        <v>796</v>
      </c>
      <c r="F54" s="7" t="s">
        <v>691</v>
      </c>
      <c r="G54" s="7"/>
      <c r="H54" s="7"/>
      <c r="I54" s="7"/>
      <c r="J54" s="7"/>
      <c r="K54" s="7"/>
      <c r="L54" s="7"/>
      <c r="M54" s="7"/>
      <c r="N54" s="7"/>
      <c r="O54" s="7"/>
      <c r="P54" s="7"/>
      <c r="Q54" s="7"/>
      <c r="R54" s="7"/>
      <c r="S54" s="7"/>
      <c r="T54" s="7"/>
      <c r="U54" s="7"/>
      <c r="V54" s="288"/>
      <c r="W54" s="191"/>
      <c r="X54" s="7"/>
      <c r="Y54" s="28"/>
      <c r="Z54" s="2"/>
      <c r="AA54" s="2"/>
      <c r="AB54" s="31" t="s">
        <v>2629</v>
      </c>
      <c r="AC54" s="31"/>
      <c r="AD54" s="31"/>
      <c r="AE54" s="2"/>
      <c r="AF54" s="2"/>
      <c r="AG54" s="2"/>
      <c r="AH54" s="2"/>
      <c r="AI54" s="2"/>
      <c r="AJ54" s="2"/>
      <c r="AK54" s="2"/>
      <c r="AL54" s="2"/>
      <c r="AM54" s="2"/>
      <c r="AN54" s="2"/>
      <c r="AO54" s="2"/>
      <c r="AP54" s="2"/>
      <c r="AQ54" s="2"/>
    </row>
    <row r="55" ht="15.75" hidden="1" customHeight="1" outlineLevel="1">
      <c r="A55" s="2"/>
      <c r="B55" s="2"/>
      <c r="C55" s="2"/>
      <c r="D55" s="2"/>
      <c r="E55" s="2"/>
      <c r="F55" s="7" t="s">
        <v>694</v>
      </c>
      <c r="G55" s="7" t="s">
        <v>2180</v>
      </c>
      <c r="H55" s="7"/>
      <c r="I55" s="7"/>
      <c r="J55" s="7"/>
      <c r="K55" s="7"/>
      <c r="L55" s="7"/>
      <c r="M55" s="7"/>
      <c r="N55" s="7"/>
      <c r="O55" s="7"/>
      <c r="P55" s="7"/>
      <c r="Q55" s="7"/>
      <c r="R55" s="7"/>
      <c r="S55" s="7"/>
      <c r="T55" s="7"/>
      <c r="U55" s="7"/>
      <c r="V55" s="288"/>
      <c r="W55" s="191"/>
      <c r="X55" s="7"/>
      <c r="Y55" s="28"/>
      <c r="Z55" s="2"/>
      <c r="AA55" s="2"/>
      <c r="AB55" s="31"/>
      <c r="AC55" s="31"/>
      <c r="AD55" s="31"/>
      <c r="AE55" s="2"/>
      <c r="AF55" s="2"/>
    </row>
    <row r="56" ht="15.75" customHeight="1" collapsed="1">
      <c r="A56" s="7"/>
      <c r="B56" s="7"/>
      <c r="C56" s="7"/>
      <c r="D56" s="7" t="s">
        <v>95</v>
      </c>
      <c r="E56" s="2" t="s">
        <v>806</v>
      </c>
      <c r="F56" s="7" t="s">
        <v>691</v>
      </c>
      <c r="G56" s="7"/>
      <c r="H56" s="7"/>
      <c r="I56" s="7"/>
      <c r="J56" s="7"/>
      <c r="K56" s="7"/>
      <c r="L56" s="7"/>
      <c r="M56" s="7"/>
      <c r="N56" s="7"/>
      <c r="O56" s="7"/>
      <c r="P56" s="7"/>
      <c r="Q56" s="7"/>
      <c r="R56" s="7"/>
      <c r="S56" s="7"/>
      <c r="T56" s="7"/>
      <c r="U56" s="7"/>
      <c r="V56" s="288"/>
      <c r="W56" s="191"/>
      <c r="X56" s="7"/>
      <c r="Y56" s="28"/>
      <c r="Z56" s="2"/>
      <c r="AA56" s="2" t="s">
        <v>2630</v>
      </c>
      <c r="AB56" s="31" t="s">
        <v>2629</v>
      </c>
      <c r="AC56" s="31"/>
      <c r="AD56" s="31"/>
      <c r="AE56" s="2"/>
      <c r="AF56" s="2"/>
      <c r="AG56" s="2"/>
      <c r="AH56" s="2"/>
      <c r="AI56" s="2"/>
      <c r="AJ56" s="2"/>
      <c r="AK56" s="2"/>
      <c r="AL56" s="2"/>
      <c r="AM56" s="2"/>
      <c r="AN56" s="2"/>
      <c r="AO56" s="2"/>
      <c r="AP56" s="2"/>
      <c r="AQ56" s="2"/>
    </row>
    <row r="57" ht="15.75" hidden="1" customHeight="1" outlineLevel="1">
      <c r="A57" s="2"/>
      <c r="B57" s="2"/>
      <c r="C57" s="2"/>
      <c r="D57" s="2"/>
      <c r="E57" s="2"/>
      <c r="F57" s="7" t="s">
        <v>687</v>
      </c>
      <c r="G57" s="7" t="s">
        <v>2180</v>
      </c>
      <c r="H57" s="7"/>
      <c r="I57" s="7"/>
      <c r="J57" s="7"/>
      <c r="K57" s="7"/>
      <c r="L57" s="7"/>
      <c r="M57" s="7"/>
      <c r="N57" s="7"/>
      <c r="O57" s="7"/>
      <c r="P57" s="7"/>
      <c r="Q57" s="7"/>
      <c r="R57" s="7"/>
      <c r="S57" s="7"/>
      <c r="T57" s="7"/>
      <c r="U57" s="7"/>
      <c r="V57" s="288"/>
      <c r="W57" s="191"/>
      <c r="X57" s="7"/>
      <c r="Y57" s="28"/>
      <c r="Z57" s="2"/>
      <c r="AA57" s="2"/>
      <c r="AB57" s="31"/>
      <c r="AC57" s="31"/>
      <c r="AD57" s="31"/>
      <c r="AE57" s="2"/>
      <c r="AF57" s="2"/>
    </row>
    <row r="58" ht="15.75" hidden="1" customHeight="1" outlineLevel="1">
      <c r="A58" s="2"/>
      <c r="B58" s="2"/>
      <c r="C58" s="2"/>
      <c r="D58" s="2"/>
      <c r="E58" s="2"/>
      <c r="F58" s="7" t="s">
        <v>688</v>
      </c>
      <c r="G58" s="7" t="s">
        <v>2226</v>
      </c>
      <c r="H58" s="7"/>
      <c r="I58" s="7"/>
      <c r="J58" s="7"/>
      <c r="K58" s="7"/>
      <c r="L58" s="7"/>
      <c r="M58" s="7"/>
      <c r="N58" s="7"/>
      <c r="O58" s="7"/>
      <c r="P58" s="7"/>
      <c r="Q58" s="7"/>
      <c r="R58" s="7"/>
      <c r="S58" s="7"/>
      <c r="T58" s="7"/>
      <c r="U58" s="7"/>
      <c r="V58" s="288"/>
      <c r="W58" s="191"/>
      <c r="X58" s="7"/>
      <c r="Y58" s="28"/>
      <c r="Z58" s="2"/>
      <c r="AA58" s="2"/>
      <c r="AB58" s="31"/>
      <c r="AC58" s="31"/>
      <c r="AD58" s="31"/>
      <c r="AE58" s="2"/>
      <c r="AF58" s="2"/>
    </row>
    <row r="59" ht="15.75" customHeight="1" collapsed="1">
      <c r="A59" s="7"/>
      <c r="B59" s="7"/>
      <c r="C59" s="7"/>
      <c r="D59" s="7" t="s">
        <v>95</v>
      </c>
      <c r="E59" s="2" t="s">
        <v>792</v>
      </c>
      <c r="F59" s="7" t="s">
        <v>691</v>
      </c>
      <c r="G59" s="7"/>
      <c r="H59" s="7"/>
      <c r="I59" s="7"/>
      <c r="J59" s="7"/>
      <c r="K59" s="7"/>
      <c r="L59" s="7"/>
      <c r="M59" s="7"/>
      <c r="N59" s="7"/>
      <c r="O59" s="7"/>
      <c r="P59" s="7"/>
      <c r="Q59" s="7"/>
      <c r="R59" s="7"/>
      <c r="S59" s="7"/>
      <c r="T59" s="7"/>
      <c r="U59" s="7"/>
      <c r="V59" s="288"/>
      <c r="W59" s="191"/>
      <c r="X59" s="7"/>
      <c r="Y59" s="28"/>
      <c r="Z59" s="2"/>
      <c r="AA59" s="2" t="s">
        <v>2631</v>
      </c>
      <c r="AB59" s="31" t="s">
        <v>2629</v>
      </c>
      <c r="AC59" s="31"/>
      <c r="AD59" s="31"/>
      <c r="AE59" s="2"/>
      <c r="AF59" s="2"/>
      <c r="AG59" s="2"/>
      <c r="AH59" s="2"/>
      <c r="AI59" s="2"/>
      <c r="AJ59" s="2"/>
      <c r="AK59" s="2"/>
      <c r="AL59" s="2"/>
      <c r="AM59" s="2"/>
      <c r="AN59" s="2"/>
      <c r="AO59" s="2"/>
      <c r="AP59" s="2"/>
      <c r="AQ59" s="2"/>
    </row>
    <row r="60" ht="15.75" hidden="1" customHeight="1" outlineLevel="1">
      <c r="A60" s="2"/>
      <c r="B60" s="2"/>
      <c r="C60" s="2"/>
      <c r="D60" s="2"/>
      <c r="E60" s="2"/>
      <c r="F60" s="7" t="s">
        <v>694</v>
      </c>
      <c r="G60" s="7" t="s">
        <v>2180</v>
      </c>
      <c r="H60" s="7"/>
      <c r="I60" s="7"/>
      <c r="J60" s="7"/>
      <c r="K60" s="7"/>
      <c r="L60" s="7"/>
      <c r="M60" s="7"/>
      <c r="N60" s="7"/>
      <c r="O60" s="7"/>
      <c r="P60" s="7"/>
      <c r="Q60" s="7"/>
      <c r="R60" s="7"/>
      <c r="S60" s="7"/>
      <c r="T60" s="7"/>
      <c r="U60" s="7"/>
      <c r="V60" s="288"/>
      <c r="W60" s="191"/>
      <c r="X60" s="7"/>
      <c r="Y60" s="28"/>
      <c r="Z60" s="2"/>
      <c r="AA60" s="2"/>
      <c r="AB60" s="31"/>
      <c r="AC60" s="31"/>
      <c r="AD60" s="31"/>
      <c r="AE60" s="2"/>
      <c r="AF60" s="2"/>
    </row>
    <row r="61" ht="15.75" customHeight="1" collapsed="1">
      <c r="A61" s="7"/>
      <c r="B61" s="7"/>
      <c r="C61" s="7"/>
      <c r="D61" s="7" t="s">
        <v>95</v>
      </c>
      <c r="E61" s="2" t="s">
        <v>856</v>
      </c>
      <c r="F61" s="7" t="s">
        <v>691</v>
      </c>
      <c r="G61" s="7"/>
      <c r="H61" s="7"/>
      <c r="I61" s="7"/>
      <c r="J61" s="7"/>
      <c r="K61" s="7"/>
      <c r="L61" s="7"/>
      <c r="M61" s="7"/>
      <c r="N61" s="7"/>
      <c r="O61" s="7"/>
      <c r="P61" s="7"/>
      <c r="Q61" s="7"/>
      <c r="R61" s="7"/>
      <c r="S61" s="7"/>
      <c r="T61" s="7"/>
      <c r="U61" s="7"/>
      <c r="V61" s="288"/>
      <c r="W61" s="191"/>
      <c r="X61" s="7"/>
      <c r="Y61" s="28"/>
      <c r="Z61" s="2"/>
      <c r="AA61" s="2" t="s">
        <v>2632</v>
      </c>
      <c r="AB61" s="31" t="s">
        <v>2629</v>
      </c>
      <c r="AC61" s="31"/>
      <c r="AD61" s="31"/>
      <c r="AE61" s="2"/>
      <c r="AF61" s="2"/>
      <c r="AG61" s="2"/>
      <c r="AH61" s="2"/>
      <c r="AI61" s="2"/>
      <c r="AJ61" s="2"/>
      <c r="AK61" s="2"/>
      <c r="AL61" s="2"/>
      <c r="AM61" s="2"/>
      <c r="AN61" s="2"/>
      <c r="AO61" s="2"/>
      <c r="AP61" s="2"/>
      <c r="AQ61" s="2"/>
    </row>
    <row r="62" ht="15.75" hidden="1" customHeight="1" outlineLevel="1">
      <c r="A62" s="2"/>
      <c r="B62" s="2"/>
      <c r="C62" s="2"/>
      <c r="D62" s="2"/>
      <c r="E62" s="2"/>
      <c r="F62" s="7" t="s">
        <v>694</v>
      </c>
      <c r="G62" s="7" t="s">
        <v>2180</v>
      </c>
      <c r="H62" s="7"/>
      <c r="I62" s="7"/>
      <c r="J62" s="7"/>
      <c r="K62" s="7"/>
      <c r="L62" s="7"/>
      <c r="M62" s="7"/>
      <c r="N62" s="7"/>
      <c r="O62" s="7"/>
      <c r="P62" s="7"/>
      <c r="Q62" s="7"/>
      <c r="R62" s="7"/>
      <c r="S62" s="7"/>
      <c r="T62" s="7"/>
      <c r="U62" s="7"/>
      <c r="V62" s="288"/>
      <c r="W62" s="191"/>
      <c r="X62" s="7"/>
      <c r="Y62" s="28"/>
      <c r="Z62" s="2"/>
      <c r="AA62" s="2"/>
      <c r="AB62" s="31"/>
      <c r="AC62" s="31"/>
      <c r="AD62" s="31"/>
      <c r="AE62" s="2"/>
      <c r="AF62" s="2"/>
    </row>
    <row r="63" ht="15.75" customHeight="1" collapsed="1">
      <c r="A63" s="7"/>
      <c r="B63" s="7"/>
      <c r="C63" s="7"/>
      <c r="D63" s="7" t="s">
        <v>95</v>
      </c>
      <c r="E63" s="2" t="s">
        <v>873</v>
      </c>
      <c r="F63" s="7" t="s">
        <v>691</v>
      </c>
      <c r="G63" s="7"/>
      <c r="H63" s="7"/>
      <c r="I63" s="7"/>
      <c r="J63" s="7"/>
      <c r="K63" s="7"/>
      <c r="L63" s="7"/>
      <c r="M63" s="7"/>
      <c r="N63" s="7"/>
      <c r="O63" s="7"/>
      <c r="P63" s="7"/>
      <c r="Q63" s="7"/>
      <c r="R63" s="7"/>
      <c r="S63" s="7"/>
      <c r="T63" s="7"/>
      <c r="U63" s="7"/>
      <c r="V63" s="288"/>
      <c r="W63" s="191"/>
      <c r="X63" s="7"/>
      <c r="Y63" s="28"/>
      <c r="Z63" s="2"/>
      <c r="AA63" s="2" t="s">
        <v>2633</v>
      </c>
      <c r="AB63" s="31" t="s">
        <v>2629</v>
      </c>
      <c r="AC63" s="31"/>
      <c r="AD63" s="31"/>
      <c r="AE63" s="2"/>
      <c r="AF63" s="2"/>
      <c r="AG63" s="2"/>
      <c r="AH63" s="2"/>
      <c r="AI63" s="2"/>
      <c r="AJ63" s="2"/>
      <c r="AK63" s="2"/>
      <c r="AL63" s="2"/>
      <c r="AM63" s="2"/>
      <c r="AN63" s="2"/>
      <c r="AO63" s="2"/>
      <c r="AP63" s="2"/>
      <c r="AQ63" s="2"/>
    </row>
    <row r="64" ht="15.75" hidden="1" customHeight="1" outlineLevel="1">
      <c r="A64" s="2"/>
      <c r="B64" s="2"/>
      <c r="C64" s="2"/>
      <c r="D64" s="2"/>
      <c r="E64" s="2"/>
      <c r="F64" s="7" t="s">
        <v>694</v>
      </c>
      <c r="G64" s="7" t="s">
        <v>2180</v>
      </c>
      <c r="H64" s="7"/>
      <c r="I64" s="7"/>
      <c r="J64" s="7"/>
      <c r="K64" s="7"/>
      <c r="L64" s="7"/>
      <c r="M64" s="7"/>
      <c r="N64" s="7"/>
      <c r="O64" s="7"/>
      <c r="P64" s="7"/>
      <c r="Q64" s="7"/>
      <c r="R64" s="7"/>
      <c r="S64" s="7"/>
      <c r="T64" s="7"/>
      <c r="U64" s="7"/>
      <c r="V64" s="288"/>
      <c r="W64" s="191"/>
      <c r="X64" s="7"/>
      <c r="Y64" s="28"/>
      <c r="Z64" s="2"/>
      <c r="AA64" s="2"/>
      <c r="AB64" s="31"/>
      <c r="AC64" s="31"/>
      <c r="AD64" s="31"/>
      <c r="AE64" s="2"/>
      <c r="AF64" s="2"/>
    </row>
    <row r="65" ht="15.75" customHeight="1" collapsed="1">
      <c r="A65" s="7"/>
      <c r="B65" s="7"/>
      <c r="C65" s="7"/>
      <c r="D65" s="7" t="s">
        <v>95</v>
      </c>
      <c r="E65" s="2" t="s">
        <v>842</v>
      </c>
      <c r="F65" s="7" t="s">
        <v>691</v>
      </c>
      <c r="G65" s="7"/>
      <c r="H65" s="7"/>
      <c r="I65" s="7"/>
      <c r="J65" s="7"/>
      <c r="K65" s="7"/>
      <c r="L65" s="7"/>
      <c r="M65" s="7"/>
      <c r="N65" s="7"/>
      <c r="O65" s="7"/>
      <c r="P65" s="7"/>
      <c r="Q65" s="7"/>
      <c r="R65" s="7"/>
      <c r="S65" s="7"/>
      <c r="T65" s="7"/>
      <c r="U65" s="7"/>
      <c r="V65" s="288"/>
      <c r="W65" s="191"/>
      <c r="X65" s="7"/>
      <c r="Y65" s="28"/>
      <c r="Z65" s="2"/>
      <c r="AA65" s="2"/>
      <c r="AB65" s="31" t="s">
        <v>2629</v>
      </c>
      <c r="AC65" s="31"/>
      <c r="AD65" s="31"/>
      <c r="AE65" s="2"/>
      <c r="AF65" s="2"/>
      <c r="AG65" s="2"/>
      <c r="AH65" s="2"/>
      <c r="AI65" s="2"/>
      <c r="AJ65" s="2"/>
      <c r="AK65" s="2"/>
      <c r="AL65" s="2"/>
      <c r="AM65" s="2"/>
      <c r="AN65" s="2"/>
      <c r="AO65" s="2"/>
      <c r="AP65" s="2"/>
      <c r="AQ65" s="2"/>
    </row>
    <row r="66" ht="15.75" hidden="1" customHeight="1" outlineLevel="1">
      <c r="A66" s="2"/>
      <c r="B66" s="2"/>
      <c r="C66" s="2"/>
      <c r="D66" s="2"/>
      <c r="E66" s="2"/>
      <c r="F66" s="7" t="s">
        <v>687</v>
      </c>
      <c r="G66" s="7" t="s">
        <v>2226</v>
      </c>
      <c r="H66" s="7"/>
      <c r="I66" s="7"/>
      <c r="J66" s="7"/>
      <c r="K66" s="7"/>
      <c r="L66" s="7"/>
      <c r="M66" s="7"/>
      <c r="N66" s="7"/>
      <c r="O66" s="7"/>
      <c r="P66" s="7"/>
      <c r="Q66" s="7"/>
      <c r="R66" s="7"/>
      <c r="S66" s="7"/>
      <c r="T66" s="7"/>
      <c r="U66" s="7"/>
      <c r="V66" s="288"/>
      <c r="W66" s="191"/>
      <c r="X66" s="7"/>
      <c r="Y66" s="28"/>
      <c r="Z66" s="2"/>
      <c r="AA66" s="2"/>
      <c r="AB66" s="31"/>
      <c r="AC66" s="31"/>
      <c r="AD66" s="31"/>
      <c r="AE66" s="2"/>
      <c r="AF66" s="2"/>
    </row>
    <row r="67" ht="15.75" hidden="1" customHeight="1" outlineLevel="1">
      <c r="A67" s="2"/>
      <c r="B67" s="2"/>
      <c r="C67" s="2"/>
      <c r="D67" s="2"/>
      <c r="E67" s="2"/>
      <c r="F67" s="7" t="s">
        <v>688</v>
      </c>
      <c r="G67" s="7" t="s">
        <v>2226</v>
      </c>
      <c r="H67" s="7"/>
      <c r="I67" s="7"/>
      <c r="J67" s="7"/>
      <c r="K67" s="7"/>
      <c r="L67" s="7"/>
      <c r="M67" s="7"/>
      <c r="N67" s="7"/>
      <c r="O67" s="7"/>
      <c r="P67" s="7"/>
      <c r="Q67" s="7"/>
      <c r="R67" s="7"/>
      <c r="S67" s="7"/>
      <c r="T67" s="7"/>
      <c r="U67" s="7"/>
      <c r="V67" s="288"/>
      <c r="W67" s="191"/>
      <c r="X67" s="7"/>
      <c r="Y67" s="28"/>
      <c r="Z67" s="2"/>
      <c r="AA67" s="2"/>
      <c r="AB67" s="31"/>
      <c r="AC67" s="31"/>
      <c r="AD67" s="31"/>
      <c r="AE67" s="2"/>
      <c r="AF67" s="2"/>
    </row>
    <row r="68" ht="15.75" hidden="1" customHeight="1" outlineLevel="1">
      <c r="A68" s="2"/>
      <c r="B68" s="2"/>
      <c r="C68" s="2"/>
      <c r="D68" s="2"/>
      <c r="E68" s="2"/>
      <c r="F68" s="7" t="s">
        <v>694</v>
      </c>
      <c r="G68" s="7" t="s">
        <v>2226</v>
      </c>
      <c r="H68" s="7"/>
      <c r="I68" s="7"/>
      <c r="J68" s="7"/>
      <c r="K68" s="7"/>
      <c r="L68" s="7"/>
      <c r="M68" s="7"/>
      <c r="N68" s="7"/>
      <c r="O68" s="7"/>
      <c r="P68" s="7"/>
      <c r="Q68" s="7"/>
      <c r="R68" s="7"/>
      <c r="S68" s="7"/>
      <c r="T68" s="7"/>
      <c r="U68" s="7"/>
      <c r="V68" s="288"/>
      <c r="W68" s="191"/>
      <c r="X68" s="7"/>
      <c r="Y68" s="28"/>
      <c r="Z68" s="2"/>
      <c r="AA68" s="2"/>
      <c r="AB68" s="31"/>
      <c r="AC68" s="31"/>
      <c r="AD68" s="31"/>
      <c r="AE68" s="2"/>
      <c r="AF68" s="2"/>
    </row>
    <row r="69" ht="15.75" customHeight="1" collapsed="1">
      <c r="A69" s="7"/>
      <c r="B69" s="7"/>
      <c r="C69" s="7"/>
      <c r="D69" s="7" t="s">
        <v>95</v>
      </c>
      <c r="E69" s="2" t="s">
        <v>871</v>
      </c>
      <c r="F69" s="7" t="s">
        <v>691</v>
      </c>
      <c r="G69" s="7"/>
      <c r="H69" s="7"/>
      <c r="I69" s="7"/>
      <c r="J69" s="7"/>
      <c r="K69" s="7"/>
      <c r="L69" s="7"/>
      <c r="M69" s="7"/>
      <c r="N69" s="7"/>
      <c r="O69" s="7"/>
      <c r="P69" s="7"/>
      <c r="Q69" s="7"/>
      <c r="R69" s="7"/>
      <c r="S69" s="7"/>
      <c r="T69" s="7"/>
      <c r="U69" s="7"/>
      <c r="V69" s="288"/>
      <c r="W69" s="191"/>
      <c r="X69" s="7"/>
      <c r="Y69" s="28"/>
      <c r="Z69" s="2"/>
      <c r="AA69" s="30" t="s">
        <v>2634</v>
      </c>
      <c r="AB69" s="31"/>
      <c r="AC69" s="31" t="s">
        <v>1487</v>
      </c>
      <c r="AD69" s="31"/>
      <c r="AE69" s="2"/>
      <c r="AF69" s="2"/>
      <c r="AG69" s="2"/>
      <c r="AH69" s="2"/>
      <c r="AI69" s="2"/>
      <c r="AJ69" s="2"/>
      <c r="AK69" s="2"/>
      <c r="AL69" s="2"/>
      <c r="AM69" s="2"/>
      <c r="AN69" s="2"/>
      <c r="AO69" s="2"/>
      <c r="AP69" s="2"/>
      <c r="AQ69" s="2"/>
    </row>
    <row r="70" ht="15.75" hidden="1" customHeight="1" outlineLevel="1">
      <c r="A70" s="2"/>
      <c r="B70" s="2"/>
      <c r="C70" s="2"/>
      <c r="D70" s="2"/>
      <c r="E70" s="2"/>
      <c r="F70" s="7" t="s">
        <v>687</v>
      </c>
      <c r="G70" s="7" t="s">
        <v>2180</v>
      </c>
      <c r="H70" s="7"/>
      <c r="I70" s="7"/>
      <c r="J70" s="7"/>
      <c r="K70" s="7"/>
      <c r="L70" s="7"/>
      <c r="M70" s="7"/>
      <c r="N70" s="7"/>
      <c r="O70" s="7"/>
      <c r="P70" s="7"/>
      <c r="Q70" s="7"/>
      <c r="R70" s="7"/>
      <c r="S70" s="7"/>
      <c r="T70" s="7"/>
      <c r="U70" s="7"/>
      <c r="V70" s="288"/>
      <c r="W70" s="191"/>
      <c r="X70" s="7"/>
      <c r="Y70" s="28"/>
      <c r="Z70" s="2"/>
      <c r="AA70" s="2"/>
      <c r="AB70" s="31"/>
      <c r="AC70" s="31"/>
      <c r="AD70" s="31"/>
      <c r="AE70" s="2"/>
      <c r="AF70" s="2"/>
    </row>
    <row r="71" ht="15.75" hidden="1" customHeight="1" outlineLevel="1">
      <c r="A71" s="2"/>
      <c r="B71" s="2"/>
      <c r="C71" s="2"/>
      <c r="D71" s="2"/>
      <c r="E71" s="2"/>
      <c r="F71" s="7" t="s">
        <v>688</v>
      </c>
      <c r="G71" s="7" t="s">
        <v>2226</v>
      </c>
      <c r="H71" s="7"/>
      <c r="I71" s="7"/>
      <c r="J71" s="7"/>
      <c r="K71" s="7"/>
      <c r="L71" s="7"/>
      <c r="M71" s="7"/>
      <c r="N71" s="7"/>
      <c r="O71" s="7"/>
      <c r="P71" s="7"/>
      <c r="Q71" s="7"/>
      <c r="R71" s="7"/>
      <c r="S71" s="7"/>
      <c r="T71" s="7"/>
      <c r="U71" s="7"/>
      <c r="V71" s="288"/>
      <c r="W71" s="191"/>
      <c r="X71" s="7"/>
      <c r="Y71" s="28"/>
      <c r="Z71" s="2"/>
      <c r="AA71" s="2"/>
      <c r="AB71" s="31"/>
      <c r="AC71" s="31"/>
      <c r="AD71" s="31"/>
      <c r="AE71" s="2"/>
      <c r="AF71" s="2"/>
    </row>
    <row r="72" ht="15.75" hidden="1" customHeight="1" outlineLevel="1">
      <c r="A72" s="2"/>
      <c r="B72" s="2"/>
      <c r="C72" s="2"/>
      <c r="D72" s="2"/>
      <c r="E72" s="2"/>
      <c r="F72" s="7" t="s">
        <v>2332</v>
      </c>
      <c r="G72" s="7" t="s">
        <v>2226</v>
      </c>
      <c r="H72" s="7"/>
      <c r="I72" s="7"/>
      <c r="J72" s="7"/>
      <c r="K72" s="7"/>
      <c r="L72" s="7"/>
      <c r="M72" s="7"/>
      <c r="N72" s="7"/>
      <c r="O72" s="7"/>
      <c r="P72" s="7"/>
      <c r="Q72" s="7"/>
      <c r="R72" s="7"/>
      <c r="S72" s="7"/>
      <c r="T72" s="7"/>
      <c r="U72" s="7"/>
      <c r="V72" s="288"/>
      <c r="W72" s="191"/>
      <c r="X72" s="7"/>
      <c r="Y72" s="28"/>
      <c r="Z72" s="2"/>
      <c r="AA72" s="2"/>
      <c r="AB72" s="31"/>
      <c r="AC72" s="31"/>
      <c r="AD72" s="31"/>
      <c r="AE72" s="2"/>
      <c r="AF72" s="2"/>
    </row>
    <row r="73" ht="15.75" customHeight="1" collapsed="1">
      <c r="A73" s="7"/>
      <c r="B73" s="7"/>
      <c r="C73" s="7"/>
      <c r="D73" s="7" t="s">
        <v>95</v>
      </c>
      <c r="E73" s="2" t="s">
        <v>869</v>
      </c>
      <c r="F73" s="7" t="s">
        <v>691</v>
      </c>
      <c r="G73" s="7"/>
      <c r="H73" s="7"/>
      <c r="I73" s="7"/>
      <c r="J73" s="7"/>
      <c r="K73" s="7"/>
      <c r="L73" s="7"/>
      <c r="M73" s="7"/>
      <c r="N73" s="7"/>
      <c r="O73" s="7"/>
      <c r="P73" s="7"/>
      <c r="Q73" s="7"/>
      <c r="R73" s="7"/>
      <c r="S73" s="7"/>
      <c r="T73" s="7"/>
      <c r="U73" s="7"/>
      <c r="V73" s="288"/>
      <c r="W73" s="191"/>
      <c r="X73" s="7"/>
      <c r="Y73" s="28"/>
      <c r="Z73" s="2"/>
      <c r="AA73" s="2"/>
      <c r="AB73" s="31"/>
      <c r="AC73" s="31" t="s">
        <v>1487</v>
      </c>
      <c r="AD73" s="31"/>
      <c r="AE73" s="2"/>
      <c r="AF73" s="2"/>
      <c r="AG73" s="2"/>
      <c r="AH73" s="2"/>
      <c r="AI73" s="2"/>
      <c r="AJ73" s="2"/>
      <c r="AK73" s="2"/>
      <c r="AL73" s="2"/>
      <c r="AM73" s="2"/>
      <c r="AN73" s="2"/>
      <c r="AO73" s="2"/>
      <c r="AP73" s="2"/>
      <c r="AQ73" s="2"/>
    </row>
    <row r="74" ht="15.75" hidden="1" customHeight="1" outlineLevel="1">
      <c r="A74" s="2"/>
      <c r="B74" s="2"/>
      <c r="C74" s="2"/>
      <c r="D74" s="2"/>
      <c r="E74" s="2"/>
      <c r="F74" s="7" t="s">
        <v>2350</v>
      </c>
      <c r="G74" s="7" t="s">
        <v>2180</v>
      </c>
      <c r="H74" s="7"/>
      <c r="I74" s="7"/>
      <c r="J74" s="7"/>
      <c r="K74" s="7"/>
      <c r="L74" s="7"/>
      <c r="M74" s="7"/>
      <c r="N74" s="7"/>
      <c r="O74" s="7"/>
      <c r="P74" s="7"/>
      <c r="Q74" s="7"/>
      <c r="R74" s="7"/>
      <c r="S74" s="7"/>
      <c r="T74" s="7"/>
      <c r="U74" s="7"/>
      <c r="V74" s="288"/>
      <c r="W74" s="191"/>
      <c r="X74" s="7"/>
      <c r="Y74" s="28"/>
      <c r="Z74" s="2"/>
      <c r="AA74" s="2"/>
      <c r="AB74" s="31"/>
      <c r="AC74" s="31"/>
      <c r="AD74" s="31"/>
      <c r="AE74" s="2"/>
      <c r="AF74" s="2"/>
    </row>
    <row r="75" ht="15.75" customHeight="1" collapsed="1">
      <c r="A75" s="2"/>
      <c r="B75" s="2"/>
      <c r="C75" s="2"/>
      <c r="D75" s="2" t="s">
        <v>95</v>
      </c>
      <c r="E75" s="2" t="s">
        <v>862</v>
      </c>
      <c r="F75" s="7"/>
      <c r="G75" s="7"/>
      <c r="H75" s="7"/>
      <c r="I75" s="7"/>
      <c r="J75" s="7"/>
      <c r="K75" s="7"/>
      <c r="L75" s="7"/>
      <c r="M75" s="7"/>
      <c r="N75" s="7"/>
      <c r="O75" s="7"/>
      <c r="P75" s="7"/>
      <c r="Q75" s="7"/>
      <c r="R75" s="7"/>
      <c r="S75" s="7"/>
      <c r="T75" s="7"/>
      <c r="U75" s="7"/>
      <c r="V75" s="288"/>
      <c r="W75" s="191"/>
      <c r="X75" s="7"/>
      <c r="Y75" s="28"/>
      <c r="Z75" s="2"/>
      <c r="AA75" s="2"/>
      <c r="AB75" s="31"/>
      <c r="AC75" s="31"/>
      <c r="AD75" s="31"/>
      <c r="AE75" s="2"/>
      <c r="AF75" s="2"/>
      <c r="AG75" s="2"/>
      <c r="AH75" s="2"/>
      <c r="AI75" s="2"/>
      <c r="AJ75" s="2"/>
      <c r="AK75" s="2"/>
      <c r="AL75" s="2"/>
      <c r="AM75" s="2"/>
      <c r="AN75" s="2"/>
      <c r="AO75" s="2"/>
      <c r="AP75" s="2"/>
      <c r="AQ75" s="2"/>
    </row>
    <row r="76" ht="15.75" hidden="1" customHeight="1" outlineLevel="1">
      <c r="A76" s="2"/>
      <c r="B76" s="2"/>
      <c r="C76" s="2"/>
      <c r="D76" s="2"/>
      <c r="E76" s="2"/>
      <c r="F76" s="7" t="s">
        <v>694</v>
      </c>
      <c r="G76" s="7" t="s">
        <v>2226</v>
      </c>
      <c r="H76" s="7"/>
      <c r="I76" s="7"/>
      <c r="J76" s="7"/>
      <c r="K76" s="7"/>
      <c r="L76" s="7"/>
      <c r="M76" s="7"/>
      <c r="N76" s="7"/>
      <c r="O76" s="7"/>
      <c r="P76" s="7"/>
      <c r="Q76" s="7"/>
      <c r="R76" s="7"/>
      <c r="S76" s="7"/>
      <c r="T76" s="7"/>
      <c r="U76" s="7"/>
      <c r="V76" s="288"/>
      <c r="W76" s="191"/>
      <c r="X76" s="7"/>
      <c r="Y76" s="28"/>
      <c r="Z76" s="2"/>
      <c r="AA76" s="2"/>
      <c r="AB76" s="31"/>
      <c r="AC76" s="31"/>
      <c r="AD76" s="31"/>
      <c r="AE76" s="2"/>
      <c r="AF76" s="2"/>
    </row>
    <row r="77" ht="15.75" customHeight="1" collapsed="1">
      <c r="A77" s="7"/>
      <c r="B77" s="7"/>
      <c r="C77" s="7"/>
      <c r="D77" s="7" t="s">
        <v>95</v>
      </c>
      <c r="E77" s="2" t="s">
        <v>854</v>
      </c>
      <c r="F77" s="7"/>
      <c r="G77" s="7"/>
      <c r="H77" s="7"/>
      <c r="I77" s="7"/>
      <c r="J77" s="7"/>
      <c r="K77" s="7"/>
      <c r="L77" s="7"/>
      <c r="M77" s="7"/>
      <c r="N77" s="7"/>
      <c r="O77" s="7"/>
      <c r="P77" s="7"/>
      <c r="Q77" s="7"/>
      <c r="R77" s="7"/>
      <c r="S77" s="7"/>
      <c r="T77" s="7"/>
      <c r="U77" s="7"/>
      <c r="V77" s="288"/>
      <c r="W77" s="191"/>
      <c r="X77" s="7"/>
      <c r="Y77" s="28"/>
      <c r="Z77" s="2"/>
      <c r="AA77" s="2"/>
      <c r="AB77" s="31"/>
      <c r="AC77" s="31"/>
      <c r="AD77" s="31"/>
      <c r="AE77" s="2"/>
      <c r="AF77" s="2"/>
      <c r="AG77" s="2"/>
      <c r="AH77" s="2"/>
      <c r="AI77" s="2"/>
      <c r="AJ77" s="2"/>
      <c r="AK77" s="2"/>
      <c r="AL77" s="2"/>
      <c r="AM77" s="2"/>
      <c r="AN77" s="2"/>
      <c r="AO77" s="2"/>
      <c r="AP77" s="2"/>
      <c r="AQ77" s="2"/>
    </row>
    <row r="78" ht="15.75" hidden="1" customHeight="1" outlineLevel="1">
      <c r="A78" s="2"/>
      <c r="B78" s="2"/>
      <c r="C78" s="2"/>
      <c r="D78" s="2"/>
      <c r="E78" s="2"/>
      <c r="F78" s="7" t="s">
        <v>687</v>
      </c>
      <c r="G78" s="7" t="s">
        <v>2180</v>
      </c>
      <c r="H78" s="7"/>
      <c r="I78" s="7"/>
      <c r="J78" s="7"/>
      <c r="K78" s="7"/>
      <c r="L78" s="7"/>
      <c r="M78" s="7"/>
      <c r="N78" s="7"/>
      <c r="O78" s="7"/>
      <c r="P78" s="7"/>
      <c r="Q78" s="7"/>
      <c r="R78" s="7"/>
      <c r="S78" s="7"/>
      <c r="T78" s="7"/>
      <c r="U78" s="7"/>
      <c r="V78" s="288"/>
      <c r="W78" s="191"/>
      <c r="X78" s="7"/>
      <c r="Y78" s="28"/>
      <c r="Z78" s="2"/>
      <c r="AA78" s="2"/>
      <c r="AB78" s="31"/>
      <c r="AC78" s="31"/>
      <c r="AD78" s="31"/>
      <c r="AE78" s="2"/>
      <c r="AF78" s="2"/>
    </row>
    <row r="79" ht="15.75" hidden="1" customHeight="1" outlineLevel="1">
      <c r="A79" s="2"/>
      <c r="B79" s="2"/>
      <c r="C79" s="2"/>
      <c r="D79" s="2"/>
      <c r="E79" s="2"/>
      <c r="F79" s="7" t="s">
        <v>688</v>
      </c>
      <c r="G79" s="7" t="s">
        <v>2226</v>
      </c>
      <c r="H79" s="7"/>
      <c r="I79" s="7"/>
      <c r="J79" s="7"/>
      <c r="K79" s="7"/>
      <c r="L79" s="7"/>
      <c r="M79" s="7"/>
      <c r="N79" s="7"/>
      <c r="O79" s="7"/>
      <c r="P79" s="7"/>
      <c r="Q79" s="7"/>
      <c r="R79" s="7"/>
      <c r="S79" s="7"/>
      <c r="T79" s="7"/>
      <c r="U79" s="7"/>
      <c r="V79" s="288"/>
      <c r="W79" s="191"/>
      <c r="X79" s="7"/>
      <c r="Y79" s="28"/>
      <c r="Z79" s="2"/>
      <c r="AA79" s="2"/>
      <c r="AB79" s="31"/>
      <c r="AC79" s="31"/>
      <c r="AD79" s="31"/>
      <c r="AE79" s="2"/>
      <c r="AF79" s="2"/>
    </row>
    <row r="80" ht="15.75" customHeight="1" collapsed="1">
      <c r="A80" s="7"/>
      <c r="B80" s="7"/>
      <c r="C80" s="7"/>
      <c r="D80" s="7" t="s">
        <v>95</v>
      </c>
      <c r="E80" s="7" t="s">
        <v>810</v>
      </c>
      <c r="F80" s="7"/>
      <c r="G80" s="7"/>
      <c r="H80" s="7"/>
      <c r="I80" s="7"/>
      <c r="J80" s="7"/>
      <c r="K80" s="7"/>
      <c r="L80" s="7"/>
      <c r="M80" s="7"/>
      <c r="N80" s="7"/>
      <c r="O80" s="7"/>
      <c r="P80" s="7"/>
      <c r="Q80" s="7"/>
      <c r="R80" s="7"/>
      <c r="S80" s="7"/>
      <c r="T80" s="7"/>
      <c r="U80" s="7"/>
      <c r="V80" s="288"/>
      <c r="W80" s="191"/>
      <c r="X80" s="7"/>
      <c r="Y80" s="28"/>
      <c r="Z80" s="2"/>
      <c r="AA80" s="2"/>
      <c r="AB80" s="31"/>
      <c r="AC80" s="31"/>
      <c r="AD80" s="31"/>
      <c r="AE80" s="2"/>
      <c r="AF80" s="2"/>
      <c r="AG80" s="2"/>
      <c r="AH80" s="2"/>
      <c r="AI80" s="2"/>
      <c r="AJ80" s="2"/>
      <c r="AK80" s="2"/>
      <c r="AL80" s="2"/>
      <c r="AM80" s="2"/>
      <c r="AN80" s="2"/>
      <c r="AO80" s="2"/>
      <c r="AP80" s="2"/>
      <c r="AQ80" s="2"/>
    </row>
    <row r="81" ht="15.75" hidden="1" customHeight="1" outlineLevel="1">
      <c r="A81" s="2"/>
      <c r="B81" s="2"/>
      <c r="C81" s="2"/>
      <c r="D81" s="2"/>
      <c r="E81" s="2"/>
      <c r="F81" s="7" t="s">
        <v>687</v>
      </c>
      <c r="G81" s="7" t="s">
        <v>2180</v>
      </c>
      <c r="H81" s="7"/>
      <c r="I81" s="7"/>
      <c r="J81" s="7"/>
      <c r="K81" s="7"/>
      <c r="L81" s="7"/>
      <c r="M81" s="7"/>
      <c r="N81" s="7"/>
      <c r="O81" s="7"/>
      <c r="P81" s="7"/>
      <c r="Q81" s="7"/>
      <c r="R81" s="7"/>
      <c r="S81" s="7"/>
      <c r="T81" s="7"/>
      <c r="U81" s="7"/>
      <c r="V81" s="288"/>
      <c r="W81" s="191"/>
      <c r="X81" s="7"/>
      <c r="Y81" s="28"/>
      <c r="Z81" s="2"/>
      <c r="AA81" s="2"/>
      <c r="AB81" s="31"/>
      <c r="AC81" s="31"/>
      <c r="AD81" s="31"/>
      <c r="AE81" s="2"/>
      <c r="AF81" s="2"/>
    </row>
    <row r="82" ht="15.75" hidden="1" customHeight="1" outlineLevel="1">
      <c r="A82" s="2"/>
      <c r="B82" s="2"/>
      <c r="C82" s="2"/>
      <c r="D82" s="2"/>
      <c r="E82" s="2"/>
      <c r="F82" s="7" t="s">
        <v>688</v>
      </c>
      <c r="G82" s="7"/>
      <c r="H82" s="7"/>
      <c r="I82" s="7"/>
      <c r="J82" s="7"/>
      <c r="K82" s="7"/>
      <c r="L82" s="7"/>
      <c r="M82" s="7"/>
      <c r="N82" s="7"/>
      <c r="O82" s="7"/>
      <c r="P82" s="7"/>
      <c r="Q82" s="7"/>
      <c r="R82" s="7"/>
      <c r="S82" s="7"/>
      <c r="T82" s="7"/>
      <c r="U82" s="7"/>
      <c r="V82" s="288"/>
      <c r="W82" s="191"/>
      <c r="X82" s="7"/>
      <c r="Y82" s="28"/>
      <c r="Z82" s="2"/>
      <c r="AA82" s="2"/>
      <c r="AB82" s="31"/>
      <c r="AC82" s="31"/>
      <c r="AD82" s="31"/>
      <c r="AE82" s="2"/>
      <c r="AF82" s="2"/>
    </row>
    <row r="83" ht="15.75" customHeight="1" collapsed="1">
      <c r="A83" s="7"/>
      <c r="B83" s="7"/>
      <c r="C83" s="7"/>
      <c r="D83" s="7" t="s">
        <v>95</v>
      </c>
      <c r="E83" s="7" t="s">
        <v>808</v>
      </c>
      <c r="F83" s="7"/>
      <c r="G83" s="7"/>
      <c r="H83" s="7"/>
      <c r="I83" s="7"/>
      <c r="J83" s="7"/>
      <c r="K83" s="7"/>
      <c r="L83" s="7"/>
      <c r="M83" s="7"/>
      <c r="N83" s="7"/>
      <c r="O83" s="7"/>
      <c r="P83" s="7"/>
      <c r="Q83" s="7"/>
      <c r="R83" s="7"/>
      <c r="S83" s="7"/>
      <c r="T83" s="7"/>
      <c r="U83" s="7"/>
      <c r="V83" s="288"/>
      <c r="W83" s="191"/>
      <c r="X83" s="7"/>
      <c r="Y83" s="28"/>
      <c r="Z83" s="2"/>
      <c r="AA83" s="2"/>
      <c r="AB83" s="31"/>
      <c r="AC83" s="31"/>
      <c r="AD83" s="31"/>
      <c r="AE83" s="2"/>
      <c r="AF83" s="2"/>
      <c r="AG83" s="2"/>
      <c r="AH83" s="2"/>
      <c r="AI83" s="2"/>
      <c r="AJ83" s="2"/>
      <c r="AK83" s="2"/>
      <c r="AL83" s="2"/>
      <c r="AM83" s="2"/>
      <c r="AN83" s="2"/>
      <c r="AO83" s="2"/>
      <c r="AP83" s="2"/>
      <c r="AQ83" s="2"/>
    </row>
    <row r="84" ht="15.75" hidden="1" customHeight="1" outlineLevel="1">
      <c r="A84" s="2"/>
      <c r="B84" s="2"/>
      <c r="C84" s="2"/>
      <c r="D84" s="2"/>
      <c r="E84" s="2"/>
      <c r="F84" s="7" t="s">
        <v>2206</v>
      </c>
      <c r="G84" s="7" t="s">
        <v>2180</v>
      </c>
      <c r="H84" s="7"/>
      <c r="I84" s="7"/>
      <c r="J84" s="7"/>
      <c r="K84" s="7"/>
      <c r="L84" s="7"/>
      <c r="M84" s="7"/>
      <c r="N84" s="7"/>
      <c r="O84" s="7"/>
      <c r="P84" s="7"/>
      <c r="Q84" s="7"/>
      <c r="R84" s="7"/>
      <c r="S84" s="7"/>
      <c r="T84" s="7"/>
      <c r="U84" s="7"/>
      <c r="V84" s="288"/>
      <c r="W84" s="191"/>
      <c r="X84" s="7"/>
      <c r="Y84" s="28"/>
      <c r="Z84" s="2"/>
      <c r="AA84" s="2"/>
      <c r="AB84" s="31"/>
      <c r="AC84" s="31"/>
      <c r="AD84" s="31"/>
      <c r="AE84" s="2"/>
      <c r="AF84" s="2"/>
    </row>
    <row r="85" ht="15.75" hidden="1" customHeight="1" outlineLevel="1">
      <c r="A85" s="2"/>
      <c r="B85" s="2"/>
      <c r="C85" s="2"/>
      <c r="D85" s="2"/>
      <c r="E85" s="2"/>
      <c r="F85" s="7" t="s">
        <v>688</v>
      </c>
      <c r="G85" s="7" t="s">
        <v>2226</v>
      </c>
      <c r="H85" s="7"/>
      <c r="I85" s="7"/>
      <c r="J85" s="7"/>
      <c r="K85" s="7"/>
      <c r="L85" s="7"/>
      <c r="M85" s="7"/>
      <c r="N85" s="7"/>
      <c r="O85" s="7"/>
      <c r="P85" s="7"/>
      <c r="Q85" s="7"/>
      <c r="R85" s="7"/>
      <c r="S85" s="7"/>
      <c r="T85" s="7"/>
      <c r="U85" s="7"/>
      <c r="V85" s="288"/>
      <c r="W85" s="191"/>
      <c r="X85" s="7"/>
      <c r="Y85" s="28"/>
      <c r="Z85" s="2"/>
      <c r="AA85" s="2"/>
      <c r="AB85" s="31"/>
      <c r="AC85" s="31"/>
      <c r="AD85" s="31"/>
      <c r="AE85" s="2"/>
      <c r="AF85" s="2"/>
    </row>
    <row r="86" ht="15.75" customHeight="1" collapsed="1">
      <c r="A86" s="7"/>
      <c r="B86" s="7"/>
      <c r="C86" s="7"/>
      <c r="D86" s="7" t="s">
        <v>95</v>
      </c>
      <c r="E86" s="7" t="s">
        <v>814</v>
      </c>
      <c r="F86" s="7"/>
      <c r="G86" s="7"/>
      <c r="H86" s="7"/>
      <c r="I86" s="7"/>
      <c r="J86" s="7"/>
      <c r="K86" s="7"/>
      <c r="L86" s="7"/>
      <c r="M86" s="7"/>
      <c r="N86" s="7"/>
      <c r="O86" s="7"/>
      <c r="P86" s="7"/>
      <c r="Q86" s="7"/>
      <c r="R86" s="7"/>
      <c r="S86" s="7"/>
      <c r="T86" s="7"/>
      <c r="U86" s="7"/>
      <c r="V86" s="288"/>
      <c r="W86" s="191"/>
      <c r="X86" s="7"/>
      <c r="Y86" s="28"/>
      <c r="Z86" s="2"/>
      <c r="AA86" s="2"/>
      <c r="AB86" s="31"/>
      <c r="AC86" s="31"/>
      <c r="AD86" s="31"/>
      <c r="AE86" s="2"/>
      <c r="AF86" s="2"/>
      <c r="AG86" s="2"/>
      <c r="AH86" s="2"/>
      <c r="AI86" s="2"/>
      <c r="AJ86" s="2"/>
      <c r="AK86" s="2"/>
      <c r="AL86" s="2"/>
      <c r="AM86" s="2"/>
      <c r="AN86" s="2"/>
      <c r="AO86" s="2"/>
      <c r="AP86" s="2"/>
      <c r="AQ86" s="2"/>
    </row>
    <row r="87" ht="15.75" hidden="1" customHeight="1" outlineLevel="1">
      <c r="A87" s="2"/>
      <c r="B87" s="2"/>
      <c r="C87" s="2"/>
      <c r="D87" s="2"/>
      <c r="E87" s="2"/>
      <c r="F87" s="7"/>
      <c r="G87" s="7"/>
      <c r="H87" s="7"/>
      <c r="I87" s="7"/>
      <c r="J87" s="7"/>
      <c r="K87" s="7"/>
      <c r="L87" s="7"/>
      <c r="M87" s="7"/>
      <c r="N87" s="7"/>
      <c r="O87" s="7"/>
      <c r="P87" s="7"/>
      <c r="Q87" s="7"/>
      <c r="R87" s="7"/>
      <c r="S87" s="7"/>
      <c r="T87" s="7"/>
      <c r="U87" s="7"/>
      <c r="V87" s="288"/>
      <c r="W87" s="191"/>
      <c r="X87" s="7"/>
      <c r="Y87" s="28"/>
      <c r="AB87" s="31"/>
      <c r="AC87" s="31"/>
      <c r="AD87" s="31"/>
    </row>
    <row r="88" ht="15.75" customHeight="1" collapsed="1">
      <c r="A88" s="7"/>
      <c r="B88" s="7"/>
      <c r="C88" s="7"/>
      <c r="D88" s="7" t="s">
        <v>95</v>
      </c>
      <c r="E88" s="7" t="s">
        <v>812</v>
      </c>
      <c r="F88" s="7"/>
      <c r="G88" s="7"/>
      <c r="H88" s="7"/>
      <c r="I88" s="7"/>
      <c r="J88" s="7"/>
      <c r="K88" s="7"/>
      <c r="L88" s="7"/>
      <c r="M88" s="7"/>
      <c r="N88" s="7"/>
      <c r="O88" s="7"/>
      <c r="P88" s="7"/>
      <c r="Q88" s="7"/>
      <c r="R88" s="7"/>
      <c r="S88" s="7"/>
      <c r="T88" s="7"/>
      <c r="U88" s="7"/>
      <c r="V88" s="288"/>
      <c r="W88" s="191"/>
      <c r="X88" s="7"/>
      <c r="Y88" s="28"/>
      <c r="Z88" s="2"/>
      <c r="AA88" s="2"/>
      <c r="AB88" s="31"/>
      <c r="AC88" s="31"/>
      <c r="AD88" s="31"/>
      <c r="AE88" s="2"/>
      <c r="AF88" s="2"/>
      <c r="AG88" s="2"/>
      <c r="AH88" s="2"/>
      <c r="AI88" s="2"/>
      <c r="AJ88" s="2"/>
      <c r="AK88" s="2"/>
      <c r="AL88" s="2"/>
      <c r="AM88" s="2"/>
      <c r="AN88" s="2"/>
      <c r="AO88" s="2"/>
      <c r="AP88" s="2"/>
      <c r="AQ88" s="2"/>
    </row>
    <row r="89" ht="15.75" hidden="1" customHeight="1" outlineLevel="1">
      <c r="A89" s="2"/>
      <c r="B89" s="2"/>
      <c r="C89" s="2"/>
      <c r="D89" s="2"/>
      <c r="E89" s="2"/>
      <c r="F89" s="7"/>
      <c r="G89" s="7"/>
      <c r="H89" s="7"/>
      <c r="I89" s="7"/>
      <c r="J89" s="7"/>
      <c r="K89" s="7"/>
      <c r="L89" s="7"/>
      <c r="M89" s="7"/>
      <c r="N89" s="7"/>
      <c r="O89" s="7"/>
      <c r="P89" s="7"/>
      <c r="Q89" s="7"/>
      <c r="R89" s="7"/>
      <c r="S89" s="7"/>
      <c r="T89" s="7"/>
      <c r="U89" s="7"/>
      <c r="V89" s="288"/>
      <c r="W89" s="191"/>
      <c r="X89" s="7"/>
      <c r="Y89" s="28"/>
      <c r="AB89" s="31"/>
      <c r="AC89" s="31"/>
      <c r="AD89" s="31"/>
    </row>
    <row r="90" ht="15.75" customHeight="1" collapsed="1">
      <c r="A90" s="7"/>
      <c r="B90" s="7"/>
      <c r="C90" s="7"/>
      <c r="D90" s="7" t="s">
        <v>95</v>
      </c>
      <c r="E90" s="7" t="s">
        <v>858</v>
      </c>
      <c r="F90" s="7"/>
      <c r="G90" s="7"/>
      <c r="H90" s="7"/>
      <c r="I90" s="7"/>
      <c r="J90" s="7"/>
      <c r="K90" s="7"/>
      <c r="L90" s="7"/>
      <c r="M90" s="7"/>
      <c r="N90" s="7"/>
      <c r="O90" s="7"/>
      <c r="P90" s="7"/>
      <c r="Q90" s="7"/>
      <c r="R90" s="7"/>
      <c r="S90" s="7"/>
      <c r="T90" s="7"/>
      <c r="U90" s="7"/>
      <c r="V90" s="288"/>
      <c r="W90" s="191"/>
      <c r="X90" s="7"/>
      <c r="Y90" s="28"/>
      <c r="Z90" s="2"/>
      <c r="AA90" s="2"/>
      <c r="AB90" s="31"/>
      <c r="AC90" s="31"/>
      <c r="AD90" s="31"/>
      <c r="AE90" s="2"/>
      <c r="AF90" s="2"/>
      <c r="AG90" s="2"/>
      <c r="AH90" s="2"/>
      <c r="AI90" s="2"/>
      <c r="AJ90" s="2"/>
      <c r="AK90" s="2"/>
      <c r="AL90" s="2"/>
      <c r="AM90" s="2"/>
      <c r="AN90" s="2"/>
      <c r="AO90" s="2"/>
      <c r="AP90" s="2"/>
      <c r="AQ90" s="2"/>
    </row>
    <row r="91" ht="15.75" hidden="1" customHeight="1" outlineLevel="1">
      <c r="A91" s="2"/>
      <c r="B91" s="2"/>
      <c r="C91" s="2"/>
      <c r="D91" s="2"/>
      <c r="E91" s="2"/>
      <c r="F91" s="7" t="s">
        <v>2453</v>
      </c>
      <c r="G91" s="7" t="s">
        <v>2226</v>
      </c>
      <c r="H91" s="7"/>
      <c r="I91" s="7"/>
      <c r="J91" s="7"/>
      <c r="K91" s="7"/>
      <c r="L91" s="7"/>
      <c r="M91" s="7"/>
      <c r="N91" s="7"/>
      <c r="O91" s="7"/>
      <c r="P91" s="7"/>
      <c r="Q91" s="7"/>
      <c r="R91" s="7"/>
      <c r="S91" s="7"/>
      <c r="T91" s="7"/>
      <c r="U91" s="7"/>
      <c r="V91" s="288"/>
      <c r="W91" s="191"/>
      <c r="X91" s="7"/>
      <c r="Y91" s="28"/>
      <c r="Z91" s="2"/>
      <c r="AA91" s="2"/>
      <c r="AB91" s="31"/>
      <c r="AC91" s="31"/>
      <c r="AD91" s="31"/>
      <c r="AE91" s="2"/>
      <c r="AF91" s="2"/>
    </row>
    <row r="92" ht="15.75" hidden="1" customHeight="1" outlineLevel="1">
      <c r="A92" s="2"/>
      <c r="B92" s="2"/>
      <c r="C92" s="2"/>
      <c r="D92" s="2"/>
      <c r="E92" s="2"/>
      <c r="F92" s="7" t="s">
        <v>2457</v>
      </c>
      <c r="G92" s="7" t="s">
        <v>2226</v>
      </c>
      <c r="H92" s="7"/>
      <c r="I92" s="7"/>
      <c r="J92" s="7"/>
      <c r="K92" s="7"/>
      <c r="L92" s="7"/>
      <c r="M92" s="7"/>
      <c r="N92" s="7"/>
      <c r="O92" s="7"/>
      <c r="P92" s="7"/>
      <c r="Q92" s="7"/>
      <c r="R92" s="7"/>
      <c r="S92" s="7"/>
      <c r="T92" s="7"/>
      <c r="U92" s="7"/>
      <c r="V92" s="288"/>
      <c r="W92" s="191"/>
      <c r="X92" s="7"/>
      <c r="Y92" s="28"/>
      <c r="Z92" s="2"/>
      <c r="AA92" s="2"/>
      <c r="AB92" s="31"/>
      <c r="AC92" s="31"/>
      <c r="AD92" s="31"/>
      <c r="AE92" s="2"/>
      <c r="AF92" s="2"/>
    </row>
    <row r="93" ht="15.75" hidden="1" customHeight="1" outlineLevel="1">
      <c r="A93" s="2"/>
      <c r="B93" s="2"/>
      <c r="C93" s="2"/>
      <c r="D93" s="2"/>
      <c r="E93" s="2"/>
      <c r="F93" s="7" t="s">
        <v>687</v>
      </c>
      <c r="G93" s="7" t="s">
        <v>2226</v>
      </c>
      <c r="H93" s="7"/>
      <c r="I93" s="7"/>
      <c r="J93" s="7"/>
      <c r="K93" s="7"/>
      <c r="L93" s="7"/>
      <c r="M93" s="7"/>
      <c r="N93" s="7"/>
      <c r="O93" s="7"/>
      <c r="P93" s="7"/>
      <c r="Q93" s="7"/>
      <c r="R93" s="7"/>
      <c r="S93" s="7"/>
      <c r="T93" s="7"/>
      <c r="U93" s="7"/>
      <c r="V93" s="288"/>
      <c r="W93" s="191"/>
      <c r="X93" s="7"/>
      <c r="Y93" s="28"/>
      <c r="Z93" s="2"/>
      <c r="AA93" s="2"/>
      <c r="AB93" s="31"/>
      <c r="AC93" s="31"/>
      <c r="AD93" s="31"/>
      <c r="AE93" s="2"/>
      <c r="AF93" s="2"/>
    </row>
    <row r="94" ht="15.75" hidden="1" customHeight="1" outlineLevel="1">
      <c r="A94" s="2"/>
      <c r="B94" s="2"/>
      <c r="C94" s="2"/>
      <c r="D94" s="2"/>
      <c r="E94" s="2"/>
      <c r="F94" s="7" t="s">
        <v>688</v>
      </c>
      <c r="G94" s="7" t="s">
        <v>2226</v>
      </c>
      <c r="H94" s="7"/>
      <c r="I94" s="7"/>
      <c r="J94" s="7"/>
      <c r="K94" s="7"/>
      <c r="L94" s="7"/>
      <c r="M94" s="7"/>
      <c r="N94" s="7"/>
      <c r="O94" s="7"/>
      <c r="P94" s="7"/>
      <c r="Q94" s="7"/>
      <c r="R94" s="7"/>
      <c r="S94" s="7"/>
      <c r="T94" s="7"/>
      <c r="U94" s="7"/>
      <c r="V94" s="288"/>
      <c r="W94" s="191"/>
      <c r="X94" s="7"/>
      <c r="Y94" s="28"/>
      <c r="Z94" s="2"/>
      <c r="AA94" s="2"/>
      <c r="AB94" s="31"/>
      <c r="AC94" s="31"/>
      <c r="AD94" s="31"/>
      <c r="AE94" s="2"/>
      <c r="AF94" s="2"/>
    </row>
    <row r="95" ht="15.75" customHeight="1" collapsed="1">
      <c r="A95" s="7"/>
      <c r="B95" s="7"/>
      <c r="C95" s="7"/>
      <c r="D95" s="7" t="s">
        <v>95</v>
      </c>
      <c r="E95" s="7" t="s">
        <v>877</v>
      </c>
      <c r="F95" s="7"/>
      <c r="G95" s="7"/>
      <c r="H95" s="7"/>
      <c r="I95" s="7"/>
      <c r="J95" s="7"/>
      <c r="K95" s="7"/>
      <c r="L95" s="7"/>
      <c r="M95" s="7"/>
      <c r="N95" s="7"/>
      <c r="O95" s="7"/>
      <c r="P95" s="7"/>
      <c r="Q95" s="7"/>
      <c r="R95" s="7"/>
      <c r="S95" s="7"/>
      <c r="T95" s="7"/>
      <c r="U95" s="7"/>
      <c r="V95" s="288"/>
      <c r="W95" s="191"/>
      <c r="X95" s="7"/>
      <c r="Y95" s="28"/>
      <c r="Z95" s="2"/>
      <c r="AA95" s="2"/>
      <c r="AB95" s="31"/>
      <c r="AC95" s="31"/>
      <c r="AD95" s="31"/>
      <c r="AE95" s="2"/>
      <c r="AF95" s="2"/>
      <c r="AG95" s="2"/>
      <c r="AH95" s="2"/>
      <c r="AI95" s="2"/>
      <c r="AJ95" s="2"/>
      <c r="AK95" s="2"/>
      <c r="AL95" s="2"/>
      <c r="AM95" s="2"/>
      <c r="AN95" s="2"/>
      <c r="AO95" s="2"/>
      <c r="AP95" s="2"/>
      <c r="AQ95" s="2"/>
    </row>
    <row r="96" ht="15.75" hidden="1" customHeight="1" outlineLevel="1">
      <c r="A96" s="2"/>
      <c r="B96" s="2"/>
      <c r="C96" s="2"/>
      <c r="D96" s="2"/>
      <c r="E96" s="2"/>
      <c r="F96" s="7" t="s">
        <v>687</v>
      </c>
      <c r="G96" s="7" t="s">
        <v>2180</v>
      </c>
      <c r="H96" s="7"/>
      <c r="I96" s="7"/>
      <c r="J96" s="7"/>
      <c r="K96" s="7"/>
      <c r="L96" s="7"/>
      <c r="M96" s="7"/>
      <c r="N96" s="7"/>
      <c r="O96" s="7"/>
      <c r="P96" s="7"/>
      <c r="Q96" s="7"/>
      <c r="R96" s="7"/>
      <c r="S96" s="7"/>
      <c r="T96" s="7"/>
      <c r="U96" s="7"/>
      <c r="V96" s="288"/>
      <c r="W96" s="191"/>
      <c r="X96" s="7"/>
      <c r="Y96" s="28"/>
      <c r="Z96" s="2"/>
      <c r="AA96" s="2"/>
      <c r="AB96" s="31"/>
      <c r="AC96" s="31"/>
      <c r="AD96" s="31"/>
      <c r="AE96" s="2"/>
      <c r="AF96" s="2"/>
    </row>
    <row r="97" ht="15.75" hidden="1" customHeight="1" outlineLevel="1">
      <c r="A97" s="2"/>
      <c r="B97" s="2"/>
      <c r="C97" s="2"/>
      <c r="D97" s="2"/>
      <c r="E97" s="2"/>
      <c r="F97" s="7" t="s">
        <v>688</v>
      </c>
      <c r="G97" s="7" t="s">
        <v>2226</v>
      </c>
      <c r="H97" s="7"/>
      <c r="I97" s="7"/>
      <c r="J97" s="7"/>
      <c r="K97" s="7"/>
      <c r="L97" s="7"/>
      <c r="M97" s="7"/>
      <c r="N97" s="7"/>
      <c r="O97" s="7"/>
      <c r="P97" s="7"/>
      <c r="Q97" s="7"/>
      <c r="R97" s="7"/>
      <c r="S97" s="7"/>
      <c r="T97" s="7"/>
      <c r="U97" s="7"/>
      <c r="V97" s="288"/>
      <c r="W97" s="191"/>
      <c r="X97" s="7"/>
      <c r="Y97" s="28"/>
      <c r="Z97" s="2"/>
      <c r="AA97" s="2"/>
      <c r="AB97" s="31"/>
      <c r="AC97" s="31"/>
      <c r="AD97" s="31"/>
      <c r="AE97" s="2"/>
      <c r="AF97" s="2"/>
    </row>
    <row r="98" ht="15.75" customHeight="1" collapsed="1">
      <c r="A98" s="7"/>
      <c r="B98" s="7"/>
      <c r="C98" s="7"/>
      <c r="D98" s="7" t="s">
        <v>95</v>
      </c>
      <c r="E98" s="28" t="s">
        <v>794</v>
      </c>
      <c r="F98" s="7"/>
      <c r="G98" s="7"/>
      <c r="H98" s="7"/>
      <c r="I98" s="7"/>
      <c r="J98" s="7"/>
      <c r="K98" s="7"/>
      <c r="L98" s="7"/>
      <c r="M98" s="7"/>
      <c r="N98" s="7"/>
      <c r="O98" s="7"/>
      <c r="P98" s="7"/>
      <c r="Q98" s="7"/>
      <c r="R98" s="7"/>
      <c r="S98" s="7"/>
      <c r="T98" s="7"/>
      <c r="U98" s="7"/>
      <c r="V98" s="288"/>
      <c r="W98" s="191"/>
      <c r="X98" s="7"/>
      <c r="Y98" s="28"/>
      <c r="Z98" s="2"/>
      <c r="AA98" s="2"/>
      <c r="AB98" s="31"/>
      <c r="AC98" s="31"/>
      <c r="AD98" s="31"/>
      <c r="AE98" s="2"/>
      <c r="AF98" s="2"/>
      <c r="AG98" s="2"/>
      <c r="AH98" s="2"/>
      <c r="AI98" s="2"/>
      <c r="AJ98" s="2"/>
      <c r="AK98" s="2"/>
      <c r="AL98" s="2"/>
      <c r="AM98" s="2"/>
      <c r="AN98" s="2"/>
      <c r="AO98" s="2"/>
      <c r="AP98" s="2"/>
      <c r="AQ98" s="2"/>
    </row>
    <row r="99" ht="15.75" hidden="1" customHeight="1" outlineLevel="1">
      <c r="A99" s="2"/>
      <c r="B99" s="2"/>
      <c r="C99" s="2"/>
      <c r="D99" s="2"/>
      <c r="E99" s="2"/>
      <c r="F99" s="7"/>
      <c r="H99" s="7"/>
      <c r="I99" s="7"/>
      <c r="J99" s="7"/>
      <c r="K99" s="7"/>
      <c r="L99" s="7"/>
      <c r="M99" s="7"/>
      <c r="N99" s="7"/>
      <c r="O99" s="7"/>
      <c r="P99" s="7"/>
      <c r="Q99" s="7"/>
      <c r="R99" s="7"/>
      <c r="S99" s="7"/>
      <c r="T99" s="7"/>
      <c r="U99" s="7"/>
      <c r="V99" s="288"/>
      <c r="W99" s="191"/>
      <c r="X99" s="7"/>
      <c r="Y99" s="28"/>
      <c r="AB99" s="31"/>
      <c r="AC99" s="31"/>
      <c r="AD99" s="31"/>
    </row>
    <row r="100" ht="15.75" customHeight="1" collapsed="1">
      <c r="A100" s="7"/>
      <c r="B100" s="7"/>
      <c r="C100" s="7"/>
      <c r="D100" s="7" t="s">
        <v>95</v>
      </c>
      <c r="E100" s="2" t="s">
        <v>893</v>
      </c>
      <c r="F100" s="7"/>
      <c r="G100" s="7"/>
      <c r="H100" s="7"/>
      <c r="I100" s="7"/>
      <c r="J100" s="7"/>
      <c r="K100" s="7"/>
      <c r="L100" s="7"/>
      <c r="M100" s="7"/>
      <c r="N100" s="7"/>
      <c r="O100" s="7"/>
      <c r="P100" s="7"/>
      <c r="Q100" s="7"/>
      <c r="R100" s="7"/>
      <c r="S100" s="7"/>
      <c r="T100" s="7"/>
      <c r="U100" s="7"/>
      <c r="V100" s="288"/>
      <c r="W100" s="191"/>
      <c r="X100" s="7"/>
      <c r="Y100" s="28"/>
      <c r="Z100" s="2"/>
      <c r="AA100" s="2"/>
      <c r="AB100" s="31"/>
      <c r="AC100" s="31"/>
      <c r="AD100" s="31"/>
      <c r="AE100" s="2"/>
      <c r="AF100" s="2"/>
      <c r="AG100" s="2"/>
      <c r="AH100" s="2"/>
      <c r="AI100" s="2"/>
      <c r="AJ100" s="2"/>
      <c r="AK100" s="2"/>
      <c r="AL100" s="2"/>
      <c r="AM100" s="2"/>
      <c r="AN100" s="2"/>
      <c r="AO100" s="2"/>
      <c r="AP100" s="2"/>
      <c r="AQ100" s="2"/>
    </row>
    <row r="101" ht="15.75" hidden="1" customHeight="1" outlineLevel="1">
      <c r="A101" s="2"/>
      <c r="B101" s="2"/>
      <c r="C101" s="2"/>
      <c r="D101" s="2"/>
      <c r="E101" s="2"/>
      <c r="F101" s="7" t="s">
        <v>687</v>
      </c>
      <c r="G101" s="2" t="s">
        <v>2180</v>
      </c>
      <c r="H101" s="7"/>
      <c r="I101" s="7"/>
      <c r="J101" s="7"/>
      <c r="K101" s="7"/>
      <c r="L101" s="7"/>
      <c r="M101" s="7"/>
      <c r="N101" s="7"/>
      <c r="O101" s="7"/>
      <c r="P101" s="7"/>
      <c r="Q101" s="7"/>
      <c r="R101" s="7"/>
      <c r="S101" s="7"/>
      <c r="T101" s="7"/>
      <c r="U101" s="7"/>
      <c r="V101" s="288"/>
      <c r="W101" s="191"/>
      <c r="X101" s="7"/>
      <c r="Y101" s="28"/>
      <c r="Z101" s="2"/>
      <c r="AA101" s="2"/>
      <c r="AB101" s="31"/>
      <c r="AC101" s="31"/>
      <c r="AD101" s="31"/>
      <c r="AE101" s="2"/>
      <c r="AF101" s="2"/>
    </row>
    <row r="102" ht="15.75" hidden="1" customHeight="1" outlineLevel="1">
      <c r="A102" s="2"/>
      <c r="B102" s="2"/>
      <c r="C102" s="2"/>
      <c r="D102" s="2"/>
      <c r="E102" s="2"/>
      <c r="F102" s="7" t="s">
        <v>688</v>
      </c>
      <c r="G102" s="2" t="s">
        <v>2226</v>
      </c>
      <c r="H102" s="7"/>
      <c r="I102" s="7"/>
      <c r="J102" s="7"/>
      <c r="K102" s="7"/>
      <c r="L102" s="7"/>
      <c r="M102" s="7"/>
      <c r="N102" s="7"/>
      <c r="O102" s="7"/>
      <c r="P102" s="7"/>
      <c r="Q102" s="7"/>
      <c r="R102" s="7"/>
      <c r="S102" s="7"/>
      <c r="T102" s="7"/>
      <c r="U102" s="7"/>
      <c r="V102" s="288"/>
      <c r="W102" s="191"/>
      <c r="X102" s="7"/>
      <c r="Y102" s="28"/>
      <c r="Z102" s="2"/>
      <c r="AA102" s="2"/>
      <c r="AB102" s="31"/>
      <c r="AC102" s="31"/>
      <c r="AD102" s="31"/>
      <c r="AE102" s="2"/>
      <c r="AF102" s="2"/>
    </row>
    <row r="103" ht="15.75" hidden="1" customHeight="1" outlineLevel="1">
      <c r="A103" s="2"/>
      <c r="B103" s="2"/>
      <c r="C103" s="2"/>
      <c r="D103" s="2"/>
      <c r="E103" s="2"/>
      <c r="F103" s="7" t="s">
        <v>694</v>
      </c>
      <c r="G103" s="2" t="s">
        <v>2226</v>
      </c>
      <c r="H103" s="7"/>
      <c r="I103" s="7"/>
      <c r="J103" s="7"/>
      <c r="K103" s="7"/>
      <c r="L103" s="7"/>
      <c r="M103" s="7"/>
      <c r="N103" s="7"/>
      <c r="O103" s="7"/>
      <c r="P103" s="7"/>
      <c r="Q103" s="7"/>
      <c r="R103" s="7"/>
      <c r="S103" s="7"/>
      <c r="T103" s="7"/>
      <c r="U103" s="7"/>
      <c r="V103" s="288"/>
      <c r="W103" s="191"/>
      <c r="X103" s="7"/>
      <c r="Y103" s="28"/>
      <c r="Z103" s="2"/>
      <c r="AA103" s="2"/>
      <c r="AB103" s="31"/>
      <c r="AC103" s="31"/>
      <c r="AD103" s="31"/>
      <c r="AE103" s="2"/>
      <c r="AF103" s="2"/>
    </row>
    <row r="104" ht="15.75" hidden="1" customHeight="1" outlineLevel="1">
      <c r="A104" s="2"/>
      <c r="B104" s="2"/>
      <c r="C104" s="2"/>
      <c r="D104" s="2"/>
      <c r="E104" s="2"/>
      <c r="F104" s="7" t="s">
        <v>2235</v>
      </c>
      <c r="G104" s="2" t="s">
        <v>2226</v>
      </c>
      <c r="H104" s="7"/>
      <c r="I104" s="7"/>
      <c r="J104" s="7"/>
      <c r="K104" s="7"/>
      <c r="L104" s="7"/>
      <c r="M104" s="7"/>
      <c r="N104" s="7"/>
      <c r="O104" s="7"/>
      <c r="P104" s="7"/>
      <c r="Q104" s="7"/>
      <c r="R104" s="7"/>
      <c r="S104" s="7"/>
      <c r="T104" s="7"/>
      <c r="U104" s="7"/>
      <c r="V104" s="288"/>
      <c r="W104" s="191"/>
      <c r="X104" s="7"/>
      <c r="Y104" s="28"/>
      <c r="Z104" s="2"/>
      <c r="AA104" s="2"/>
      <c r="AB104" s="31"/>
      <c r="AC104" s="31"/>
      <c r="AD104" s="31"/>
      <c r="AE104" s="2"/>
      <c r="AF104" s="2"/>
    </row>
    <row r="105" ht="15.75" hidden="1" customHeight="1" outlineLevel="1">
      <c r="A105" s="2"/>
      <c r="B105" s="2"/>
      <c r="C105" s="2"/>
      <c r="D105" s="2"/>
      <c r="E105" s="2"/>
      <c r="F105" s="7" t="s">
        <v>2243</v>
      </c>
      <c r="G105" s="2" t="s">
        <v>2226</v>
      </c>
      <c r="H105" s="7"/>
      <c r="I105" s="7"/>
      <c r="J105" s="7"/>
      <c r="K105" s="7"/>
      <c r="L105" s="7"/>
      <c r="M105" s="7"/>
      <c r="N105" s="7"/>
      <c r="O105" s="7"/>
      <c r="P105" s="7"/>
      <c r="Q105" s="7"/>
      <c r="R105" s="7"/>
      <c r="S105" s="7"/>
      <c r="T105" s="7"/>
      <c r="U105" s="7"/>
      <c r="V105" s="288"/>
      <c r="W105" s="191"/>
      <c r="X105" s="7"/>
      <c r="Y105" s="28"/>
      <c r="Z105" s="2"/>
      <c r="AA105" s="2"/>
      <c r="AB105" s="31"/>
      <c r="AC105" s="31"/>
      <c r="AD105" s="31"/>
      <c r="AE105" s="2"/>
      <c r="AF105" s="2"/>
    </row>
    <row r="106" ht="15.75" hidden="1" customHeight="1" outlineLevel="1">
      <c r="A106" s="2"/>
      <c r="B106" s="2"/>
      <c r="C106" s="2"/>
      <c r="D106" s="2"/>
      <c r="E106" s="2"/>
      <c r="F106" s="7" t="s">
        <v>2479</v>
      </c>
      <c r="G106" s="2" t="s">
        <v>2226</v>
      </c>
      <c r="H106" s="7"/>
      <c r="I106" s="7"/>
      <c r="J106" s="7"/>
      <c r="K106" s="7"/>
      <c r="L106" s="7"/>
      <c r="M106" s="7"/>
      <c r="N106" s="7"/>
      <c r="O106" s="7"/>
      <c r="P106" s="7"/>
      <c r="Q106" s="7"/>
      <c r="R106" s="7"/>
      <c r="S106" s="7"/>
      <c r="T106" s="7"/>
      <c r="U106" s="7"/>
      <c r="V106" s="288"/>
      <c r="W106" s="191"/>
      <c r="X106" s="7"/>
      <c r="Y106" s="28"/>
      <c r="Z106" s="2"/>
      <c r="AA106" s="2"/>
      <c r="AB106" s="31"/>
      <c r="AC106" s="31"/>
      <c r="AD106" s="31"/>
      <c r="AE106" s="2"/>
      <c r="AF106" s="2"/>
    </row>
    <row r="107" ht="15.75" customHeight="1" collapsed="1">
      <c r="A107" s="7"/>
      <c r="B107" s="7"/>
      <c r="C107" s="7"/>
      <c r="D107" s="7" t="s">
        <v>95</v>
      </c>
      <c r="E107" s="2" t="s">
        <v>788</v>
      </c>
      <c r="F107" s="7"/>
      <c r="G107" s="7"/>
      <c r="H107" s="7"/>
      <c r="I107" s="7"/>
      <c r="J107" s="7"/>
      <c r="K107" s="7"/>
      <c r="L107" s="7"/>
      <c r="M107" s="7"/>
      <c r="N107" s="7"/>
      <c r="O107" s="7"/>
      <c r="P107" s="7"/>
      <c r="Q107" s="7"/>
      <c r="R107" s="7"/>
      <c r="S107" s="7"/>
      <c r="T107" s="7"/>
      <c r="U107" s="7"/>
      <c r="V107" s="288"/>
      <c r="W107" s="191"/>
      <c r="X107" s="7"/>
      <c r="Y107" s="28"/>
      <c r="Z107" s="2"/>
      <c r="AA107" s="2"/>
      <c r="AB107" s="31"/>
      <c r="AC107" s="31"/>
      <c r="AD107" s="31"/>
      <c r="AE107" s="2"/>
      <c r="AF107" s="2"/>
      <c r="AG107" s="2"/>
      <c r="AH107" s="2"/>
      <c r="AI107" s="2"/>
      <c r="AJ107" s="2"/>
      <c r="AK107" s="2"/>
      <c r="AL107" s="2"/>
      <c r="AM107" s="2"/>
      <c r="AN107" s="2"/>
      <c r="AO107" s="2"/>
      <c r="AP107" s="2"/>
      <c r="AQ107" s="2"/>
    </row>
    <row r="108" ht="15.75" hidden="1" customHeight="1" outlineLevel="1">
      <c r="A108" s="2"/>
      <c r="B108" s="2"/>
      <c r="C108" s="2"/>
      <c r="D108" s="2"/>
      <c r="E108" s="2"/>
      <c r="F108" s="7" t="s">
        <v>687</v>
      </c>
      <c r="G108" s="2" t="s">
        <v>2180</v>
      </c>
      <c r="H108" s="7"/>
      <c r="I108" s="7"/>
      <c r="J108" s="7"/>
      <c r="K108" s="7"/>
      <c r="L108" s="7"/>
      <c r="M108" s="7"/>
      <c r="N108" s="7"/>
      <c r="O108" s="7"/>
      <c r="P108" s="7"/>
      <c r="Q108" s="7"/>
      <c r="R108" s="7"/>
      <c r="S108" s="7"/>
      <c r="T108" s="7"/>
      <c r="U108" s="7"/>
      <c r="V108" s="288"/>
      <c r="W108" s="191"/>
      <c r="X108" s="7"/>
      <c r="Y108" s="28"/>
      <c r="Z108" s="2"/>
      <c r="AA108" s="2"/>
      <c r="AB108" s="31"/>
      <c r="AC108" s="31"/>
      <c r="AD108" s="31"/>
      <c r="AE108" s="2"/>
      <c r="AF108" s="2"/>
    </row>
    <row r="109" ht="15.75" hidden="1" customHeight="1" outlineLevel="1">
      <c r="A109" s="2"/>
      <c r="B109" s="2"/>
      <c r="C109" s="2"/>
      <c r="D109" s="2"/>
      <c r="E109" s="2"/>
      <c r="F109" s="7" t="s">
        <v>688</v>
      </c>
      <c r="G109" s="2" t="s">
        <v>2226</v>
      </c>
      <c r="H109" s="7"/>
      <c r="I109" s="7"/>
      <c r="J109" s="7"/>
      <c r="K109" s="7"/>
      <c r="L109" s="7"/>
      <c r="M109" s="7"/>
      <c r="N109" s="7"/>
      <c r="O109" s="7"/>
      <c r="P109" s="7"/>
      <c r="Q109" s="7"/>
      <c r="R109" s="7"/>
      <c r="S109" s="7"/>
      <c r="T109" s="7"/>
      <c r="U109" s="7"/>
      <c r="V109" s="288"/>
      <c r="W109" s="191"/>
      <c r="X109" s="7"/>
      <c r="Y109" s="28"/>
      <c r="Z109" s="2"/>
      <c r="AA109" s="2"/>
      <c r="AB109" s="31"/>
      <c r="AC109" s="31"/>
      <c r="AD109" s="31"/>
      <c r="AE109" s="2"/>
      <c r="AF109" s="2"/>
    </row>
    <row r="110" ht="15.75" hidden="1" customHeight="1" outlineLevel="1">
      <c r="A110" s="2"/>
      <c r="B110" s="2"/>
      <c r="C110" s="2"/>
      <c r="D110" s="2"/>
      <c r="E110" s="2"/>
      <c r="F110" s="7" t="s">
        <v>2485</v>
      </c>
      <c r="G110" s="2" t="s">
        <v>2180</v>
      </c>
      <c r="H110" s="7"/>
      <c r="I110" s="7"/>
      <c r="J110" s="7"/>
      <c r="K110" s="7"/>
      <c r="L110" s="7"/>
      <c r="M110" s="7"/>
      <c r="N110" s="7"/>
      <c r="O110" s="7"/>
      <c r="P110" s="7"/>
      <c r="Q110" s="7"/>
      <c r="R110" s="7"/>
      <c r="S110" s="7"/>
      <c r="T110" s="7"/>
      <c r="U110" s="7"/>
      <c r="V110" s="288"/>
      <c r="W110" s="191"/>
      <c r="X110" s="7"/>
      <c r="Y110" s="28"/>
      <c r="Z110" s="2"/>
      <c r="AA110" s="2"/>
      <c r="AB110" s="31"/>
      <c r="AC110" s="31"/>
      <c r="AD110" s="31"/>
      <c r="AE110" s="2"/>
      <c r="AF110" s="2"/>
    </row>
    <row r="111" ht="15.75" hidden="1" customHeight="1" outlineLevel="1">
      <c r="A111" s="2"/>
      <c r="B111" s="2"/>
      <c r="C111" s="2"/>
      <c r="D111" s="2"/>
      <c r="E111" s="2"/>
      <c r="F111" s="7" t="s">
        <v>2235</v>
      </c>
      <c r="G111" s="2" t="s">
        <v>2226</v>
      </c>
      <c r="H111" s="7"/>
      <c r="I111" s="7"/>
      <c r="J111" s="7"/>
      <c r="K111" s="7"/>
      <c r="L111" s="7"/>
      <c r="M111" s="7"/>
      <c r="N111" s="7"/>
      <c r="O111" s="7"/>
      <c r="P111" s="7"/>
      <c r="Q111" s="7"/>
      <c r="R111" s="7"/>
      <c r="S111" s="7"/>
      <c r="T111" s="7"/>
      <c r="U111" s="7"/>
      <c r="V111" s="288"/>
      <c r="W111" s="191"/>
      <c r="X111" s="7"/>
      <c r="Y111" s="28"/>
      <c r="Z111" s="2"/>
      <c r="AA111" s="2"/>
      <c r="AB111" s="31"/>
      <c r="AC111" s="31"/>
      <c r="AD111" s="31"/>
      <c r="AE111" s="2"/>
      <c r="AF111" s="2"/>
    </row>
    <row r="112" ht="15.75" hidden="1" customHeight="1" outlineLevel="1">
      <c r="A112" s="2"/>
      <c r="B112" s="2"/>
      <c r="C112" s="2"/>
      <c r="D112" s="2"/>
      <c r="E112" s="2"/>
      <c r="F112" s="7" t="s">
        <v>2243</v>
      </c>
      <c r="G112" s="2" t="s">
        <v>2226</v>
      </c>
      <c r="H112" s="7"/>
      <c r="I112" s="7"/>
      <c r="J112" s="7"/>
      <c r="K112" s="7"/>
      <c r="L112" s="7"/>
      <c r="M112" s="7"/>
      <c r="N112" s="7"/>
      <c r="O112" s="7"/>
      <c r="P112" s="7"/>
      <c r="Q112" s="7"/>
      <c r="R112" s="7"/>
      <c r="S112" s="7"/>
      <c r="T112" s="7"/>
      <c r="U112" s="7"/>
      <c r="V112" s="288"/>
      <c r="W112" s="191"/>
      <c r="X112" s="7"/>
      <c r="Y112" s="28"/>
      <c r="Z112" s="2"/>
      <c r="AA112" s="2"/>
      <c r="AB112" s="31"/>
      <c r="AC112" s="31"/>
      <c r="AD112" s="31"/>
      <c r="AE112" s="2"/>
      <c r="AF112" s="2"/>
    </row>
    <row r="113" ht="15.75" hidden="1" customHeight="1" outlineLevel="1">
      <c r="A113" s="2"/>
      <c r="B113" s="2"/>
      <c r="C113" s="2"/>
      <c r="D113" s="2"/>
      <c r="E113" s="2"/>
      <c r="F113" s="7" t="s">
        <v>694</v>
      </c>
      <c r="G113" s="2" t="s">
        <v>2226</v>
      </c>
      <c r="H113" s="7"/>
      <c r="I113" s="7"/>
      <c r="J113" s="7"/>
      <c r="K113" s="7"/>
      <c r="L113" s="7"/>
      <c r="M113" s="7"/>
      <c r="N113" s="7"/>
      <c r="O113" s="7"/>
      <c r="P113" s="7"/>
      <c r="Q113" s="7"/>
      <c r="R113" s="7"/>
      <c r="S113" s="7"/>
      <c r="T113" s="7"/>
      <c r="U113" s="7"/>
      <c r="V113" s="288"/>
      <c r="W113" s="191"/>
      <c r="X113" s="7"/>
      <c r="Y113" s="28"/>
      <c r="Z113" s="2"/>
      <c r="AA113" s="2"/>
      <c r="AB113" s="31"/>
      <c r="AC113" s="31"/>
      <c r="AD113" s="31"/>
      <c r="AE113" s="2"/>
      <c r="AF113" s="2"/>
    </row>
    <row r="114" ht="15.75" customHeight="1" collapsed="1">
      <c r="A114" s="7"/>
      <c r="B114" s="7"/>
      <c r="C114" s="7"/>
      <c r="D114" s="7" t="s">
        <v>95</v>
      </c>
      <c r="E114" s="2" t="s">
        <v>786</v>
      </c>
      <c r="F114" s="7"/>
      <c r="G114" s="7"/>
      <c r="H114" s="7"/>
      <c r="I114" s="7"/>
      <c r="J114" s="7"/>
      <c r="K114" s="7"/>
      <c r="L114" s="7"/>
      <c r="M114" s="7"/>
      <c r="N114" s="7"/>
      <c r="O114" s="7"/>
      <c r="P114" s="7"/>
      <c r="Q114" s="7"/>
      <c r="R114" s="7"/>
      <c r="S114" s="7"/>
      <c r="T114" s="7"/>
      <c r="U114" s="7"/>
      <c r="V114" s="288"/>
      <c r="W114" s="191"/>
      <c r="X114" s="7"/>
      <c r="Y114" s="28"/>
      <c r="Z114" s="2"/>
      <c r="AA114" s="2"/>
      <c r="AB114" s="31"/>
      <c r="AC114" s="31"/>
      <c r="AD114" s="31"/>
      <c r="AE114" s="2"/>
      <c r="AF114" s="2"/>
      <c r="AG114" s="2"/>
      <c r="AH114" s="2"/>
      <c r="AI114" s="2"/>
      <c r="AJ114" s="2"/>
      <c r="AK114" s="2"/>
      <c r="AL114" s="2"/>
      <c r="AM114" s="2"/>
      <c r="AN114" s="2"/>
      <c r="AO114" s="2"/>
      <c r="AP114" s="2"/>
      <c r="AQ114" s="2"/>
    </row>
    <row r="115" ht="15.75" hidden="1" customHeight="1" outlineLevel="1">
      <c r="A115" s="7"/>
      <c r="B115" s="7"/>
      <c r="C115" s="7"/>
      <c r="D115" s="7"/>
      <c r="E115" s="2"/>
      <c r="F115" s="7" t="s">
        <v>687</v>
      </c>
      <c r="G115" s="2" t="s">
        <v>2180</v>
      </c>
      <c r="H115" s="7"/>
      <c r="I115" s="7"/>
      <c r="J115" s="7"/>
      <c r="K115" s="7"/>
      <c r="L115" s="7"/>
      <c r="M115" s="7"/>
      <c r="N115" s="7"/>
      <c r="O115" s="7"/>
      <c r="P115" s="7"/>
      <c r="Q115" s="7"/>
      <c r="R115" s="7"/>
      <c r="S115" s="7"/>
      <c r="T115" s="7"/>
      <c r="U115" s="7"/>
      <c r="V115" s="288"/>
      <c r="W115" s="191"/>
      <c r="X115" s="7"/>
      <c r="Y115" s="28"/>
      <c r="Z115" s="2"/>
      <c r="AA115" s="2"/>
      <c r="AB115" s="31"/>
      <c r="AC115" s="31"/>
      <c r="AD115" s="31"/>
      <c r="AE115" s="2"/>
      <c r="AF115" s="2"/>
    </row>
    <row r="116" ht="15.75" hidden="1" customHeight="1" outlineLevel="1">
      <c r="A116" s="7"/>
      <c r="B116" s="7"/>
      <c r="C116" s="7"/>
      <c r="D116" s="7"/>
      <c r="E116" s="2"/>
      <c r="F116" s="7" t="s">
        <v>688</v>
      </c>
      <c r="G116" s="2" t="s">
        <v>2226</v>
      </c>
      <c r="H116" s="7"/>
      <c r="I116" s="7"/>
      <c r="J116" s="7"/>
      <c r="K116" s="7"/>
      <c r="L116" s="7"/>
      <c r="M116" s="7"/>
      <c r="N116" s="7"/>
      <c r="O116" s="7"/>
      <c r="P116" s="7"/>
      <c r="Q116" s="7"/>
      <c r="R116" s="7"/>
      <c r="S116" s="7"/>
      <c r="T116" s="7"/>
      <c r="U116" s="7"/>
      <c r="V116" s="288"/>
      <c r="W116" s="191"/>
      <c r="X116" s="7"/>
      <c r="Y116" s="28"/>
      <c r="Z116" s="2"/>
      <c r="AA116" s="2"/>
      <c r="AB116" s="31"/>
      <c r="AC116" s="31"/>
      <c r="AD116" s="31"/>
      <c r="AE116" s="2"/>
      <c r="AF116" s="2"/>
    </row>
    <row r="117" ht="15.75" hidden="1" customHeight="1" outlineLevel="1">
      <c r="A117" s="7"/>
      <c r="B117" s="7"/>
      <c r="C117" s="7"/>
      <c r="D117" s="7"/>
      <c r="E117" s="2"/>
      <c r="F117" s="7" t="s">
        <v>2496</v>
      </c>
      <c r="G117" s="2" t="s">
        <v>2180</v>
      </c>
      <c r="H117" s="7"/>
      <c r="I117" s="7"/>
      <c r="J117" s="7"/>
      <c r="K117" s="7"/>
      <c r="L117" s="7"/>
      <c r="M117" s="7"/>
      <c r="N117" s="7"/>
      <c r="O117" s="7"/>
      <c r="P117" s="7"/>
      <c r="Q117" s="7"/>
      <c r="R117" s="7"/>
      <c r="S117" s="7"/>
      <c r="T117" s="7"/>
      <c r="U117" s="7"/>
      <c r="V117" s="288"/>
      <c r="W117" s="191"/>
      <c r="X117" s="7"/>
      <c r="Y117" s="28"/>
      <c r="Z117" s="2"/>
      <c r="AA117" s="2"/>
      <c r="AB117" s="31"/>
      <c r="AC117" s="31"/>
      <c r="AD117" s="31"/>
      <c r="AE117" s="2"/>
      <c r="AF117" s="2"/>
    </row>
    <row r="118" ht="15.75" hidden="1" customHeight="1" outlineLevel="1">
      <c r="A118" s="7"/>
      <c r="B118" s="7"/>
      <c r="C118" s="7"/>
      <c r="D118" s="7"/>
      <c r="E118" s="2"/>
      <c r="F118" s="7" t="s">
        <v>2235</v>
      </c>
      <c r="G118" s="2" t="s">
        <v>2226</v>
      </c>
      <c r="H118" s="7"/>
      <c r="I118" s="7"/>
      <c r="J118" s="7"/>
      <c r="K118" s="7"/>
      <c r="L118" s="7"/>
      <c r="M118" s="7"/>
      <c r="N118" s="7"/>
      <c r="O118" s="7"/>
      <c r="P118" s="7"/>
      <c r="Q118" s="7"/>
      <c r="R118" s="7"/>
      <c r="S118" s="7"/>
      <c r="T118" s="7"/>
      <c r="U118" s="7"/>
      <c r="V118" s="288"/>
      <c r="W118" s="191"/>
      <c r="X118" s="7"/>
      <c r="Y118" s="28"/>
      <c r="Z118" s="2"/>
      <c r="AA118" s="2"/>
      <c r="AB118" s="31"/>
      <c r="AC118" s="31"/>
      <c r="AD118" s="31"/>
      <c r="AE118" s="2"/>
      <c r="AF118" s="2"/>
    </row>
    <row r="119" ht="15.75" hidden="1" customHeight="1" outlineLevel="1">
      <c r="A119" s="7"/>
      <c r="B119" s="7"/>
      <c r="C119" s="7"/>
      <c r="D119" s="7"/>
      <c r="E119" s="2"/>
      <c r="F119" s="7" t="s">
        <v>2243</v>
      </c>
      <c r="G119" s="2" t="s">
        <v>2226</v>
      </c>
      <c r="H119" s="7"/>
      <c r="I119" s="7"/>
      <c r="J119" s="7"/>
      <c r="K119" s="7"/>
      <c r="L119" s="7"/>
      <c r="M119" s="7"/>
      <c r="N119" s="7"/>
      <c r="O119" s="7"/>
      <c r="P119" s="7"/>
      <c r="Q119" s="7"/>
      <c r="R119" s="7"/>
      <c r="S119" s="7"/>
      <c r="T119" s="7"/>
      <c r="U119" s="7"/>
      <c r="V119" s="288"/>
      <c r="W119" s="191"/>
      <c r="X119" s="7"/>
      <c r="Y119" s="28"/>
      <c r="Z119" s="2"/>
      <c r="AA119" s="2"/>
      <c r="AB119" s="31"/>
      <c r="AC119" s="31"/>
      <c r="AD119" s="31"/>
      <c r="AE119" s="2"/>
      <c r="AF119" s="2"/>
    </row>
    <row r="120" ht="15.75" hidden="1" customHeight="1" outlineLevel="1">
      <c r="A120" s="7"/>
      <c r="B120" s="7"/>
      <c r="C120" s="7"/>
      <c r="D120" s="7"/>
      <c r="E120" s="2"/>
      <c r="F120" s="7" t="s">
        <v>694</v>
      </c>
      <c r="G120" s="2" t="s">
        <v>2226</v>
      </c>
      <c r="H120" s="7"/>
      <c r="I120" s="7"/>
      <c r="J120" s="7"/>
      <c r="K120" s="7"/>
      <c r="L120" s="7"/>
      <c r="M120" s="7"/>
      <c r="N120" s="7"/>
      <c r="O120" s="7"/>
      <c r="P120" s="7"/>
      <c r="Q120" s="7"/>
      <c r="R120" s="7"/>
      <c r="S120" s="7"/>
      <c r="T120" s="7"/>
      <c r="U120" s="7"/>
      <c r="V120" s="288"/>
      <c r="W120" s="191"/>
      <c r="X120" s="7"/>
      <c r="Y120" s="28"/>
      <c r="Z120" s="2"/>
      <c r="AA120" s="2"/>
      <c r="AB120" s="31"/>
      <c r="AC120" s="31"/>
      <c r="AD120" s="31"/>
      <c r="AE120" s="2"/>
      <c r="AF120" s="2"/>
    </row>
    <row r="121" ht="15.75" customHeight="1" collapsed="1">
      <c r="A121" s="7"/>
      <c r="B121" s="7"/>
      <c r="C121" s="7"/>
      <c r="D121" s="7" t="s">
        <v>95</v>
      </c>
      <c r="E121" s="7" t="s">
        <v>778</v>
      </c>
      <c r="F121" s="7"/>
      <c r="G121" s="7"/>
      <c r="H121" s="7"/>
      <c r="I121" s="7"/>
      <c r="J121" s="7"/>
      <c r="K121" s="7"/>
      <c r="L121" s="7"/>
      <c r="M121" s="7"/>
      <c r="N121" s="7"/>
      <c r="O121" s="7"/>
      <c r="P121" s="7"/>
      <c r="Q121" s="7"/>
      <c r="R121" s="7"/>
      <c r="S121" s="7"/>
      <c r="T121" s="7"/>
      <c r="U121" s="7"/>
      <c r="V121" s="288"/>
      <c r="W121" s="191"/>
      <c r="X121" s="7"/>
      <c r="Y121" s="28"/>
      <c r="Z121" s="2"/>
      <c r="AA121" s="2"/>
      <c r="AB121" s="31"/>
      <c r="AC121" s="31"/>
      <c r="AD121" s="31"/>
      <c r="AE121" s="2"/>
      <c r="AF121" s="2"/>
      <c r="AG121" s="2"/>
      <c r="AH121" s="2"/>
      <c r="AI121" s="2"/>
      <c r="AJ121" s="2"/>
      <c r="AK121" s="2"/>
      <c r="AL121" s="2"/>
      <c r="AM121" s="2"/>
      <c r="AN121" s="2"/>
      <c r="AO121" s="2"/>
      <c r="AP121" s="2"/>
      <c r="AQ121" s="2"/>
    </row>
    <row r="122" ht="15.75" hidden="1" customHeight="1" outlineLevel="1">
      <c r="A122" s="2"/>
      <c r="B122" s="2"/>
      <c r="C122" s="2"/>
      <c r="D122" s="2"/>
      <c r="E122" s="2"/>
      <c r="F122" s="7" t="s">
        <v>687</v>
      </c>
      <c r="G122" s="7" t="s">
        <v>2180</v>
      </c>
      <c r="H122" s="7"/>
      <c r="I122" s="7"/>
      <c r="J122" s="7"/>
      <c r="K122" s="7"/>
      <c r="L122" s="7"/>
      <c r="M122" s="7"/>
      <c r="N122" s="7"/>
      <c r="O122" s="7"/>
      <c r="P122" s="7"/>
      <c r="Q122" s="7"/>
      <c r="R122" s="7"/>
      <c r="S122" s="7"/>
      <c r="T122" s="7"/>
      <c r="U122" s="7"/>
      <c r="V122" s="288"/>
      <c r="W122" s="191"/>
      <c r="X122" s="7"/>
      <c r="Y122" s="28"/>
      <c r="Z122" s="2"/>
      <c r="AA122" s="2"/>
      <c r="AB122" s="31"/>
      <c r="AC122" s="31"/>
      <c r="AD122" s="31"/>
      <c r="AE122" s="2"/>
      <c r="AF122" s="2"/>
    </row>
    <row r="123" ht="15.75" hidden="1" customHeight="1" outlineLevel="1">
      <c r="A123" s="2"/>
      <c r="B123" s="2"/>
      <c r="C123" s="2"/>
      <c r="D123" s="2"/>
      <c r="E123" s="2"/>
      <c r="F123" s="7" t="s">
        <v>688</v>
      </c>
      <c r="G123" s="7" t="s">
        <v>2226</v>
      </c>
      <c r="H123" s="7"/>
      <c r="I123" s="7"/>
      <c r="J123" s="7"/>
      <c r="K123" s="7"/>
      <c r="L123" s="7"/>
      <c r="M123" s="7"/>
      <c r="N123" s="7"/>
      <c r="O123" s="7"/>
      <c r="P123" s="7"/>
      <c r="Q123" s="7"/>
      <c r="R123" s="7"/>
      <c r="S123" s="7"/>
      <c r="T123" s="7"/>
      <c r="U123" s="7"/>
      <c r="V123" s="288"/>
      <c r="W123" s="191"/>
      <c r="X123" s="7"/>
      <c r="Y123" s="28"/>
      <c r="Z123" s="2"/>
      <c r="AA123" s="2"/>
      <c r="AB123" s="31"/>
      <c r="AC123" s="31"/>
      <c r="AD123" s="31"/>
      <c r="AE123" s="2"/>
      <c r="AF123" s="2"/>
    </row>
    <row r="124" ht="15.75" hidden="1" customHeight="1" outlineLevel="1">
      <c r="A124" s="2"/>
      <c r="B124" s="2"/>
      <c r="C124" s="2"/>
      <c r="D124" s="2"/>
      <c r="E124" s="2"/>
      <c r="F124" s="7" t="s">
        <v>2505</v>
      </c>
      <c r="G124" s="7" t="s">
        <v>2180</v>
      </c>
      <c r="H124" s="7"/>
      <c r="I124" s="7"/>
      <c r="J124" s="7"/>
      <c r="K124" s="7"/>
      <c r="L124" s="7"/>
      <c r="M124" s="7"/>
      <c r="N124" s="7"/>
      <c r="O124" s="7"/>
      <c r="P124" s="7"/>
      <c r="Q124" s="7"/>
      <c r="R124" s="7"/>
      <c r="S124" s="7"/>
      <c r="T124" s="7"/>
      <c r="U124" s="7"/>
      <c r="V124" s="288"/>
      <c r="W124" s="191"/>
      <c r="X124" s="7"/>
      <c r="Y124" s="28"/>
      <c r="Z124" s="2"/>
      <c r="AA124" s="2"/>
      <c r="AB124" s="31"/>
      <c r="AC124" s="31"/>
      <c r="AD124" s="31"/>
      <c r="AE124" s="2"/>
      <c r="AF124" s="2"/>
    </row>
    <row r="125" ht="15.75" hidden="1" customHeight="1" outlineLevel="1">
      <c r="A125" s="2"/>
      <c r="B125" s="2"/>
      <c r="C125" s="2"/>
      <c r="D125" s="2"/>
      <c r="E125" s="2"/>
      <c r="F125" s="7" t="s">
        <v>2235</v>
      </c>
      <c r="G125" s="2" t="s">
        <v>2226</v>
      </c>
      <c r="H125" s="7"/>
      <c r="I125" s="7"/>
      <c r="J125" s="7"/>
      <c r="K125" s="7"/>
      <c r="L125" s="7"/>
      <c r="M125" s="7"/>
      <c r="N125" s="7"/>
      <c r="O125" s="7"/>
      <c r="P125" s="7"/>
      <c r="Q125" s="7"/>
      <c r="R125" s="7"/>
      <c r="S125" s="7"/>
      <c r="T125" s="7"/>
      <c r="U125" s="7"/>
      <c r="V125" s="288"/>
      <c r="W125" s="191"/>
      <c r="X125" s="7"/>
      <c r="Y125" s="28"/>
      <c r="Z125" s="2"/>
      <c r="AA125" s="2"/>
      <c r="AB125" s="31"/>
      <c r="AC125" s="31"/>
      <c r="AD125" s="31"/>
      <c r="AE125" s="2"/>
      <c r="AF125" s="2"/>
    </row>
    <row r="126" ht="15.75" hidden="1" customHeight="1" outlineLevel="1">
      <c r="A126" s="2"/>
      <c r="B126" s="2"/>
      <c r="C126" s="2"/>
      <c r="D126" s="2"/>
      <c r="E126" s="2"/>
      <c r="F126" s="7" t="s">
        <v>2243</v>
      </c>
      <c r="G126" s="2" t="s">
        <v>2226</v>
      </c>
      <c r="H126" s="7"/>
      <c r="I126" s="7"/>
      <c r="J126" s="7"/>
      <c r="K126" s="7"/>
      <c r="L126" s="7"/>
      <c r="M126" s="7"/>
      <c r="N126" s="7"/>
      <c r="O126" s="7"/>
      <c r="P126" s="7"/>
      <c r="Q126" s="7"/>
      <c r="R126" s="7"/>
      <c r="S126" s="7"/>
      <c r="T126" s="7"/>
      <c r="U126" s="7"/>
      <c r="V126" s="288"/>
      <c r="W126" s="191"/>
      <c r="X126" s="7"/>
      <c r="Y126" s="28"/>
      <c r="Z126" s="2"/>
      <c r="AA126" s="2"/>
      <c r="AB126" s="31"/>
      <c r="AC126" s="31"/>
      <c r="AD126" s="31"/>
      <c r="AE126" s="2"/>
      <c r="AF126" s="2"/>
    </row>
    <row r="127" ht="15.75" hidden="1" customHeight="1" outlineLevel="1">
      <c r="A127" s="2"/>
      <c r="B127" s="2"/>
      <c r="C127" s="2"/>
      <c r="D127" s="2"/>
      <c r="E127" s="2"/>
      <c r="F127" s="7" t="s">
        <v>694</v>
      </c>
      <c r="G127" s="2" t="s">
        <v>2226</v>
      </c>
      <c r="H127" s="7"/>
      <c r="I127" s="7"/>
      <c r="J127" s="7"/>
      <c r="K127" s="7"/>
      <c r="L127" s="7"/>
      <c r="M127" s="7"/>
      <c r="N127" s="7"/>
      <c r="O127" s="7"/>
      <c r="P127" s="7"/>
      <c r="Q127" s="7"/>
      <c r="R127" s="7"/>
      <c r="S127" s="7"/>
      <c r="T127" s="7"/>
      <c r="U127" s="7"/>
      <c r="V127" s="288"/>
      <c r="W127" s="191"/>
      <c r="X127" s="7"/>
      <c r="Y127" s="28"/>
      <c r="Z127" s="2"/>
      <c r="AA127" s="2"/>
      <c r="AB127" s="31"/>
      <c r="AC127" s="31"/>
      <c r="AD127" s="31"/>
      <c r="AE127" s="2"/>
      <c r="AF127" s="2"/>
    </row>
    <row r="128" ht="15.75" customHeight="1" collapsed="1">
      <c r="A128" s="7"/>
      <c r="B128" s="7"/>
      <c r="C128" s="7"/>
      <c r="D128" s="7" t="s">
        <v>95</v>
      </c>
      <c r="E128" s="7" t="s">
        <v>780</v>
      </c>
      <c r="F128" s="7"/>
      <c r="G128" s="7"/>
      <c r="H128" s="7"/>
      <c r="I128" s="7"/>
      <c r="J128" s="7"/>
      <c r="K128" s="7"/>
      <c r="L128" s="7"/>
      <c r="M128" s="7"/>
      <c r="N128" s="7"/>
      <c r="O128" s="7"/>
      <c r="P128" s="7"/>
      <c r="Q128" s="7"/>
      <c r="R128" s="7"/>
      <c r="S128" s="7"/>
      <c r="T128" s="7"/>
      <c r="U128" s="7"/>
      <c r="V128" s="288"/>
      <c r="W128" s="191"/>
      <c r="X128" s="7"/>
      <c r="Y128" s="28"/>
      <c r="Z128" s="2"/>
      <c r="AA128" s="2"/>
      <c r="AB128" s="31"/>
      <c r="AC128" s="31"/>
      <c r="AD128" s="31"/>
      <c r="AE128" s="2"/>
      <c r="AF128" s="2"/>
      <c r="AG128" s="2"/>
      <c r="AH128" s="2"/>
      <c r="AI128" s="2"/>
      <c r="AJ128" s="2"/>
      <c r="AK128" s="2"/>
      <c r="AL128" s="2"/>
      <c r="AM128" s="2"/>
      <c r="AN128" s="2"/>
      <c r="AO128" s="2"/>
      <c r="AP128" s="2"/>
      <c r="AQ128" s="2"/>
    </row>
    <row r="129" ht="15.75" hidden="1" customHeight="1" outlineLevel="1">
      <c r="A129" s="2"/>
      <c r="B129" s="2"/>
      <c r="C129" s="2"/>
      <c r="D129" s="2"/>
      <c r="E129" s="2"/>
      <c r="F129" s="7" t="s">
        <v>687</v>
      </c>
      <c r="G129" s="7" t="s">
        <v>2180</v>
      </c>
      <c r="H129" s="7"/>
      <c r="I129" s="7"/>
      <c r="J129" s="7"/>
      <c r="K129" s="7"/>
      <c r="L129" s="7"/>
      <c r="M129" s="7"/>
      <c r="N129" s="7"/>
      <c r="O129" s="7"/>
      <c r="P129" s="7"/>
      <c r="Q129" s="7"/>
      <c r="R129" s="7"/>
      <c r="S129" s="7"/>
      <c r="T129" s="7"/>
      <c r="U129" s="7"/>
      <c r="V129" s="288"/>
      <c r="W129" s="191"/>
      <c r="X129" s="7"/>
      <c r="Y129" s="28"/>
      <c r="Z129" s="2"/>
      <c r="AA129" s="2"/>
      <c r="AB129" s="31"/>
      <c r="AC129" s="31"/>
      <c r="AD129" s="31"/>
      <c r="AE129" s="2"/>
      <c r="AF129" s="2"/>
    </row>
    <row r="130" ht="15.75" hidden="1" customHeight="1" outlineLevel="1">
      <c r="A130" s="2"/>
      <c r="B130" s="2"/>
      <c r="C130" s="2"/>
      <c r="D130" s="2"/>
      <c r="E130" s="2"/>
      <c r="F130" s="7" t="s">
        <v>688</v>
      </c>
      <c r="G130" s="7" t="s">
        <v>2226</v>
      </c>
      <c r="H130" s="7"/>
      <c r="I130" s="7"/>
      <c r="J130" s="7"/>
      <c r="K130" s="7"/>
      <c r="L130" s="7"/>
      <c r="M130" s="7"/>
      <c r="N130" s="7"/>
      <c r="O130" s="7"/>
      <c r="P130" s="7"/>
      <c r="Q130" s="7"/>
      <c r="R130" s="7"/>
      <c r="S130" s="7"/>
      <c r="T130" s="7"/>
      <c r="U130" s="7"/>
      <c r="V130" s="288"/>
      <c r="W130" s="191"/>
      <c r="X130" s="7"/>
      <c r="Y130" s="28"/>
      <c r="Z130" s="2"/>
      <c r="AA130" s="2"/>
      <c r="AB130" s="31"/>
      <c r="AC130" s="31"/>
      <c r="AD130" s="31"/>
      <c r="AE130" s="2"/>
      <c r="AF130" s="2"/>
    </row>
    <row r="131" ht="15.75" hidden="1" customHeight="1" outlineLevel="1">
      <c r="A131" s="2"/>
      <c r="B131" s="2"/>
      <c r="C131" s="2"/>
      <c r="D131" s="2"/>
      <c r="E131" s="2"/>
      <c r="F131" s="7" t="s">
        <v>2517</v>
      </c>
      <c r="G131" s="7" t="s">
        <v>2180</v>
      </c>
      <c r="H131" s="7"/>
      <c r="I131" s="7"/>
      <c r="J131" s="7"/>
      <c r="K131" s="7"/>
      <c r="L131" s="7"/>
      <c r="M131" s="7"/>
      <c r="N131" s="7"/>
      <c r="O131" s="7"/>
      <c r="P131" s="7"/>
      <c r="Q131" s="7"/>
      <c r="R131" s="7"/>
      <c r="S131" s="7"/>
      <c r="T131" s="7"/>
      <c r="U131" s="7"/>
      <c r="V131" s="288"/>
      <c r="W131" s="191"/>
      <c r="X131" s="7"/>
      <c r="Y131" s="28"/>
      <c r="Z131" s="2"/>
      <c r="AA131" s="2"/>
      <c r="AB131" s="31"/>
      <c r="AC131" s="31"/>
      <c r="AD131" s="31"/>
      <c r="AE131" s="2"/>
      <c r="AF131" s="2"/>
    </row>
    <row r="132" ht="15.75" hidden="1" customHeight="1" outlineLevel="1">
      <c r="A132" s="2"/>
      <c r="B132" s="2"/>
      <c r="C132" s="2"/>
      <c r="D132" s="2"/>
      <c r="E132" s="2"/>
      <c r="F132" s="7" t="s">
        <v>2235</v>
      </c>
      <c r="G132" s="2" t="s">
        <v>2226</v>
      </c>
      <c r="H132" s="7"/>
      <c r="I132" s="7"/>
      <c r="J132" s="7"/>
      <c r="K132" s="7"/>
      <c r="L132" s="7"/>
      <c r="M132" s="7"/>
      <c r="N132" s="7"/>
      <c r="O132" s="7"/>
      <c r="P132" s="7"/>
      <c r="Q132" s="7"/>
      <c r="R132" s="7"/>
      <c r="S132" s="7"/>
      <c r="T132" s="7"/>
      <c r="U132" s="7"/>
      <c r="V132" s="288"/>
      <c r="W132" s="191"/>
      <c r="X132" s="7"/>
      <c r="Y132" s="28"/>
      <c r="Z132" s="2"/>
      <c r="AA132" s="2"/>
      <c r="AB132" s="31"/>
      <c r="AC132" s="31"/>
      <c r="AD132" s="31"/>
      <c r="AE132" s="2"/>
      <c r="AF132" s="2"/>
    </row>
    <row r="133" ht="15.75" hidden="1" customHeight="1" outlineLevel="1">
      <c r="A133" s="2"/>
      <c r="B133" s="2"/>
      <c r="C133" s="2"/>
      <c r="D133" s="2"/>
      <c r="E133" s="2"/>
      <c r="F133" s="7" t="s">
        <v>2243</v>
      </c>
      <c r="G133" s="2" t="s">
        <v>2226</v>
      </c>
      <c r="H133" s="7"/>
      <c r="I133" s="7"/>
      <c r="J133" s="7"/>
      <c r="K133" s="7"/>
      <c r="L133" s="7"/>
      <c r="M133" s="7"/>
      <c r="N133" s="7"/>
      <c r="O133" s="7"/>
      <c r="P133" s="7"/>
      <c r="Q133" s="7"/>
      <c r="R133" s="7"/>
      <c r="S133" s="7"/>
      <c r="T133" s="7"/>
      <c r="U133" s="7"/>
      <c r="V133" s="288"/>
      <c r="W133" s="191"/>
      <c r="X133" s="7"/>
      <c r="Y133" s="28"/>
      <c r="Z133" s="2"/>
      <c r="AA133" s="2"/>
      <c r="AB133" s="31"/>
      <c r="AC133" s="31"/>
      <c r="AD133" s="31"/>
      <c r="AE133" s="2"/>
      <c r="AF133" s="2"/>
    </row>
    <row r="134" ht="15.75" hidden="1" customHeight="1" outlineLevel="1">
      <c r="A134" s="2"/>
      <c r="B134" s="2"/>
      <c r="C134" s="2"/>
      <c r="D134" s="2"/>
      <c r="E134" s="2"/>
      <c r="F134" s="7" t="s">
        <v>694</v>
      </c>
      <c r="G134" s="2" t="s">
        <v>2226</v>
      </c>
      <c r="H134" s="7"/>
      <c r="I134" s="7"/>
      <c r="J134" s="7"/>
      <c r="K134" s="7"/>
      <c r="L134" s="7"/>
      <c r="M134" s="7"/>
      <c r="N134" s="7"/>
      <c r="O134" s="7"/>
      <c r="P134" s="7"/>
      <c r="Q134" s="7"/>
      <c r="R134" s="7"/>
      <c r="S134" s="7"/>
      <c r="T134" s="7"/>
      <c r="U134" s="7"/>
      <c r="V134" s="288"/>
      <c r="W134" s="191"/>
      <c r="X134" s="7"/>
      <c r="Y134" s="28"/>
      <c r="Z134" s="2"/>
      <c r="AA134" s="2"/>
      <c r="AB134" s="31"/>
      <c r="AC134" s="31"/>
      <c r="AD134" s="31"/>
      <c r="AE134" s="2"/>
      <c r="AF134" s="2"/>
    </row>
    <row r="135" ht="15.75" customHeight="1" collapsed="1">
      <c r="A135" s="7"/>
      <c r="B135" s="7"/>
      <c r="C135" s="7"/>
      <c r="D135" s="7" t="s">
        <v>95</v>
      </c>
      <c r="E135" s="7" t="s">
        <v>782</v>
      </c>
      <c r="F135" s="7"/>
      <c r="G135" s="7"/>
      <c r="H135" s="7"/>
      <c r="I135" s="7"/>
      <c r="J135" s="7"/>
      <c r="K135" s="7"/>
      <c r="L135" s="7"/>
      <c r="M135" s="7"/>
      <c r="N135" s="7"/>
      <c r="O135" s="7"/>
      <c r="P135" s="7"/>
      <c r="Q135" s="7"/>
      <c r="R135" s="7"/>
      <c r="S135" s="7"/>
      <c r="T135" s="7"/>
      <c r="U135" s="7"/>
      <c r="V135" s="288"/>
      <c r="W135" s="191"/>
      <c r="X135" s="7"/>
      <c r="Y135" s="28"/>
      <c r="Z135" s="2"/>
      <c r="AA135" s="2"/>
      <c r="AB135" s="31"/>
      <c r="AC135" s="31"/>
      <c r="AD135" s="31"/>
      <c r="AE135" s="2"/>
      <c r="AF135" s="2"/>
      <c r="AG135" s="2"/>
      <c r="AH135" s="2"/>
      <c r="AI135" s="2"/>
      <c r="AJ135" s="2"/>
      <c r="AK135" s="2"/>
      <c r="AL135" s="2"/>
      <c r="AM135" s="2"/>
      <c r="AN135" s="2"/>
      <c r="AO135" s="2"/>
      <c r="AP135" s="2"/>
      <c r="AQ135" s="2"/>
    </row>
    <row r="136" ht="15.75" hidden="1" customHeight="1" outlineLevel="1">
      <c r="A136" s="2"/>
      <c r="B136" s="2"/>
      <c r="C136" s="2"/>
      <c r="D136" s="2"/>
      <c r="E136" s="2"/>
      <c r="F136" s="7" t="s">
        <v>687</v>
      </c>
      <c r="G136" s="7" t="s">
        <v>2180</v>
      </c>
      <c r="H136" s="7"/>
      <c r="I136" s="7"/>
      <c r="J136" s="7"/>
      <c r="K136" s="7"/>
      <c r="L136" s="7"/>
      <c r="M136" s="7"/>
      <c r="N136" s="7"/>
      <c r="O136" s="7"/>
      <c r="P136" s="7"/>
      <c r="Q136" s="7"/>
      <c r="R136" s="7"/>
      <c r="S136" s="7"/>
      <c r="T136" s="7"/>
      <c r="U136" s="7"/>
      <c r="V136" s="288"/>
      <c r="W136" s="191"/>
      <c r="X136" s="7"/>
      <c r="Y136" s="28"/>
      <c r="Z136" s="2"/>
      <c r="AA136" s="2"/>
      <c r="AB136" s="31"/>
      <c r="AC136" s="31"/>
      <c r="AD136" s="31"/>
      <c r="AE136" s="2"/>
      <c r="AF136" s="2"/>
    </row>
    <row r="137" ht="15.75" hidden="1" customHeight="1" outlineLevel="1">
      <c r="A137" s="2"/>
      <c r="B137" s="2"/>
      <c r="C137" s="2"/>
      <c r="D137" s="2"/>
      <c r="E137" s="2"/>
      <c r="F137" s="7" t="s">
        <v>688</v>
      </c>
      <c r="G137" s="7" t="s">
        <v>2226</v>
      </c>
      <c r="H137" s="7"/>
      <c r="I137" s="7"/>
      <c r="J137" s="7"/>
      <c r="K137" s="7"/>
      <c r="L137" s="7"/>
      <c r="M137" s="7"/>
      <c r="N137" s="7"/>
      <c r="O137" s="7"/>
      <c r="P137" s="7"/>
      <c r="Q137" s="7"/>
      <c r="R137" s="7"/>
      <c r="S137" s="7"/>
      <c r="T137" s="7"/>
      <c r="U137" s="7"/>
      <c r="V137" s="288"/>
      <c r="W137" s="191"/>
      <c r="X137" s="7"/>
      <c r="Y137" s="28"/>
      <c r="Z137" s="2"/>
      <c r="AA137" s="2"/>
      <c r="AB137" s="31"/>
      <c r="AC137" s="31"/>
      <c r="AD137" s="31"/>
      <c r="AE137" s="2"/>
      <c r="AF137" s="2"/>
    </row>
    <row r="138" ht="15.75" hidden="1" customHeight="1" outlineLevel="1">
      <c r="A138" s="2"/>
      <c r="B138" s="2"/>
      <c r="C138" s="2"/>
      <c r="D138" s="2"/>
      <c r="E138" s="2"/>
      <c r="F138" s="7" t="s">
        <v>2528</v>
      </c>
      <c r="G138" s="7" t="s">
        <v>2180</v>
      </c>
      <c r="H138" s="7"/>
      <c r="I138" s="7"/>
      <c r="J138" s="7"/>
      <c r="K138" s="7"/>
      <c r="L138" s="7"/>
      <c r="M138" s="7"/>
      <c r="N138" s="7"/>
      <c r="O138" s="7"/>
      <c r="P138" s="7"/>
      <c r="Q138" s="7"/>
      <c r="R138" s="7"/>
      <c r="S138" s="7"/>
      <c r="T138" s="7"/>
      <c r="U138" s="7"/>
      <c r="V138" s="288"/>
      <c r="W138" s="191"/>
      <c r="X138" s="7"/>
      <c r="Y138" s="28"/>
      <c r="Z138" s="2"/>
      <c r="AA138" s="2"/>
      <c r="AB138" s="31"/>
      <c r="AC138" s="31"/>
      <c r="AD138" s="31"/>
      <c r="AE138" s="2"/>
      <c r="AF138" s="2"/>
    </row>
    <row r="139" ht="15.75" hidden="1" customHeight="1" outlineLevel="1">
      <c r="A139" s="2"/>
      <c r="B139" s="2"/>
      <c r="C139" s="2"/>
      <c r="D139" s="2"/>
      <c r="E139" s="2"/>
      <c r="F139" s="7" t="s">
        <v>2235</v>
      </c>
      <c r="G139" s="2" t="s">
        <v>2226</v>
      </c>
      <c r="H139" s="7"/>
      <c r="I139" s="7"/>
      <c r="J139" s="7"/>
      <c r="K139" s="7"/>
      <c r="L139" s="7"/>
      <c r="M139" s="7"/>
      <c r="N139" s="7"/>
      <c r="O139" s="7"/>
      <c r="P139" s="7"/>
      <c r="Q139" s="7"/>
      <c r="R139" s="7"/>
      <c r="S139" s="7"/>
      <c r="T139" s="7"/>
      <c r="U139" s="7"/>
      <c r="V139" s="288"/>
      <c r="W139" s="191"/>
      <c r="X139" s="7"/>
      <c r="Y139" s="28"/>
      <c r="Z139" s="2"/>
      <c r="AA139" s="2"/>
      <c r="AB139" s="31"/>
      <c r="AC139" s="31"/>
      <c r="AD139" s="31"/>
      <c r="AE139" s="2"/>
      <c r="AF139" s="2"/>
    </row>
    <row r="140" ht="15.75" hidden="1" customHeight="1" outlineLevel="1">
      <c r="A140" s="2"/>
      <c r="B140" s="2"/>
      <c r="C140" s="2"/>
      <c r="D140" s="2"/>
      <c r="E140" s="2"/>
      <c r="F140" s="7" t="s">
        <v>2243</v>
      </c>
      <c r="G140" s="2" t="s">
        <v>2226</v>
      </c>
      <c r="H140" s="7"/>
      <c r="I140" s="7"/>
      <c r="J140" s="7"/>
      <c r="K140" s="7"/>
      <c r="L140" s="7"/>
      <c r="M140" s="7"/>
      <c r="N140" s="7"/>
      <c r="O140" s="7"/>
      <c r="P140" s="7"/>
      <c r="Q140" s="7"/>
      <c r="R140" s="7"/>
      <c r="S140" s="7"/>
      <c r="T140" s="7"/>
      <c r="U140" s="7"/>
      <c r="V140" s="288"/>
      <c r="W140" s="191"/>
      <c r="X140" s="7"/>
      <c r="Y140" s="28"/>
      <c r="Z140" s="2"/>
      <c r="AA140" s="2"/>
      <c r="AB140" s="31"/>
      <c r="AC140" s="31"/>
      <c r="AD140" s="31"/>
      <c r="AE140" s="2"/>
      <c r="AF140" s="2"/>
    </row>
    <row r="141" ht="15.75" hidden="1" customHeight="1" outlineLevel="1">
      <c r="A141" s="2"/>
      <c r="B141" s="2"/>
      <c r="C141" s="2"/>
      <c r="D141" s="2"/>
      <c r="E141" s="2"/>
      <c r="F141" s="7" t="s">
        <v>694</v>
      </c>
      <c r="G141" s="2" t="s">
        <v>2226</v>
      </c>
      <c r="H141" s="7"/>
      <c r="I141" s="7"/>
      <c r="J141" s="7"/>
      <c r="K141" s="7"/>
      <c r="L141" s="7"/>
      <c r="M141" s="7"/>
      <c r="N141" s="7"/>
      <c r="O141" s="7"/>
      <c r="P141" s="7"/>
      <c r="Q141" s="7"/>
      <c r="R141" s="7"/>
      <c r="S141" s="7"/>
      <c r="T141" s="7"/>
      <c r="U141" s="7"/>
      <c r="V141" s="288"/>
      <c r="W141" s="191"/>
      <c r="X141" s="7"/>
      <c r="Y141" s="28"/>
      <c r="Z141" s="2"/>
      <c r="AA141" s="2"/>
      <c r="AB141" s="31"/>
      <c r="AC141" s="31"/>
      <c r="AD141" s="31"/>
      <c r="AE141" s="2"/>
      <c r="AF141" s="2"/>
    </row>
    <row r="142" ht="15.75" customHeight="1" collapsed="1">
      <c r="A142" s="7"/>
      <c r="B142" s="7"/>
      <c r="C142" s="7"/>
      <c r="D142" s="7" t="s">
        <v>95</v>
      </c>
      <c r="E142" s="7" t="s">
        <v>784</v>
      </c>
      <c r="F142" s="7"/>
      <c r="G142" s="7"/>
      <c r="H142" s="7"/>
      <c r="I142" s="7"/>
      <c r="J142" s="7"/>
      <c r="K142" s="7"/>
      <c r="L142" s="7"/>
      <c r="M142" s="7"/>
      <c r="N142" s="7"/>
      <c r="O142" s="7"/>
      <c r="P142" s="7"/>
      <c r="Q142" s="7"/>
      <c r="R142" s="7"/>
      <c r="S142" s="7"/>
      <c r="T142" s="7"/>
      <c r="U142" s="7"/>
      <c r="V142" s="288"/>
      <c r="W142" s="191"/>
      <c r="X142" s="7"/>
      <c r="Y142" s="28"/>
      <c r="Z142" s="2"/>
      <c r="AA142" s="2"/>
      <c r="AB142" s="31"/>
      <c r="AC142" s="31"/>
      <c r="AD142" s="31"/>
      <c r="AE142" s="2"/>
      <c r="AF142" s="2"/>
      <c r="AG142" s="2"/>
      <c r="AH142" s="2"/>
      <c r="AI142" s="2"/>
      <c r="AJ142" s="2"/>
      <c r="AK142" s="2"/>
      <c r="AL142" s="2"/>
      <c r="AM142" s="2"/>
      <c r="AN142" s="2"/>
      <c r="AO142" s="2"/>
      <c r="AP142" s="2"/>
      <c r="AQ142" s="2"/>
    </row>
    <row r="143" ht="15.75" hidden="1" customHeight="1" outlineLevel="1">
      <c r="A143" s="2"/>
      <c r="B143" s="2"/>
      <c r="C143" s="2"/>
      <c r="D143" s="2"/>
      <c r="E143" s="2"/>
      <c r="F143" s="7" t="s">
        <v>687</v>
      </c>
      <c r="G143" s="7" t="s">
        <v>2180</v>
      </c>
      <c r="H143" s="7"/>
      <c r="I143" s="7"/>
      <c r="J143" s="7"/>
      <c r="K143" s="7"/>
      <c r="L143" s="7"/>
      <c r="M143" s="7"/>
      <c r="N143" s="7"/>
      <c r="O143" s="7"/>
      <c r="P143" s="7"/>
      <c r="Q143" s="7"/>
      <c r="R143" s="7"/>
      <c r="S143" s="7"/>
      <c r="T143" s="7"/>
      <c r="U143" s="7"/>
      <c r="V143" s="288"/>
      <c r="W143" s="191"/>
      <c r="X143" s="7"/>
      <c r="Y143" s="28"/>
      <c r="Z143" s="2"/>
      <c r="AA143" s="2"/>
      <c r="AB143" s="31"/>
      <c r="AC143" s="31"/>
      <c r="AD143" s="31"/>
      <c r="AE143" s="2"/>
      <c r="AF143" s="2"/>
    </row>
    <row r="144" ht="15.75" hidden="1" customHeight="1" outlineLevel="1">
      <c r="A144" s="2"/>
      <c r="B144" s="2"/>
      <c r="C144" s="2"/>
      <c r="D144" s="2"/>
      <c r="E144" s="2"/>
      <c r="F144" s="7" t="s">
        <v>688</v>
      </c>
      <c r="G144" s="7" t="s">
        <v>2226</v>
      </c>
      <c r="H144" s="7"/>
      <c r="I144" s="7"/>
      <c r="J144" s="7"/>
      <c r="K144" s="7"/>
      <c r="L144" s="7"/>
      <c r="M144" s="7"/>
      <c r="N144" s="7"/>
      <c r="O144" s="7"/>
      <c r="P144" s="7"/>
      <c r="Q144" s="7"/>
      <c r="R144" s="7"/>
      <c r="S144" s="7"/>
      <c r="T144" s="7"/>
      <c r="U144" s="7"/>
      <c r="V144" s="288"/>
      <c r="W144" s="191"/>
      <c r="X144" s="7"/>
      <c r="Y144" s="28"/>
      <c r="Z144" s="2"/>
      <c r="AA144" s="2"/>
      <c r="AB144" s="31"/>
      <c r="AC144" s="31"/>
      <c r="AD144" s="31"/>
      <c r="AE144" s="2"/>
      <c r="AF144" s="2"/>
    </row>
    <row r="145" ht="15.75" hidden="1" customHeight="1" outlineLevel="1">
      <c r="A145" s="2"/>
      <c r="B145" s="2"/>
      <c r="C145" s="2"/>
      <c r="D145" s="2"/>
      <c r="E145" s="2"/>
      <c r="F145" s="7" t="s">
        <v>2534</v>
      </c>
      <c r="G145" s="7" t="s">
        <v>2180</v>
      </c>
      <c r="H145" s="7"/>
      <c r="I145" s="7"/>
      <c r="J145" s="7"/>
      <c r="K145" s="7"/>
      <c r="L145" s="7"/>
      <c r="M145" s="7"/>
      <c r="N145" s="7"/>
      <c r="O145" s="7"/>
      <c r="P145" s="7"/>
      <c r="Q145" s="7"/>
      <c r="R145" s="7"/>
      <c r="S145" s="7"/>
      <c r="T145" s="7"/>
      <c r="U145" s="7"/>
      <c r="V145" s="288"/>
      <c r="W145" s="191"/>
      <c r="X145" s="7"/>
      <c r="Y145" s="28"/>
      <c r="Z145" s="2"/>
      <c r="AA145" s="2"/>
      <c r="AB145" s="31"/>
      <c r="AC145" s="31"/>
      <c r="AD145" s="31"/>
      <c r="AE145" s="2"/>
      <c r="AF145" s="2"/>
    </row>
    <row r="146" ht="15.75" hidden="1" customHeight="1" outlineLevel="1">
      <c r="A146" s="2"/>
      <c r="B146" s="2"/>
      <c r="C146" s="2"/>
      <c r="D146" s="2"/>
      <c r="E146" s="2"/>
      <c r="F146" s="7" t="s">
        <v>2235</v>
      </c>
      <c r="G146" s="2" t="s">
        <v>2226</v>
      </c>
      <c r="H146" s="7"/>
      <c r="I146" s="7"/>
      <c r="J146" s="7"/>
      <c r="K146" s="7"/>
      <c r="L146" s="7"/>
      <c r="M146" s="7"/>
      <c r="N146" s="7"/>
      <c r="O146" s="7"/>
      <c r="P146" s="7"/>
      <c r="Q146" s="7"/>
      <c r="R146" s="7"/>
      <c r="S146" s="7"/>
      <c r="T146" s="7"/>
      <c r="U146" s="7"/>
      <c r="V146" s="288"/>
      <c r="W146" s="191"/>
      <c r="X146" s="7"/>
      <c r="Y146" s="28"/>
      <c r="Z146" s="2"/>
      <c r="AA146" s="2"/>
      <c r="AB146" s="31"/>
      <c r="AC146" s="31"/>
      <c r="AD146" s="31"/>
      <c r="AE146" s="2"/>
      <c r="AF146" s="2"/>
    </row>
    <row r="147" ht="15.75" hidden="1" customHeight="1" outlineLevel="1">
      <c r="A147" s="2"/>
      <c r="B147" s="2"/>
      <c r="C147" s="2"/>
      <c r="D147" s="2"/>
      <c r="E147" s="2"/>
      <c r="F147" s="7" t="s">
        <v>2243</v>
      </c>
      <c r="G147" s="2" t="s">
        <v>2226</v>
      </c>
      <c r="H147" s="7"/>
      <c r="I147" s="7"/>
      <c r="J147" s="7"/>
      <c r="K147" s="7"/>
      <c r="L147" s="7"/>
      <c r="M147" s="7"/>
      <c r="N147" s="7"/>
      <c r="O147" s="7"/>
      <c r="P147" s="7"/>
      <c r="Q147" s="7"/>
      <c r="R147" s="7"/>
      <c r="S147" s="7"/>
      <c r="T147" s="7"/>
      <c r="U147" s="7"/>
      <c r="V147" s="288"/>
      <c r="W147" s="191"/>
      <c r="X147" s="7"/>
      <c r="Y147" s="28"/>
      <c r="Z147" s="2"/>
      <c r="AA147" s="2"/>
      <c r="AB147" s="31"/>
      <c r="AC147" s="31"/>
      <c r="AD147" s="31"/>
      <c r="AE147" s="2"/>
      <c r="AF147" s="2"/>
    </row>
    <row r="148" ht="15.75" hidden="1" customHeight="1" outlineLevel="1">
      <c r="A148" s="2"/>
      <c r="B148" s="2"/>
      <c r="C148" s="2"/>
      <c r="D148" s="2"/>
      <c r="E148" s="2"/>
      <c r="F148" s="7" t="s">
        <v>694</v>
      </c>
      <c r="G148" s="2" t="s">
        <v>2226</v>
      </c>
      <c r="H148" s="7"/>
      <c r="I148" s="7"/>
      <c r="J148" s="7"/>
      <c r="K148" s="7"/>
      <c r="L148" s="7"/>
      <c r="M148" s="7"/>
      <c r="N148" s="7"/>
      <c r="O148" s="7"/>
      <c r="P148" s="7"/>
      <c r="Q148" s="7"/>
      <c r="R148" s="7"/>
      <c r="S148" s="7"/>
      <c r="T148" s="7"/>
      <c r="U148" s="7"/>
      <c r="V148" s="288"/>
      <c r="W148" s="191"/>
      <c r="X148" s="7"/>
      <c r="Y148" s="28"/>
      <c r="Z148" s="2"/>
      <c r="AA148" s="2"/>
      <c r="AB148" s="31"/>
      <c r="AC148" s="31"/>
      <c r="AD148" s="31"/>
      <c r="AE148" s="2"/>
      <c r="AF148" s="2"/>
    </row>
    <row r="149" ht="15.75" customHeight="1" collapsed="1">
      <c r="A149" s="7"/>
      <c r="B149" s="7"/>
      <c r="C149" s="7"/>
      <c r="D149" s="7" t="s">
        <v>95</v>
      </c>
      <c r="E149" s="2" t="s">
        <v>798</v>
      </c>
      <c r="F149" s="7"/>
      <c r="G149" s="7"/>
      <c r="H149" s="7"/>
      <c r="I149" s="7"/>
      <c r="J149" s="7"/>
      <c r="K149" s="7"/>
      <c r="L149" s="7"/>
      <c r="M149" s="7"/>
      <c r="N149" s="7"/>
      <c r="O149" s="7"/>
      <c r="P149" s="7"/>
      <c r="Q149" s="7"/>
      <c r="R149" s="7"/>
      <c r="S149" s="7"/>
      <c r="T149" s="7"/>
      <c r="U149" s="7"/>
      <c r="V149" s="288"/>
      <c r="W149" s="191"/>
      <c r="X149" s="7"/>
      <c r="Y149" s="28"/>
      <c r="Z149" s="2"/>
      <c r="AA149" s="2"/>
      <c r="AB149" s="31"/>
      <c r="AC149" s="31"/>
      <c r="AD149" s="31"/>
      <c r="AE149" s="2"/>
      <c r="AF149" s="2"/>
      <c r="AG149" s="2"/>
      <c r="AH149" s="2"/>
      <c r="AI149" s="2"/>
      <c r="AJ149" s="2"/>
      <c r="AK149" s="2"/>
      <c r="AL149" s="2"/>
      <c r="AM149" s="2"/>
      <c r="AN149" s="2"/>
      <c r="AO149" s="2"/>
      <c r="AP149" s="2"/>
      <c r="AQ149" s="2"/>
    </row>
    <row r="150" ht="15.75" hidden="1" customHeight="1" outlineLevel="1">
      <c r="A150" s="2"/>
      <c r="B150" s="2"/>
      <c r="C150" s="2"/>
      <c r="D150" s="2"/>
      <c r="E150" s="2"/>
      <c r="F150" s="7" t="s">
        <v>687</v>
      </c>
      <c r="G150" s="7" t="s">
        <v>2180</v>
      </c>
      <c r="H150" s="7"/>
      <c r="I150" s="7"/>
      <c r="J150" s="7"/>
      <c r="K150" s="7"/>
      <c r="L150" s="7"/>
      <c r="M150" s="7"/>
      <c r="N150" s="7"/>
      <c r="O150" s="7"/>
      <c r="P150" s="7"/>
      <c r="Q150" s="7"/>
      <c r="R150" s="7"/>
      <c r="S150" s="7"/>
      <c r="T150" s="7"/>
      <c r="U150" s="7"/>
      <c r="V150" s="288"/>
      <c r="W150" s="191"/>
      <c r="X150" s="7"/>
      <c r="Y150" s="28"/>
      <c r="Z150" s="2"/>
      <c r="AA150" s="2"/>
      <c r="AB150" s="31"/>
      <c r="AC150" s="31"/>
      <c r="AD150" s="31"/>
      <c r="AE150" s="2"/>
      <c r="AF150" s="2"/>
    </row>
    <row r="151" ht="15.75" hidden="1" customHeight="1" outlineLevel="1">
      <c r="A151" s="2"/>
      <c r="B151" s="2"/>
      <c r="C151" s="2"/>
      <c r="D151" s="2"/>
      <c r="E151" s="2"/>
      <c r="F151" s="7" t="s">
        <v>688</v>
      </c>
      <c r="G151" s="7" t="s">
        <v>2226</v>
      </c>
      <c r="H151" s="7"/>
      <c r="I151" s="7"/>
      <c r="J151" s="7"/>
      <c r="K151" s="7"/>
      <c r="L151" s="7"/>
      <c r="M151" s="7"/>
      <c r="N151" s="7"/>
      <c r="O151" s="7"/>
      <c r="P151" s="7"/>
      <c r="Q151" s="7"/>
      <c r="R151" s="7"/>
      <c r="S151" s="7"/>
      <c r="T151" s="7"/>
      <c r="U151" s="7"/>
      <c r="V151" s="288"/>
      <c r="W151" s="191"/>
      <c r="X151" s="7"/>
      <c r="Y151" s="28"/>
      <c r="Z151" s="2"/>
      <c r="AA151" s="2"/>
      <c r="AB151" s="31"/>
      <c r="AC151" s="31"/>
      <c r="AD151" s="31"/>
      <c r="AE151" s="2"/>
      <c r="AF151" s="2"/>
    </row>
    <row r="152" ht="15.75" hidden="1" customHeight="1" outlineLevel="1">
      <c r="A152" s="2"/>
      <c r="B152" s="2"/>
      <c r="C152" s="2"/>
      <c r="D152" s="2"/>
      <c r="E152" s="2"/>
      <c r="F152" s="7" t="s">
        <v>689</v>
      </c>
      <c r="G152" s="7" t="s">
        <v>2180</v>
      </c>
      <c r="H152" s="7"/>
      <c r="I152" s="7"/>
      <c r="J152" s="7"/>
      <c r="K152" s="7"/>
      <c r="L152" s="7"/>
      <c r="M152" s="7"/>
      <c r="N152" s="7"/>
      <c r="O152" s="7"/>
      <c r="P152" s="7"/>
      <c r="Q152" s="7"/>
      <c r="R152" s="7"/>
      <c r="S152" s="7"/>
      <c r="T152" s="7"/>
      <c r="U152" s="7"/>
      <c r="V152" s="288"/>
      <c r="W152" s="191"/>
      <c r="X152" s="7"/>
      <c r="Y152" s="28"/>
      <c r="Z152" s="2"/>
      <c r="AA152" s="2"/>
      <c r="AB152" s="31"/>
      <c r="AC152" s="31"/>
      <c r="AD152" s="31"/>
      <c r="AE152" s="2"/>
      <c r="AF152" s="2"/>
    </row>
    <row r="153" ht="15.75" customHeight="1">
      <c r="A153" s="7"/>
      <c r="B153" s="7"/>
      <c r="C153" s="7"/>
      <c r="D153" s="7" t="s">
        <v>95</v>
      </c>
      <c r="E153" s="2" t="s">
        <v>800</v>
      </c>
      <c r="F153" s="7"/>
      <c r="G153" s="7"/>
      <c r="H153" s="7"/>
      <c r="I153" s="7"/>
      <c r="J153" s="7"/>
      <c r="K153" s="7"/>
      <c r="L153" s="7"/>
      <c r="M153" s="7"/>
      <c r="N153" s="7"/>
      <c r="O153" s="7"/>
      <c r="P153" s="7"/>
      <c r="Q153" s="7"/>
      <c r="R153" s="7"/>
      <c r="S153" s="7"/>
      <c r="T153" s="7"/>
      <c r="U153" s="7"/>
      <c r="V153" s="288"/>
      <c r="W153" s="191"/>
      <c r="X153" s="7"/>
      <c r="Y153" s="28"/>
      <c r="Z153" s="2"/>
      <c r="AA153" s="2"/>
      <c r="AB153" s="31"/>
      <c r="AC153" s="31"/>
      <c r="AD153" s="31"/>
      <c r="AE153" s="2"/>
      <c r="AF153" s="2"/>
      <c r="AG153" s="2"/>
      <c r="AH153" s="2"/>
      <c r="AI153" s="2"/>
      <c r="AJ153" s="2"/>
      <c r="AK153" s="2"/>
      <c r="AL153" s="2"/>
      <c r="AM153" s="2"/>
      <c r="AN153" s="2"/>
      <c r="AO153" s="2"/>
      <c r="AP153" s="2"/>
      <c r="AQ153" s="2"/>
    </row>
    <row r="154" ht="15.75" customHeight="1" outlineLevel="1">
      <c r="A154" s="2"/>
      <c r="B154" s="2"/>
      <c r="C154" s="2"/>
      <c r="D154" s="2"/>
      <c r="E154" s="2"/>
      <c r="F154" s="7" t="s">
        <v>687</v>
      </c>
      <c r="G154" s="7" t="s">
        <v>2180</v>
      </c>
      <c r="H154" s="7"/>
      <c r="I154" s="7"/>
      <c r="J154" s="7"/>
      <c r="K154" s="7"/>
      <c r="L154" s="7"/>
      <c r="M154" s="7"/>
      <c r="N154" s="7"/>
      <c r="O154" s="7"/>
      <c r="P154" s="7"/>
      <c r="Q154" s="7"/>
      <c r="R154" s="7"/>
      <c r="S154" s="7"/>
      <c r="T154" s="7"/>
      <c r="U154" s="7"/>
      <c r="V154" s="288"/>
      <c r="W154" s="191"/>
      <c r="X154" s="7"/>
      <c r="Y154" s="28"/>
      <c r="Z154" s="2"/>
      <c r="AA154" s="2"/>
      <c r="AB154" s="31"/>
      <c r="AC154" s="31"/>
      <c r="AD154" s="31"/>
      <c r="AE154" s="2"/>
      <c r="AF154" s="2"/>
    </row>
    <row r="155" ht="15.75" customHeight="1" outlineLevel="1">
      <c r="A155" s="2"/>
      <c r="B155" s="2"/>
      <c r="C155" s="2"/>
      <c r="D155" s="2"/>
      <c r="E155" s="2"/>
      <c r="F155" s="7" t="s">
        <v>688</v>
      </c>
      <c r="G155" s="7" t="s">
        <v>2226</v>
      </c>
      <c r="H155" s="7"/>
      <c r="I155" s="7"/>
      <c r="J155" s="7"/>
      <c r="K155" s="7"/>
      <c r="L155" s="7"/>
      <c r="M155" s="7"/>
      <c r="N155" s="7"/>
      <c r="O155" s="7"/>
      <c r="P155" s="7"/>
      <c r="Q155" s="7"/>
      <c r="R155" s="7"/>
      <c r="S155" s="7"/>
      <c r="T155" s="7"/>
      <c r="U155" s="7"/>
      <c r="V155" s="288"/>
      <c r="W155" s="191"/>
      <c r="X155" s="7"/>
      <c r="Y155" s="28"/>
      <c r="Z155" s="2"/>
      <c r="AA155" s="2"/>
      <c r="AB155" s="31"/>
      <c r="AC155" s="31"/>
      <c r="AD155" s="31"/>
      <c r="AE155" s="2"/>
      <c r="AF155" s="2"/>
    </row>
    <row r="156" ht="15.75" customHeight="1" collapsed="1">
      <c r="A156" s="7"/>
      <c r="B156" s="7"/>
      <c r="C156" s="7"/>
      <c r="D156" s="7" t="s">
        <v>95</v>
      </c>
      <c r="E156" s="2" t="s">
        <v>802</v>
      </c>
      <c r="F156" s="7"/>
      <c r="G156" s="7"/>
      <c r="H156" s="7"/>
      <c r="I156" s="7"/>
      <c r="J156" s="7"/>
      <c r="K156" s="7"/>
      <c r="L156" s="7"/>
      <c r="M156" s="7"/>
      <c r="N156" s="7"/>
      <c r="O156" s="7"/>
      <c r="P156" s="7"/>
      <c r="Q156" s="7"/>
      <c r="R156" s="7"/>
      <c r="S156" s="7"/>
      <c r="T156" s="7"/>
      <c r="U156" s="7"/>
      <c r="V156" s="288"/>
      <c r="W156" s="191"/>
      <c r="X156" s="7"/>
      <c r="Y156" s="28" t="s">
        <v>2635</v>
      </c>
      <c r="Z156" s="2"/>
      <c r="AA156" s="2"/>
      <c r="AB156" s="31"/>
      <c r="AC156" s="31"/>
      <c r="AD156" s="242" t="s">
        <v>2628</v>
      </c>
      <c r="AE156" s="2"/>
      <c r="AF156" s="2"/>
      <c r="AG156" s="2"/>
      <c r="AH156" s="2"/>
      <c r="AI156" s="2"/>
      <c r="AJ156" s="2"/>
      <c r="AK156" s="2"/>
      <c r="AL156" s="2"/>
      <c r="AM156" s="2"/>
      <c r="AN156" s="2"/>
      <c r="AO156" s="2"/>
      <c r="AP156" s="2"/>
      <c r="AQ156" s="2"/>
    </row>
    <row r="157" ht="15.75" hidden="1" customHeight="1" outlineLevel="1">
      <c r="A157" s="2"/>
      <c r="B157" s="2"/>
      <c r="C157" s="2"/>
      <c r="D157" s="2"/>
      <c r="E157" s="2"/>
      <c r="F157" s="7" t="s">
        <v>687</v>
      </c>
      <c r="G157" s="7" t="s">
        <v>2180</v>
      </c>
      <c r="H157" s="7"/>
      <c r="I157" s="7"/>
      <c r="J157" s="7"/>
      <c r="K157" s="7"/>
      <c r="L157" s="7"/>
      <c r="M157" s="7"/>
      <c r="N157" s="7"/>
      <c r="O157" s="7"/>
      <c r="P157" s="7"/>
      <c r="Q157" s="7"/>
      <c r="R157" s="7"/>
      <c r="S157" s="7"/>
      <c r="T157" s="7"/>
      <c r="U157" s="7"/>
      <c r="V157" s="288"/>
      <c r="W157" s="191"/>
      <c r="X157" s="7"/>
      <c r="Y157" s="28"/>
      <c r="Z157" s="2"/>
      <c r="AA157" s="2"/>
      <c r="AB157" s="31"/>
      <c r="AC157" s="31"/>
      <c r="AD157" s="31"/>
      <c r="AE157" s="2"/>
      <c r="AF157" s="2"/>
    </row>
    <row r="158" ht="15.75" hidden="1" customHeight="1" outlineLevel="1">
      <c r="A158" s="2"/>
      <c r="B158" s="2"/>
      <c r="C158" s="2"/>
      <c r="D158" s="2"/>
      <c r="E158" s="2"/>
      <c r="F158" s="7" t="s">
        <v>688</v>
      </c>
      <c r="G158" s="7" t="s">
        <v>2226</v>
      </c>
      <c r="H158" s="7"/>
      <c r="I158" s="7"/>
      <c r="J158" s="7"/>
      <c r="K158" s="7"/>
      <c r="L158" s="7"/>
      <c r="M158" s="7"/>
      <c r="N158" s="7"/>
      <c r="O158" s="7"/>
      <c r="P158" s="7"/>
      <c r="Q158" s="7"/>
      <c r="R158" s="7"/>
      <c r="S158" s="7"/>
      <c r="T158" s="7"/>
      <c r="U158" s="7"/>
      <c r="V158" s="288"/>
      <c r="W158" s="191"/>
      <c r="X158" s="7"/>
      <c r="Y158" s="28"/>
      <c r="Z158" s="2"/>
      <c r="AA158" s="2"/>
      <c r="AB158" s="31"/>
      <c r="AC158" s="31"/>
      <c r="AD158" s="31"/>
      <c r="AE158" s="2"/>
      <c r="AF158" s="2"/>
    </row>
    <row r="159" ht="15.75" hidden="1" customHeight="1" outlineLevel="1">
      <c r="A159" s="2"/>
      <c r="B159" s="2"/>
      <c r="C159" s="2"/>
      <c r="D159" s="2"/>
      <c r="E159" s="2"/>
      <c r="F159" s="7" t="s">
        <v>695</v>
      </c>
      <c r="G159" s="7" t="s">
        <v>2226</v>
      </c>
      <c r="H159" s="7"/>
      <c r="I159" s="7"/>
      <c r="J159" s="7"/>
      <c r="K159" s="7"/>
      <c r="L159" s="7"/>
      <c r="M159" s="7"/>
      <c r="N159" s="7"/>
      <c r="O159" s="7"/>
      <c r="P159" s="7"/>
      <c r="Q159" s="7"/>
      <c r="R159" s="7"/>
      <c r="S159" s="7"/>
      <c r="T159" s="7"/>
      <c r="U159" s="7"/>
      <c r="V159" s="288"/>
      <c r="W159" s="191"/>
      <c r="X159" s="7"/>
      <c r="Y159" s="28"/>
      <c r="Z159" s="2"/>
      <c r="AA159" s="2"/>
      <c r="AB159" s="31"/>
      <c r="AC159" s="31"/>
      <c r="AD159" s="31"/>
      <c r="AE159" s="2"/>
      <c r="AF159" s="2"/>
    </row>
    <row r="160" ht="15.75" hidden="1" customHeight="1" outlineLevel="1">
      <c r="A160" s="2"/>
      <c r="B160" s="2"/>
      <c r="C160" s="2"/>
      <c r="D160" s="2"/>
      <c r="E160" s="2"/>
      <c r="F160" s="7" t="s">
        <v>2281</v>
      </c>
      <c r="G160" s="7" t="s">
        <v>2226</v>
      </c>
      <c r="H160" s="7"/>
      <c r="I160" s="7"/>
      <c r="J160" s="7"/>
      <c r="K160" s="7"/>
      <c r="L160" s="7"/>
      <c r="M160" s="7"/>
      <c r="N160" s="7"/>
      <c r="O160" s="7"/>
      <c r="P160" s="7"/>
      <c r="Q160" s="7"/>
      <c r="R160" s="7"/>
      <c r="S160" s="7"/>
      <c r="T160" s="7"/>
      <c r="U160" s="7"/>
      <c r="V160" s="288"/>
      <c r="W160" s="191"/>
      <c r="X160" s="7"/>
      <c r="Y160" s="28"/>
      <c r="Z160" s="2"/>
      <c r="AA160" s="2"/>
      <c r="AB160" s="31"/>
      <c r="AC160" s="31"/>
      <c r="AD160" s="31"/>
      <c r="AE160" s="2"/>
      <c r="AF160" s="2"/>
    </row>
    <row r="161" ht="15.75" hidden="1" customHeight="1" outlineLevel="1">
      <c r="A161" s="2"/>
      <c r="B161" s="2"/>
      <c r="C161" s="2"/>
      <c r="D161" s="2"/>
      <c r="E161" s="2"/>
      <c r="F161" s="7" t="s">
        <v>2269</v>
      </c>
      <c r="G161" s="7" t="s">
        <v>2226</v>
      </c>
      <c r="H161" s="7"/>
      <c r="I161" s="7"/>
      <c r="J161" s="7"/>
      <c r="K161" s="7"/>
      <c r="L161" s="7"/>
      <c r="M161" s="7"/>
      <c r="N161" s="7"/>
      <c r="O161" s="7"/>
      <c r="P161" s="7"/>
      <c r="Q161" s="7"/>
      <c r="R161" s="7"/>
      <c r="S161" s="7"/>
      <c r="T161" s="7"/>
      <c r="U161" s="7"/>
      <c r="V161" s="288"/>
      <c r="W161" s="191"/>
      <c r="X161" s="7"/>
      <c r="Y161" s="28"/>
      <c r="Z161" s="2"/>
      <c r="AA161" s="2"/>
      <c r="AB161" s="31"/>
      <c r="AC161" s="31"/>
      <c r="AD161" s="31"/>
      <c r="AE161" s="2"/>
      <c r="AF161" s="2"/>
    </row>
    <row r="162" ht="15.75" customHeight="1" collapsed="1">
      <c r="A162" s="7"/>
      <c r="B162" s="7"/>
      <c r="C162" s="7"/>
      <c r="D162" s="7" t="s">
        <v>95</v>
      </c>
      <c r="E162" s="2" t="s">
        <v>879</v>
      </c>
      <c r="F162" s="7"/>
      <c r="G162" s="7"/>
      <c r="H162" s="7"/>
      <c r="I162" s="7"/>
      <c r="J162" s="7"/>
      <c r="K162" s="7"/>
      <c r="L162" s="7"/>
      <c r="M162" s="7"/>
      <c r="N162" s="7"/>
      <c r="O162" s="7"/>
      <c r="P162" s="7"/>
      <c r="Q162" s="7"/>
      <c r="R162" s="7"/>
      <c r="S162" s="7"/>
      <c r="T162" s="7"/>
      <c r="U162" s="7"/>
      <c r="V162" s="288"/>
      <c r="W162" s="191"/>
      <c r="X162" s="7"/>
      <c r="Y162" s="28"/>
      <c r="Z162" s="2"/>
      <c r="AA162" s="2"/>
      <c r="AB162" s="31"/>
      <c r="AC162" s="31"/>
      <c r="AD162" s="242"/>
      <c r="AE162" s="2"/>
      <c r="AF162" s="2"/>
      <c r="AG162" s="2"/>
      <c r="AH162" s="2"/>
      <c r="AI162" s="2"/>
      <c r="AJ162" s="2"/>
      <c r="AK162" s="2"/>
      <c r="AL162" s="2"/>
      <c r="AM162" s="2"/>
      <c r="AN162" s="2"/>
      <c r="AO162" s="2"/>
      <c r="AP162" s="2"/>
      <c r="AQ162" s="2"/>
    </row>
    <row r="163" ht="15.75" hidden="1" customHeight="1" outlineLevel="1">
      <c r="A163" s="7"/>
      <c r="B163" s="7"/>
      <c r="C163" s="7"/>
      <c r="D163" s="7"/>
      <c r="E163" s="2"/>
      <c r="F163" s="7" t="s">
        <v>687</v>
      </c>
      <c r="G163" s="7" t="s">
        <v>2180</v>
      </c>
      <c r="H163" s="7"/>
      <c r="I163" s="7"/>
      <c r="J163" s="7"/>
      <c r="K163" s="7"/>
      <c r="L163" s="7"/>
      <c r="M163" s="7"/>
      <c r="N163" s="7"/>
      <c r="O163" s="7"/>
      <c r="P163" s="7"/>
      <c r="Q163" s="7"/>
      <c r="R163" s="7"/>
      <c r="S163" s="7"/>
      <c r="T163" s="7"/>
      <c r="U163" s="7"/>
      <c r="V163" s="288"/>
      <c r="W163" s="191"/>
      <c r="X163" s="7"/>
      <c r="Y163" s="28"/>
      <c r="Z163" s="2"/>
      <c r="AA163" s="2"/>
      <c r="AB163" s="31"/>
      <c r="AC163" s="31"/>
      <c r="AD163" s="242"/>
      <c r="AE163" s="2"/>
      <c r="AF163" s="2"/>
    </row>
    <row r="164" ht="15.75" hidden="1" customHeight="1" outlineLevel="1">
      <c r="A164" s="7"/>
      <c r="B164" s="7"/>
      <c r="C164" s="7"/>
      <c r="D164" s="7"/>
      <c r="E164" s="2"/>
      <c r="F164" s="7" t="s">
        <v>688</v>
      </c>
      <c r="G164" s="7" t="s">
        <v>2226</v>
      </c>
      <c r="H164" s="7"/>
      <c r="I164" s="7"/>
      <c r="J164" s="7"/>
      <c r="K164" s="7"/>
      <c r="L164" s="7"/>
      <c r="M164" s="7"/>
      <c r="N164" s="7"/>
      <c r="O164" s="7"/>
      <c r="P164" s="7"/>
      <c r="Q164" s="7"/>
      <c r="R164" s="7"/>
      <c r="S164" s="7"/>
      <c r="T164" s="7"/>
      <c r="U164" s="7"/>
      <c r="V164" s="288"/>
      <c r="W164" s="191"/>
      <c r="X164" s="7"/>
      <c r="Y164" s="28"/>
      <c r="Z164" s="2"/>
      <c r="AA164" s="2"/>
      <c r="AB164" s="31"/>
      <c r="AC164" s="31"/>
      <c r="AD164" s="242"/>
      <c r="AE164" s="2"/>
      <c r="AF164" s="2"/>
    </row>
    <row r="165" ht="15.75" hidden="1" customHeight="1" outlineLevel="1">
      <c r="A165" s="7"/>
      <c r="B165" s="7"/>
      <c r="C165" s="7"/>
      <c r="D165" s="7"/>
      <c r="E165" s="2"/>
      <c r="F165" s="7" t="s">
        <v>695</v>
      </c>
      <c r="G165" s="7" t="s">
        <v>2226</v>
      </c>
      <c r="H165" s="7"/>
      <c r="I165" s="7"/>
      <c r="J165" s="7"/>
      <c r="K165" s="7"/>
      <c r="L165" s="7"/>
      <c r="M165" s="7"/>
      <c r="N165" s="7"/>
      <c r="O165" s="7"/>
      <c r="P165" s="7"/>
      <c r="Q165" s="7"/>
      <c r="R165" s="7"/>
      <c r="S165" s="7"/>
      <c r="T165" s="7"/>
      <c r="U165" s="7"/>
      <c r="V165" s="288"/>
      <c r="W165" s="191"/>
      <c r="X165" s="7"/>
      <c r="Y165" s="28"/>
      <c r="Z165" s="2"/>
      <c r="AA165" s="2"/>
      <c r="AB165" s="31"/>
      <c r="AC165" s="31"/>
      <c r="AD165" s="242"/>
      <c r="AE165" s="2"/>
      <c r="AF165" s="2"/>
    </row>
    <row r="166" ht="15.75" hidden="1" customHeight="1" outlineLevel="1">
      <c r="A166" s="7"/>
      <c r="B166" s="7"/>
      <c r="C166" s="7"/>
      <c r="D166" s="7"/>
      <c r="E166" s="2"/>
      <c r="F166" s="7" t="s">
        <v>2281</v>
      </c>
      <c r="G166" s="7" t="s">
        <v>2226</v>
      </c>
      <c r="H166" s="7"/>
      <c r="I166" s="7"/>
      <c r="J166" s="7"/>
      <c r="K166" s="7"/>
      <c r="L166" s="7"/>
      <c r="M166" s="7"/>
      <c r="N166" s="7"/>
      <c r="O166" s="7"/>
      <c r="P166" s="7"/>
      <c r="Q166" s="7"/>
      <c r="R166" s="7"/>
      <c r="S166" s="7"/>
      <c r="T166" s="7"/>
      <c r="U166" s="7"/>
      <c r="V166" s="288"/>
      <c r="W166" s="191"/>
      <c r="X166" s="7"/>
      <c r="Y166" s="28"/>
      <c r="Z166" s="2"/>
      <c r="AA166" s="2"/>
      <c r="AB166" s="31"/>
      <c r="AC166" s="31"/>
      <c r="AD166" s="242"/>
      <c r="AE166" s="2"/>
      <c r="AF166" s="2"/>
    </row>
    <row r="167" ht="15.75" hidden="1" customHeight="1" outlineLevel="1">
      <c r="A167" s="7"/>
      <c r="B167" s="7"/>
      <c r="C167" s="7"/>
      <c r="D167" s="7"/>
      <c r="E167" s="2"/>
      <c r="F167" s="7" t="s">
        <v>2269</v>
      </c>
      <c r="G167" s="7" t="s">
        <v>2226</v>
      </c>
      <c r="H167" s="7"/>
      <c r="I167" s="7"/>
      <c r="J167" s="7"/>
      <c r="K167" s="7"/>
      <c r="L167" s="7"/>
      <c r="M167" s="7"/>
      <c r="N167" s="7"/>
      <c r="O167" s="7"/>
      <c r="P167" s="7"/>
      <c r="Q167" s="7"/>
      <c r="R167" s="7"/>
      <c r="S167" s="7"/>
      <c r="T167" s="7"/>
      <c r="U167" s="7"/>
      <c r="V167" s="288"/>
      <c r="W167" s="191"/>
      <c r="X167" s="7"/>
      <c r="Y167" s="28"/>
      <c r="Z167" s="2"/>
      <c r="AA167" s="2"/>
      <c r="AB167" s="31"/>
      <c r="AC167" s="31"/>
      <c r="AD167" s="242"/>
      <c r="AE167" s="2"/>
      <c r="AF167" s="2"/>
    </row>
    <row r="168" ht="15.75" hidden="1" customHeight="1" outlineLevel="1">
      <c r="A168" s="7"/>
      <c r="B168" s="7"/>
      <c r="C168" s="7"/>
      <c r="D168" s="7"/>
      <c r="E168" s="2"/>
      <c r="F168" s="7" t="s">
        <v>2235</v>
      </c>
      <c r="G168" s="7" t="s">
        <v>2226</v>
      </c>
      <c r="H168" s="7"/>
      <c r="I168" s="7"/>
      <c r="J168" s="7"/>
      <c r="K168" s="7"/>
      <c r="L168" s="7"/>
      <c r="M168" s="7"/>
      <c r="N168" s="7"/>
      <c r="O168" s="7"/>
      <c r="P168" s="7"/>
      <c r="Q168" s="7"/>
      <c r="R168" s="7"/>
      <c r="S168" s="7"/>
      <c r="T168" s="7"/>
      <c r="U168" s="7"/>
      <c r="V168" s="288"/>
      <c r="W168" s="191"/>
      <c r="X168" s="7"/>
      <c r="Y168" s="28"/>
      <c r="Z168" s="2"/>
      <c r="AA168" s="2"/>
      <c r="AB168" s="31"/>
      <c r="AC168" s="31"/>
      <c r="AD168" s="242"/>
      <c r="AE168" s="2"/>
      <c r="AF168" s="2"/>
    </row>
    <row r="169" ht="15.75" hidden="1" customHeight="1" outlineLevel="1">
      <c r="A169" s="7"/>
      <c r="B169" s="7"/>
      <c r="C169" s="7"/>
      <c r="D169" s="7"/>
      <c r="E169" s="2"/>
      <c r="F169" s="7" t="s">
        <v>2243</v>
      </c>
      <c r="G169" s="7" t="s">
        <v>2226</v>
      </c>
      <c r="H169" s="7"/>
      <c r="I169" s="7"/>
      <c r="J169" s="7"/>
      <c r="K169" s="7"/>
      <c r="L169" s="7"/>
      <c r="M169" s="7"/>
      <c r="N169" s="7"/>
      <c r="O169" s="7"/>
      <c r="P169" s="7"/>
      <c r="Q169" s="7"/>
      <c r="R169" s="7"/>
      <c r="S169" s="7"/>
      <c r="T169" s="7"/>
      <c r="U169" s="7"/>
      <c r="V169" s="288"/>
      <c r="W169" s="191"/>
      <c r="X169" s="7"/>
      <c r="Y169" s="28"/>
      <c r="Z169" s="2"/>
      <c r="AA169" s="2"/>
      <c r="AB169" s="31"/>
      <c r="AC169" s="31"/>
      <c r="AD169" s="242"/>
      <c r="AE169" s="2"/>
      <c r="AF169" s="2"/>
    </row>
    <row r="170" ht="15.75" customHeight="1" collapsed="1">
      <c r="A170" s="7"/>
      <c r="B170" s="7"/>
      <c r="C170" s="7"/>
      <c r="D170" s="7" t="s">
        <v>95</v>
      </c>
      <c r="E170" s="2" t="s">
        <v>836</v>
      </c>
      <c r="F170" s="7"/>
      <c r="G170" s="7"/>
      <c r="H170" s="7"/>
      <c r="I170" s="7"/>
      <c r="J170" s="7"/>
      <c r="K170" s="7"/>
      <c r="L170" s="7"/>
      <c r="M170" s="7"/>
      <c r="N170" s="7"/>
      <c r="O170" s="7"/>
      <c r="P170" s="7"/>
      <c r="Q170" s="7"/>
      <c r="R170" s="7"/>
      <c r="S170" s="7"/>
      <c r="T170" s="7"/>
      <c r="U170" s="7"/>
      <c r="V170" s="288"/>
      <c r="W170" s="191"/>
      <c r="X170" s="7"/>
      <c r="Y170" s="28"/>
      <c r="Z170" s="2"/>
      <c r="AA170" s="2"/>
      <c r="AB170" s="31"/>
      <c r="AC170" s="31"/>
      <c r="AD170" s="242"/>
      <c r="AE170" s="2"/>
      <c r="AF170" s="2"/>
      <c r="AG170" s="2"/>
      <c r="AH170" s="2"/>
      <c r="AI170" s="2"/>
      <c r="AJ170" s="2"/>
      <c r="AK170" s="2"/>
      <c r="AL170" s="2"/>
      <c r="AM170" s="2"/>
      <c r="AN170" s="2"/>
      <c r="AO170" s="2"/>
      <c r="AP170" s="2"/>
      <c r="AQ170" s="2"/>
    </row>
    <row r="171" ht="15.75" hidden="1" customHeight="1" outlineLevel="1">
      <c r="A171" s="7"/>
      <c r="B171" s="7"/>
      <c r="C171" s="7"/>
      <c r="D171" s="7"/>
      <c r="E171" s="2"/>
      <c r="F171" s="7" t="s">
        <v>687</v>
      </c>
      <c r="G171" s="7" t="s">
        <v>2180</v>
      </c>
      <c r="H171" s="7"/>
      <c r="I171" s="7"/>
      <c r="J171" s="7"/>
      <c r="K171" s="7"/>
      <c r="L171" s="7"/>
      <c r="M171" s="7"/>
      <c r="N171" s="7"/>
      <c r="O171" s="7"/>
      <c r="P171" s="7"/>
      <c r="Q171" s="7"/>
      <c r="R171" s="7"/>
      <c r="S171" s="7"/>
      <c r="T171" s="7"/>
      <c r="U171" s="7"/>
      <c r="V171" s="288"/>
      <c r="W171" s="191"/>
      <c r="X171" s="7"/>
      <c r="Y171" s="28"/>
      <c r="Z171" s="2"/>
      <c r="AA171" s="2"/>
      <c r="AB171" s="31"/>
      <c r="AC171" s="31"/>
      <c r="AD171" s="242"/>
      <c r="AE171" s="2"/>
      <c r="AF171" s="2"/>
    </row>
    <row r="172" ht="15.75" hidden="1" customHeight="1" outlineLevel="1">
      <c r="A172" s="7"/>
      <c r="B172" s="7"/>
      <c r="C172" s="7"/>
      <c r="D172" s="7"/>
      <c r="E172" s="2"/>
      <c r="F172" s="7" t="s">
        <v>688</v>
      </c>
      <c r="G172" s="7" t="s">
        <v>2226</v>
      </c>
      <c r="H172" s="7"/>
      <c r="I172" s="7"/>
      <c r="J172" s="7"/>
      <c r="K172" s="7"/>
      <c r="L172" s="7"/>
      <c r="M172" s="7"/>
      <c r="N172" s="7"/>
      <c r="O172" s="7"/>
      <c r="P172" s="7"/>
      <c r="Q172" s="7"/>
      <c r="R172" s="7"/>
      <c r="S172" s="7"/>
      <c r="T172" s="7"/>
      <c r="U172" s="7"/>
      <c r="V172" s="288"/>
      <c r="W172" s="191"/>
      <c r="X172" s="7"/>
      <c r="Y172" s="28"/>
      <c r="Z172" s="2"/>
      <c r="AA172" s="2"/>
      <c r="AB172" s="31"/>
      <c r="AC172" s="31"/>
      <c r="AD172" s="242"/>
      <c r="AE172" s="2"/>
      <c r="AF172" s="2"/>
    </row>
    <row r="173" ht="15.75" hidden="1" customHeight="1" outlineLevel="1">
      <c r="A173" s="7"/>
      <c r="B173" s="7"/>
      <c r="C173" s="7"/>
      <c r="D173" s="7"/>
      <c r="E173" s="2"/>
      <c r="F173" s="7" t="s">
        <v>695</v>
      </c>
      <c r="G173" s="7" t="s">
        <v>2226</v>
      </c>
      <c r="H173" s="7"/>
      <c r="I173" s="7"/>
      <c r="J173" s="7"/>
      <c r="K173" s="7"/>
      <c r="L173" s="7"/>
      <c r="M173" s="7"/>
      <c r="N173" s="7"/>
      <c r="O173" s="7"/>
      <c r="P173" s="7"/>
      <c r="Q173" s="7"/>
      <c r="R173" s="7"/>
      <c r="S173" s="7"/>
      <c r="T173" s="7"/>
      <c r="U173" s="7"/>
      <c r="V173" s="288"/>
      <c r="W173" s="191"/>
      <c r="X173" s="7"/>
      <c r="Y173" s="28"/>
      <c r="Z173" s="2"/>
      <c r="AA173" s="2"/>
      <c r="AB173" s="31"/>
      <c r="AC173" s="31"/>
      <c r="AD173" s="242"/>
      <c r="AE173" s="2"/>
      <c r="AF173" s="2"/>
    </row>
    <row r="174" ht="15.75" hidden="1" customHeight="1" outlineLevel="1">
      <c r="A174" s="7"/>
      <c r="B174" s="7"/>
      <c r="C174" s="7"/>
      <c r="D174" s="7"/>
      <c r="E174" s="2"/>
      <c r="F174" s="7" t="s">
        <v>2281</v>
      </c>
      <c r="G174" s="7" t="s">
        <v>2226</v>
      </c>
      <c r="H174" s="7"/>
      <c r="I174" s="7"/>
      <c r="J174" s="7"/>
      <c r="K174" s="7"/>
      <c r="L174" s="7"/>
      <c r="M174" s="7"/>
      <c r="N174" s="7"/>
      <c r="O174" s="7"/>
      <c r="P174" s="7"/>
      <c r="Q174" s="7"/>
      <c r="R174" s="7"/>
      <c r="S174" s="7"/>
      <c r="T174" s="7"/>
      <c r="U174" s="7"/>
      <c r="V174" s="288"/>
      <c r="W174" s="191"/>
      <c r="X174" s="7"/>
      <c r="Y174" s="28"/>
      <c r="Z174" s="2"/>
      <c r="AA174" s="2"/>
      <c r="AB174" s="31"/>
      <c r="AC174" s="31"/>
      <c r="AD174" s="242"/>
      <c r="AE174" s="2"/>
      <c r="AF174" s="2"/>
    </row>
    <row r="175" ht="15.75" hidden="1" customHeight="1" outlineLevel="1">
      <c r="A175" s="7"/>
      <c r="B175" s="7"/>
      <c r="C175" s="7"/>
      <c r="D175" s="7"/>
      <c r="E175" s="2"/>
      <c r="F175" s="7" t="s">
        <v>2269</v>
      </c>
      <c r="G175" s="7" t="s">
        <v>2226</v>
      </c>
      <c r="H175" s="7"/>
      <c r="I175" s="7"/>
      <c r="J175" s="7"/>
      <c r="K175" s="7"/>
      <c r="L175" s="7"/>
      <c r="M175" s="7"/>
      <c r="N175" s="7"/>
      <c r="O175" s="7"/>
      <c r="P175" s="7"/>
      <c r="Q175" s="7"/>
      <c r="R175" s="7"/>
      <c r="S175" s="7"/>
      <c r="T175" s="7"/>
      <c r="U175" s="7"/>
      <c r="V175" s="288"/>
      <c r="W175" s="191"/>
      <c r="X175" s="7"/>
      <c r="Y175" s="28"/>
      <c r="Z175" s="2"/>
      <c r="AA175" s="2"/>
      <c r="AB175" s="31"/>
      <c r="AC175" s="31"/>
      <c r="AD175" s="242"/>
      <c r="AE175" s="2"/>
      <c r="AF175" s="2"/>
    </row>
    <row r="176" ht="15.75" hidden="1" customHeight="1" outlineLevel="1">
      <c r="A176" s="7"/>
      <c r="B176" s="7"/>
      <c r="C176" s="7"/>
      <c r="D176" s="7"/>
      <c r="E176" s="2"/>
      <c r="F176" s="7" t="s">
        <v>694</v>
      </c>
      <c r="G176" s="7" t="s">
        <v>2180</v>
      </c>
      <c r="H176" s="7"/>
      <c r="I176" s="7"/>
      <c r="J176" s="7"/>
      <c r="K176" s="7"/>
      <c r="L176" s="7"/>
      <c r="M176" s="7"/>
      <c r="N176" s="7"/>
      <c r="O176" s="7"/>
      <c r="P176" s="7"/>
      <c r="Q176" s="7"/>
      <c r="R176" s="7"/>
      <c r="S176" s="7"/>
      <c r="T176" s="7"/>
      <c r="U176" s="7"/>
      <c r="V176" s="288"/>
      <c r="W176" s="191"/>
      <c r="X176" s="7"/>
      <c r="Y176" s="28"/>
      <c r="Z176" s="2"/>
      <c r="AA176" s="2"/>
      <c r="AB176" s="31"/>
      <c r="AC176" s="31"/>
      <c r="AD176" s="242"/>
      <c r="AE176" s="2"/>
      <c r="AF176" s="2"/>
    </row>
    <row r="177" ht="15.75" customHeight="1" collapsed="1">
      <c r="A177" s="7"/>
      <c r="B177" s="7"/>
      <c r="C177" s="7"/>
      <c r="D177" s="7" t="s">
        <v>95</v>
      </c>
      <c r="E177" s="2" t="s">
        <v>852</v>
      </c>
      <c r="F177" s="7"/>
      <c r="G177" s="7"/>
      <c r="H177" s="7"/>
      <c r="I177" s="7"/>
      <c r="J177" s="7"/>
      <c r="K177" s="7"/>
      <c r="L177" s="7"/>
      <c r="M177" s="7"/>
      <c r="N177" s="7"/>
      <c r="O177" s="7"/>
      <c r="P177" s="7"/>
      <c r="Q177" s="7"/>
      <c r="R177" s="7"/>
      <c r="S177" s="7"/>
      <c r="T177" s="7"/>
      <c r="U177" s="7"/>
      <c r="V177" s="288"/>
      <c r="W177" s="191"/>
      <c r="X177" s="7"/>
      <c r="Y177" s="28" t="s">
        <v>2636</v>
      </c>
      <c r="Z177" s="2" t="s">
        <v>2637</v>
      </c>
      <c r="AA177" s="2"/>
      <c r="AB177" s="31"/>
      <c r="AC177" s="31"/>
      <c r="AD177" s="242" t="s">
        <v>2628</v>
      </c>
      <c r="AE177" s="2"/>
      <c r="AF177" s="2"/>
      <c r="AG177" s="2"/>
      <c r="AH177" s="2"/>
      <c r="AI177" s="2"/>
      <c r="AJ177" s="2"/>
      <c r="AK177" s="2"/>
      <c r="AL177" s="2"/>
      <c r="AM177" s="2"/>
      <c r="AN177" s="2"/>
      <c r="AO177" s="2"/>
      <c r="AP177" s="2"/>
      <c r="AQ177" s="2"/>
    </row>
    <row r="178" ht="15.75" hidden="1" customHeight="1" outlineLevel="1">
      <c r="A178" s="2"/>
      <c r="B178" s="2"/>
      <c r="C178" s="2"/>
      <c r="D178" s="2"/>
      <c r="E178" s="2"/>
      <c r="F178" s="7" t="s">
        <v>687</v>
      </c>
      <c r="G178" s="7" t="s">
        <v>2180</v>
      </c>
      <c r="H178" s="7"/>
      <c r="I178" s="7"/>
      <c r="J178" s="7"/>
      <c r="K178" s="7"/>
      <c r="L178" s="7"/>
      <c r="M178" s="7"/>
      <c r="N178" s="7"/>
      <c r="O178" s="7"/>
      <c r="P178" s="7"/>
      <c r="Q178" s="7"/>
      <c r="R178" s="7"/>
      <c r="S178" s="7"/>
      <c r="T178" s="7"/>
      <c r="U178" s="7"/>
      <c r="V178" s="288"/>
      <c r="W178" s="191"/>
      <c r="X178" s="7"/>
      <c r="Y178" s="28"/>
      <c r="Z178" s="2"/>
      <c r="AA178" s="2"/>
      <c r="AB178" s="31"/>
      <c r="AC178" s="31"/>
      <c r="AD178" s="31"/>
      <c r="AE178" s="2"/>
      <c r="AF178" s="2"/>
    </row>
    <row r="179" ht="15.75" hidden="1" customHeight="1" outlineLevel="1">
      <c r="A179" s="2"/>
      <c r="B179" s="2"/>
      <c r="C179" s="2"/>
      <c r="D179" s="2"/>
      <c r="E179" s="2"/>
      <c r="F179" s="7" t="s">
        <v>688</v>
      </c>
      <c r="G179" s="7" t="s">
        <v>2226</v>
      </c>
      <c r="H179" s="7"/>
      <c r="I179" s="7"/>
      <c r="J179" s="7"/>
      <c r="K179" s="7"/>
      <c r="L179" s="7"/>
      <c r="M179" s="7"/>
      <c r="N179" s="7"/>
      <c r="O179" s="7"/>
      <c r="P179" s="7"/>
      <c r="Q179" s="7"/>
      <c r="R179" s="7"/>
      <c r="S179" s="7"/>
      <c r="T179" s="7"/>
      <c r="U179" s="7"/>
      <c r="V179" s="288"/>
      <c r="W179" s="191"/>
      <c r="X179" s="7"/>
      <c r="Y179" s="28"/>
      <c r="Z179" s="2"/>
      <c r="AA179" s="2"/>
      <c r="AB179" s="31"/>
      <c r="AC179" s="31"/>
      <c r="AD179" s="31"/>
      <c r="AE179" s="2"/>
      <c r="AF179" s="2"/>
    </row>
    <row r="180" ht="15.75" hidden="1" customHeight="1" outlineLevel="1">
      <c r="A180" s="2"/>
      <c r="B180" s="2"/>
      <c r="C180" s="2"/>
      <c r="D180" s="2"/>
      <c r="E180" s="2"/>
      <c r="F180" s="7" t="s">
        <v>695</v>
      </c>
      <c r="G180" s="7" t="s">
        <v>2226</v>
      </c>
      <c r="H180" s="7"/>
      <c r="I180" s="7"/>
      <c r="J180" s="7"/>
      <c r="K180" s="7"/>
      <c r="L180" s="7"/>
      <c r="M180" s="7"/>
      <c r="N180" s="7"/>
      <c r="O180" s="7"/>
      <c r="P180" s="7"/>
      <c r="Q180" s="7"/>
      <c r="R180" s="7"/>
      <c r="S180" s="7"/>
      <c r="T180" s="7"/>
      <c r="U180" s="7"/>
      <c r="V180" s="288"/>
      <c r="W180" s="191"/>
      <c r="X180" s="7"/>
      <c r="Y180" s="28"/>
      <c r="Z180" s="2"/>
      <c r="AA180" s="2"/>
      <c r="AB180" s="31"/>
      <c r="AC180" s="31"/>
      <c r="AD180" s="31"/>
      <c r="AE180" s="2"/>
      <c r="AF180" s="2"/>
    </row>
    <row r="181" ht="15.75" hidden="1" customHeight="1" outlineLevel="1">
      <c r="A181" s="2"/>
      <c r="B181" s="2"/>
      <c r="C181" s="2"/>
      <c r="D181" s="2"/>
      <c r="E181" s="2"/>
      <c r="F181" s="7" t="s">
        <v>2281</v>
      </c>
      <c r="G181" s="7" t="s">
        <v>2226</v>
      </c>
      <c r="H181" s="7"/>
      <c r="I181" s="7"/>
      <c r="J181" s="7"/>
      <c r="K181" s="7"/>
      <c r="L181" s="7"/>
      <c r="M181" s="7"/>
      <c r="N181" s="7"/>
      <c r="O181" s="7"/>
      <c r="P181" s="7"/>
      <c r="Q181" s="7"/>
      <c r="R181" s="7"/>
      <c r="S181" s="7"/>
      <c r="T181" s="7"/>
      <c r="U181" s="7"/>
      <c r="V181" s="288"/>
      <c r="W181" s="191"/>
      <c r="X181" s="7"/>
      <c r="Y181" s="28"/>
      <c r="Z181" s="2"/>
      <c r="AA181" s="2"/>
      <c r="AB181" s="31"/>
      <c r="AC181" s="31"/>
      <c r="AD181" s="31"/>
      <c r="AE181" s="2"/>
      <c r="AF181" s="2"/>
    </row>
    <row r="182" ht="15.75" hidden="1" customHeight="1" outlineLevel="1">
      <c r="A182" s="2"/>
      <c r="B182" s="2"/>
      <c r="C182" s="2"/>
      <c r="D182" s="2"/>
      <c r="E182" s="2"/>
      <c r="F182" s="7" t="s">
        <v>2235</v>
      </c>
      <c r="G182" s="7" t="s">
        <v>2226</v>
      </c>
      <c r="H182" s="7"/>
      <c r="I182" s="7"/>
      <c r="J182" s="7"/>
      <c r="K182" s="7"/>
      <c r="L182" s="7"/>
      <c r="M182" s="7"/>
      <c r="N182" s="7"/>
      <c r="O182" s="7"/>
      <c r="P182" s="7"/>
      <c r="Q182" s="7"/>
      <c r="R182" s="7"/>
      <c r="S182" s="7"/>
      <c r="T182" s="7"/>
      <c r="U182" s="7"/>
      <c r="V182" s="288"/>
      <c r="W182" s="191"/>
      <c r="X182" s="7"/>
      <c r="Y182" s="28"/>
      <c r="Z182" s="2"/>
      <c r="AA182" s="2"/>
      <c r="AB182" s="31"/>
      <c r="AC182" s="31"/>
      <c r="AD182" s="31"/>
      <c r="AE182" s="2"/>
      <c r="AF182" s="2"/>
    </row>
    <row r="183" ht="15.75" hidden="1" customHeight="1" outlineLevel="1">
      <c r="A183" s="2"/>
      <c r="B183" s="2"/>
      <c r="C183" s="2"/>
      <c r="D183" s="2"/>
      <c r="E183" s="2"/>
      <c r="F183" s="7" t="s">
        <v>2243</v>
      </c>
      <c r="G183" s="7" t="s">
        <v>2226</v>
      </c>
      <c r="H183" s="7"/>
      <c r="I183" s="7"/>
      <c r="J183" s="7"/>
      <c r="K183" s="7"/>
      <c r="L183" s="7"/>
      <c r="M183" s="7"/>
      <c r="N183" s="7"/>
      <c r="O183" s="7"/>
      <c r="P183" s="7"/>
      <c r="Q183" s="7"/>
      <c r="R183" s="7"/>
      <c r="S183" s="7"/>
      <c r="T183" s="7"/>
      <c r="U183" s="7"/>
      <c r="V183" s="288"/>
      <c r="W183" s="191"/>
      <c r="X183" s="7"/>
      <c r="Y183" s="28"/>
      <c r="Z183" s="2"/>
      <c r="AA183" s="2"/>
      <c r="AB183" s="31"/>
      <c r="AC183" s="31"/>
      <c r="AD183" s="31"/>
      <c r="AE183" s="2"/>
      <c r="AF183" s="2"/>
    </row>
    <row r="184" ht="15.75" hidden="1" customHeight="1" collapsed="1">
      <c r="A184" s="7"/>
      <c r="B184" s="7"/>
      <c r="C184" s="7"/>
      <c r="D184" s="7" t="s">
        <v>95</v>
      </c>
      <c r="E184" s="2" t="s">
        <v>828</v>
      </c>
      <c r="F184" s="7"/>
      <c r="G184" s="7"/>
      <c r="H184" s="7"/>
      <c r="I184" s="7"/>
      <c r="J184" s="7"/>
      <c r="K184" s="7"/>
      <c r="L184" s="7"/>
      <c r="M184" s="7"/>
      <c r="N184" s="7"/>
      <c r="O184" s="7"/>
      <c r="P184" s="7"/>
      <c r="Q184" s="7"/>
      <c r="R184" s="7"/>
      <c r="S184" s="7"/>
      <c r="T184" s="7"/>
      <c r="U184" s="7"/>
      <c r="V184" s="288"/>
      <c r="W184" s="191"/>
      <c r="X184" s="7"/>
      <c r="Y184" s="28"/>
      <c r="Z184" s="2"/>
      <c r="AA184" s="2"/>
      <c r="AB184" s="31"/>
      <c r="AC184" s="31"/>
      <c r="AD184" s="242" t="s">
        <v>2628</v>
      </c>
      <c r="AE184" s="2"/>
      <c r="AF184" s="2"/>
      <c r="AG184" s="2"/>
      <c r="AH184" s="2"/>
      <c r="AI184" s="2"/>
      <c r="AJ184" s="2"/>
      <c r="AK184" s="2"/>
      <c r="AL184" s="2"/>
      <c r="AM184" s="2"/>
      <c r="AN184" s="2"/>
      <c r="AO184" s="2"/>
      <c r="AP184" s="2"/>
      <c r="AQ184" s="2"/>
    </row>
    <row r="185" ht="15.75" hidden="1" customHeight="1" outlineLevel="1">
      <c r="A185" s="7"/>
      <c r="B185" s="7"/>
      <c r="C185" s="7"/>
      <c r="D185" s="7"/>
      <c r="E185" s="2"/>
      <c r="F185" s="7" t="s">
        <v>687</v>
      </c>
      <c r="G185" s="7" t="s">
        <v>2180</v>
      </c>
      <c r="H185" s="7"/>
      <c r="I185" s="7"/>
      <c r="J185" s="7"/>
      <c r="K185" s="7"/>
      <c r="L185" s="7"/>
      <c r="M185" s="7"/>
      <c r="N185" s="7"/>
      <c r="O185" s="7"/>
      <c r="P185" s="7"/>
      <c r="Q185" s="7"/>
      <c r="R185" s="7"/>
      <c r="S185" s="7"/>
      <c r="T185" s="7"/>
      <c r="U185" s="7"/>
      <c r="V185" s="288"/>
      <c r="W185" s="191"/>
      <c r="X185" s="7"/>
      <c r="Y185" s="28"/>
      <c r="Z185" s="2"/>
      <c r="AA185" s="2"/>
      <c r="AB185" s="31"/>
      <c r="AC185" s="31"/>
      <c r="AD185" s="31"/>
      <c r="AE185" s="2"/>
      <c r="AF185" s="2"/>
    </row>
    <row r="186" ht="15.75" hidden="1" customHeight="1" outlineLevel="1">
      <c r="A186" s="7"/>
      <c r="B186" s="7"/>
      <c r="C186" s="7"/>
      <c r="D186" s="7"/>
      <c r="E186" s="2"/>
      <c r="F186" s="7" t="s">
        <v>688</v>
      </c>
      <c r="G186" s="7" t="s">
        <v>2226</v>
      </c>
      <c r="H186" s="7"/>
      <c r="I186" s="7"/>
      <c r="J186" s="7"/>
      <c r="K186" s="7"/>
      <c r="L186" s="7"/>
      <c r="M186" s="7"/>
      <c r="N186" s="7"/>
      <c r="O186" s="7"/>
      <c r="P186" s="7"/>
      <c r="Q186" s="7"/>
      <c r="R186" s="7"/>
      <c r="S186" s="7"/>
      <c r="T186" s="7"/>
      <c r="U186" s="7"/>
      <c r="V186" s="288"/>
      <c r="W186" s="191"/>
      <c r="X186" s="7"/>
      <c r="Y186" s="28"/>
      <c r="Z186" s="2"/>
      <c r="AA186" s="2"/>
      <c r="AB186" s="31"/>
      <c r="AC186" s="31"/>
      <c r="AD186" s="31"/>
      <c r="AE186" s="2"/>
      <c r="AF186" s="2"/>
    </row>
    <row r="187" ht="15.75" hidden="1" customHeight="1" outlineLevel="1">
      <c r="A187" s="7"/>
      <c r="B187" s="7"/>
      <c r="C187" s="7"/>
      <c r="D187" s="7"/>
      <c r="E187" s="2"/>
      <c r="F187" s="7" t="s">
        <v>695</v>
      </c>
      <c r="G187" s="7" t="s">
        <v>2226</v>
      </c>
      <c r="H187" s="7"/>
      <c r="I187" s="7"/>
      <c r="J187" s="7"/>
      <c r="K187" s="7"/>
      <c r="L187" s="7"/>
      <c r="M187" s="7"/>
      <c r="N187" s="7"/>
      <c r="O187" s="7"/>
      <c r="P187" s="7"/>
      <c r="Q187" s="7"/>
      <c r="R187" s="7"/>
      <c r="S187" s="7"/>
      <c r="T187" s="7"/>
      <c r="U187" s="7"/>
      <c r="V187" s="288"/>
      <c r="W187" s="191"/>
      <c r="X187" s="7"/>
      <c r="Y187" s="28"/>
      <c r="Z187" s="2"/>
      <c r="AA187" s="2"/>
      <c r="AB187" s="31"/>
      <c r="AC187" s="31"/>
      <c r="AD187" s="31"/>
      <c r="AE187" s="2"/>
      <c r="AF187" s="2"/>
    </row>
    <row r="188" ht="15.75" hidden="1" customHeight="1" outlineLevel="1">
      <c r="A188" s="7"/>
      <c r="B188" s="7"/>
      <c r="C188" s="7"/>
      <c r="D188" s="7"/>
      <c r="E188" s="2"/>
      <c r="F188" s="7" t="s">
        <v>2281</v>
      </c>
      <c r="G188" s="7" t="s">
        <v>2226</v>
      </c>
      <c r="H188" s="7"/>
      <c r="I188" s="7"/>
      <c r="J188" s="7"/>
      <c r="K188" s="7"/>
      <c r="L188" s="7"/>
      <c r="M188" s="7"/>
      <c r="N188" s="7"/>
      <c r="O188" s="7"/>
      <c r="P188" s="7"/>
      <c r="Q188" s="7"/>
      <c r="R188" s="7"/>
      <c r="S188" s="7"/>
      <c r="T188" s="7"/>
      <c r="U188" s="7"/>
      <c r="V188" s="288"/>
      <c r="W188" s="191"/>
      <c r="X188" s="7"/>
      <c r="Y188" s="28"/>
      <c r="Z188" s="2"/>
      <c r="AA188" s="2"/>
      <c r="AB188" s="31"/>
      <c r="AC188" s="31"/>
      <c r="AD188" s="31"/>
      <c r="AE188" s="2"/>
      <c r="AF188" s="2"/>
    </row>
    <row r="189" ht="15.75" hidden="1" customHeight="1" outlineLevel="1">
      <c r="A189" s="7"/>
      <c r="B189" s="7"/>
      <c r="C189" s="7"/>
      <c r="D189" s="7"/>
      <c r="E189" s="2"/>
      <c r="F189" s="7" t="s">
        <v>2269</v>
      </c>
      <c r="G189" s="7" t="s">
        <v>2226</v>
      </c>
      <c r="H189" s="7"/>
      <c r="I189" s="7"/>
      <c r="J189" s="7"/>
      <c r="K189" s="7"/>
      <c r="L189" s="7"/>
      <c r="M189" s="7"/>
      <c r="N189" s="7"/>
      <c r="O189" s="7"/>
      <c r="P189" s="7"/>
      <c r="Q189" s="7"/>
      <c r="R189" s="7"/>
      <c r="S189" s="7"/>
      <c r="T189" s="7"/>
      <c r="U189" s="7"/>
      <c r="V189" s="288"/>
      <c r="W189" s="191"/>
      <c r="X189" s="7"/>
      <c r="Y189" s="28"/>
      <c r="Z189" s="2"/>
      <c r="AA189" s="2"/>
      <c r="AB189" s="31"/>
      <c r="AC189" s="31"/>
      <c r="AD189" s="31"/>
      <c r="AE189" s="2"/>
      <c r="AF189" s="2"/>
    </row>
    <row r="190" ht="15.75" hidden="1" customHeight="1" outlineLevel="1">
      <c r="A190" s="7"/>
      <c r="B190" s="7"/>
      <c r="C190" s="7"/>
      <c r="D190" s="7"/>
      <c r="E190" s="2"/>
      <c r="F190" s="7" t="s">
        <v>2235</v>
      </c>
      <c r="G190" s="7" t="s">
        <v>2226</v>
      </c>
      <c r="H190" s="7"/>
      <c r="I190" s="7"/>
      <c r="J190" s="7"/>
      <c r="K190" s="7"/>
      <c r="L190" s="7"/>
      <c r="M190" s="7"/>
      <c r="N190" s="7"/>
      <c r="O190" s="7"/>
      <c r="P190" s="7"/>
      <c r="Q190" s="7"/>
      <c r="R190" s="7"/>
      <c r="S190" s="7"/>
      <c r="T190" s="7"/>
      <c r="U190" s="7"/>
      <c r="V190" s="288"/>
      <c r="W190" s="191"/>
      <c r="X190" s="7"/>
      <c r="Y190" s="28"/>
      <c r="Z190" s="2"/>
      <c r="AA190" s="2"/>
      <c r="AB190" s="31"/>
      <c r="AC190" s="31"/>
      <c r="AD190" s="31"/>
      <c r="AE190" s="2"/>
      <c r="AF190" s="2"/>
    </row>
    <row r="191" ht="15.75" hidden="1" customHeight="1" outlineLevel="1">
      <c r="A191" s="7"/>
      <c r="B191" s="7"/>
      <c r="C191" s="7"/>
      <c r="D191" s="7"/>
      <c r="E191" s="2"/>
      <c r="F191" s="7" t="s">
        <v>2243</v>
      </c>
      <c r="G191" s="7" t="s">
        <v>2226</v>
      </c>
      <c r="H191" s="7"/>
      <c r="I191" s="7"/>
      <c r="J191" s="7"/>
      <c r="K191" s="7"/>
      <c r="L191" s="7"/>
      <c r="M191" s="7"/>
      <c r="N191" s="7"/>
      <c r="O191" s="7"/>
      <c r="P191" s="7"/>
      <c r="Q191" s="7"/>
      <c r="R191" s="7"/>
      <c r="S191" s="7"/>
      <c r="T191" s="7"/>
      <c r="U191" s="7"/>
      <c r="V191" s="288"/>
      <c r="W191" s="191"/>
      <c r="X191" s="7"/>
      <c r="Y191" s="28"/>
      <c r="Z191" s="2"/>
      <c r="AA191" s="2"/>
      <c r="AB191" s="31"/>
      <c r="AC191" s="31"/>
      <c r="AD191" s="31"/>
      <c r="AE191" s="2"/>
      <c r="AF191" s="2"/>
    </row>
    <row r="192" ht="15.75" hidden="1" customHeight="1" outlineLevel="1">
      <c r="A192" s="7"/>
      <c r="B192" s="7"/>
      <c r="C192" s="7"/>
      <c r="D192" s="7"/>
      <c r="E192" s="2"/>
      <c r="F192" s="7" t="s">
        <v>694</v>
      </c>
      <c r="G192" s="7" t="s">
        <v>2226</v>
      </c>
      <c r="H192" s="7"/>
      <c r="I192" s="7"/>
      <c r="J192" s="7"/>
      <c r="K192" s="7"/>
      <c r="L192" s="7"/>
      <c r="M192" s="7"/>
      <c r="N192" s="7"/>
      <c r="O192" s="7"/>
      <c r="P192" s="7"/>
      <c r="Q192" s="7"/>
      <c r="R192" s="7"/>
      <c r="S192" s="7"/>
      <c r="T192" s="7"/>
      <c r="U192" s="7"/>
      <c r="V192" s="288"/>
      <c r="W192" s="191"/>
      <c r="X192" s="7"/>
      <c r="Y192" s="28"/>
      <c r="Z192" s="2"/>
      <c r="AA192" s="2"/>
      <c r="AB192" s="31"/>
      <c r="AC192" s="31"/>
      <c r="AD192" s="31"/>
      <c r="AE192" s="2"/>
      <c r="AF192" s="2"/>
    </row>
    <row r="193" ht="15.75" hidden="1" customHeight="1" outlineLevel="1">
      <c r="A193" s="7"/>
      <c r="B193" s="7"/>
      <c r="C193" s="7"/>
      <c r="D193" s="7"/>
      <c r="E193" s="2"/>
      <c r="F193" s="7" t="s">
        <v>689</v>
      </c>
      <c r="G193" s="7" t="s">
        <v>2226</v>
      </c>
      <c r="H193" s="7"/>
      <c r="I193" s="7"/>
      <c r="J193" s="7"/>
      <c r="K193" s="7"/>
      <c r="L193" s="7"/>
      <c r="M193" s="7"/>
      <c r="N193" s="7"/>
      <c r="O193" s="7"/>
      <c r="P193" s="7"/>
      <c r="Q193" s="7"/>
      <c r="R193" s="7"/>
      <c r="S193" s="7"/>
      <c r="T193" s="7"/>
      <c r="U193" s="7"/>
      <c r="V193" s="288"/>
      <c r="W193" s="191"/>
      <c r="X193" s="7"/>
      <c r="Y193" s="28"/>
      <c r="Z193" s="2"/>
      <c r="AA193" s="2"/>
      <c r="AB193" s="31"/>
      <c r="AC193" s="31"/>
      <c r="AD193" s="31"/>
      <c r="AE193" s="2"/>
      <c r="AF193" s="2"/>
    </row>
    <row r="194" ht="15.75" customHeight="1" collapsed="1">
      <c r="A194" s="7"/>
      <c r="B194" s="7"/>
      <c r="C194" s="7"/>
      <c r="D194" s="7" t="s">
        <v>95</v>
      </c>
      <c r="E194" s="7" t="s">
        <v>848</v>
      </c>
      <c r="F194" s="7"/>
      <c r="G194" s="7"/>
      <c r="H194" s="7"/>
      <c r="I194" s="7"/>
      <c r="J194" s="7"/>
      <c r="K194" s="7"/>
      <c r="L194" s="7"/>
      <c r="M194" s="7"/>
      <c r="N194" s="7"/>
      <c r="O194" s="7"/>
      <c r="P194" s="7"/>
      <c r="Q194" s="7"/>
      <c r="R194" s="7"/>
      <c r="S194" s="7"/>
      <c r="T194" s="7"/>
      <c r="U194" s="7"/>
      <c r="V194" s="288"/>
      <c r="W194" s="191"/>
      <c r="X194" s="7"/>
      <c r="Y194" s="28"/>
      <c r="Z194" s="2"/>
      <c r="AA194" s="2"/>
      <c r="AB194" s="31"/>
      <c r="AC194" s="31"/>
      <c r="AD194" s="242" t="s">
        <v>2628</v>
      </c>
      <c r="AE194" s="2"/>
      <c r="AF194" s="2"/>
      <c r="AG194" s="2"/>
      <c r="AH194" s="2"/>
      <c r="AI194" s="2"/>
      <c r="AJ194" s="2"/>
      <c r="AK194" s="2"/>
      <c r="AL194" s="2"/>
      <c r="AM194" s="2"/>
      <c r="AN194" s="2"/>
      <c r="AO194" s="2"/>
      <c r="AP194" s="2"/>
      <c r="AQ194" s="2"/>
    </row>
    <row r="195" ht="15.75" hidden="1" customHeight="1" outlineLevel="1">
      <c r="A195" s="7"/>
      <c r="B195" s="7"/>
      <c r="C195" s="7"/>
      <c r="D195" s="7"/>
      <c r="E195" s="2"/>
      <c r="F195" s="7" t="s">
        <v>687</v>
      </c>
      <c r="G195" s="7" t="s">
        <v>2180</v>
      </c>
      <c r="H195" s="7"/>
      <c r="I195" s="7"/>
      <c r="J195" s="7"/>
      <c r="K195" s="7"/>
      <c r="L195" s="7"/>
      <c r="M195" s="7"/>
      <c r="N195" s="7"/>
      <c r="O195" s="7"/>
      <c r="P195" s="7"/>
      <c r="Q195" s="7"/>
      <c r="R195" s="7"/>
      <c r="S195" s="7"/>
      <c r="T195" s="7"/>
      <c r="U195" s="7"/>
      <c r="V195" s="288"/>
      <c r="W195" s="191"/>
      <c r="X195" s="7"/>
      <c r="Y195" s="28"/>
      <c r="Z195" s="2"/>
      <c r="AA195" s="2"/>
      <c r="AB195" s="31"/>
      <c r="AC195" s="31"/>
      <c r="AD195" s="31"/>
      <c r="AE195" s="2"/>
      <c r="AF195" s="2"/>
    </row>
    <row r="196" ht="15.75" hidden="1" customHeight="1" outlineLevel="1">
      <c r="A196" s="7"/>
      <c r="B196" s="7"/>
      <c r="C196" s="7"/>
      <c r="D196" s="7"/>
      <c r="E196" s="2"/>
      <c r="F196" s="7" t="s">
        <v>688</v>
      </c>
      <c r="G196" s="7" t="s">
        <v>2226</v>
      </c>
      <c r="H196" s="7"/>
      <c r="I196" s="7"/>
      <c r="J196" s="7"/>
      <c r="K196" s="7"/>
      <c r="L196" s="7"/>
      <c r="M196" s="7"/>
      <c r="N196" s="7"/>
      <c r="O196" s="7"/>
      <c r="P196" s="7"/>
      <c r="Q196" s="7"/>
      <c r="R196" s="7"/>
      <c r="S196" s="7"/>
      <c r="T196" s="7"/>
      <c r="U196" s="7"/>
      <c r="V196" s="288"/>
      <c r="W196" s="191"/>
      <c r="X196" s="7"/>
      <c r="Y196" s="28"/>
      <c r="Z196" s="2"/>
      <c r="AA196" s="2"/>
      <c r="AB196" s="31"/>
      <c r="AC196" s="31"/>
      <c r="AD196" s="31"/>
      <c r="AE196" s="2"/>
      <c r="AF196" s="2"/>
    </row>
    <row r="197" ht="15.75" hidden="1" customHeight="1" outlineLevel="1">
      <c r="A197" s="7"/>
      <c r="B197" s="7"/>
      <c r="C197" s="7"/>
      <c r="D197" s="7"/>
      <c r="E197" s="2"/>
      <c r="F197" s="7" t="s">
        <v>694</v>
      </c>
      <c r="G197" s="7" t="s">
        <v>2180</v>
      </c>
      <c r="H197" s="7"/>
      <c r="I197" s="7"/>
      <c r="J197" s="7"/>
      <c r="K197" s="7"/>
      <c r="L197" s="7"/>
      <c r="M197" s="7"/>
      <c r="N197" s="7"/>
      <c r="O197" s="7"/>
      <c r="P197" s="7"/>
      <c r="Q197" s="7"/>
      <c r="R197" s="7"/>
      <c r="S197" s="7"/>
      <c r="T197" s="7"/>
      <c r="U197" s="7"/>
      <c r="V197" s="288"/>
      <c r="W197" s="191"/>
      <c r="X197" s="7"/>
      <c r="Y197" s="28"/>
      <c r="Z197" s="2"/>
      <c r="AA197" s="2"/>
      <c r="AB197" s="31"/>
      <c r="AC197" s="31"/>
      <c r="AD197" s="31"/>
      <c r="AE197" s="2"/>
      <c r="AF197" s="2"/>
    </row>
    <row r="198" ht="15.75" customHeight="1" collapsed="1">
      <c r="A198" s="7"/>
      <c r="B198" s="7"/>
      <c r="C198" s="7"/>
      <c r="D198" s="7" t="s">
        <v>95</v>
      </c>
      <c r="E198" s="7" t="s">
        <v>844</v>
      </c>
      <c r="F198" s="7"/>
      <c r="G198" s="7"/>
      <c r="H198" s="7"/>
      <c r="I198" s="7"/>
      <c r="J198" s="7"/>
      <c r="K198" s="7"/>
      <c r="L198" s="7"/>
      <c r="M198" s="7"/>
      <c r="N198" s="7"/>
      <c r="O198" s="7"/>
      <c r="P198" s="7"/>
      <c r="Q198" s="7"/>
      <c r="R198" s="7"/>
      <c r="S198" s="7"/>
      <c r="T198" s="7"/>
      <c r="U198" s="7"/>
      <c r="V198" s="288"/>
      <c r="W198" s="191"/>
      <c r="X198" s="7"/>
      <c r="Y198" s="28"/>
      <c r="Z198" s="2"/>
      <c r="AA198" s="2"/>
      <c r="AB198" s="31"/>
      <c r="AC198" s="31"/>
      <c r="AD198" s="242" t="s">
        <v>2628</v>
      </c>
      <c r="AE198" s="2"/>
      <c r="AF198" s="2"/>
      <c r="AG198" s="2"/>
      <c r="AH198" s="2"/>
      <c r="AI198" s="2"/>
      <c r="AJ198" s="2"/>
      <c r="AK198" s="2"/>
      <c r="AL198" s="2"/>
      <c r="AM198" s="2"/>
      <c r="AN198" s="2"/>
      <c r="AO198" s="2"/>
      <c r="AP198" s="2"/>
      <c r="AQ198" s="2"/>
    </row>
    <row r="199" ht="15.75" hidden="1" customHeight="1" outlineLevel="1">
      <c r="A199" s="7"/>
      <c r="B199" s="7"/>
      <c r="C199" s="7"/>
      <c r="D199" s="7"/>
      <c r="E199" s="2"/>
      <c r="F199" s="7" t="s">
        <v>687</v>
      </c>
      <c r="G199" s="7" t="s">
        <v>2180</v>
      </c>
      <c r="H199" s="7"/>
      <c r="I199" s="7"/>
      <c r="J199" s="7"/>
      <c r="K199" s="7"/>
      <c r="L199" s="7"/>
      <c r="M199" s="7"/>
      <c r="N199" s="7"/>
      <c r="O199" s="7"/>
      <c r="P199" s="7"/>
      <c r="Q199" s="7"/>
      <c r="R199" s="7"/>
      <c r="S199" s="7"/>
      <c r="T199" s="7"/>
      <c r="U199" s="7"/>
      <c r="V199" s="288"/>
      <c r="W199" s="191"/>
      <c r="X199" s="7"/>
      <c r="Y199" s="28"/>
      <c r="Z199" s="2"/>
      <c r="AA199" s="2"/>
      <c r="AB199" s="31"/>
      <c r="AC199" s="31"/>
      <c r="AD199" s="31"/>
      <c r="AE199" s="2"/>
      <c r="AF199" s="2"/>
    </row>
    <row r="200" ht="15.75" hidden="1" customHeight="1" outlineLevel="1">
      <c r="A200" s="7"/>
      <c r="B200" s="7"/>
      <c r="C200" s="7"/>
      <c r="D200" s="7"/>
      <c r="E200" s="2"/>
      <c r="F200" s="7" t="s">
        <v>688</v>
      </c>
      <c r="G200" s="7" t="s">
        <v>2226</v>
      </c>
      <c r="H200" s="7"/>
      <c r="I200" s="7"/>
      <c r="J200" s="7"/>
      <c r="K200" s="7"/>
      <c r="L200" s="7"/>
      <c r="M200" s="7"/>
      <c r="N200" s="7"/>
      <c r="O200" s="7"/>
      <c r="P200" s="7"/>
      <c r="Q200" s="7"/>
      <c r="R200" s="7"/>
      <c r="S200" s="7"/>
      <c r="T200" s="7"/>
      <c r="U200" s="7"/>
      <c r="V200" s="288"/>
      <c r="W200" s="191"/>
      <c r="X200" s="7"/>
      <c r="Y200" s="28"/>
      <c r="Z200" s="2"/>
      <c r="AA200" s="2"/>
      <c r="AB200" s="31"/>
      <c r="AC200" s="31"/>
      <c r="AD200" s="31"/>
      <c r="AE200" s="2"/>
      <c r="AF200" s="2"/>
    </row>
    <row r="201" ht="15.75" hidden="1" customHeight="1" outlineLevel="1">
      <c r="A201" s="7"/>
      <c r="B201" s="7"/>
      <c r="C201" s="7"/>
      <c r="D201" s="7"/>
      <c r="E201" s="2"/>
      <c r="F201" s="7" t="s">
        <v>694</v>
      </c>
      <c r="G201" s="7" t="s">
        <v>2180</v>
      </c>
      <c r="H201" s="7"/>
      <c r="I201" s="7"/>
      <c r="J201" s="7"/>
      <c r="K201" s="7"/>
      <c r="L201" s="7"/>
      <c r="M201" s="7"/>
      <c r="N201" s="7"/>
      <c r="O201" s="7"/>
      <c r="P201" s="7"/>
      <c r="Q201" s="7"/>
      <c r="R201" s="7"/>
      <c r="S201" s="7"/>
      <c r="T201" s="7"/>
      <c r="U201" s="7"/>
      <c r="V201" s="288"/>
      <c r="W201" s="191"/>
      <c r="X201" s="7"/>
      <c r="Y201" s="28"/>
      <c r="Z201" s="2"/>
      <c r="AA201" s="2"/>
      <c r="AB201" s="31"/>
      <c r="AC201" s="31"/>
      <c r="AD201" s="31"/>
      <c r="AE201" s="2"/>
      <c r="AF201" s="2"/>
    </row>
    <row r="202" ht="15.75" hidden="1" customHeight="1" outlineLevel="1">
      <c r="A202" s="7"/>
      <c r="B202" s="7"/>
      <c r="C202" s="7"/>
      <c r="D202" s="7"/>
      <c r="E202" s="2"/>
      <c r="F202" s="7" t="s">
        <v>2235</v>
      </c>
      <c r="G202" s="7" t="s">
        <v>2226</v>
      </c>
      <c r="H202" s="7"/>
      <c r="I202" s="7"/>
      <c r="J202" s="7"/>
      <c r="K202" s="7"/>
      <c r="L202" s="7"/>
      <c r="M202" s="7"/>
      <c r="N202" s="7"/>
      <c r="O202" s="7"/>
      <c r="P202" s="7"/>
      <c r="Q202" s="7"/>
      <c r="R202" s="7"/>
      <c r="S202" s="7"/>
      <c r="T202" s="7"/>
      <c r="U202" s="7"/>
      <c r="V202" s="288"/>
      <c r="W202" s="191"/>
      <c r="X202" s="7"/>
      <c r="Y202" s="28"/>
      <c r="Z202" s="2"/>
      <c r="AA202" s="2"/>
      <c r="AB202" s="31"/>
      <c r="AC202" s="31"/>
      <c r="AD202" s="31"/>
      <c r="AE202" s="2"/>
      <c r="AF202" s="2"/>
    </row>
    <row r="203" ht="15.75" hidden="1" customHeight="1" outlineLevel="1">
      <c r="A203" s="7"/>
      <c r="B203" s="7"/>
      <c r="C203" s="7"/>
      <c r="D203" s="7"/>
      <c r="E203" s="2"/>
      <c r="F203" s="7" t="s">
        <v>2243</v>
      </c>
      <c r="G203" s="7" t="s">
        <v>2226</v>
      </c>
      <c r="H203" s="7"/>
      <c r="I203" s="7"/>
      <c r="J203" s="7"/>
      <c r="K203" s="7"/>
      <c r="L203" s="7"/>
      <c r="M203" s="7"/>
      <c r="N203" s="7"/>
      <c r="O203" s="7"/>
      <c r="P203" s="7"/>
      <c r="Q203" s="7"/>
      <c r="R203" s="7"/>
      <c r="S203" s="7"/>
      <c r="T203" s="7"/>
      <c r="U203" s="7"/>
      <c r="V203" s="288"/>
      <c r="W203" s="191"/>
      <c r="X203" s="7"/>
      <c r="Y203" s="28"/>
      <c r="Z203" s="2"/>
      <c r="AA203" s="2"/>
      <c r="AB203" s="31"/>
      <c r="AC203" s="31"/>
      <c r="AD203" s="31"/>
      <c r="AE203" s="2"/>
      <c r="AF203" s="2"/>
    </row>
    <row r="204" ht="15.75" customHeight="1" collapsed="1">
      <c r="A204" s="7"/>
      <c r="B204" s="7"/>
      <c r="C204" s="7"/>
      <c r="D204" s="7" t="s">
        <v>95</v>
      </c>
      <c r="E204" s="2" t="s">
        <v>850</v>
      </c>
      <c r="F204" s="7"/>
      <c r="G204" s="7"/>
      <c r="H204" s="7"/>
      <c r="I204" s="7"/>
      <c r="J204" s="7"/>
      <c r="K204" s="7"/>
      <c r="L204" s="7"/>
      <c r="M204" s="7"/>
      <c r="N204" s="7"/>
      <c r="O204" s="7"/>
      <c r="P204" s="7"/>
      <c r="Q204" s="7"/>
      <c r="R204" s="7"/>
      <c r="S204" s="7"/>
      <c r="T204" s="7"/>
      <c r="U204" s="7"/>
      <c r="V204" s="288"/>
      <c r="W204" s="191"/>
      <c r="X204" s="7"/>
      <c r="Y204" s="28"/>
      <c r="Z204" s="2"/>
      <c r="AA204" s="2"/>
      <c r="AB204" s="31"/>
      <c r="AC204" s="31"/>
      <c r="AD204" s="242" t="s">
        <v>2628</v>
      </c>
      <c r="AE204" s="2"/>
      <c r="AF204" s="2"/>
      <c r="AG204" s="2"/>
      <c r="AH204" s="2"/>
      <c r="AI204" s="2"/>
      <c r="AJ204" s="2"/>
      <c r="AK204" s="2"/>
      <c r="AL204" s="2"/>
      <c r="AM204" s="2"/>
      <c r="AN204" s="2"/>
      <c r="AO204" s="2"/>
      <c r="AP204" s="2"/>
      <c r="AQ204" s="2"/>
    </row>
    <row r="205" ht="15.75" hidden="1" customHeight="1" outlineLevel="1">
      <c r="A205" s="7"/>
      <c r="B205" s="7"/>
      <c r="C205" s="7"/>
      <c r="D205" s="7"/>
      <c r="E205" s="2"/>
      <c r="F205" s="7" t="s">
        <v>687</v>
      </c>
      <c r="G205" s="7" t="s">
        <v>2180</v>
      </c>
      <c r="H205" s="7"/>
      <c r="I205" s="7"/>
      <c r="J205" s="7"/>
      <c r="K205" s="7"/>
      <c r="L205" s="7"/>
      <c r="M205" s="7"/>
      <c r="N205" s="7"/>
      <c r="O205" s="7"/>
      <c r="P205" s="7"/>
      <c r="Q205" s="7"/>
      <c r="R205" s="7"/>
      <c r="S205" s="7"/>
      <c r="T205" s="7"/>
      <c r="U205" s="7"/>
      <c r="V205" s="288"/>
      <c r="W205" s="191"/>
      <c r="X205" s="7"/>
      <c r="Y205" s="28"/>
      <c r="Z205" s="2"/>
      <c r="AA205" s="2"/>
      <c r="AB205" s="31"/>
      <c r="AC205" s="31"/>
      <c r="AD205" s="31"/>
      <c r="AE205" s="2"/>
      <c r="AF205" s="2"/>
    </row>
    <row r="206" ht="15.75" hidden="1" customHeight="1" outlineLevel="1">
      <c r="A206" s="7"/>
      <c r="B206" s="7"/>
      <c r="C206" s="7"/>
      <c r="D206" s="7"/>
      <c r="E206" s="2"/>
      <c r="F206" s="7" t="s">
        <v>688</v>
      </c>
      <c r="G206" s="7" t="s">
        <v>2226</v>
      </c>
      <c r="H206" s="7"/>
      <c r="I206" s="7"/>
      <c r="J206" s="7"/>
      <c r="K206" s="7"/>
      <c r="L206" s="7"/>
      <c r="M206" s="7"/>
      <c r="N206" s="7"/>
      <c r="O206" s="7"/>
      <c r="P206" s="7"/>
      <c r="Q206" s="7"/>
      <c r="R206" s="7"/>
      <c r="S206" s="7"/>
      <c r="T206" s="7"/>
      <c r="U206" s="7"/>
      <c r="V206" s="288"/>
      <c r="W206" s="191"/>
      <c r="X206" s="7"/>
      <c r="Y206" s="28"/>
      <c r="Z206" s="2"/>
      <c r="AA206" s="2"/>
      <c r="AB206" s="31"/>
      <c r="AC206" s="31"/>
      <c r="AD206" s="31"/>
      <c r="AE206" s="2"/>
      <c r="AF206" s="2"/>
    </row>
    <row r="207" ht="15.75" hidden="1" customHeight="1" outlineLevel="1">
      <c r="A207" s="7"/>
      <c r="B207" s="7"/>
      <c r="C207" s="7"/>
      <c r="D207" s="7"/>
      <c r="E207" s="2"/>
      <c r="F207" s="7" t="s">
        <v>695</v>
      </c>
      <c r="G207" s="7" t="s">
        <v>2226</v>
      </c>
      <c r="H207" s="7"/>
      <c r="I207" s="7"/>
      <c r="J207" s="7"/>
      <c r="K207" s="7"/>
      <c r="L207" s="7"/>
      <c r="M207" s="7"/>
      <c r="N207" s="7"/>
      <c r="O207" s="7"/>
      <c r="P207" s="7"/>
      <c r="Q207" s="7"/>
      <c r="R207" s="7"/>
      <c r="S207" s="7"/>
      <c r="T207" s="7"/>
      <c r="U207" s="7"/>
      <c r="V207" s="288"/>
      <c r="W207" s="191"/>
      <c r="X207" s="7"/>
      <c r="Y207" s="28"/>
      <c r="Z207" s="2"/>
      <c r="AA207" s="2"/>
      <c r="AB207" s="31"/>
      <c r="AC207" s="31"/>
      <c r="AD207" s="31"/>
      <c r="AE207" s="2"/>
      <c r="AF207" s="2"/>
    </row>
    <row r="208" ht="15.75" hidden="1" customHeight="1" outlineLevel="1">
      <c r="A208" s="7"/>
      <c r="B208" s="7"/>
      <c r="C208" s="7"/>
      <c r="D208" s="7"/>
      <c r="E208" s="2"/>
      <c r="F208" s="7" t="s">
        <v>2281</v>
      </c>
      <c r="G208" s="7" t="s">
        <v>2226</v>
      </c>
      <c r="H208" s="7"/>
      <c r="I208" s="7"/>
      <c r="J208" s="7"/>
      <c r="K208" s="7"/>
      <c r="L208" s="7"/>
      <c r="M208" s="7"/>
      <c r="N208" s="7"/>
      <c r="O208" s="7"/>
      <c r="P208" s="7"/>
      <c r="Q208" s="7"/>
      <c r="R208" s="7"/>
      <c r="S208" s="7"/>
      <c r="T208" s="7"/>
      <c r="U208" s="7"/>
      <c r="V208" s="288"/>
      <c r="W208" s="191"/>
      <c r="X208" s="7"/>
      <c r="Y208" s="28"/>
      <c r="Z208" s="2"/>
      <c r="AA208" s="2"/>
      <c r="AB208" s="31"/>
      <c r="AC208" s="31"/>
      <c r="AD208" s="31"/>
      <c r="AE208" s="2"/>
      <c r="AF208" s="2"/>
    </row>
    <row r="209" ht="15.75" hidden="1" customHeight="1" outlineLevel="1">
      <c r="A209" s="7"/>
      <c r="B209" s="7"/>
      <c r="C209" s="7"/>
      <c r="D209" s="7"/>
      <c r="E209" s="2"/>
      <c r="F209" s="7" t="s">
        <v>2269</v>
      </c>
      <c r="G209" s="7" t="s">
        <v>2226</v>
      </c>
      <c r="H209" s="7"/>
      <c r="I209" s="7"/>
      <c r="J209" s="7"/>
      <c r="K209" s="7"/>
      <c r="L209" s="7"/>
      <c r="M209" s="7"/>
      <c r="N209" s="7"/>
      <c r="O209" s="7"/>
      <c r="P209" s="7"/>
      <c r="Q209" s="7"/>
      <c r="R209" s="7"/>
      <c r="S209" s="7"/>
      <c r="T209" s="7"/>
      <c r="U209" s="7"/>
      <c r="V209" s="288"/>
      <c r="W209" s="191"/>
      <c r="X209" s="7"/>
      <c r="Y209" s="28"/>
      <c r="Z209" s="2"/>
      <c r="AA209" s="2"/>
      <c r="AB209" s="31"/>
      <c r="AC209" s="31"/>
      <c r="AD209" s="31"/>
      <c r="AE209" s="2"/>
      <c r="AF209" s="2"/>
    </row>
    <row r="210" ht="15.75" hidden="1" customHeight="1" outlineLevel="1">
      <c r="A210" s="7"/>
      <c r="B210" s="7"/>
      <c r="C210" s="7"/>
      <c r="D210" s="7"/>
      <c r="E210" s="2"/>
      <c r="F210" s="7" t="s">
        <v>694</v>
      </c>
      <c r="G210" s="7" t="s">
        <v>2180</v>
      </c>
      <c r="H210" s="7"/>
      <c r="I210" s="7"/>
      <c r="J210" s="7"/>
      <c r="K210" s="7"/>
      <c r="L210" s="7"/>
      <c r="M210" s="7"/>
      <c r="N210" s="7"/>
      <c r="O210" s="7"/>
      <c r="P210" s="7"/>
      <c r="Q210" s="7"/>
      <c r="R210" s="7"/>
      <c r="S210" s="7"/>
      <c r="T210" s="7"/>
      <c r="U210" s="7"/>
      <c r="V210" s="288"/>
      <c r="W210" s="191"/>
      <c r="X210" s="7"/>
      <c r="Y210" s="28"/>
      <c r="Z210" s="2"/>
      <c r="AA210" s="2"/>
      <c r="AB210" s="31"/>
      <c r="AC210" s="31"/>
      <c r="AD210" s="31"/>
      <c r="AE210" s="2"/>
      <c r="AF210" s="2"/>
    </row>
    <row r="211" ht="15.75" customHeight="1" collapsed="1">
      <c r="A211" s="7"/>
      <c r="B211" s="7"/>
      <c r="C211" s="7"/>
      <c r="D211" s="7" t="s">
        <v>95</v>
      </c>
      <c r="E211" s="7" t="s">
        <v>846</v>
      </c>
      <c r="F211" s="7"/>
      <c r="G211" s="7"/>
      <c r="H211" s="7"/>
      <c r="I211" s="7"/>
      <c r="J211" s="7"/>
      <c r="K211" s="7"/>
      <c r="L211" s="7"/>
      <c r="M211" s="7"/>
      <c r="N211" s="7"/>
      <c r="O211" s="7"/>
      <c r="P211" s="7"/>
      <c r="Q211" s="7"/>
      <c r="R211" s="7"/>
      <c r="S211" s="7"/>
      <c r="T211" s="7"/>
      <c r="U211" s="7"/>
      <c r="V211" s="288"/>
      <c r="W211" s="191"/>
      <c r="X211" s="7"/>
      <c r="Y211" s="28"/>
      <c r="Z211" s="2"/>
      <c r="AA211" s="2"/>
      <c r="AB211" s="31"/>
      <c r="AC211" s="31"/>
      <c r="AD211" s="242" t="s">
        <v>2628</v>
      </c>
      <c r="AE211" s="2"/>
      <c r="AF211" s="2"/>
      <c r="AG211" s="2"/>
      <c r="AH211" s="2"/>
      <c r="AI211" s="2"/>
      <c r="AJ211" s="2"/>
      <c r="AK211" s="2"/>
      <c r="AL211" s="2"/>
      <c r="AM211" s="2"/>
      <c r="AN211" s="2"/>
      <c r="AO211" s="2"/>
      <c r="AP211" s="2"/>
      <c r="AQ211" s="2"/>
    </row>
    <row r="212" ht="15.75" hidden="1" customHeight="1" outlineLevel="1">
      <c r="A212" s="2"/>
      <c r="B212" s="2"/>
      <c r="C212" s="2"/>
      <c r="D212" s="2"/>
      <c r="E212" s="2"/>
      <c r="F212" s="7" t="s">
        <v>687</v>
      </c>
      <c r="G212" s="7" t="s">
        <v>2180</v>
      </c>
      <c r="H212" s="7"/>
      <c r="I212" s="7"/>
      <c r="J212" s="7"/>
      <c r="K212" s="7"/>
      <c r="L212" s="7"/>
      <c r="M212" s="7"/>
      <c r="N212" s="7"/>
      <c r="O212" s="7"/>
      <c r="P212" s="7"/>
      <c r="Q212" s="7"/>
      <c r="R212" s="7"/>
      <c r="S212" s="7"/>
      <c r="T212" s="7"/>
      <c r="U212" s="7"/>
      <c r="V212" s="288"/>
      <c r="W212" s="191"/>
      <c r="X212" s="7"/>
      <c r="Y212" s="28"/>
      <c r="Z212" s="2"/>
      <c r="AA212" s="2"/>
      <c r="AB212" s="31"/>
      <c r="AC212" s="31"/>
      <c r="AD212" s="31"/>
      <c r="AE212" s="2"/>
      <c r="AF212" s="2"/>
    </row>
    <row r="213" ht="15.75" hidden="1" customHeight="1" outlineLevel="1">
      <c r="A213" s="2"/>
      <c r="B213" s="2"/>
      <c r="C213" s="2"/>
      <c r="D213" s="2"/>
      <c r="E213" s="2"/>
      <c r="F213" s="7" t="s">
        <v>688</v>
      </c>
      <c r="G213" s="7" t="s">
        <v>2226</v>
      </c>
      <c r="H213" s="7"/>
      <c r="I213" s="7"/>
      <c r="J213" s="7"/>
      <c r="K213" s="7"/>
      <c r="L213" s="7"/>
      <c r="M213" s="7"/>
      <c r="N213" s="7"/>
      <c r="O213" s="7"/>
      <c r="P213" s="7"/>
      <c r="Q213" s="7"/>
      <c r="R213" s="7"/>
      <c r="S213" s="7"/>
      <c r="T213" s="7"/>
      <c r="U213" s="7"/>
      <c r="V213" s="288"/>
      <c r="W213" s="191"/>
      <c r="X213" s="7"/>
      <c r="Y213" s="28"/>
      <c r="Z213" s="2"/>
      <c r="AA213" s="2"/>
      <c r="AB213" s="31"/>
      <c r="AC213" s="31"/>
      <c r="AD213" s="31"/>
      <c r="AE213" s="2"/>
      <c r="AF213" s="2"/>
    </row>
    <row r="214" ht="15.75" customHeight="1" collapsed="1">
      <c r="A214" s="7"/>
      <c r="B214" s="7"/>
      <c r="C214" s="7"/>
      <c r="D214" s="7" t="s">
        <v>95</v>
      </c>
      <c r="E214" s="7" t="s">
        <v>834</v>
      </c>
      <c r="F214" s="7"/>
      <c r="G214" s="7"/>
      <c r="H214" s="7"/>
      <c r="I214" s="7"/>
      <c r="J214" s="7"/>
      <c r="K214" s="7"/>
      <c r="L214" s="7"/>
      <c r="M214" s="7"/>
      <c r="N214" s="7"/>
      <c r="O214" s="7"/>
      <c r="P214" s="7"/>
      <c r="Q214" s="7"/>
      <c r="R214" s="7"/>
      <c r="S214" s="7"/>
      <c r="T214" s="7"/>
      <c r="U214" s="7"/>
      <c r="V214" s="288"/>
      <c r="W214" s="191"/>
      <c r="X214" s="7"/>
      <c r="Y214" s="28"/>
      <c r="Z214" s="2"/>
      <c r="AA214" s="2"/>
      <c r="AB214" s="31"/>
      <c r="AC214" s="31"/>
      <c r="AD214" s="242" t="s">
        <v>2628</v>
      </c>
      <c r="AE214" s="2"/>
      <c r="AF214" s="2"/>
      <c r="AG214" s="2"/>
      <c r="AH214" s="2"/>
      <c r="AI214" s="2"/>
      <c r="AJ214" s="2"/>
      <c r="AK214" s="2"/>
      <c r="AL214" s="2"/>
      <c r="AM214" s="2"/>
      <c r="AN214" s="2"/>
      <c r="AO214" s="2"/>
      <c r="AP214" s="2"/>
      <c r="AQ214" s="2"/>
    </row>
    <row r="215" ht="15.75" hidden="1" customHeight="1" outlineLevel="1">
      <c r="A215" s="2"/>
      <c r="B215" s="2"/>
      <c r="C215" s="2"/>
      <c r="D215" s="2"/>
      <c r="E215" s="2"/>
      <c r="F215" s="7" t="s">
        <v>687</v>
      </c>
      <c r="G215" s="7" t="s">
        <v>2180</v>
      </c>
      <c r="H215" s="7"/>
      <c r="I215" s="7"/>
      <c r="J215" s="7"/>
      <c r="K215" s="7"/>
      <c r="L215" s="7"/>
      <c r="M215" s="7"/>
      <c r="N215" s="7"/>
      <c r="O215" s="7"/>
      <c r="P215" s="7"/>
      <c r="Q215" s="7"/>
      <c r="R215" s="7"/>
      <c r="S215" s="7"/>
      <c r="T215" s="7"/>
      <c r="U215" s="7"/>
      <c r="V215" s="288"/>
      <c r="W215" s="191"/>
      <c r="X215" s="7"/>
      <c r="Y215" s="28"/>
      <c r="Z215" s="2"/>
      <c r="AA215" s="2"/>
      <c r="AB215" s="31"/>
      <c r="AC215" s="31"/>
      <c r="AD215" s="31"/>
      <c r="AE215" s="2"/>
      <c r="AF215" s="2"/>
    </row>
    <row r="216" ht="15.75" hidden="1" customHeight="1" outlineLevel="1">
      <c r="A216" s="2"/>
      <c r="B216" s="2"/>
      <c r="C216" s="2"/>
      <c r="D216" s="2"/>
      <c r="E216" s="2"/>
      <c r="F216" s="7" t="s">
        <v>688</v>
      </c>
      <c r="G216" s="7" t="s">
        <v>2226</v>
      </c>
      <c r="H216" s="7"/>
      <c r="I216" s="7"/>
      <c r="J216" s="7"/>
      <c r="K216" s="7"/>
      <c r="L216" s="7"/>
      <c r="M216" s="7"/>
      <c r="N216" s="7"/>
      <c r="O216" s="7"/>
      <c r="P216" s="7"/>
      <c r="Q216" s="7"/>
      <c r="R216" s="7"/>
      <c r="S216" s="7"/>
      <c r="T216" s="7"/>
      <c r="U216" s="7"/>
      <c r="V216" s="288"/>
      <c r="W216" s="191"/>
      <c r="X216" s="7"/>
      <c r="Y216" s="28"/>
      <c r="Z216" s="2"/>
      <c r="AA216" s="2"/>
      <c r="AB216" s="31"/>
      <c r="AC216" s="31"/>
      <c r="AD216" s="31"/>
      <c r="AE216" s="2"/>
      <c r="AF216" s="2"/>
    </row>
    <row r="217" ht="15.75" hidden="1" customHeight="1" outlineLevel="1">
      <c r="A217" s="2"/>
      <c r="B217" s="2"/>
      <c r="C217" s="2"/>
      <c r="D217" s="2"/>
      <c r="E217" s="2"/>
      <c r="F217" s="7" t="s">
        <v>695</v>
      </c>
      <c r="G217" s="7" t="s">
        <v>2226</v>
      </c>
      <c r="H217" s="7"/>
      <c r="I217" s="7"/>
      <c r="J217" s="7"/>
      <c r="K217" s="7"/>
      <c r="L217" s="7"/>
      <c r="M217" s="7"/>
      <c r="N217" s="7"/>
      <c r="O217" s="7"/>
      <c r="P217" s="7"/>
      <c r="Q217" s="7"/>
      <c r="R217" s="7"/>
      <c r="S217" s="7"/>
      <c r="T217" s="7"/>
      <c r="U217" s="7"/>
      <c r="V217" s="288"/>
      <c r="W217" s="191"/>
      <c r="X217" s="7"/>
      <c r="Y217" s="28"/>
      <c r="Z217" s="2"/>
      <c r="AA217" s="2"/>
      <c r="AB217" s="31"/>
      <c r="AC217" s="31"/>
      <c r="AD217" s="31"/>
      <c r="AE217" s="2"/>
      <c r="AF217" s="2"/>
    </row>
    <row r="218" ht="15.75" hidden="1" customHeight="1" outlineLevel="1">
      <c r="A218" s="2"/>
      <c r="B218" s="2"/>
      <c r="C218" s="2"/>
      <c r="D218" s="2"/>
      <c r="E218" s="2"/>
      <c r="F218" s="7" t="s">
        <v>2269</v>
      </c>
      <c r="G218" s="7" t="s">
        <v>2226</v>
      </c>
      <c r="H218" s="7"/>
      <c r="I218" s="7"/>
      <c r="J218" s="7"/>
      <c r="K218" s="7"/>
      <c r="L218" s="7"/>
      <c r="M218" s="7"/>
      <c r="N218" s="7"/>
      <c r="O218" s="7"/>
      <c r="P218" s="7"/>
      <c r="Q218" s="7"/>
      <c r="R218" s="7"/>
      <c r="S218" s="7"/>
      <c r="T218" s="7"/>
      <c r="U218" s="7"/>
      <c r="V218" s="288"/>
      <c r="W218" s="191"/>
      <c r="X218" s="7"/>
      <c r="Y218" s="28"/>
      <c r="Z218" s="2"/>
      <c r="AA218" s="2"/>
      <c r="AB218" s="31"/>
      <c r="AC218" s="31"/>
      <c r="AD218" s="31"/>
      <c r="AE218" s="2"/>
      <c r="AF218" s="2"/>
    </row>
    <row r="219" ht="15.75" hidden="1" customHeight="1" outlineLevel="1">
      <c r="A219" s="2"/>
      <c r="B219" s="2"/>
      <c r="C219" s="2"/>
      <c r="D219" s="2"/>
      <c r="E219" s="2"/>
      <c r="F219" s="7" t="s">
        <v>2281</v>
      </c>
      <c r="G219" s="7" t="s">
        <v>2226</v>
      </c>
      <c r="H219" s="7"/>
      <c r="I219" s="7"/>
      <c r="J219" s="7"/>
      <c r="K219" s="7"/>
      <c r="L219" s="7"/>
      <c r="M219" s="7"/>
      <c r="N219" s="7"/>
      <c r="O219" s="7"/>
      <c r="P219" s="7"/>
      <c r="Q219" s="7"/>
      <c r="R219" s="7"/>
      <c r="S219" s="7"/>
      <c r="T219" s="7"/>
      <c r="U219" s="7"/>
      <c r="V219" s="288"/>
      <c r="W219" s="191"/>
      <c r="X219" s="7"/>
      <c r="Y219" s="28"/>
      <c r="Z219" s="2"/>
      <c r="AA219" s="2"/>
      <c r="AB219" s="31"/>
      <c r="AC219" s="31"/>
      <c r="AD219" s="31"/>
      <c r="AE219" s="2"/>
      <c r="AF219" s="2"/>
    </row>
    <row r="220" ht="15.75" customHeight="1" collapsed="1">
      <c r="A220" s="7"/>
      <c r="B220" s="7"/>
      <c r="C220" s="7"/>
      <c r="D220" s="7" t="s">
        <v>95</v>
      </c>
      <c r="E220" s="7" t="s">
        <v>816</v>
      </c>
      <c r="F220" s="7"/>
      <c r="G220" s="7"/>
      <c r="H220" s="7"/>
      <c r="I220" s="7"/>
      <c r="J220" s="7"/>
      <c r="K220" s="7"/>
      <c r="L220" s="7"/>
      <c r="M220" s="7"/>
      <c r="N220" s="7"/>
      <c r="O220" s="7"/>
      <c r="P220" s="7"/>
      <c r="Q220" s="7"/>
      <c r="R220" s="7"/>
      <c r="S220" s="7"/>
      <c r="T220" s="7"/>
      <c r="U220" s="7"/>
      <c r="V220" s="288"/>
      <c r="W220" s="191"/>
      <c r="X220" s="7"/>
      <c r="Y220" s="28"/>
      <c r="Z220" s="2"/>
      <c r="AA220" s="2"/>
      <c r="AB220" s="31"/>
      <c r="AC220" s="31"/>
      <c r="AD220" s="242" t="s">
        <v>2628</v>
      </c>
      <c r="AE220" s="2"/>
      <c r="AF220" s="2"/>
      <c r="AG220" s="2"/>
      <c r="AH220" s="2"/>
      <c r="AI220" s="2"/>
      <c r="AJ220" s="2"/>
      <c r="AK220" s="2"/>
      <c r="AL220" s="2"/>
      <c r="AM220" s="2"/>
      <c r="AN220" s="2"/>
      <c r="AO220" s="2"/>
      <c r="AP220" s="2"/>
      <c r="AQ220" s="2"/>
    </row>
    <row r="221" ht="15.75" hidden="1" customHeight="1" outlineLevel="1">
      <c r="A221" s="2"/>
      <c r="B221" s="2"/>
      <c r="C221" s="2"/>
      <c r="D221" s="2"/>
      <c r="E221" s="2"/>
      <c r="F221" s="7" t="s">
        <v>687</v>
      </c>
      <c r="G221" s="7" t="s">
        <v>2180</v>
      </c>
      <c r="H221" s="7"/>
      <c r="I221" s="7"/>
      <c r="J221" s="7"/>
      <c r="K221" s="7"/>
      <c r="L221" s="7"/>
      <c r="M221" s="7"/>
      <c r="N221" s="7"/>
      <c r="O221" s="7"/>
      <c r="P221" s="7"/>
      <c r="Q221" s="7"/>
      <c r="R221" s="7"/>
      <c r="S221" s="7"/>
      <c r="T221" s="7"/>
      <c r="U221" s="7"/>
      <c r="V221" s="288"/>
      <c r="W221" s="191"/>
      <c r="X221" s="7"/>
      <c r="Y221" s="28"/>
      <c r="Z221" s="2"/>
      <c r="AA221" s="2"/>
      <c r="AB221" s="31"/>
      <c r="AC221" s="31"/>
      <c r="AD221" s="31"/>
      <c r="AE221" s="2"/>
      <c r="AF221" s="2"/>
    </row>
    <row r="222" ht="15.75" hidden="1" customHeight="1" outlineLevel="1">
      <c r="A222" s="2"/>
      <c r="B222" s="2"/>
      <c r="C222" s="2"/>
      <c r="D222" s="2"/>
      <c r="E222" s="2"/>
      <c r="F222" s="7" t="s">
        <v>688</v>
      </c>
      <c r="G222" s="7" t="s">
        <v>2226</v>
      </c>
      <c r="H222" s="7"/>
      <c r="I222" s="7"/>
      <c r="J222" s="7"/>
      <c r="K222" s="7"/>
      <c r="L222" s="7"/>
      <c r="M222" s="7"/>
      <c r="N222" s="7"/>
      <c r="O222" s="7"/>
      <c r="P222" s="7"/>
      <c r="Q222" s="7"/>
      <c r="R222" s="7"/>
      <c r="S222" s="7"/>
      <c r="T222" s="7"/>
      <c r="U222" s="7"/>
      <c r="V222" s="288"/>
      <c r="W222" s="191"/>
      <c r="X222" s="7"/>
      <c r="Y222" s="28"/>
      <c r="Z222" s="2"/>
      <c r="AA222" s="2"/>
      <c r="AB222" s="31"/>
      <c r="AC222" s="31"/>
      <c r="AD222" s="31"/>
      <c r="AE222" s="2"/>
      <c r="AF222" s="2"/>
    </row>
    <row r="223" ht="15.75" hidden="1" customHeight="1" outlineLevel="1">
      <c r="A223" s="2"/>
      <c r="B223" s="2"/>
      <c r="C223" s="2"/>
      <c r="D223" s="2"/>
      <c r="E223" s="2"/>
      <c r="F223" s="7" t="s">
        <v>695</v>
      </c>
      <c r="G223" s="7" t="s">
        <v>2226</v>
      </c>
      <c r="H223" s="7"/>
      <c r="I223" s="7"/>
      <c r="J223" s="7"/>
      <c r="K223" s="7"/>
      <c r="L223" s="7"/>
      <c r="M223" s="7"/>
      <c r="N223" s="7"/>
      <c r="O223" s="7"/>
      <c r="P223" s="7"/>
      <c r="Q223" s="7"/>
      <c r="R223" s="7"/>
      <c r="S223" s="7"/>
      <c r="T223" s="7"/>
      <c r="U223" s="7"/>
      <c r="V223" s="288"/>
      <c r="W223" s="191"/>
      <c r="X223" s="7"/>
      <c r="Y223" s="28"/>
      <c r="Z223" s="2"/>
      <c r="AA223" s="2"/>
      <c r="AB223" s="31"/>
      <c r="AC223" s="31"/>
      <c r="AD223" s="31"/>
      <c r="AE223" s="2"/>
      <c r="AF223" s="2"/>
    </row>
    <row r="224" ht="15.75" hidden="1" customHeight="1" outlineLevel="1">
      <c r="A224" s="2"/>
      <c r="B224" s="2"/>
      <c r="C224" s="2"/>
      <c r="D224" s="2"/>
      <c r="E224" s="2"/>
      <c r="F224" s="7" t="s">
        <v>2269</v>
      </c>
      <c r="G224" s="7" t="s">
        <v>2226</v>
      </c>
      <c r="H224" s="7"/>
      <c r="I224" s="7"/>
      <c r="J224" s="7"/>
      <c r="K224" s="7"/>
      <c r="L224" s="7"/>
      <c r="M224" s="7"/>
      <c r="N224" s="7"/>
      <c r="O224" s="7"/>
      <c r="P224" s="7"/>
      <c r="Q224" s="7"/>
      <c r="R224" s="7"/>
      <c r="S224" s="7"/>
      <c r="T224" s="7"/>
      <c r="U224" s="7"/>
      <c r="V224" s="288"/>
      <c r="W224" s="191"/>
      <c r="X224" s="7"/>
      <c r="Y224" s="28"/>
      <c r="Z224" s="2"/>
      <c r="AA224" s="2"/>
      <c r="AB224" s="31"/>
      <c r="AC224" s="31"/>
      <c r="AD224" s="31"/>
      <c r="AE224" s="2"/>
      <c r="AF224" s="2"/>
    </row>
    <row r="225" ht="15.75" hidden="1" customHeight="1" outlineLevel="1">
      <c r="A225" s="2"/>
      <c r="B225" s="2"/>
      <c r="C225" s="2"/>
      <c r="D225" s="2"/>
      <c r="E225" s="2"/>
      <c r="F225" s="7" t="s">
        <v>2281</v>
      </c>
      <c r="G225" s="7" t="s">
        <v>2226</v>
      </c>
      <c r="H225" s="7"/>
      <c r="I225" s="7"/>
      <c r="J225" s="7"/>
      <c r="K225" s="7"/>
      <c r="L225" s="7"/>
      <c r="M225" s="7"/>
      <c r="N225" s="7"/>
      <c r="O225" s="7"/>
      <c r="P225" s="7"/>
      <c r="Q225" s="7"/>
      <c r="R225" s="7"/>
      <c r="S225" s="7"/>
      <c r="T225" s="7"/>
      <c r="U225" s="7"/>
      <c r="V225" s="288"/>
      <c r="W225" s="191"/>
      <c r="X225" s="7"/>
      <c r="Y225" s="28"/>
      <c r="Z225" s="2"/>
      <c r="AA225" s="2"/>
      <c r="AB225" s="31"/>
      <c r="AC225" s="31"/>
      <c r="AD225" s="31"/>
      <c r="AE225" s="2"/>
      <c r="AF225" s="2"/>
    </row>
    <row r="226" ht="15.75" customHeight="1" collapsed="1">
      <c r="A226" s="7"/>
      <c r="B226" s="7"/>
      <c r="C226" s="7"/>
      <c r="D226" s="7" t="s">
        <v>95</v>
      </c>
      <c r="E226" s="7" t="s">
        <v>840</v>
      </c>
      <c r="F226" s="7"/>
      <c r="G226" s="7"/>
      <c r="H226" s="7"/>
      <c r="I226" s="7"/>
      <c r="J226" s="7"/>
      <c r="K226" s="7"/>
      <c r="L226" s="7"/>
      <c r="M226" s="7"/>
      <c r="N226" s="7"/>
      <c r="O226" s="7"/>
      <c r="P226" s="7"/>
      <c r="Q226" s="7"/>
      <c r="R226" s="7"/>
      <c r="S226" s="7"/>
      <c r="T226" s="7"/>
      <c r="U226" s="7"/>
      <c r="V226" s="288"/>
      <c r="W226" s="191"/>
      <c r="X226" s="7"/>
      <c r="Y226" s="28"/>
      <c r="Z226" s="2"/>
      <c r="AA226" s="2"/>
      <c r="AB226" s="31"/>
      <c r="AC226" s="31"/>
      <c r="AD226" s="242" t="s">
        <v>2628</v>
      </c>
      <c r="AE226" s="2"/>
      <c r="AF226" s="2"/>
      <c r="AG226" s="2"/>
      <c r="AH226" s="2"/>
      <c r="AI226" s="2"/>
      <c r="AJ226" s="2"/>
      <c r="AK226" s="2"/>
      <c r="AL226" s="2"/>
      <c r="AM226" s="2"/>
      <c r="AN226" s="2"/>
      <c r="AO226" s="2"/>
      <c r="AP226" s="2"/>
      <c r="AQ226" s="2"/>
    </row>
    <row r="227" ht="15.75" hidden="1" customHeight="1" outlineLevel="1">
      <c r="A227" s="2"/>
      <c r="B227" s="2"/>
      <c r="C227" s="2"/>
      <c r="D227" s="2"/>
      <c r="E227" s="2"/>
      <c r="F227" s="7" t="s">
        <v>694</v>
      </c>
      <c r="G227" s="7" t="s">
        <v>2180</v>
      </c>
      <c r="H227" s="7"/>
      <c r="I227" s="7"/>
      <c r="J227" s="7"/>
      <c r="K227" s="7"/>
      <c r="L227" s="7"/>
      <c r="M227" s="7"/>
      <c r="N227" s="7"/>
      <c r="O227" s="7"/>
      <c r="P227" s="7"/>
      <c r="Q227" s="7"/>
      <c r="R227" s="7"/>
      <c r="S227" s="7"/>
      <c r="T227" s="7"/>
      <c r="U227" s="7"/>
      <c r="V227" s="288"/>
      <c r="W227" s="191"/>
      <c r="X227" s="7"/>
      <c r="Y227" s="28"/>
      <c r="Z227" s="2"/>
      <c r="AA227" s="2"/>
      <c r="AB227" s="31"/>
      <c r="AC227" s="31"/>
      <c r="AD227" s="31"/>
      <c r="AE227" s="2"/>
      <c r="AF227" s="2"/>
    </row>
    <row r="228" ht="15.75" hidden="1" customHeight="1" outlineLevel="1">
      <c r="A228" s="2"/>
      <c r="B228" s="2"/>
      <c r="C228" s="2"/>
      <c r="D228" s="2"/>
      <c r="E228" s="2"/>
      <c r="F228" s="7" t="s">
        <v>695</v>
      </c>
      <c r="G228" s="7" t="s">
        <v>2226</v>
      </c>
      <c r="H228" s="7"/>
      <c r="I228" s="7"/>
      <c r="J228" s="7"/>
      <c r="K228" s="7"/>
      <c r="L228" s="7"/>
      <c r="M228" s="7"/>
      <c r="N228" s="7"/>
      <c r="O228" s="7"/>
      <c r="P228" s="7"/>
      <c r="Q228" s="7"/>
      <c r="R228" s="7"/>
      <c r="S228" s="7"/>
      <c r="T228" s="7"/>
      <c r="U228" s="7"/>
      <c r="V228" s="288"/>
      <c r="W228" s="191"/>
      <c r="X228" s="7"/>
      <c r="Y228" s="28"/>
      <c r="Z228" s="2"/>
      <c r="AA228" s="2"/>
      <c r="AB228" s="31"/>
      <c r="AC228" s="31"/>
      <c r="AD228" s="31"/>
      <c r="AE228" s="2"/>
      <c r="AF228" s="2"/>
    </row>
    <row r="229" ht="15.75" hidden="1" customHeight="1" outlineLevel="1">
      <c r="A229" s="2"/>
      <c r="B229" s="2"/>
      <c r="C229" s="2"/>
      <c r="D229" s="2"/>
      <c r="E229" s="2"/>
      <c r="F229" s="7" t="s">
        <v>2269</v>
      </c>
      <c r="G229" s="7" t="s">
        <v>2226</v>
      </c>
      <c r="H229" s="7"/>
      <c r="I229" s="7"/>
      <c r="J229" s="7"/>
      <c r="K229" s="7"/>
      <c r="L229" s="7"/>
      <c r="M229" s="7"/>
      <c r="N229" s="7"/>
      <c r="O229" s="7"/>
      <c r="P229" s="7"/>
      <c r="Q229" s="7"/>
      <c r="R229" s="7"/>
      <c r="S229" s="7"/>
      <c r="T229" s="7"/>
      <c r="U229" s="7"/>
      <c r="V229" s="288"/>
      <c r="W229" s="191"/>
      <c r="X229" s="7"/>
      <c r="Y229" s="28"/>
      <c r="Z229" s="2"/>
      <c r="AA229" s="2"/>
      <c r="AB229" s="31"/>
      <c r="AC229" s="31"/>
      <c r="AD229" s="31"/>
      <c r="AE229" s="2"/>
      <c r="AF229" s="2"/>
    </row>
    <row r="230" ht="15.75" hidden="1" customHeight="1" outlineLevel="1">
      <c r="A230" s="2"/>
      <c r="B230" s="2"/>
      <c r="C230" s="2"/>
      <c r="D230" s="2"/>
      <c r="E230" s="2"/>
      <c r="F230" s="7" t="s">
        <v>2281</v>
      </c>
      <c r="G230" s="7" t="s">
        <v>2226</v>
      </c>
      <c r="H230" s="7"/>
      <c r="I230" s="7"/>
      <c r="J230" s="7"/>
      <c r="K230" s="7"/>
      <c r="L230" s="7"/>
      <c r="M230" s="7"/>
      <c r="N230" s="7"/>
      <c r="O230" s="7"/>
      <c r="P230" s="7"/>
      <c r="Q230" s="7"/>
      <c r="R230" s="7"/>
      <c r="S230" s="7"/>
      <c r="T230" s="7"/>
      <c r="U230" s="7"/>
      <c r="V230" s="288"/>
      <c r="W230" s="191"/>
      <c r="X230" s="7"/>
      <c r="Y230" s="28"/>
      <c r="Z230" s="2"/>
      <c r="AA230" s="2"/>
      <c r="AB230" s="31"/>
      <c r="AC230" s="31"/>
      <c r="AD230" s="31"/>
      <c r="AE230" s="2"/>
      <c r="AF230" s="2"/>
    </row>
    <row r="231" ht="15.75" customHeight="1" collapsed="1">
      <c r="A231" s="7"/>
      <c r="B231" s="7"/>
      <c r="C231" s="7"/>
      <c r="D231" s="7" t="s">
        <v>95</v>
      </c>
      <c r="E231" s="7" t="s">
        <v>830</v>
      </c>
      <c r="F231" s="7"/>
      <c r="G231" s="7"/>
      <c r="H231" s="7"/>
      <c r="I231" s="7"/>
      <c r="J231" s="7"/>
      <c r="K231" s="7"/>
      <c r="L231" s="7"/>
      <c r="M231" s="7"/>
      <c r="N231" s="7"/>
      <c r="O231" s="7"/>
      <c r="P231" s="7"/>
      <c r="Q231" s="7"/>
      <c r="R231" s="7"/>
      <c r="S231" s="7"/>
      <c r="T231" s="7"/>
      <c r="U231" s="7"/>
      <c r="V231" s="288"/>
      <c r="W231" s="191"/>
      <c r="X231" s="7"/>
      <c r="Y231" s="28"/>
      <c r="Z231" s="2"/>
      <c r="AA231" s="2"/>
      <c r="AB231" s="31"/>
      <c r="AC231" s="31"/>
      <c r="AD231" s="242" t="s">
        <v>2628</v>
      </c>
      <c r="AE231" s="2"/>
      <c r="AF231" s="2"/>
      <c r="AG231" s="2"/>
      <c r="AH231" s="2"/>
      <c r="AI231" s="2"/>
      <c r="AJ231" s="2"/>
      <c r="AK231" s="2"/>
      <c r="AL231" s="2"/>
      <c r="AM231" s="2"/>
      <c r="AN231" s="2"/>
      <c r="AO231" s="2"/>
      <c r="AP231" s="2"/>
      <c r="AQ231" s="2"/>
    </row>
    <row r="232" ht="15.75" hidden="1" customHeight="1" outlineLevel="1">
      <c r="A232" s="2"/>
      <c r="B232" s="2"/>
      <c r="C232" s="2"/>
      <c r="D232" s="2"/>
      <c r="E232" s="2"/>
      <c r="F232" s="7" t="s">
        <v>687</v>
      </c>
      <c r="G232" s="7" t="s">
        <v>2180</v>
      </c>
      <c r="H232" s="7"/>
      <c r="I232" s="7"/>
      <c r="J232" s="7"/>
      <c r="K232" s="7"/>
      <c r="L232" s="7"/>
      <c r="M232" s="7"/>
      <c r="N232" s="7"/>
      <c r="O232" s="7"/>
      <c r="P232" s="7"/>
      <c r="Q232" s="7"/>
      <c r="R232" s="7"/>
      <c r="S232" s="7"/>
      <c r="T232" s="7"/>
      <c r="U232" s="7"/>
      <c r="V232" s="288"/>
      <c r="W232" s="191"/>
      <c r="X232" s="7"/>
      <c r="Y232" s="28"/>
      <c r="Z232" s="2"/>
      <c r="AA232" s="2"/>
      <c r="AB232" s="31"/>
      <c r="AC232" s="31"/>
      <c r="AD232" s="31"/>
      <c r="AE232" s="2"/>
      <c r="AF232" s="2"/>
    </row>
    <row r="233" ht="15.75" hidden="1" customHeight="1" outlineLevel="1">
      <c r="A233" s="2"/>
      <c r="B233" s="2"/>
      <c r="C233" s="2"/>
      <c r="D233" s="2"/>
      <c r="E233" s="2"/>
      <c r="F233" s="7" t="s">
        <v>688</v>
      </c>
      <c r="G233" s="7" t="s">
        <v>2226</v>
      </c>
      <c r="H233" s="7"/>
      <c r="I233" s="7"/>
      <c r="J233" s="7"/>
      <c r="K233" s="7"/>
      <c r="L233" s="7"/>
      <c r="M233" s="7"/>
      <c r="N233" s="7"/>
      <c r="O233" s="7"/>
      <c r="P233" s="7"/>
      <c r="Q233" s="7"/>
      <c r="R233" s="7"/>
      <c r="S233" s="7"/>
      <c r="T233" s="7"/>
      <c r="U233" s="7"/>
      <c r="V233" s="288"/>
      <c r="W233" s="191"/>
      <c r="X233" s="7"/>
      <c r="Y233" s="28"/>
      <c r="Z233" s="2"/>
      <c r="AA233" s="2"/>
      <c r="AB233" s="31"/>
      <c r="AC233" s="31"/>
      <c r="AD233" s="31"/>
      <c r="AE233" s="2"/>
      <c r="AF233" s="2"/>
    </row>
    <row r="234" ht="15.75" hidden="1" customHeight="1" outlineLevel="1">
      <c r="A234" s="2"/>
      <c r="B234" s="2"/>
      <c r="C234" s="2"/>
      <c r="D234" s="2"/>
      <c r="E234" s="2"/>
      <c r="F234" s="7" t="s">
        <v>695</v>
      </c>
      <c r="G234" s="7" t="s">
        <v>2226</v>
      </c>
      <c r="H234" s="7"/>
      <c r="I234" s="7"/>
      <c r="J234" s="7"/>
      <c r="K234" s="7"/>
      <c r="L234" s="7"/>
      <c r="M234" s="7"/>
      <c r="N234" s="7"/>
      <c r="O234" s="7"/>
      <c r="P234" s="7"/>
      <c r="Q234" s="7"/>
      <c r="R234" s="7"/>
      <c r="S234" s="7"/>
      <c r="T234" s="7"/>
      <c r="U234" s="7"/>
      <c r="V234" s="288"/>
      <c r="W234" s="191"/>
      <c r="X234" s="7"/>
      <c r="Y234" s="28"/>
      <c r="Z234" s="2"/>
      <c r="AA234" s="2"/>
      <c r="AB234" s="31"/>
      <c r="AC234" s="31"/>
      <c r="AD234" s="31"/>
      <c r="AE234" s="2"/>
      <c r="AF234" s="2"/>
    </row>
    <row r="235" ht="15.75" hidden="1" customHeight="1" outlineLevel="1">
      <c r="A235" s="2"/>
      <c r="B235" s="2"/>
      <c r="C235" s="2"/>
      <c r="D235" s="2"/>
      <c r="E235" s="2"/>
      <c r="F235" s="7" t="s">
        <v>2281</v>
      </c>
      <c r="G235" s="7" t="s">
        <v>2226</v>
      </c>
      <c r="H235" s="7"/>
      <c r="I235" s="7"/>
      <c r="J235" s="7"/>
      <c r="K235" s="7"/>
      <c r="L235" s="7"/>
      <c r="M235" s="7"/>
      <c r="N235" s="7"/>
      <c r="O235" s="7"/>
      <c r="P235" s="7"/>
      <c r="Q235" s="7"/>
      <c r="R235" s="7"/>
      <c r="S235" s="7"/>
      <c r="T235" s="7"/>
      <c r="U235" s="7"/>
      <c r="V235" s="288"/>
      <c r="W235" s="191"/>
      <c r="X235" s="7"/>
      <c r="Y235" s="28"/>
      <c r="Z235" s="2"/>
      <c r="AA235" s="2"/>
      <c r="AB235" s="31"/>
      <c r="AC235" s="31"/>
      <c r="AD235" s="31"/>
      <c r="AE235" s="2"/>
      <c r="AF235" s="2"/>
    </row>
    <row r="236" ht="15.75" hidden="1" customHeight="1" outlineLevel="1">
      <c r="A236" s="2"/>
      <c r="B236" s="2"/>
      <c r="C236" s="2"/>
      <c r="D236" s="2"/>
      <c r="E236" s="2"/>
      <c r="F236" s="7" t="s">
        <v>2269</v>
      </c>
      <c r="G236" s="7" t="s">
        <v>2226</v>
      </c>
      <c r="H236" s="7"/>
      <c r="I236" s="7"/>
      <c r="J236" s="7"/>
      <c r="K236" s="7"/>
      <c r="L236" s="7"/>
      <c r="M236" s="7"/>
      <c r="N236" s="7"/>
      <c r="O236" s="7"/>
      <c r="P236" s="7"/>
      <c r="Q236" s="7"/>
      <c r="R236" s="7"/>
      <c r="S236" s="7"/>
      <c r="T236" s="7"/>
      <c r="U236" s="7"/>
      <c r="V236" s="288"/>
      <c r="W236" s="191"/>
      <c r="X236" s="7"/>
      <c r="Y236" s="28"/>
      <c r="Z236" s="2"/>
      <c r="AA236" s="2"/>
      <c r="AB236" s="31"/>
      <c r="AC236" s="31"/>
      <c r="AD236" s="31"/>
      <c r="AE236" s="2"/>
      <c r="AF236" s="2"/>
    </row>
    <row r="237" ht="15.75" hidden="1" customHeight="1" outlineLevel="1">
      <c r="A237" s="2"/>
      <c r="B237" s="2"/>
      <c r="C237" s="2"/>
      <c r="D237" s="2"/>
      <c r="E237" s="2"/>
      <c r="F237" s="7" t="s">
        <v>694</v>
      </c>
      <c r="G237" s="7" t="s">
        <v>2226</v>
      </c>
      <c r="H237" s="7"/>
      <c r="I237" s="7"/>
      <c r="J237" s="7"/>
      <c r="K237" s="7"/>
      <c r="L237" s="7"/>
      <c r="M237" s="7"/>
      <c r="N237" s="7"/>
      <c r="O237" s="7"/>
      <c r="P237" s="7"/>
      <c r="Q237" s="7"/>
      <c r="R237" s="7"/>
      <c r="S237" s="7"/>
      <c r="T237" s="7"/>
      <c r="U237" s="7"/>
      <c r="V237" s="288"/>
      <c r="W237" s="191"/>
      <c r="X237" s="7"/>
      <c r="Y237" s="28"/>
      <c r="Z237" s="2"/>
      <c r="AA237" s="2"/>
      <c r="AB237" s="31"/>
      <c r="AC237" s="31"/>
      <c r="AD237" s="31"/>
      <c r="AE237" s="2"/>
      <c r="AF237" s="2"/>
    </row>
    <row r="238" ht="15.75" customHeight="1" collapsed="1">
      <c r="A238" s="7"/>
      <c r="B238" s="7"/>
      <c r="C238" s="7"/>
      <c r="D238" s="7" t="s">
        <v>95</v>
      </c>
      <c r="E238" s="7" t="s">
        <v>832</v>
      </c>
      <c r="F238" s="7"/>
      <c r="G238" s="7"/>
      <c r="H238" s="7"/>
      <c r="I238" s="7"/>
      <c r="J238" s="7"/>
      <c r="K238" s="7"/>
      <c r="L238" s="7"/>
      <c r="M238" s="7"/>
      <c r="N238" s="7"/>
      <c r="O238" s="7"/>
      <c r="P238" s="7"/>
      <c r="Q238" s="7"/>
      <c r="R238" s="7"/>
      <c r="S238" s="7"/>
      <c r="T238" s="7"/>
      <c r="U238" s="7"/>
      <c r="V238" s="288"/>
      <c r="W238" s="191"/>
      <c r="X238" s="7"/>
      <c r="Y238" s="28"/>
      <c r="Z238" s="2"/>
      <c r="AA238" s="2"/>
      <c r="AB238" s="31"/>
      <c r="AC238" s="31"/>
      <c r="AD238" s="242" t="s">
        <v>2628</v>
      </c>
      <c r="AE238" s="2"/>
      <c r="AF238" s="2"/>
      <c r="AG238" s="2"/>
      <c r="AH238" s="2"/>
      <c r="AI238" s="2"/>
      <c r="AJ238" s="2"/>
      <c r="AK238" s="2"/>
      <c r="AL238" s="2"/>
      <c r="AM238" s="2"/>
      <c r="AN238" s="2"/>
      <c r="AO238" s="2"/>
      <c r="AP238" s="2"/>
      <c r="AQ238" s="2"/>
    </row>
    <row r="239" ht="15.75" hidden="1" customHeight="1" outlineLevel="1">
      <c r="A239" s="2"/>
      <c r="B239" s="2"/>
      <c r="C239" s="2"/>
      <c r="D239" s="2"/>
      <c r="E239" s="2"/>
      <c r="F239" s="7" t="s">
        <v>687</v>
      </c>
      <c r="G239" s="7" t="s">
        <v>2226</v>
      </c>
      <c r="H239" s="7"/>
      <c r="I239" s="7"/>
      <c r="J239" s="7"/>
      <c r="K239" s="7"/>
      <c r="L239" s="7"/>
      <c r="M239" s="7"/>
      <c r="N239" s="7"/>
      <c r="O239" s="7"/>
      <c r="P239" s="7"/>
      <c r="Q239" s="7"/>
      <c r="R239" s="7"/>
      <c r="S239" s="7"/>
      <c r="T239" s="7"/>
      <c r="U239" s="7"/>
      <c r="V239" s="288"/>
      <c r="W239" s="191"/>
      <c r="X239" s="7"/>
      <c r="Y239" s="28"/>
      <c r="Z239" s="2"/>
      <c r="AA239" s="2"/>
      <c r="AB239" s="31"/>
      <c r="AC239" s="31"/>
      <c r="AD239" s="31"/>
      <c r="AE239" s="2"/>
      <c r="AF239" s="2"/>
    </row>
    <row r="240" ht="15.75" hidden="1" customHeight="1" outlineLevel="1">
      <c r="A240" s="2"/>
      <c r="B240" s="2"/>
      <c r="C240" s="2"/>
      <c r="D240" s="2"/>
      <c r="E240" s="2"/>
      <c r="F240" s="7" t="s">
        <v>688</v>
      </c>
      <c r="G240" s="7" t="s">
        <v>2226</v>
      </c>
      <c r="H240" s="7"/>
      <c r="I240" s="7"/>
      <c r="J240" s="7"/>
      <c r="K240" s="7"/>
      <c r="L240" s="7"/>
      <c r="M240" s="7"/>
      <c r="N240" s="7"/>
      <c r="O240" s="7"/>
      <c r="P240" s="7"/>
      <c r="Q240" s="7"/>
      <c r="R240" s="7"/>
      <c r="S240" s="7"/>
      <c r="T240" s="7"/>
      <c r="U240" s="7"/>
      <c r="V240" s="288"/>
      <c r="W240" s="191"/>
      <c r="X240" s="7"/>
      <c r="Y240" s="28"/>
      <c r="Z240" s="2"/>
      <c r="AA240" s="2"/>
      <c r="AB240" s="31"/>
      <c r="AC240" s="31"/>
      <c r="AD240" s="31"/>
      <c r="AE240" s="2"/>
      <c r="AF240" s="2"/>
    </row>
    <row r="241" ht="15.75" hidden="1" customHeight="1" outlineLevel="1">
      <c r="A241" s="2"/>
      <c r="B241" s="2"/>
      <c r="C241" s="2"/>
      <c r="D241" s="2"/>
      <c r="E241" s="2"/>
      <c r="F241" s="7" t="s">
        <v>695</v>
      </c>
      <c r="G241" s="7" t="s">
        <v>2226</v>
      </c>
      <c r="H241" s="7"/>
      <c r="I241" s="7"/>
      <c r="J241" s="7"/>
      <c r="K241" s="7"/>
      <c r="L241" s="7"/>
      <c r="M241" s="7"/>
      <c r="N241" s="7"/>
      <c r="O241" s="7"/>
      <c r="P241" s="7"/>
      <c r="Q241" s="7"/>
      <c r="R241" s="7"/>
      <c r="S241" s="7"/>
      <c r="T241" s="7"/>
      <c r="U241" s="7"/>
      <c r="V241" s="288"/>
      <c r="W241" s="191"/>
      <c r="X241" s="7"/>
      <c r="Y241" s="28"/>
      <c r="Z241" s="2"/>
      <c r="AA241" s="2"/>
      <c r="AB241" s="31"/>
      <c r="AC241" s="31"/>
      <c r="AD241" s="31"/>
      <c r="AE241" s="2"/>
      <c r="AF241" s="2"/>
    </row>
    <row r="242" ht="15.75" hidden="1" customHeight="1" outlineLevel="1">
      <c r="A242" s="2"/>
      <c r="B242" s="2"/>
      <c r="C242" s="2"/>
      <c r="D242" s="2"/>
      <c r="E242" s="2"/>
      <c r="F242" s="7" t="s">
        <v>2281</v>
      </c>
      <c r="G242" s="7" t="s">
        <v>2226</v>
      </c>
      <c r="H242" s="7"/>
      <c r="I242" s="7"/>
      <c r="J242" s="7"/>
      <c r="K242" s="7"/>
      <c r="L242" s="7"/>
      <c r="M242" s="7"/>
      <c r="N242" s="7"/>
      <c r="O242" s="7"/>
      <c r="P242" s="7"/>
      <c r="Q242" s="7"/>
      <c r="R242" s="7"/>
      <c r="S242" s="7"/>
      <c r="T242" s="7"/>
      <c r="U242" s="7"/>
      <c r="V242" s="288"/>
      <c r="W242" s="191"/>
      <c r="X242" s="7"/>
      <c r="Y242" s="28"/>
      <c r="Z242" s="2"/>
      <c r="AA242" s="2"/>
      <c r="AB242" s="31"/>
      <c r="AC242" s="31"/>
      <c r="AD242" s="31"/>
      <c r="AE242" s="2"/>
      <c r="AF242" s="2"/>
    </row>
    <row r="243" ht="15.75" hidden="1" customHeight="1" outlineLevel="1">
      <c r="A243" s="2"/>
      <c r="B243" s="2"/>
      <c r="C243" s="2"/>
      <c r="D243" s="2"/>
      <c r="E243" s="2"/>
      <c r="F243" s="7" t="s">
        <v>2269</v>
      </c>
      <c r="G243" s="7" t="s">
        <v>2226</v>
      </c>
      <c r="H243" s="7"/>
      <c r="I243" s="7"/>
      <c r="J243" s="7"/>
      <c r="K243" s="7"/>
      <c r="L243" s="7"/>
      <c r="M243" s="7"/>
      <c r="N243" s="7"/>
      <c r="O243" s="7"/>
      <c r="P243" s="7"/>
      <c r="Q243" s="7"/>
      <c r="R243" s="7"/>
      <c r="S243" s="7"/>
      <c r="T243" s="7"/>
      <c r="U243" s="7"/>
      <c r="V243" s="288"/>
      <c r="W243" s="191"/>
      <c r="X243" s="7"/>
      <c r="Y243" s="28"/>
      <c r="Z243" s="2"/>
      <c r="AA243" s="2"/>
      <c r="AB243" s="31"/>
      <c r="AC243" s="31"/>
      <c r="AD243" s="31"/>
      <c r="AE243" s="2"/>
      <c r="AF243" s="2"/>
    </row>
    <row r="244" ht="15.75" hidden="1" customHeight="1" outlineLevel="1">
      <c r="A244" s="2"/>
      <c r="B244" s="2"/>
      <c r="C244" s="2"/>
      <c r="D244" s="2"/>
      <c r="E244" s="2"/>
      <c r="F244" s="7" t="s">
        <v>694</v>
      </c>
      <c r="G244" s="7" t="s">
        <v>2226</v>
      </c>
      <c r="H244" s="7"/>
      <c r="I244" s="7"/>
      <c r="J244" s="7"/>
      <c r="K244" s="7"/>
      <c r="L244" s="7"/>
      <c r="M244" s="7"/>
      <c r="N244" s="7"/>
      <c r="O244" s="7"/>
      <c r="P244" s="7"/>
      <c r="Q244" s="7"/>
      <c r="R244" s="7"/>
      <c r="S244" s="7"/>
      <c r="T244" s="7"/>
      <c r="U244" s="7"/>
      <c r="V244" s="288"/>
      <c r="W244" s="191"/>
      <c r="X244" s="7"/>
      <c r="Y244" s="28"/>
      <c r="Z244" s="2"/>
      <c r="AA244" s="2"/>
      <c r="AB244" s="31"/>
      <c r="AC244" s="31"/>
      <c r="AD244" s="31"/>
      <c r="AE244" s="2"/>
      <c r="AF244" s="2"/>
    </row>
    <row r="245" ht="15.75" customHeight="1" collapsed="1">
      <c r="A245" s="7"/>
      <c r="B245" s="7"/>
      <c r="C245" s="7"/>
      <c r="D245" s="7" t="s">
        <v>95</v>
      </c>
      <c r="E245" s="2" t="s">
        <v>864</v>
      </c>
      <c r="F245" s="7"/>
      <c r="G245" s="7"/>
      <c r="H245" s="7"/>
      <c r="I245" s="7"/>
      <c r="J245" s="7"/>
      <c r="K245" s="7"/>
      <c r="L245" s="7"/>
      <c r="M245" s="7"/>
      <c r="N245" s="7"/>
      <c r="O245" s="7"/>
      <c r="P245" s="7"/>
      <c r="Q245" s="7"/>
      <c r="R245" s="7"/>
      <c r="S245" s="7"/>
      <c r="T245" s="7"/>
      <c r="U245" s="7"/>
      <c r="V245" s="288"/>
      <c r="W245" s="191"/>
      <c r="X245" s="7"/>
      <c r="Y245" s="28"/>
      <c r="Z245" s="2"/>
      <c r="AA245" s="2"/>
      <c r="AB245" s="31"/>
      <c r="AC245" s="31"/>
      <c r="AD245" s="242" t="s">
        <v>2628</v>
      </c>
      <c r="AE245" s="2"/>
      <c r="AF245" s="2"/>
      <c r="AG245" s="2"/>
      <c r="AH245" s="2"/>
      <c r="AI245" s="2"/>
      <c r="AJ245" s="2"/>
      <c r="AK245" s="2"/>
      <c r="AL245" s="2"/>
      <c r="AM245" s="2"/>
      <c r="AN245" s="2"/>
      <c r="AO245" s="2"/>
      <c r="AP245" s="2"/>
      <c r="AQ245" s="2"/>
    </row>
    <row r="246" ht="15.75" hidden="1" customHeight="1" outlineLevel="1">
      <c r="A246" s="2"/>
      <c r="B246" s="2"/>
      <c r="C246" s="2"/>
      <c r="D246" s="2"/>
      <c r="E246" s="2"/>
      <c r="F246" s="7" t="s">
        <v>687</v>
      </c>
      <c r="G246" s="7" t="s">
        <v>2180</v>
      </c>
      <c r="H246" s="7"/>
      <c r="I246" s="7"/>
      <c r="J246" s="7"/>
      <c r="K246" s="7"/>
      <c r="L246" s="7"/>
      <c r="M246" s="7"/>
      <c r="N246" s="7"/>
      <c r="O246" s="7"/>
      <c r="P246" s="7"/>
      <c r="Q246" s="7"/>
      <c r="R246" s="7"/>
      <c r="S246" s="7"/>
      <c r="T246" s="7"/>
      <c r="U246" s="7"/>
      <c r="V246" s="288"/>
      <c r="W246" s="191"/>
      <c r="X246" s="7"/>
      <c r="Y246" s="28"/>
      <c r="Z246" s="2"/>
      <c r="AA246" s="2"/>
      <c r="AB246" s="31"/>
      <c r="AC246" s="31"/>
      <c r="AD246" s="31"/>
      <c r="AE246" s="2"/>
      <c r="AF246" s="2"/>
    </row>
    <row r="247" ht="15.75" hidden="1" customHeight="1" outlineLevel="1">
      <c r="A247" s="2"/>
      <c r="B247" s="2"/>
      <c r="C247" s="2"/>
      <c r="D247" s="2"/>
      <c r="E247" s="2"/>
      <c r="F247" s="7" t="s">
        <v>688</v>
      </c>
      <c r="G247" s="7" t="s">
        <v>2226</v>
      </c>
      <c r="H247" s="7"/>
      <c r="I247" s="7"/>
      <c r="J247" s="7"/>
      <c r="K247" s="7"/>
      <c r="L247" s="7"/>
      <c r="M247" s="7"/>
      <c r="N247" s="7"/>
      <c r="O247" s="7"/>
      <c r="P247" s="7"/>
      <c r="Q247" s="7"/>
      <c r="R247" s="7"/>
      <c r="S247" s="7"/>
      <c r="T247" s="7"/>
      <c r="U247" s="7"/>
      <c r="V247" s="288"/>
      <c r="W247" s="191"/>
      <c r="X247" s="7"/>
      <c r="Y247" s="28"/>
      <c r="Z247" s="2"/>
      <c r="AA247" s="2"/>
      <c r="AB247" s="31"/>
      <c r="AC247" s="31"/>
      <c r="AD247" s="31"/>
      <c r="AE247" s="2"/>
      <c r="AF247" s="2"/>
    </row>
    <row r="248" ht="15.75" hidden="1" customHeight="1" outlineLevel="1">
      <c r="A248" s="2"/>
      <c r="B248" s="2"/>
      <c r="C248" s="2"/>
      <c r="D248" s="2"/>
      <c r="E248" s="2"/>
      <c r="F248" s="7" t="s">
        <v>695</v>
      </c>
      <c r="G248" s="7" t="s">
        <v>2226</v>
      </c>
      <c r="H248" s="7"/>
      <c r="I248" s="7"/>
      <c r="J248" s="7"/>
      <c r="K248" s="7"/>
      <c r="L248" s="7"/>
      <c r="M248" s="7"/>
      <c r="N248" s="7"/>
      <c r="O248" s="7"/>
      <c r="P248" s="7"/>
      <c r="Q248" s="7"/>
      <c r="R248" s="7"/>
      <c r="S248" s="7"/>
      <c r="T248" s="7"/>
      <c r="U248" s="7"/>
      <c r="V248" s="288"/>
      <c r="W248" s="191"/>
      <c r="X248" s="7"/>
      <c r="Y248" s="28"/>
      <c r="Z248" s="2"/>
      <c r="AA248" s="2"/>
      <c r="AB248" s="31"/>
      <c r="AC248" s="31"/>
      <c r="AD248" s="31"/>
      <c r="AE248" s="2"/>
      <c r="AF248" s="2"/>
    </row>
    <row r="249" ht="15.75" hidden="1" customHeight="1" outlineLevel="1">
      <c r="A249" s="2"/>
      <c r="B249" s="2"/>
      <c r="C249" s="2"/>
      <c r="D249" s="2"/>
      <c r="E249" s="2"/>
      <c r="F249" s="7" t="s">
        <v>2281</v>
      </c>
      <c r="G249" s="7" t="s">
        <v>2226</v>
      </c>
      <c r="H249" s="7"/>
      <c r="I249" s="7"/>
      <c r="J249" s="7"/>
      <c r="K249" s="7"/>
      <c r="L249" s="7"/>
      <c r="M249" s="7"/>
      <c r="N249" s="7"/>
      <c r="O249" s="7"/>
      <c r="P249" s="7"/>
      <c r="Q249" s="7"/>
      <c r="R249" s="7"/>
      <c r="S249" s="7"/>
      <c r="T249" s="7"/>
      <c r="U249" s="7"/>
      <c r="V249" s="288"/>
      <c r="W249" s="191"/>
      <c r="X249" s="7"/>
      <c r="Y249" s="28"/>
      <c r="Z249" s="2"/>
      <c r="AA249" s="2"/>
      <c r="AB249" s="31"/>
      <c r="AC249" s="31"/>
      <c r="AD249" s="31"/>
      <c r="AE249" s="2"/>
      <c r="AF249" s="2"/>
    </row>
    <row r="250" ht="15.75" hidden="1" customHeight="1" outlineLevel="1">
      <c r="A250" s="2"/>
      <c r="B250" s="2"/>
      <c r="C250" s="2"/>
      <c r="D250" s="2"/>
      <c r="E250" s="2"/>
      <c r="F250" s="7" t="s">
        <v>689</v>
      </c>
      <c r="G250" s="7" t="s">
        <v>2226</v>
      </c>
      <c r="H250" s="7"/>
      <c r="I250" s="7"/>
      <c r="J250" s="7"/>
      <c r="K250" s="7"/>
      <c r="L250" s="7"/>
      <c r="M250" s="7"/>
      <c r="N250" s="7"/>
      <c r="O250" s="7"/>
      <c r="P250" s="7"/>
      <c r="Q250" s="7"/>
      <c r="R250" s="7"/>
      <c r="S250" s="7"/>
      <c r="T250" s="7"/>
      <c r="U250" s="7"/>
      <c r="V250" s="288"/>
      <c r="W250" s="191"/>
      <c r="X250" s="7"/>
      <c r="Y250" s="28"/>
      <c r="Z250" s="2"/>
      <c r="AA250" s="2"/>
      <c r="AB250" s="31"/>
      <c r="AC250" s="31"/>
      <c r="AD250" s="31"/>
      <c r="AE250" s="2"/>
      <c r="AF250" s="2"/>
    </row>
    <row r="251" ht="15.75" customHeight="1" collapsed="1">
      <c r="A251" s="7"/>
      <c r="B251" s="7"/>
      <c r="C251" s="7"/>
      <c r="D251" s="7" t="s">
        <v>95</v>
      </c>
      <c r="E251" s="2" t="s">
        <v>804</v>
      </c>
      <c r="F251" s="7"/>
      <c r="G251" s="7"/>
      <c r="H251" s="7"/>
      <c r="I251" s="7"/>
      <c r="J251" s="7"/>
      <c r="K251" s="7"/>
      <c r="L251" s="7"/>
      <c r="M251" s="7"/>
      <c r="N251" s="7"/>
      <c r="O251" s="7"/>
      <c r="P251" s="7"/>
      <c r="Q251" s="7"/>
      <c r="R251" s="7"/>
      <c r="S251" s="7"/>
      <c r="T251" s="7"/>
      <c r="U251" s="7"/>
      <c r="V251" s="288"/>
      <c r="W251" s="191"/>
      <c r="X251" s="7"/>
      <c r="Y251" s="28"/>
      <c r="Z251" s="2"/>
      <c r="AA251" s="2"/>
      <c r="AB251" s="31"/>
      <c r="AC251" s="31"/>
      <c r="AD251" s="242" t="s">
        <v>2628</v>
      </c>
      <c r="AE251" s="2"/>
      <c r="AF251" s="2"/>
      <c r="AG251" s="2"/>
      <c r="AH251" s="2"/>
      <c r="AI251" s="2"/>
      <c r="AJ251" s="2"/>
      <c r="AK251" s="2"/>
      <c r="AL251" s="2"/>
      <c r="AM251" s="2"/>
      <c r="AN251" s="2"/>
      <c r="AO251" s="2"/>
      <c r="AP251" s="2"/>
      <c r="AQ251" s="2"/>
    </row>
    <row r="252" ht="15.75" hidden="1" customHeight="1" outlineLevel="1">
      <c r="A252" s="2"/>
      <c r="B252" s="2"/>
      <c r="C252" s="2"/>
      <c r="D252" s="2"/>
      <c r="E252" s="2"/>
      <c r="F252" s="7" t="s">
        <v>687</v>
      </c>
      <c r="G252" s="7" t="s">
        <v>2180</v>
      </c>
      <c r="H252" s="7"/>
      <c r="I252" s="7"/>
      <c r="J252" s="7"/>
      <c r="K252" s="7"/>
      <c r="L252" s="7"/>
      <c r="M252" s="7"/>
      <c r="N252" s="7"/>
      <c r="O252" s="7"/>
      <c r="P252" s="7"/>
      <c r="Q252" s="7"/>
      <c r="R252" s="7"/>
      <c r="S252" s="7"/>
      <c r="T252" s="7"/>
      <c r="U252" s="7"/>
      <c r="V252" s="288"/>
      <c r="W252" s="191"/>
      <c r="X252" s="7"/>
      <c r="Y252" s="28"/>
      <c r="Z252" s="2"/>
      <c r="AA252" s="2"/>
      <c r="AB252" s="31"/>
      <c r="AC252" s="31"/>
      <c r="AD252" s="31"/>
      <c r="AE252" s="2"/>
      <c r="AF252" s="2"/>
    </row>
    <row r="253" ht="15.75" hidden="1" customHeight="1" outlineLevel="1">
      <c r="A253" s="2"/>
      <c r="B253" s="2"/>
      <c r="C253" s="2"/>
      <c r="D253" s="2"/>
      <c r="E253" s="2"/>
      <c r="F253" s="7" t="s">
        <v>688</v>
      </c>
      <c r="G253" s="7" t="s">
        <v>2226</v>
      </c>
      <c r="H253" s="7"/>
      <c r="I253" s="7"/>
      <c r="J253" s="7"/>
      <c r="K253" s="7"/>
      <c r="L253" s="7"/>
      <c r="M253" s="7"/>
      <c r="N253" s="7"/>
      <c r="O253" s="7"/>
      <c r="P253" s="7"/>
      <c r="Q253" s="7"/>
      <c r="R253" s="7"/>
      <c r="S253" s="7"/>
      <c r="T253" s="7"/>
      <c r="U253" s="7"/>
      <c r="V253" s="288"/>
      <c r="W253" s="191"/>
      <c r="X253" s="7"/>
      <c r="Y253" s="28"/>
      <c r="Z253" s="2"/>
      <c r="AA253" s="2"/>
      <c r="AB253" s="31"/>
      <c r="AC253" s="31"/>
      <c r="AD253" s="31"/>
      <c r="AE253" s="2"/>
      <c r="AF253" s="2"/>
    </row>
    <row r="254" ht="15.75" customHeight="1" collapsed="1">
      <c r="A254" s="7"/>
      <c r="B254" s="7"/>
      <c r="C254" s="7"/>
      <c r="D254" s="7" t="s">
        <v>95</v>
      </c>
      <c r="E254" s="7" t="s">
        <v>875</v>
      </c>
      <c r="F254" s="7"/>
      <c r="G254" s="7"/>
      <c r="H254" s="7"/>
      <c r="I254" s="7"/>
      <c r="J254" s="7"/>
      <c r="K254" s="7"/>
      <c r="L254" s="7"/>
      <c r="M254" s="7"/>
      <c r="N254" s="7"/>
      <c r="O254" s="7"/>
      <c r="P254" s="7"/>
      <c r="Q254" s="7"/>
      <c r="R254" s="7"/>
      <c r="S254" s="7"/>
      <c r="T254" s="7"/>
      <c r="U254" s="7"/>
      <c r="V254" s="288"/>
      <c r="W254" s="191"/>
      <c r="X254" s="7"/>
      <c r="Y254" s="28"/>
      <c r="Z254" s="2"/>
      <c r="AA254" s="2"/>
      <c r="AB254" s="31"/>
      <c r="AC254" s="31"/>
      <c r="AD254" s="242" t="s">
        <v>2628</v>
      </c>
      <c r="AE254" s="2"/>
      <c r="AF254" s="2"/>
      <c r="AG254" s="2"/>
      <c r="AH254" s="2"/>
      <c r="AI254" s="2"/>
      <c r="AJ254" s="2"/>
      <c r="AK254" s="2"/>
      <c r="AL254" s="2"/>
      <c r="AM254" s="2"/>
      <c r="AN254" s="2"/>
      <c r="AO254" s="2"/>
      <c r="AP254" s="2"/>
      <c r="AQ254" s="2"/>
    </row>
    <row r="255" ht="15.75" hidden="1" customHeight="1" outlineLevel="1">
      <c r="A255" s="2"/>
      <c r="B255" s="2"/>
      <c r="C255" s="2"/>
      <c r="D255" s="2"/>
      <c r="E255" s="2"/>
      <c r="F255" s="7" t="s">
        <v>694</v>
      </c>
      <c r="G255" s="7" t="s">
        <v>2180</v>
      </c>
      <c r="H255" s="7"/>
      <c r="I255" s="7"/>
      <c r="J255" s="7"/>
      <c r="K255" s="7"/>
      <c r="L255" s="7"/>
      <c r="M255" s="7"/>
      <c r="N255" s="7"/>
      <c r="O255" s="7"/>
      <c r="P255" s="7"/>
      <c r="Q255" s="7"/>
      <c r="R255" s="7"/>
      <c r="S255" s="7"/>
      <c r="T255" s="7"/>
      <c r="U255" s="7"/>
      <c r="V255" s="288"/>
      <c r="W255" s="191"/>
      <c r="X255" s="7"/>
      <c r="Y255" s="28"/>
      <c r="Z255" s="2"/>
      <c r="AA255" s="2"/>
      <c r="AB255" s="31"/>
      <c r="AC255" s="31"/>
      <c r="AD255" s="31"/>
      <c r="AE255" s="2"/>
      <c r="AF255" s="2"/>
    </row>
    <row r="256" ht="15.75" customHeight="1" collapsed="1">
      <c r="A256" s="7"/>
      <c r="B256" s="7"/>
      <c r="C256" s="7"/>
      <c r="D256" s="7" t="s">
        <v>95</v>
      </c>
      <c r="E256" s="2" t="s">
        <v>838</v>
      </c>
      <c r="F256" s="7"/>
      <c r="G256" s="7"/>
      <c r="H256" s="7"/>
      <c r="I256" s="7"/>
      <c r="J256" s="7"/>
      <c r="K256" s="7"/>
      <c r="L256" s="7"/>
      <c r="M256" s="7"/>
      <c r="N256" s="7"/>
      <c r="O256" s="7"/>
      <c r="P256" s="7"/>
      <c r="Q256" s="7"/>
      <c r="R256" s="7"/>
      <c r="S256" s="7"/>
      <c r="T256" s="7"/>
      <c r="U256" s="7"/>
      <c r="V256" s="288"/>
      <c r="W256" s="191"/>
      <c r="X256" s="7"/>
      <c r="Y256" s="28"/>
      <c r="Z256" s="2"/>
      <c r="AA256" s="2"/>
      <c r="AB256" s="31"/>
      <c r="AC256" s="31"/>
      <c r="AD256" s="242" t="s">
        <v>2628</v>
      </c>
      <c r="AE256" s="2"/>
      <c r="AF256" s="2"/>
      <c r="AG256" s="2"/>
      <c r="AH256" s="2"/>
      <c r="AI256" s="2"/>
      <c r="AJ256" s="2"/>
      <c r="AK256" s="2"/>
      <c r="AL256" s="2"/>
      <c r="AM256" s="2"/>
      <c r="AN256" s="2"/>
      <c r="AO256" s="2"/>
      <c r="AP256" s="2"/>
      <c r="AQ256" s="2"/>
    </row>
    <row r="257" ht="15.75" hidden="1" customHeight="1" outlineLevel="1">
      <c r="A257" s="2"/>
      <c r="B257" s="2"/>
      <c r="C257" s="2"/>
      <c r="D257" s="2"/>
      <c r="E257" s="2"/>
      <c r="F257" s="7" t="s">
        <v>694</v>
      </c>
      <c r="G257" s="7" t="s">
        <v>2180</v>
      </c>
      <c r="H257" s="7"/>
      <c r="I257" s="7"/>
      <c r="J257" s="7"/>
      <c r="K257" s="7"/>
      <c r="L257" s="7"/>
      <c r="M257" s="7"/>
      <c r="N257" s="7"/>
      <c r="O257" s="7"/>
      <c r="P257" s="7"/>
      <c r="Q257" s="7"/>
      <c r="R257" s="7"/>
      <c r="S257" s="7"/>
      <c r="T257" s="7"/>
      <c r="U257" s="7"/>
      <c r="V257" s="288"/>
      <c r="W257" s="191"/>
      <c r="X257" s="7"/>
      <c r="Y257" s="28"/>
      <c r="Z257" s="2"/>
      <c r="AA257" s="2"/>
      <c r="AB257" s="31"/>
      <c r="AC257" s="31"/>
      <c r="AD257" s="31"/>
      <c r="AE257" s="2"/>
      <c r="AF257" s="2"/>
    </row>
    <row r="258" ht="15.75" customHeight="1" collapsed="1">
      <c r="A258" s="2"/>
      <c r="B258" s="2"/>
      <c r="C258" s="2"/>
      <c r="D258" s="2" t="s">
        <v>95</v>
      </c>
      <c r="E258" s="7" t="s">
        <v>771</v>
      </c>
      <c r="F258" s="7"/>
      <c r="G258" s="7"/>
      <c r="H258" s="7"/>
      <c r="I258" s="7"/>
      <c r="J258" s="7"/>
      <c r="K258" s="7"/>
      <c r="L258" s="7"/>
      <c r="M258" s="7"/>
      <c r="N258" s="7"/>
      <c r="O258" s="7"/>
      <c r="P258" s="7"/>
      <c r="Q258" s="7"/>
      <c r="R258" s="7"/>
      <c r="S258" s="7"/>
      <c r="T258" s="7"/>
      <c r="U258" s="7"/>
      <c r="V258" s="288"/>
      <c r="W258" s="191"/>
      <c r="X258" s="7"/>
      <c r="Y258" s="28"/>
      <c r="Z258" s="2"/>
      <c r="AA258" s="2"/>
      <c r="AB258" s="31"/>
      <c r="AC258" s="31"/>
      <c r="AD258" s="31"/>
      <c r="AE258" s="2"/>
      <c r="AF258" s="2"/>
      <c r="AG258" s="2"/>
      <c r="AH258" s="2"/>
      <c r="AI258" s="2"/>
      <c r="AJ258" s="2"/>
      <c r="AK258" s="2"/>
      <c r="AL258" s="2"/>
      <c r="AM258" s="2"/>
      <c r="AN258" s="2"/>
      <c r="AO258" s="2"/>
      <c r="AP258" s="2"/>
      <c r="AQ258" s="2"/>
    </row>
    <row r="259" ht="15.75" hidden="1" customHeight="1" outlineLevel="1">
      <c r="A259" s="2"/>
      <c r="B259" s="2"/>
      <c r="C259" s="2"/>
      <c r="D259" s="2"/>
      <c r="E259" s="7"/>
      <c r="F259" s="7" t="s">
        <v>687</v>
      </c>
      <c r="G259" s="7"/>
      <c r="H259" s="7"/>
      <c r="I259" s="7"/>
      <c r="J259" s="7"/>
      <c r="K259" s="7"/>
      <c r="L259" s="7"/>
      <c r="M259" s="7"/>
      <c r="N259" s="7"/>
      <c r="O259" s="7"/>
      <c r="P259" s="7"/>
      <c r="Q259" s="7"/>
      <c r="R259" s="7"/>
      <c r="S259" s="7"/>
      <c r="T259" s="7"/>
      <c r="U259" s="7"/>
      <c r="V259" s="288"/>
      <c r="W259" s="191"/>
      <c r="X259" s="7"/>
      <c r="Y259" s="28"/>
      <c r="Z259" s="2"/>
      <c r="AA259" s="2"/>
      <c r="AB259" s="31"/>
      <c r="AC259" s="31"/>
      <c r="AD259" s="31"/>
      <c r="AE259" s="2"/>
      <c r="AF259" s="2"/>
    </row>
    <row r="260" ht="15.75" hidden="1" customHeight="1" outlineLevel="1">
      <c r="A260" s="2"/>
      <c r="B260" s="2"/>
      <c r="C260" s="2"/>
      <c r="D260" s="2"/>
      <c r="E260" s="7"/>
      <c r="F260" s="7" t="s">
        <v>688</v>
      </c>
      <c r="G260" s="7"/>
      <c r="H260" s="7"/>
      <c r="I260" s="7"/>
      <c r="J260" s="7"/>
      <c r="K260" s="7"/>
      <c r="L260" s="7"/>
      <c r="M260" s="7"/>
      <c r="N260" s="7"/>
      <c r="O260" s="7"/>
      <c r="P260" s="7"/>
      <c r="Q260" s="7"/>
      <c r="R260" s="7"/>
      <c r="S260" s="7"/>
      <c r="T260" s="7"/>
      <c r="U260" s="7"/>
      <c r="V260" s="288"/>
      <c r="W260" s="191"/>
      <c r="X260" s="7"/>
      <c r="Y260" s="28"/>
      <c r="Z260" s="2"/>
      <c r="AA260" s="2"/>
      <c r="AB260" s="31"/>
      <c r="AC260" s="31"/>
      <c r="AD260" s="31"/>
      <c r="AE260" s="2"/>
      <c r="AF260" s="2"/>
    </row>
    <row r="261" ht="15.75" hidden="1" customHeight="1" outlineLevel="1">
      <c r="A261" s="2"/>
      <c r="B261" s="2"/>
      <c r="C261" s="2"/>
      <c r="D261" s="2"/>
      <c r="E261" s="7"/>
      <c r="F261" s="7" t="s">
        <v>692</v>
      </c>
      <c r="G261" s="7"/>
      <c r="H261" s="7"/>
      <c r="I261" s="7"/>
      <c r="J261" s="7"/>
      <c r="K261" s="7"/>
      <c r="L261" s="7"/>
      <c r="M261" s="7"/>
      <c r="N261" s="7"/>
      <c r="O261" s="7"/>
      <c r="P261" s="7"/>
      <c r="Q261" s="7"/>
      <c r="R261" s="7"/>
      <c r="S261" s="7"/>
      <c r="T261" s="7"/>
      <c r="U261" s="7"/>
      <c r="V261" s="288"/>
      <c r="W261" s="191"/>
      <c r="X261" s="7"/>
      <c r="Y261" s="28"/>
      <c r="Z261" s="2"/>
      <c r="AA261" s="2"/>
      <c r="AB261" s="31"/>
      <c r="AC261" s="31"/>
      <c r="AD261" s="31"/>
      <c r="AE261" s="2"/>
      <c r="AF261" s="2"/>
    </row>
    <row r="262" ht="15.75" customHeight="1" collapsed="1">
      <c r="A262" s="2"/>
      <c r="B262" s="2"/>
      <c r="C262" s="2"/>
      <c r="D262" s="2" t="s">
        <v>95</v>
      </c>
      <c r="E262" s="7" t="s">
        <v>881</v>
      </c>
      <c r="F262" s="7"/>
      <c r="G262" s="7"/>
      <c r="H262" s="7"/>
      <c r="I262" s="7"/>
      <c r="J262" s="7"/>
      <c r="K262" s="7"/>
      <c r="L262" s="7"/>
      <c r="M262" s="7"/>
      <c r="N262" s="7"/>
      <c r="O262" s="7"/>
      <c r="P262" s="7"/>
      <c r="Q262" s="7"/>
      <c r="R262" s="7"/>
      <c r="S262" s="7"/>
      <c r="T262" s="7"/>
      <c r="U262" s="7"/>
      <c r="V262" s="288"/>
      <c r="W262" s="191"/>
      <c r="X262" s="7"/>
      <c r="Y262" s="28"/>
      <c r="Z262" s="2"/>
      <c r="AA262" s="2"/>
      <c r="AB262" s="31"/>
      <c r="AC262" s="31"/>
      <c r="AD262" s="31"/>
      <c r="AE262" s="2"/>
      <c r="AF262" s="2"/>
      <c r="AG262" s="2"/>
      <c r="AH262" s="2"/>
      <c r="AI262" s="2"/>
      <c r="AJ262" s="2"/>
      <c r="AK262" s="2"/>
      <c r="AL262" s="2"/>
      <c r="AM262" s="2"/>
      <c r="AN262" s="2"/>
      <c r="AO262" s="2"/>
      <c r="AP262" s="2"/>
      <c r="AQ262" s="2"/>
    </row>
    <row r="263" ht="15.75" hidden="1" customHeight="1" outlineLevel="1">
      <c r="A263" s="2"/>
      <c r="B263" s="2"/>
      <c r="C263" s="2"/>
      <c r="D263" s="2"/>
      <c r="E263" s="7"/>
      <c r="F263" s="7" t="s">
        <v>687</v>
      </c>
      <c r="G263" s="7"/>
      <c r="H263" s="7"/>
      <c r="I263" s="7"/>
      <c r="J263" s="7"/>
      <c r="K263" s="7"/>
      <c r="L263" s="7"/>
      <c r="M263" s="7"/>
      <c r="N263" s="7"/>
      <c r="O263" s="7"/>
      <c r="P263" s="7"/>
      <c r="Q263" s="7"/>
      <c r="R263" s="7"/>
      <c r="S263" s="7"/>
      <c r="T263" s="7"/>
      <c r="U263" s="7"/>
      <c r="V263" s="288"/>
      <c r="W263" s="191"/>
      <c r="X263" s="7"/>
      <c r="Y263" s="28"/>
      <c r="Z263" s="2"/>
      <c r="AA263" s="2"/>
      <c r="AB263" s="31"/>
      <c r="AC263" s="31"/>
      <c r="AD263" s="31"/>
      <c r="AE263" s="2"/>
      <c r="AF263" s="2"/>
    </row>
    <row r="264" ht="15.75" hidden="1" customHeight="1" outlineLevel="1">
      <c r="A264" s="2"/>
      <c r="B264" s="2"/>
      <c r="C264" s="2"/>
      <c r="D264" s="2"/>
      <c r="E264" s="7"/>
      <c r="F264" s="7" t="s">
        <v>688</v>
      </c>
      <c r="G264" s="7"/>
      <c r="H264" s="7"/>
      <c r="I264" s="7"/>
      <c r="J264" s="7"/>
      <c r="K264" s="7"/>
      <c r="L264" s="7"/>
      <c r="M264" s="7"/>
      <c r="N264" s="7"/>
      <c r="O264" s="7"/>
      <c r="P264" s="7"/>
      <c r="Q264" s="7"/>
      <c r="R264" s="7"/>
      <c r="S264" s="7"/>
      <c r="T264" s="7"/>
      <c r="U264" s="7"/>
      <c r="V264" s="288"/>
      <c r="W264" s="191"/>
      <c r="X264" s="7"/>
      <c r="Y264" s="28"/>
      <c r="Z264" s="2"/>
      <c r="AA264" s="2"/>
      <c r="AB264" s="31"/>
      <c r="AC264" s="31"/>
      <c r="AD264" s="31"/>
      <c r="AE264" s="2"/>
      <c r="AF264" s="2"/>
    </row>
    <row r="265" ht="15.75" hidden="1" customHeight="1" outlineLevel="1">
      <c r="A265" s="2"/>
      <c r="B265" s="2"/>
      <c r="C265" s="2"/>
      <c r="D265" s="2"/>
      <c r="E265" s="7"/>
      <c r="F265" s="7" t="s">
        <v>689</v>
      </c>
      <c r="G265" s="7"/>
      <c r="H265" s="7"/>
      <c r="I265" s="7"/>
      <c r="J265" s="7"/>
      <c r="K265" s="7"/>
      <c r="L265" s="7"/>
      <c r="M265" s="7"/>
      <c r="N265" s="7"/>
      <c r="O265" s="7"/>
      <c r="P265" s="7"/>
      <c r="Q265" s="7"/>
      <c r="R265" s="7"/>
      <c r="S265" s="7"/>
      <c r="T265" s="7"/>
      <c r="U265" s="7"/>
      <c r="V265" s="288"/>
      <c r="W265" s="191"/>
      <c r="X265" s="7"/>
      <c r="Y265" s="28"/>
      <c r="Z265" s="2"/>
      <c r="AA265" s="2"/>
      <c r="AB265" s="31"/>
      <c r="AC265" s="31"/>
      <c r="AD265" s="31"/>
      <c r="AE265" s="2"/>
      <c r="AF265" s="2"/>
    </row>
    <row r="266" ht="15.75" customHeight="1" collapsed="1">
      <c r="A266" s="2"/>
      <c r="B266" s="2"/>
      <c r="C266" s="2"/>
      <c r="D266" s="2" t="s">
        <v>95</v>
      </c>
      <c r="E266" s="7" t="s">
        <v>755</v>
      </c>
      <c r="F266" s="7"/>
      <c r="G266" s="7"/>
      <c r="H266" s="7"/>
      <c r="I266" s="7"/>
      <c r="J266" s="7"/>
      <c r="K266" s="7"/>
      <c r="L266" s="7"/>
      <c r="M266" s="7"/>
      <c r="N266" s="7"/>
      <c r="O266" s="7"/>
      <c r="P266" s="7"/>
      <c r="Q266" s="7"/>
      <c r="R266" s="7"/>
      <c r="S266" s="7"/>
      <c r="T266" s="7"/>
      <c r="U266" s="7"/>
      <c r="V266" s="288"/>
      <c r="W266" s="191"/>
      <c r="X266" s="7"/>
      <c r="Y266" s="28"/>
      <c r="Z266" s="2"/>
      <c r="AA266" s="2"/>
      <c r="AB266" s="31"/>
      <c r="AC266" s="31"/>
      <c r="AD266" s="31"/>
      <c r="AE266" s="2"/>
      <c r="AF266" s="2"/>
      <c r="AG266" s="2"/>
      <c r="AH266" s="2"/>
      <c r="AI266" s="2"/>
      <c r="AJ266" s="2"/>
      <c r="AK266" s="2"/>
      <c r="AL266" s="2"/>
      <c r="AM266" s="2"/>
      <c r="AN266" s="2"/>
      <c r="AO266" s="2"/>
      <c r="AP266" s="2"/>
      <c r="AQ266" s="2"/>
    </row>
    <row r="267" ht="15.75" hidden="1" customHeight="1" outlineLevel="1">
      <c r="A267" s="2"/>
      <c r="B267" s="2"/>
      <c r="C267" s="2"/>
      <c r="D267" s="2"/>
      <c r="E267" s="7"/>
      <c r="F267" s="7" t="s">
        <v>687</v>
      </c>
      <c r="G267" s="7"/>
      <c r="H267" s="7"/>
      <c r="I267" s="7"/>
      <c r="J267" s="7"/>
      <c r="K267" s="7"/>
      <c r="L267" s="7"/>
      <c r="M267" s="7"/>
      <c r="N267" s="7"/>
      <c r="O267" s="7"/>
      <c r="P267" s="7"/>
      <c r="Q267" s="7"/>
      <c r="R267" s="7"/>
      <c r="S267" s="7"/>
      <c r="T267" s="7"/>
      <c r="U267" s="7"/>
      <c r="V267" s="288"/>
      <c r="W267" s="191"/>
      <c r="X267" s="7"/>
      <c r="Y267" s="28"/>
      <c r="Z267" s="2"/>
      <c r="AA267" s="2"/>
      <c r="AB267" s="31"/>
      <c r="AC267" s="31"/>
      <c r="AD267" s="31"/>
      <c r="AE267" s="2"/>
      <c r="AF267" s="2"/>
    </row>
    <row r="268" ht="15.75" hidden="1" customHeight="1" outlineLevel="1">
      <c r="A268" s="2"/>
      <c r="B268" s="2"/>
      <c r="C268" s="2"/>
      <c r="D268" s="2"/>
      <c r="E268" s="7"/>
      <c r="F268" s="7" t="s">
        <v>688</v>
      </c>
      <c r="G268" s="7"/>
      <c r="H268" s="7"/>
      <c r="I268" s="7"/>
      <c r="J268" s="7"/>
      <c r="K268" s="7"/>
      <c r="L268" s="7"/>
      <c r="M268" s="7"/>
      <c r="N268" s="7"/>
      <c r="O268" s="7"/>
      <c r="P268" s="7"/>
      <c r="Q268" s="7"/>
      <c r="R268" s="7"/>
      <c r="S268" s="7"/>
      <c r="T268" s="7"/>
      <c r="U268" s="7"/>
      <c r="V268" s="288"/>
      <c r="W268" s="191"/>
      <c r="X268" s="7"/>
      <c r="Y268" s="28"/>
      <c r="Z268" s="2"/>
      <c r="AA268" s="2"/>
      <c r="AB268" s="31"/>
      <c r="AC268" s="31"/>
      <c r="AD268" s="31"/>
      <c r="AE268" s="2"/>
      <c r="AF268" s="2"/>
    </row>
    <row r="269" ht="15.75" customHeight="1" collapsed="1">
      <c r="A269" s="2"/>
      <c r="B269" s="2"/>
      <c r="C269" s="2"/>
      <c r="D269" s="2" t="s">
        <v>95</v>
      </c>
      <c r="E269" s="7" t="s">
        <v>889</v>
      </c>
      <c r="F269" s="7"/>
      <c r="G269" s="7"/>
      <c r="H269" s="7"/>
      <c r="I269" s="7"/>
      <c r="J269" s="7"/>
      <c r="K269" s="7"/>
      <c r="L269" s="7"/>
      <c r="M269" s="7"/>
      <c r="N269" s="7"/>
      <c r="O269" s="7"/>
      <c r="P269" s="7"/>
      <c r="Q269" s="7"/>
      <c r="R269" s="7"/>
      <c r="S269" s="7"/>
      <c r="T269" s="7"/>
      <c r="U269" s="7"/>
      <c r="V269" s="288"/>
      <c r="W269" s="191"/>
      <c r="X269" s="7"/>
      <c r="Y269" s="28"/>
      <c r="Z269" s="2"/>
      <c r="AA269" s="2"/>
      <c r="AB269" s="31"/>
      <c r="AC269" s="31"/>
      <c r="AD269" s="31"/>
      <c r="AE269" s="2"/>
      <c r="AF269" s="2"/>
      <c r="AG269" s="2"/>
      <c r="AH269" s="2"/>
      <c r="AI269" s="2"/>
      <c r="AJ269" s="2"/>
      <c r="AK269" s="2"/>
      <c r="AL269" s="2"/>
      <c r="AM269" s="2"/>
      <c r="AN269" s="2"/>
      <c r="AO269" s="2"/>
      <c r="AP269" s="2"/>
      <c r="AQ269" s="2"/>
    </row>
    <row r="270" ht="15.75" hidden="1" customHeight="1" outlineLevel="1">
      <c r="A270" s="2"/>
      <c r="B270" s="2"/>
      <c r="C270" s="2"/>
      <c r="D270" s="2"/>
      <c r="E270" s="7"/>
      <c r="F270" s="7" t="s">
        <v>687</v>
      </c>
      <c r="G270" s="7" t="s">
        <v>2180</v>
      </c>
      <c r="H270" s="7"/>
      <c r="I270" s="7"/>
      <c r="J270" s="7"/>
      <c r="K270" s="7"/>
      <c r="L270" s="7"/>
      <c r="M270" s="7"/>
      <c r="N270" s="7"/>
      <c r="O270" s="7"/>
      <c r="P270" s="7"/>
      <c r="Q270" s="7"/>
      <c r="R270" s="7"/>
      <c r="S270" s="7"/>
      <c r="T270" s="7"/>
      <c r="U270" s="7"/>
      <c r="V270" s="288"/>
      <c r="W270" s="191"/>
      <c r="X270" s="7"/>
      <c r="Y270" s="28"/>
      <c r="Z270" s="2"/>
      <c r="AA270" s="2"/>
      <c r="AB270" s="31"/>
      <c r="AC270" s="31"/>
      <c r="AD270" s="31"/>
      <c r="AE270" s="2"/>
      <c r="AF270" s="2"/>
    </row>
    <row r="271" ht="15.75" hidden="1" customHeight="1" outlineLevel="1">
      <c r="A271" s="2"/>
      <c r="B271" s="2"/>
      <c r="C271" s="2"/>
      <c r="D271" s="2"/>
      <c r="E271" s="7"/>
      <c r="F271" s="7" t="s">
        <v>688</v>
      </c>
      <c r="G271" s="7" t="s">
        <v>2226</v>
      </c>
      <c r="H271" s="7"/>
      <c r="I271" s="7"/>
      <c r="J271" s="7"/>
      <c r="K271" s="7"/>
      <c r="L271" s="7"/>
      <c r="M271" s="7"/>
      <c r="N271" s="7"/>
      <c r="O271" s="7"/>
      <c r="P271" s="7"/>
      <c r="Q271" s="7"/>
      <c r="R271" s="7"/>
      <c r="S271" s="7"/>
      <c r="T271" s="7"/>
      <c r="U271" s="7"/>
      <c r="V271" s="288"/>
      <c r="W271" s="191"/>
      <c r="X271" s="7"/>
      <c r="Y271" s="28"/>
      <c r="Z271" s="2"/>
      <c r="AA271" s="2"/>
      <c r="AB271" s="31"/>
      <c r="AC271" s="31"/>
      <c r="AD271" s="31"/>
      <c r="AE271" s="2"/>
      <c r="AF271" s="2"/>
    </row>
    <row r="272" ht="15.75" hidden="1" customHeight="1" outlineLevel="1">
      <c r="A272" s="2"/>
      <c r="B272" s="2"/>
      <c r="C272" s="2"/>
      <c r="D272" s="2"/>
      <c r="E272" s="7"/>
      <c r="F272" s="7" t="s">
        <v>695</v>
      </c>
      <c r="G272" s="7" t="s">
        <v>2226</v>
      </c>
      <c r="H272" s="7"/>
      <c r="I272" s="7"/>
      <c r="J272" s="7"/>
      <c r="K272" s="7"/>
      <c r="L272" s="7"/>
      <c r="M272" s="7"/>
      <c r="N272" s="7"/>
      <c r="O272" s="7"/>
      <c r="P272" s="7"/>
      <c r="Q272" s="7"/>
      <c r="R272" s="7"/>
      <c r="S272" s="7"/>
      <c r="T272" s="7"/>
      <c r="U272" s="7"/>
      <c r="V272" s="288"/>
      <c r="W272" s="191"/>
      <c r="X272" s="7"/>
      <c r="Y272" s="28"/>
      <c r="Z272" s="2"/>
      <c r="AA272" s="2"/>
      <c r="AB272" s="31"/>
      <c r="AC272" s="31"/>
      <c r="AD272" s="31"/>
      <c r="AE272" s="2"/>
      <c r="AF272" s="2"/>
    </row>
    <row r="273" ht="15.75" hidden="1" customHeight="1" outlineLevel="1">
      <c r="A273" s="2"/>
      <c r="B273" s="2"/>
      <c r="C273" s="2"/>
      <c r="D273" s="2"/>
      <c r="E273" s="7"/>
      <c r="F273" s="7" t="s">
        <v>2281</v>
      </c>
      <c r="G273" s="7" t="s">
        <v>2226</v>
      </c>
      <c r="H273" s="7"/>
      <c r="I273" s="7"/>
      <c r="J273" s="7"/>
      <c r="K273" s="7"/>
      <c r="L273" s="7"/>
      <c r="M273" s="7"/>
      <c r="N273" s="7"/>
      <c r="O273" s="7"/>
      <c r="P273" s="7"/>
      <c r="Q273" s="7"/>
      <c r="R273" s="7"/>
      <c r="S273" s="7"/>
      <c r="T273" s="7"/>
      <c r="U273" s="7"/>
      <c r="V273" s="288"/>
      <c r="W273" s="191"/>
      <c r="X273" s="7"/>
      <c r="Y273" s="28"/>
      <c r="Z273" s="2"/>
      <c r="AA273" s="2"/>
      <c r="AB273" s="31"/>
      <c r="AC273" s="31"/>
      <c r="AD273" s="31"/>
      <c r="AE273" s="2"/>
      <c r="AF273" s="2"/>
    </row>
    <row r="274" ht="15.75" hidden="1" customHeight="1" outlineLevel="1">
      <c r="A274" s="2"/>
      <c r="B274" s="2"/>
      <c r="C274" s="2"/>
      <c r="D274" s="2"/>
      <c r="E274" s="7"/>
      <c r="F274" s="7" t="s">
        <v>2269</v>
      </c>
      <c r="G274" s="7" t="s">
        <v>2226</v>
      </c>
      <c r="H274" s="7"/>
      <c r="I274" s="7"/>
      <c r="J274" s="7"/>
      <c r="K274" s="7"/>
      <c r="L274" s="7"/>
      <c r="M274" s="7"/>
      <c r="N274" s="7"/>
      <c r="O274" s="7"/>
      <c r="P274" s="7"/>
      <c r="Q274" s="7"/>
      <c r="R274" s="7"/>
      <c r="S274" s="7"/>
      <c r="T274" s="7"/>
      <c r="U274" s="7"/>
      <c r="V274" s="288"/>
      <c r="W274" s="191"/>
      <c r="X274" s="7"/>
      <c r="Y274" s="28"/>
      <c r="Z274" s="2"/>
      <c r="AA274" s="2"/>
      <c r="AB274" s="31"/>
      <c r="AC274" s="31"/>
      <c r="AD274" s="31"/>
      <c r="AE274" s="2"/>
      <c r="AF274" s="2"/>
    </row>
    <row r="275" ht="15.75" hidden="1" customHeight="1" outlineLevel="1">
      <c r="A275" s="2"/>
      <c r="B275" s="2"/>
      <c r="C275" s="2"/>
      <c r="D275" s="2"/>
      <c r="E275" s="7"/>
      <c r="F275" s="7" t="s">
        <v>689</v>
      </c>
      <c r="G275" s="7" t="s">
        <v>2226</v>
      </c>
      <c r="H275" s="7"/>
      <c r="I275" s="7"/>
      <c r="J275" s="7"/>
      <c r="K275" s="7"/>
      <c r="L275" s="7"/>
      <c r="M275" s="7"/>
      <c r="N275" s="7"/>
      <c r="O275" s="7"/>
      <c r="P275" s="7"/>
      <c r="Q275" s="7"/>
      <c r="R275" s="7"/>
      <c r="S275" s="7"/>
      <c r="T275" s="7"/>
      <c r="U275" s="7"/>
      <c r="V275" s="288"/>
      <c r="W275" s="191"/>
      <c r="X275" s="7"/>
      <c r="Y275" s="28"/>
      <c r="Z275" s="2"/>
      <c r="AA275" s="2"/>
      <c r="AB275" s="31"/>
      <c r="AC275" s="31"/>
      <c r="AD275" s="31"/>
      <c r="AE275" s="2"/>
      <c r="AF275" s="2"/>
    </row>
    <row r="276" ht="15.75" customHeight="1" collapsed="1">
      <c r="A276" s="2"/>
      <c r="B276" s="2"/>
      <c r="C276" s="2"/>
      <c r="D276" s="2" t="s">
        <v>95</v>
      </c>
      <c r="E276" s="7" t="s">
        <v>773</v>
      </c>
      <c r="F276" s="7"/>
      <c r="G276" s="7"/>
      <c r="H276" s="7"/>
      <c r="I276" s="7"/>
      <c r="J276" s="7"/>
      <c r="K276" s="7"/>
      <c r="L276" s="7"/>
      <c r="M276" s="7"/>
      <c r="N276" s="7"/>
      <c r="O276" s="7"/>
      <c r="P276" s="7"/>
      <c r="Q276" s="7"/>
      <c r="R276" s="7"/>
      <c r="S276" s="7"/>
      <c r="T276" s="7"/>
      <c r="U276" s="7"/>
      <c r="V276" s="288"/>
      <c r="W276" s="191"/>
      <c r="X276" s="7"/>
      <c r="Y276" s="28"/>
      <c r="Z276" s="2"/>
      <c r="AA276" s="2"/>
      <c r="AB276" s="31"/>
      <c r="AC276" s="31"/>
      <c r="AD276" s="31"/>
      <c r="AE276" s="2"/>
      <c r="AF276" s="2"/>
      <c r="AG276" s="2"/>
      <c r="AH276" s="2"/>
      <c r="AI276" s="2"/>
      <c r="AJ276" s="2"/>
      <c r="AK276" s="2"/>
      <c r="AL276" s="2"/>
      <c r="AM276" s="2"/>
      <c r="AN276" s="2"/>
      <c r="AO276" s="2"/>
      <c r="AP276" s="2"/>
      <c r="AQ276" s="2"/>
    </row>
    <row r="277" ht="15.75" hidden="1" customHeight="1" outlineLevel="1">
      <c r="A277" s="2"/>
      <c r="B277" s="2"/>
      <c r="C277" s="2"/>
      <c r="D277" s="2"/>
      <c r="E277" s="7"/>
      <c r="F277" s="7" t="s">
        <v>687</v>
      </c>
      <c r="G277" s="7" t="s">
        <v>2180</v>
      </c>
      <c r="H277" s="7"/>
      <c r="I277" s="7"/>
      <c r="J277" s="7"/>
      <c r="K277" s="7"/>
      <c r="L277" s="7"/>
      <c r="M277" s="7"/>
      <c r="N277" s="7"/>
      <c r="O277" s="7"/>
      <c r="P277" s="7"/>
      <c r="Q277" s="7"/>
      <c r="R277" s="7"/>
      <c r="S277" s="7"/>
      <c r="T277" s="7"/>
      <c r="U277" s="7"/>
      <c r="V277" s="288"/>
      <c r="W277" s="191"/>
      <c r="X277" s="7"/>
      <c r="Y277" s="28"/>
      <c r="Z277" s="2"/>
      <c r="AA277" s="2"/>
      <c r="AB277" s="31"/>
      <c r="AC277" s="31"/>
      <c r="AD277" s="31"/>
      <c r="AE277" s="2"/>
      <c r="AF277" s="2"/>
    </row>
    <row r="278" ht="15.75" hidden="1" customHeight="1" outlineLevel="1">
      <c r="A278" s="2"/>
      <c r="B278" s="2"/>
      <c r="C278" s="2"/>
      <c r="D278" s="2"/>
      <c r="E278" s="7"/>
      <c r="F278" s="7" t="s">
        <v>688</v>
      </c>
      <c r="G278" s="7" t="s">
        <v>2226</v>
      </c>
      <c r="H278" s="7"/>
      <c r="I278" s="7"/>
      <c r="J278" s="7"/>
      <c r="K278" s="7"/>
      <c r="L278" s="7"/>
      <c r="M278" s="7"/>
      <c r="N278" s="7"/>
      <c r="O278" s="7"/>
      <c r="P278" s="7"/>
      <c r="Q278" s="7"/>
      <c r="R278" s="7"/>
      <c r="S278" s="7"/>
      <c r="T278" s="7"/>
      <c r="U278" s="7"/>
      <c r="V278" s="288"/>
      <c r="W278" s="191"/>
      <c r="X278" s="7"/>
      <c r="Y278" s="28"/>
      <c r="Z278" s="2"/>
      <c r="AA278" s="2"/>
      <c r="AB278" s="31"/>
      <c r="AC278" s="31"/>
      <c r="AD278" s="31"/>
      <c r="AE278" s="2"/>
      <c r="AF278" s="2"/>
    </row>
    <row r="279" ht="15.75" hidden="1" customHeight="1" outlineLevel="1">
      <c r="A279" s="2"/>
      <c r="B279" s="2"/>
      <c r="C279" s="2"/>
      <c r="D279" s="2"/>
      <c r="E279" s="7"/>
      <c r="F279" s="7" t="s">
        <v>695</v>
      </c>
      <c r="G279" s="7" t="s">
        <v>2226</v>
      </c>
      <c r="H279" s="7"/>
      <c r="I279" s="7"/>
      <c r="J279" s="7"/>
      <c r="K279" s="7"/>
      <c r="L279" s="7"/>
      <c r="M279" s="7"/>
      <c r="N279" s="7"/>
      <c r="O279" s="7"/>
      <c r="P279" s="7"/>
      <c r="Q279" s="7"/>
      <c r="R279" s="7"/>
      <c r="S279" s="7"/>
      <c r="T279" s="7"/>
      <c r="U279" s="7"/>
      <c r="V279" s="288"/>
      <c r="W279" s="191"/>
      <c r="X279" s="7"/>
      <c r="Y279" s="28"/>
      <c r="Z279" s="2"/>
      <c r="AA279" s="2"/>
      <c r="AB279" s="31"/>
      <c r="AC279" s="31"/>
      <c r="AD279" s="31"/>
      <c r="AE279" s="2"/>
      <c r="AF279" s="2"/>
    </row>
    <row r="280" ht="15.75" hidden="1" customHeight="1" outlineLevel="1">
      <c r="A280" s="2"/>
      <c r="B280" s="2"/>
      <c r="C280" s="2"/>
      <c r="D280" s="2"/>
      <c r="E280" s="7"/>
      <c r="F280" s="7" t="s">
        <v>2281</v>
      </c>
      <c r="G280" s="7" t="s">
        <v>2226</v>
      </c>
      <c r="H280" s="7"/>
      <c r="I280" s="7"/>
      <c r="J280" s="7"/>
      <c r="K280" s="7"/>
      <c r="L280" s="7"/>
      <c r="M280" s="7"/>
      <c r="N280" s="7"/>
      <c r="O280" s="7"/>
      <c r="P280" s="7"/>
      <c r="Q280" s="7"/>
      <c r="R280" s="7"/>
      <c r="S280" s="7"/>
      <c r="T280" s="7"/>
      <c r="U280" s="7"/>
      <c r="V280" s="288"/>
      <c r="W280" s="191"/>
      <c r="X280" s="7"/>
      <c r="Y280" s="28"/>
      <c r="Z280" s="2"/>
      <c r="AA280" s="2"/>
      <c r="AB280" s="31"/>
      <c r="AC280" s="31"/>
      <c r="AD280" s="31"/>
      <c r="AE280" s="2"/>
      <c r="AF280" s="2"/>
    </row>
    <row r="281" ht="15.75" hidden="1" customHeight="1" outlineLevel="1">
      <c r="A281" s="2"/>
      <c r="B281" s="2"/>
      <c r="C281" s="2"/>
      <c r="D281" s="2"/>
      <c r="E281" s="7"/>
      <c r="F281" s="7" t="s">
        <v>2269</v>
      </c>
      <c r="G281" s="7" t="s">
        <v>2226</v>
      </c>
      <c r="H281" s="7"/>
      <c r="I281" s="7"/>
      <c r="J281" s="7"/>
      <c r="K281" s="7"/>
      <c r="L281" s="7"/>
      <c r="M281" s="7"/>
      <c r="N281" s="7"/>
      <c r="O281" s="7"/>
      <c r="P281" s="7"/>
      <c r="Q281" s="7"/>
      <c r="R281" s="7"/>
      <c r="S281" s="7"/>
      <c r="T281" s="7"/>
      <c r="U281" s="7"/>
      <c r="V281" s="288"/>
      <c r="W281" s="191"/>
      <c r="X281" s="7"/>
      <c r="Y281" s="28"/>
      <c r="Z281" s="2"/>
      <c r="AA281" s="2"/>
      <c r="AB281" s="31"/>
      <c r="AC281" s="31"/>
      <c r="AD281" s="31"/>
      <c r="AE281" s="2"/>
      <c r="AF281" s="2"/>
    </row>
    <row r="282" ht="15.75" customHeight="1">
      <c r="A282" s="2"/>
      <c r="B282" s="2"/>
      <c r="C282" s="2"/>
      <c r="D282" s="2" t="s">
        <v>93</v>
      </c>
      <c r="E282" s="7" t="s">
        <v>824</v>
      </c>
      <c r="F282" s="7" t="s">
        <v>691</v>
      </c>
      <c r="G282" s="7"/>
      <c r="H282" s="7"/>
      <c r="I282" s="7"/>
      <c r="J282" s="7"/>
      <c r="K282" s="7"/>
      <c r="L282" s="7"/>
      <c r="M282" s="7"/>
      <c r="N282" s="7"/>
      <c r="O282" s="7"/>
      <c r="P282" s="7"/>
      <c r="Q282" s="7"/>
      <c r="R282" s="7"/>
      <c r="S282" s="7"/>
      <c r="T282" s="7"/>
      <c r="U282" s="7"/>
      <c r="V282" s="288"/>
      <c r="W282" s="191"/>
      <c r="X282" s="7"/>
      <c r="Y282" s="28"/>
      <c r="Z282" s="2"/>
      <c r="AA282" s="2"/>
      <c r="AB282" s="31"/>
      <c r="AC282" s="31"/>
      <c r="AD282" s="31"/>
      <c r="AE282" s="2"/>
      <c r="AF282" s="2"/>
      <c r="AG282" s="2"/>
      <c r="AH282" s="2"/>
      <c r="AI282" s="2"/>
      <c r="AJ282" s="2"/>
      <c r="AK282" s="2"/>
      <c r="AL282" s="2"/>
      <c r="AM282" s="2"/>
      <c r="AN282" s="2"/>
      <c r="AO282" s="2"/>
      <c r="AP282" s="2"/>
      <c r="AQ282" s="2"/>
    </row>
    <row r="283" ht="15.75" customHeight="1" outlineLevel="1">
      <c r="A283" s="2"/>
      <c r="B283" s="2"/>
      <c r="C283" s="2"/>
      <c r="D283" s="2"/>
      <c r="E283" s="2"/>
      <c r="F283" s="7" t="s">
        <v>2360</v>
      </c>
      <c r="G283" s="7" t="s">
        <v>2180</v>
      </c>
      <c r="H283" s="7"/>
      <c r="I283" s="7"/>
      <c r="J283" s="7"/>
      <c r="K283" s="7"/>
      <c r="L283" s="7"/>
      <c r="M283" s="7"/>
      <c r="N283" s="7"/>
      <c r="O283" s="7"/>
      <c r="P283" s="7"/>
      <c r="Q283" s="7"/>
      <c r="R283" s="7"/>
      <c r="S283" s="7"/>
      <c r="T283" s="7"/>
      <c r="U283" s="7"/>
      <c r="V283" s="288"/>
      <c r="W283" s="191"/>
      <c r="X283" s="7"/>
      <c r="Y283" s="28"/>
      <c r="Z283" s="2"/>
      <c r="AA283" s="2"/>
      <c r="AB283" s="31"/>
      <c r="AC283" s="31"/>
      <c r="AD283" s="31"/>
      <c r="AE283" s="2"/>
      <c r="AF283" s="2"/>
    </row>
    <row r="284" ht="15.75" customHeight="1" outlineLevel="1">
      <c r="A284" s="2"/>
      <c r="B284" s="2"/>
      <c r="C284" s="2"/>
      <c r="D284" s="2"/>
      <c r="E284" s="2"/>
      <c r="F284" s="7" t="s">
        <v>2457</v>
      </c>
      <c r="G284" s="7" t="s">
        <v>2226</v>
      </c>
      <c r="H284" s="7"/>
      <c r="I284" s="7"/>
      <c r="J284" s="7"/>
      <c r="K284" s="7"/>
      <c r="L284" s="7"/>
      <c r="M284" s="7"/>
      <c r="N284" s="7"/>
      <c r="O284" s="7"/>
      <c r="P284" s="7"/>
      <c r="Q284" s="7"/>
      <c r="R284" s="7"/>
      <c r="S284" s="7"/>
      <c r="T284" s="7"/>
      <c r="U284" s="7"/>
      <c r="V284" s="288"/>
      <c r="W284" s="191"/>
      <c r="X284" s="7"/>
      <c r="Y284" s="28"/>
      <c r="Z284" s="2"/>
      <c r="AA284" s="2"/>
      <c r="AB284" s="31"/>
      <c r="AC284" s="31"/>
      <c r="AD284" s="31"/>
      <c r="AE284" s="2"/>
      <c r="AF284" s="2"/>
    </row>
    <row r="285" ht="15.75" customHeight="1" collapsed="1">
      <c r="A285" s="38"/>
      <c r="B285" s="38"/>
      <c r="C285" s="38"/>
      <c r="D285" s="38" t="s">
        <v>93</v>
      </c>
      <c r="E285" s="7" t="s">
        <v>826</v>
      </c>
      <c r="F285" s="7"/>
      <c r="G285" s="7"/>
      <c r="H285" s="7"/>
      <c r="I285" s="7"/>
      <c r="J285" s="7"/>
      <c r="K285" s="7"/>
      <c r="L285" s="7"/>
      <c r="M285" s="7"/>
      <c r="N285" s="7"/>
      <c r="O285" s="7"/>
      <c r="P285" s="7"/>
      <c r="Q285" s="7"/>
      <c r="R285" s="7"/>
      <c r="S285" s="7"/>
      <c r="T285" s="7"/>
      <c r="U285" s="7"/>
      <c r="V285" s="288"/>
      <c r="W285" s="191"/>
      <c r="X285" s="7"/>
      <c r="Y285" s="28"/>
      <c r="Z285" s="2"/>
      <c r="AA285" s="2"/>
      <c r="AB285" s="31"/>
      <c r="AC285" s="31"/>
      <c r="AD285" s="31"/>
      <c r="AE285" s="2"/>
      <c r="AF285" s="2"/>
      <c r="AG285" s="2"/>
      <c r="AH285" s="2"/>
      <c r="AI285" s="2"/>
      <c r="AJ285" s="2"/>
      <c r="AK285" s="2"/>
      <c r="AL285" s="2"/>
      <c r="AM285" s="2"/>
      <c r="AN285" s="2"/>
      <c r="AO285" s="2"/>
      <c r="AP285" s="2"/>
      <c r="AQ285" s="2"/>
    </row>
    <row r="286" ht="15.75" hidden="1" customHeight="1" outlineLevel="1">
      <c r="A286" s="2"/>
      <c r="B286" s="2"/>
      <c r="C286" s="2"/>
      <c r="D286" s="2"/>
      <c r="E286" s="7"/>
      <c r="F286" s="7" t="s">
        <v>2471</v>
      </c>
      <c r="G286" s="7" t="s">
        <v>2180</v>
      </c>
      <c r="H286" s="7"/>
      <c r="I286" s="7"/>
      <c r="J286" s="7"/>
      <c r="K286" s="7"/>
      <c r="L286" s="7"/>
      <c r="M286" s="7"/>
      <c r="N286" s="7"/>
      <c r="O286" s="7"/>
      <c r="P286" s="7"/>
      <c r="Q286" s="7"/>
      <c r="R286" s="7"/>
      <c r="S286" s="7"/>
      <c r="T286" s="7"/>
      <c r="U286" s="7"/>
      <c r="V286" s="288"/>
      <c r="W286" s="191"/>
      <c r="X286" s="7"/>
      <c r="Y286" s="28"/>
      <c r="Z286" s="2"/>
      <c r="AA286" s="2"/>
      <c r="AB286" s="31"/>
      <c r="AC286" s="31"/>
      <c r="AD286" s="31"/>
      <c r="AE286" s="2"/>
      <c r="AF286" s="2"/>
    </row>
    <row r="287" ht="15.75" hidden="1" customHeight="1" outlineLevel="1">
      <c r="A287" s="2"/>
      <c r="B287" s="2"/>
      <c r="C287" s="2"/>
      <c r="D287" s="2"/>
      <c r="E287" s="7"/>
      <c r="F287" s="7" t="s">
        <v>2457</v>
      </c>
      <c r="G287" s="7" t="s">
        <v>2226</v>
      </c>
      <c r="H287" s="7"/>
      <c r="I287" s="7"/>
      <c r="J287" s="7"/>
      <c r="K287" s="7"/>
      <c r="L287" s="7"/>
      <c r="M287" s="7"/>
      <c r="N287" s="7"/>
      <c r="O287" s="7"/>
      <c r="P287" s="7"/>
      <c r="Q287" s="7"/>
      <c r="R287" s="7"/>
      <c r="S287" s="7"/>
      <c r="T287" s="7"/>
      <c r="U287" s="7"/>
      <c r="V287" s="288"/>
      <c r="W287" s="191"/>
      <c r="X287" s="7"/>
      <c r="Y287" s="28"/>
      <c r="Z287" s="2"/>
      <c r="AA287" s="2"/>
      <c r="AB287" s="31"/>
      <c r="AC287" s="31"/>
      <c r="AD287" s="31"/>
      <c r="AE287" s="2"/>
      <c r="AF287" s="2"/>
    </row>
    <row r="288" ht="15.75" customHeight="1">
      <c r="A288" s="2"/>
      <c r="B288" s="2"/>
      <c r="C288" s="2"/>
      <c r="D288" s="2" t="s">
        <v>93</v>
      </c>
      <c r="E288" s="7" t="s">
        <v>866</v>
      </c>
      <c r="F288" s="7" t="s">
        <v>691</v>
      </c>
      <c r="G288" s="7"/>
      <c r="H288" s="7"/>
      <c r="I288" s="7"/>
      <c r="J288" s="7"/>
      <c r="K288" s="7"/>
      <c r="L288" s="7"/>
      <c r="M288" s="7"/>
      <c r="N288" s="7"/>
      <c r="O288" s="7"/>
      <c r="P288" s="7"/>
      <c r="Q288" s="7"/>
      <c r="R288" s="7"/>
      <c r="S288" s="7"/>
      <c r="T288" s="7"/>
      <c r="U288" s="7"/>
      <c r="V288" s="288"/>
      <c r="W288" s="191"/>
      <c r="X288" s="7"/>
      <c r="Y288" s="28"/>
      <c r="Z288" s="2"/>
      <c r="AA288" s="2"/>
      <c r="AB288" s="31"/>
      <c r="AC288" s="31"/>
      <c r="AD288" s="31"/>
      <c r="AE288" s="2"/>
      <c r="AF288" s="2"/>
      <c r="AG288" s="2"/>
      <c r="AH288" s="2"/>
      <c r="AI288" s="2"/>
      <c r="AJ288" s="2"/>
      <c r="AK288" s="2"/>
      <c r="AL288" s="2"/>
      <c r="AM288" s="2"/>
      <c r="AN288" s="2"/>
      <c r="AO288" s="2"/>
      <c r="AP288" s="2"/>
      <c r="AQ288" s="2"/>
    </row>
    <row r="289" ht="15.75" customHeight="1" outlineLevel="1">
      <c r="A289" s="2"/>
      <c r="B289" s="2"/>
      <c r="C289" s="2"/>
      <c r="D289" s="2"/>
      <c r="E289" s="2"/>
      <c r="F289" s="7" t="s">
        <v>2382</v>
      </c>
      <c r="G289" s="7" t="s">
        <v>2180</v>
      </c>
      <c r="H289" s="7"/>
      <c r="I289" s="7"/>
      <c r="J289" s="7"/>
      <c r="K289" s="7"/>
      <c r="L289" s="7"/>
      <c r="M289" s="7"/>
      <c r="N289" s="7"/>
      <c r="O289" s="7"/>
      <c r="P289" s="7"/>
      <c r="Q289" s="7"/>
      <c r="R289" s="7"/>
      <c r="S289" s="7"/>
      <c r="T289" s="7"/>
      <c r="U289" s="7"/>
      <c r="V289" s="288"/>
      <c r="W289" s="191"/>
      <c r="X289" s="7"/>
      <c r="Y289" s="28"/>
      <c r="Z289" s="2"/>
      <c r="AA289" s="2"/>
      <c r="AB289" s="31"/>
      <c r="AC289" s="31"/>
      <c r="AD289" s="31"/>
      <c r="AE289" s="2"/>
      <c r="AF289" s="2"/>
    </row>
    <row r="290" ht="15.75" customHeight="1" collapsed="1">
      <c r="A290" s="2"/>
      <c r="B290" s="2"/>
      <c r="C290" s="2"/>
      <c r="D290" s="2" t="s">
        <v>93</v>
      </c>
      <c r="E290" s="7" t="s">
        <v>822</v>
      </c>
      <c r="F290" s="7"/>
      <c r="G290" s="7"/>
      <c r="H290" s="7"/>
      <c r="I290" s="7"/>
      <c r="J290" s="7"/>
      <c r="K290" s="7"/>
      <c r="L290" s="7"/>
      <c r="M290" s="7"/>
      <c r="N290" s="7"/>
      <c r="O290" s="7"/>
      <c r="P290" s="7"/>
      <c r="Q290" s="7"/>
      <c r="R290" s="7"/>
      <c r="S290" s="7"/>
      <c r="T290" s="7"/>
      <c r="U290" s="7"/>
      <c r="V290" s="288"/>
      <c r="W290" s="191"/>
      <c r="X290" s="7"/>
      <c r="Y290" s="28"/>
      <c r="Z290" s="2"/>
      <c r="AA290" s="2"/>
      <c r="AB290" s="31"/>
      <c r="AC290" s="31"/>
      <c r="AD290" s="31"/>
      <c r="AE290" s="2"/>
      <c r="AF290" s="2"/>
      <c r="AG290" s="2"/>
      <c r="AH290" s="2"/>
      <c r="AI290" s="2"/>
      <c r="AJ290" s="2"/>
      <c r="AK290" s="2"/>
      <c r="AL290" s="2"/>
      <c r="AM290" s="2"/>
      <c r="AN290" s="2"/>
      <c r="AO290" s="2"/>
      <c r="AP290" s="2"/>
      <c r="AQ290" s="2"/>
    </row>
    <row r="291" ht="15.75" hidden="1" customHeight="1" outlineLevel="1">
      <c r="A291" s="2"/>
      <c r="B291" s="2"/>
      <c r="C291" s="2"/>
      <c r="D291" s="2"/>
      <c r="E291" s="2"/>
      <c r="F291" s="7" t="s">
        <v>2471</v>
      </c>
      <c r="G291" s="7" t="s">
        <v>2180</v>
      </c>
      <c r="H291" s="7"/>
      <c r="I291" s="7"/>
      <c r="J291" s="7"/>
      <c r="K291" s="7"/>
      <c r="L291" s="7"/>
      <c r="M291" s="7"/>
      <c r="N291" s="7"/>
      <c r="O291" s="7"/>
      <c r="P291" s="7"/>
      <c r="Q291" s="7"/>
      <c r="R291" s="7"/>
      <c r="S291" s="7"/>
      <c r="T291" s="7"/>
      <c r="U291" s="7"/>
      <c r="V291" s="288"/>
      <c r="W291" s="191"/>
      <c r="X291" s="7"/>
      <c r="Y291" s="28"/>
      <c r="Z291" s="2"/>
      <c r="AA291" s="2"/>
      <c r="AB291" s="31"/>
      <c r="AC291" s="31"/>
      <c r="AD291" s="31"/>
      <c r="AE291" s="2"/>
      <c r="AF291" s="2"/>
    </row>
    <row r="292" ht="15.75" hidden="1" customHeight="1" outlineLevel="1">
      <c r="A292" s="2"/>
      <c r="B292" s="2"/>
      <c r="C292" s="2"/>
      <c r="D292" s="2"/>
      <c r="E292" s="2"/>
      <c r="F292" s="7" t="s">
        <v>2457</v>
      </c>
      <c r="G292" s="7" t="s">
        <v>2226</v>
      </c>
      <c r="H292" s="7"/>
      <c r="I292" s="7"/>
      <c r="J292" s="7"/>
      <c r="K292" s="7"/>
      <c r="L292" s="7"/>
      <c r="M292" s="7"/>
      <c r="N292" s="7"/>
      <c r="O292" s="7"/>
      <c r="P292" s="7"/>
      <c r="Q292" s="7"/>
      <c r="R292" s="7"/>
      <c r="S292" s="7"/>
      <c r="T292" s="7"/>
      <c r="U292" s="7"/>
      <c r="V292" s="288"/>
      <c r="W292" s="191"/>
      <c r="X292" s="7"/>
      <c r="Y292" s="28"/>
      <c r="Z292" s="2"/>
      <c r="AA292" s="2"/>
      <c r="AB292" s="31"/>
      <c r="AC292" s="31"/>
      <c r="AD292" s="31"/>
      <c r="AE292" s="2"/>
      <c r="AF292" s="2"/>
    </row>
    <row r="293" ht="15.75" hidden="1" customHeight="1" outlineLevel="1">
      <c r="A293" s="2"/>
      <c r="B293" s="2"/>
      <c r="C293" s="2"/>
      <c r="D293" s="2"/>
      <c r="E293" s="2"/>
      <c r="F293" s="7" t="s">
        <v>689</v>
      </c>
      <c r="G293" s="7" t="s">
        <v>2226</v>
      </c>
      <c r="H293" s="7"/>
      <c r="I293" s="7"/>
      <c r="J293" s="7"/>
      <c r="K293" s="7"/>
      <c r="L293" s="7"/>
      <c r="M293" s="7"/>
      <c r="N293" s="7"/>
      <c r="O293" s="7"/>
      <c r="P293" s="7"/>
      <c r="Q293" s="7"/>
      <c r="R293" s="7"/>
      <c r="S293" s="7"/>
      <c r="T293" s="7"/>
      <c r="U293" s="7"/>
      <c r="V293" s="288"/>
      <c r="W293" s="191"/>
      <c r="X293" s="7"/>
      <c r="Y293" s="28"/>
      <c r="Z293" s="2"/>
      <c r="AA293" s="2"/>
      <c r="AB293" s="31"/>
      <c r="AC293" s="31"/>
      <c r="AD293" s="31"/>
      <c r="AE293" s="2"/>
      <c r="AF293" s="2"/>
    </row>
    <row r="294" ht="15.75" customHeight="1">
      <c r="A294" s="2"/>
      <c r="B294" s="2"/>
      <c r="C294" s="2"/>
      <c r="D294" s="2" t="s">
        <v>93</v>
      </c>
      <c r="E294" s="7" t="s">
        <v>820</v>
      </c>
      <c r="F294" s="7"/>
      <c r="G294" s="7"/>
      <c r="H294" s="7"/>
      <c r="I294" s="7"/>
      <c r="J294" s="7"/>
      <c r="K294" s="7"/>
      <c r="L294" s="7"/>
      <c r="M294" s="7"/>
      <c r="N294" s="7"/>
      <c r="O294" s="7"/>
      <c r="P294" s="7"/>
      <c r="Q294" s="7"/>
      <c r="R294" s="7"/>
      <c r="S294" s="7"/>
      <c r="T294" s="7"/>
      <c r="U294" s="7"/>
      <c r="V294" s="288"/>
      <c r="W294" s="191"/>
      <c r="X294" s="7"/>
      <c r="Y294" s="28"/>
      <c r="Z294" s="2"/>
      <c r="AA294" s="2"/>
      <c r="AB294" s="31"/>
      <c r="AC294" s="31"/>
      <c r="AD294" s="31"/>
      <c r="AE294" s="2"/>
      <c r="AF294" s="2"/>
      <c r="AG294" s="2"/>
      <c r="AH294" s="2"/>
      <c r="AI294" s="2"/>
      <c r="AJ294" s="2"/>
      <c r="AK294" s="2"/>
      <c r="AL294" s="2"/>
      <c r="AM294" s="2"/>
      <c r="AN294" s="2"/>
      <c r="AO294" s="2"/>
      <c r="AP294" s="2"/>
      <c r="AQ294" s="2"/>
    </row>
    <row r="295" ht="15.75" customHeight="1" outlineLevel="1">
      <c r="A295" s="2"/>
      <c r="B295" s="2"/>
      <c r="C295" s="2"/>
      <c r="D295" s="2"/>
      <c r="E295" s="2"/>
      <c r="F295" s="7" t="s">
        <v>2360</v>
      </c>
      <c r="G295" s="7" t="s">
        <v>2180</v>
      </c>
      <c r="H295" s="7"/>
      <c r="I295" s="7"/>
      <c r="J295" s="7"/>
      <c r="K295" s="7"/>
      <c r="L295" s="7"/>
      <c r="M295" s="7"/>
      <c r="N295" s="7"/>
      <c r="O295" s="7"/>
      <c r="P295" s="7"/>
      <c r="Q295" s="7"/>
      <c r="R295" s="7"/>
      <c r="S295" s="7"/>
      <c r="T295" s="7"/>
      <c r="U295" s="7"/>
      <c r="V295" s="288"/>
      <c r="W295" s="191"/>
      <c r="X295" s="7"/>
      <c r="Y295" s="28"/>
      <c r="Z295" s="2"/>
      <c r="AA295" s="2"/>
      <c r="AB295" s="31"/>
      <c r="AC295" s="31"/>
      <c r="AD295" s="31"/>
      <c r="AE295" s="2"/>
      <c r="AF295" s="2"/>
    </row>
    <row r="296" ht="15.75" customHeight="1" outlineLevel="1">
      <c r="A296" s="2"/>
      <c r="B296" s="2"/>
      <c r="C296" s="2"/>
      <c r="D296" s="2"/>
      <c r="E296" s="2"/>
      <c r="F296" s="7" t="s">
        <v>689</v>
      </c>
      <c r="G296" s="7" t="s">
        <v>2226</v>
      </c>
      <c r="H296" s="7"/>
      <c r="I296" s="7"/>
      <c r="J296" s="7"/>
      <c r="K296" s="7"/>
      <c r="L296" s="7"/>
      <c r="M296" s="7"/>
      <c r="N296" s="7"/>
      <c r="O296" s="7"/>
      <c r="P296" s="7"/>
      <c r="Q296" s="7"/>
      <c r="R296" s="7"/>
      <c r="S296" s="7"/>
      <c r="T296" s="7"/>
      <c r="U296" s="7"/>
      <c r="V296" s="288"/>
      <c r="W296" s="191"/>
      <c r="X296" s="7"/>
      <c r="Y296" s="28"/>
      <c r="Z296" s="2"/>
      <c r="AA296" s="2"/>
      <c r="AB296" s="31"/>
      <c r="AC296" s="31"/>
      <c r="AD296" s="31"/>
      <c r="AE296" s="2"/>
      <c r="AF296" s="2"/>
    </row>
    <row r="297" ht="15.75" customHeight="1" collapsed="1">
      <c r="A297" s="2"/>
      <c r="B297" s="2"/>
      <c r="C297" s="2"/>
      <c r="D297" s="2" t="s">
        <v>93</v>
      </c>
      <c r="E297" s="7" t="s">
        <v>818</v>
      </c>
      <c r="F297" s="7"/>
      <c r="G297" s="7"/>
      <c r="H297" s="7"/>
      <c r="I297" s="7"/>
      <c r="J297" s="7"/>
      <c r="K297" s="7"/>
      <c r="L297" s="7"/>
      <c r="M297" s="7"/>
      <c r="N297" s="7"/>
      <c r="O297" s="7"/>
      <c r="P297" s="7"/>
      <c r="Q297" s="7"/>
      <c r="R297" s="7"/>
      <c r="S297" s="7"/>
      <c r="T297" s="7"/>
      <c r="U297" s="7"/>
      <c r="V297" s="288"/>
      <c r="W297" s="191"/>
      <c r="X297" s="7"/>
      <c r="Y297" s="28"/>
      <c r="Z297" s="2"/>
      <c r="AA297" s="2"/>
      <c r="AB297" s="31"/>
      <c r="AC297" s="31"/>
      <c r="AD297" s="31"/>
      <c r="AE297" s="2"/>
      <c r="AF297" s="2"/>
      <c r="AG297" s="2"/>
      <c r="AH297" s="2"/>
      <c r="AI297" s="2"/>
      <c r="AJ297" s="2"/>
      <c r="AK297" s="2"/>
      <c r="AL297" s="2"/>
      <c r="AM297" s="2"/>
      <c r="AN297" s="2"/>
      <c r="AO297" s="2"/>
      <c r="AP297" s="2"/>
      <c r="AQ297" s="2"/>
    </row>
    <row r="298" ht="15.75" hidden="1" customHeight="1" outlineLevel="1">
      <c r="A298" s="2"/>
      <c r="B298" s="2"/>
      <c r="C298" s="2"/>
      <c r="D298" s="2"/>
      <c r="E298" s="2"/>
      <c r="F298" s="7" t="s">
        <v>2473</v>
      </c>
      <c r="G298" s="7" t="s">
        <v>2180</v>
      </c>
      <c r="H298" s="7"/>
      <c r="I298" s="7"/>
      <c r="J298" s="7"/>
      <c r="K298" s="7"/>
      <c r="L298" s="7"/>
      <c r="M298" s="7"/>
      <c r="N298" s="7"/>
      <c r="O298" s="7"/>
      <c r="P298" s="7"/>
      <c r="Q298" s="7"/>
      <c r="R298" s="7"/>
      <c r="S298" s="7"/>
      <c r="T298" s="7"/>
      <c r="U298" s="7"/>
      <c r="V298" s="288"/>
      <c r="W298" s="191"/>
      <c r="X298" s="7"/>
      <c r="Y298" s="28"/>
      <c r="Z298" s="2"/>
      <c r="AA298" s="2"/>
      <c r="AB298" s="31"/>
      <c r="AC298" s="31"/>
      <c r="AD298" s="31"/>
      <c r="AE298" s="2"/>
      <c r="AF298" s="2"/>
    </row>
    <row r="299" ht="15.75" hidden="1" customHeight="1" outlineLevel="1">
      <c r="A299" s="2"/>
      <c r="B299" s="2"/>
      <c r="C299" s="2"/>
      <c r="D299" s="2"/>
      <c r="E299" s="2"/>
      <c r="F299" s="7" t="s">
        <v>689</v>
      </c>
      <c r="G299" s="7" t="s">
        <v>2226</v>
      </c>
      <c r="H299" s="7"/>
      <c r="I299" s="7"/>
      <c r="J299" s="7"/>
      <c r="K299" s="7"/>
      <c r="L299" s="7"/>
      <c r="M299" s="7"/>
      <c r="N299" s="7"/>
      <c r="O299" s="7"/>
      <c r="P299" s="7"/>
      <c r="Q299" s="7"/>
      <c r="R299" s="7"/>
      <c r="S299" s="7"/>
      <c r="T299" s="7"/>
      <c r="U299" s="7"/>
      <c r="V299" s="288"/>
      <c r="W299" s="191"/>
      <c r="X299" s="7"/>
      <c r="Y299" s="28"/>
      <c r="Z299" s="2"/>
      <c r="AA299" s="2"/>
      <c r="AB299" s="31"/>
      <c r="AC299" s="31"/>
      <c r="AD299" s="31"/>
      <c r="AE299" s="2"/>
      <c r="AF299" s="2"/>
    </row>
    <row r="300" ht="15.75" customHeight="1" collapsed="1">
      <c r="A300" s="2"/>
      <c r="B300" s="2"/>
      <c r="C300" s="2"/>
      <c r="D300" s="2" t="s">
        <v>99</v>
      </c>
      <c r="E300" s="7" t="s">
        <v>776</v>
      </c>
      <c r="F300" s="7" t="s">
        <v>691</v>
      </c>
      <c r="G300" s="7"/>
      <c r="H300" s="7"/>
      <c r="I300" s="7"/>
      <c r="J300" s="7"/>
      <c r="K300" s="7"/>
      <c r="L300" s="7"/>
      <c r="M300" s="7"/>
      <c r="N300" s="7"/>
      <c r="O300" s="7"/>
      <c r="P300" s="7"/>
      <c r="Q300" s="7"/>
      <c r="R300" s="7"/>
      <c r="S300" s="7"/>
      <c r="T300" s="7"/>
      <c r="U300" s="7"/>
      <c r="V300" s="288"/>
      <c r="W300" s="191"/>
      <c r="X300" s="7"/>
      <c r="Y300" s="28"/>
      <c r="Z300" s="2"/>
      <c r="AA300" s="2"/>
      <c r="AB300" s="31"/>
      <c r="AC300" s="31"/>
      <c r="AD300" s="31"/>
      <c r="AE300" s="2"/>
      <c r="AF300" s="2"/>
      <c r="AG300" s="2"/>
      <c r="AH300" s="2"/>
      <c r="AI300" s="2"/>
      <c r="AJ300" s="2"/>
      <c r="AK300" s="2"/>
      <c r="AL300" s="2"/>
      <c r="AM300" s="2"/>
      <c r="AN300" s="2"/>
      <c r="AO300" s="2"/>
      <c r="AP300" s="2"/>
      <c r="AQ300" s="2"/>
    </row>
    <row r="301" ht="15.75" hidden="1" customHeight="1" outlineLevel="1">
      <c r="A301" s="2"/>
      <c r="B301" s="2"/>
      <c r="C301" s="2"/>
      <c r="D301" s="2"/>
      <c r="E301" s="2"/>
      <c r="F301" s="7" t="s">
        <v>2389</v>
      </c>
      <c r="G301" s="7" t="s">
        <v>2180</v>
      </c>
      <c r="H301" s="7"/>
      <c r="I301" s="7"/>
      <c r="J301" s="7"/>
      <c r="K301" s="7"/>
      <c r="L301" s="7"/>
      <c r="M301" s="7"/>
      <c r="N301" s="7"/>
      <c r="O301" s="7"/>
      <c r="P301" s="7"/>
      <c r="Q301" s="7"/>
      <c r="R301" s="7"/>
      <c r="S301" s="7"/>
      <c r="T301" s="7"/>
      <c r="U301" s="7"/>
      <c r="V301" s="288"/>
      <c r="W301" s="191"/>
      <c r="X301" s="7"/>
      <c r="Y301" s="28"/>
      <c r="Z301" s="2"/>
      <c r="AA301" s="2"/>
      <c r="AB301" s="31"/>
      <c r="AC301" s="31"/>
      <c r="AD301" s="31"/>
      <c r="AE301" s="2"/>
      <c r="AF301" s="2"/>
    </row>
    <row r="302" ht="15.75" customHeight="1" collapsed="1">
      <c r="A302" s="2"/>
      <c r="B302" s="2"/>
      <c r="C302" s="2"/>
      <c r="D302" s="2" t="s">
        <v>99</v>
      </c>
      <c r="E302" s="7" t="s">
        <v>790</v>
      </c>
      <c r="F302" s="7" t="s">
        <v>691</v>
      </c>
      <c r="G302" s="7"/>
      <c r="H302" s="7"/>
      <c r="I302" s="7"/>
      <c r="J302" s="7"/>
      <c r="K302" s="7"/>
      <c r="L302" s="7"/>
      <c r="M302" s="7"/>
      <c r="N302" s="7"/>
      <c r="O302" s="7"/>
      <c r="P302" s="7"/>
      <c r="Q302" s="7"/>
      <c r="R302" s="7"/>
      <c r="S302" s="7"/>
      <c r="T302" s="7"/>
      <c r="U302" s="7"/>
      <c r="V302" s="288"/>
      <c r="W302" s="191"/>
      <c r="X302" s="7"/>
      <c r="Y302" s="28"/>
      <c r="Z302" s="2"/>
      <c r="AA302" s="2"/>
      <c r="AB302" s="31"/>
      <c r="AC302" s="31"/>
      <c r="AD302" s="31"/>
      <c r="AE302" s="2"/>
      <c r="AF302" s="2"/>
      <c r="AG302" s="2"/>
      <c r="AH302" s="2"/>
      <c r="AI302" s="2"/>
      <c r="AJ302" s="2"/>
      <c r="AK302" s="2"/>
      <c r="AL302" s="2"/>
      <c r="AM302" s="2"/>
      <c r="AN302" s="2"/>
      <c r="AO302" s="2"/>
      <c r="AP302" s="2"/>
      <c r="AQ302" s="2"/>
    </row>
    <row r="303" ht="15.75" hidden="1" customHeight="1" outlineLevel="1">
      <c r="A303" s="2"/>
      <c r="B303" s="2"/>
      <c r="C303" s="2"/>
      <c r="D303" s="2"/>
      <c r="E303" s="2"/>
      <c r="F303" s="7" t="s">
        <v>2441</v>
      </c>
      <c r="G303" s="7" t="s">
        <v>2180</v>
      </c>
      <c r="H303" s="7"/>
      <c r="I303" s="7"/>
      <c r="J303" s="7"/>
      <c r="K303" s="7"/>
      <c r="L303" s="7"/>
      <c r="M303" s="7"/>
      <c r="N303" s="7"/>
      <c r="O303" s="7"/>
      <c r="P303" s="7"/>
      <c r="Q303" s="7"/>
      <c r="R303" s="7"/>
      <c r="S303" s="7"/>
      <c r="T303" s="7"/>
      <c r="U303" s="7"/>
      <c r="V303" s="288"/>
      <c r="W303" s="191"/>
      <c r="X303" s="7"/>
      <c r="Y303" s="28"/>
      <c r="Z303" s="2"/>
      <c r="AA303" s="2"/>
      <c r="AB303" s="31"/>
      <c r="AC303" s="31"/>
      <c r="AD303" s="31"/>
      <c r="AE303" s="2"/>
      <c r="AF303" s="2"/>
    </row>
    <row r="304" ht="15.75" customHeight="1" collapsed="1">
      <c r="A304" s="2"/>
      <c r="B304" s="2"/>
      <c r="C304" s="2"/>
      <c r="D304" s="2" t="s">
        <v>99</v>
      </c>
      <c r="E304" s="7" t="s">
        <v>891</v>
      </c>
      <c r="F304" s="7"/>
      <c r="G304" s="7"/>
      <c r="H304" s="7"/>
      <c r="I304" s="7"/>
      <c r="J304" s="7"/>
      <c r="K304" s="7"/>
      <c r="L304" s="7"/>
      <c r="M304" s="7"/>
      <c r="N304" s="7"/>
      <c r="O304" s="7"/>
      <c r="P304" s="7"/>
      <c r="Q304" s="7"/>
      <c r="R304" s="7"/>
      <c r="S304" s="7"/>
      <c r="T304" s="7"/>
      <c r="U304" s="7"/>
      <c r="V304" s="288"/>
      <c r="W304" s="191"/>
      <c r="X304" s="7"/>
      <c r="Y304" s="28"/>
      <c r="Z304" s="2"/>
      <c r="AA304" s="2"/>
      <c r="AB304" s="31"/>
      <c r="AC304" s="31"/>
      <c r="AD304" s="31"/>
      <c r="AE304" s="2"/>
      <c r="AF304" s="2"/>
      <c r="AG304" s="2"/>
      <c r="AH304" s="2"/>
      <c r="AI304" s="2"/>
      <c r="AJ304" s="2"/>
      <c r="AK304" s="2"/>
      <c r="AL304" s="2"/>
      <c r="AM304" s="2"/>
      <c r="AN304" s="2"/>
      <c r="AO304" s="2"/>
      <c r="AP304" s="2"/>
      <c r="AQ304" s="2"/>
    </row>
    <row r="305" ht="15.75" hidden="1" customHeight="1" outlineLevel="1">
      <c r="A305" s="2"/>
      <c r="B305" s="2"/>
      <c r="C305" s="2"/>
      <c r="D305" s="2"/>
      <c r="E305" s="2"/>
      <c r="F305" s="7" t="s">
        <v>2461</v>
      </c>
      <c r="G305" s="7" t="s">
        <v>2180</v>
      </c>
      <c r="H305" s="7"/>
      <c r="I305" s="7"/>
      <c r="J305" s="7"/>
      <c r="K305" s="7"/>
      <c r="L305" s="7"/>
      <c r="M305" s="7"/>
      <c r="N305" s="7"/>
      <c r="O305" s="7"/>
      <c r="P305" s="7"/>
      <c r="Q305" s="7"/>
      <c r="R305" s="7"/>
      <c r="S305" s="7"/>
      <c r="T305" s="7"/>
      <c r="U305" s="7"/>
      <c r="V305" s="288"/>
      <c r="W305" s="191"/>
      <c r="X305" s="7"/>
      <c r="Y305" s="28"/>
      <c r="Z305" s="2"/>
      <c r="AA305" s="2"/>
      <c r="AB305" s="31"/>
      <c r="AC305" s="31"/>
      <c r="AD305" s="31"/>
      <c r="AE305" s="2"/>
      <c r="AF305" s="2"/>
    </row>
    <row r="306" ht="15.75" customHeight="1">
      <c r="A306" s="196"/>
      <c r="B306" s="196"/>
      <c r="C306" s="196"/>
      <c r="D306" s="196"/>
      <c r="E306" s="196"/>
      <c r="F306" s="196"/>
      <c r="G306" s="196"/>
      <c r="H306" s="196"/>
      <c r="I306" s="196"/>
      <c r="J306" s="196"/>
      <c r="K306" s="196"/>
      <c r="L306" s="196"/>
      <c r="M306" s="196"/>
      <c r="N306" s="196"/>
      <c r="O306" s="196"/>
      <c r="P306" s="196"/>
      <c r="Q306" s="196"/>
      <c r="R306" s="196"/>
      <c r="S306" s="196"/>
      <c r="T306" s="196"/>
      <c r="U306" s="196"/>
      <c r="V306" s="196"/>
      <c r="W306" s="196"/>
      <c r="X306" s="196"/>
      <c r="Y306" s="196"/>
      <c r="Z306" s="196"/>
      <c r="AA306" s="196"/>
      <c r="AB306" s="196"/>
      <c r="AC306" s="196"/>
      <c r="AD306" s="196"/>
      <c r="AE306" s="196"/>
      <c r="AF306" s="196"/>
      <c r="AG306" s="196"/>
      <c r="AH306" s="196"/>
      <c r="AI306" s="196"/>
      <c r="AJ306" s="196"/>
      <c r="AK306" s="196"/>
      <c r="AL306" s="196"/>
      <c r="AM306" s="196"/>
      <c r="AN306" s="196"/>
      <c r="AO306" s="196"/>
      <c r="AP306" s="196"/>
      <c r="AQ306" s="196"/>
    </row>
    <row r="307" ht="15.75" customHeight="1">
      <c r="A307" s="289" t="s">
        <v>2638</v>
      </c>
      <c r="B307" s="290">
        <v>45310.0</v>
      </c>
      <c r="C307" s="291"/>
      <c r="D307" s="289" t="s">
        <v>89</v>
      </c>
      <c r="E307" s="292" t="s">
        <v>765</v>
      </c>
      <c r="F307" s="291"/>
      <c r="G307" s="291"/>
      <c r="H307" s="291"/>
      <c r="I307" s="291"/>
      <c r="J307" s="291"/>
      <c r="K307" s="291"/>
      <c r="L307" s="291"/>
      <c r="M307" s="291"/>
      <c r="N307" s="291"/>
      <c r="O307" s="291"/>
      <c r="P307" s="291"/>
      <c r="Q307" s="291"/>
      <c r="R307" s="291"/>
      <c r="S307" s="291"/>
      <c r="T307" s="291"/>
      <c r="U307" s="291"/>
      <c r="V307" s="291"/>
      <c r="W307" s="291"/>
      <c r="X307" s="291"/>
      <c r="Y307" s="291"/>
      <c r="Z307" s="291"/>
      <c r="AA307" s="291"/>
      <c r="AB307" s="291"/>
      <c r="AC307" s="291"/>
      <c r="AD307" s="291"/>
      <c r="AE307" s="291"/>
      <c r="AF307" s="291"/>
      <c r="AG307" s="291"/>
      <c r="AH307" s="291"/>
      <c r="AI307" s="291"/>
      <c r="AJ307" s="291"/>
      <c r="AK307" s="291"/>
      <c r="AL307" s="291"/>
      <c r="AM307" s="291"/>
      <c r="AN307" s="291"/>
      <c r="AO307" s="291"/>
      <c r="AP307" s="291"/>
      <c r="AQ307" s="291"/>
    </row>
    <row r="308" ht="15.75" customHeight="1" outlineLevel="1">
      <c r="A308" s="293"/>
      <c r="B308" s="293"/>
      <c r="C308" s="293"/>
      <c r="D308" s="293"/>
      <c r="E308" s="293"/>
      <c r="F308" s="294" t="s">
        <v>2471</v>
      </c>
      <c r="G308" s="294" t="s">
        <v>2180</v>
      </c>
      <c r="H308" s="293"/>
      <c r="I308" s="293"/>
      <c r="J308" s="293"/>
      <c r="K308" s="293"/>
      <c r="L308" s="293"/>
      <c r="M308" s="293"/>
      <c r="N308" s="293"/>
      <c r="O308" s="293"/>
      <c r="P308" s="293"/>
      <c r="Q308" s="293"/>
      <c r="R308" s="293"/>
      <c r="S308" s="293"/>
      <c r="T308" s="293"/>
      <c r="U308" s="293"/>
      <c r="V308" s="293"/>
      <c r="W308" s="293"/>
      <c r="X308" s="293"/>
      <c r="Y308" s="293"/>
      <c r="Z308" s="293"/>
      <c r="AA308" s="293"/>
      <c r="AB308" s="293"/>
      <c r="AC308" s="293"/>
      <c r="AD308" s="293"/>
      <c r="AE308" s="293"/>
      <c r="AF308" s="293"/>
      <c r="AG308" s="196"/>
      <c r="AH308" s="196"/>
      <c r="AI308" s="196"/>
      <c r="AJ308" s="196"/>
      <c r="AK308" s="196"/>
      <c r="AL308" s="196"/>
      <c r="AM308" s="196"/>
      <c r="AN308" s="196"/>
      <c r="AO308" s="196"/>
      <c r="AP308" s="196"/>
      <c r="AQ308" s="196"/>
    </row>
    <row r="309" ht="15.75" customHeight="1" outlineLevel="1">
      <c r="A309" s="295"/>
      <c r="B309" s="295"/>
      <c r="C309" s="295"/>
      <c r="D309" s="295"/>
      <c r="E309" s="295"/>
      <c r="F309" s="295"/>
      <c r="G309" s="295"/>
      <c r="H309" s="295"/>
      <c r="I309" s="295"/>
      <c r="J309" s="295"/>
      <c r="K309" s="295"/>
      <c r="L309" s="216" t="s">
        <v>2307</v>
      </c>
      <c r="M309" s="295"/>
      <c r="N309" s="296">
        <v>1.0</v>
      </c>
      <c r="O309" s="216" t="s">
        <v>2308</v>
      </c>
      <c r="P309" s="295"/>
      <c r="Q309" s="295"/>
      <c r="R309" s="295"/>
      <c r="S309" s="295"/>
      <c r="T309" s="295"/>
      <c r="U309" s="297" t="s">
        <v>2472</v>
      </c>
      <c r="V309" s="295"/>
      <c r="W309" s="295"/>
      <c r="X309" s="298" t="s">
        <v>2639</v>
      </c>
      <c r="Y309" s="295"/>
      <c r="Z309" s="295"/>
      <c r="AA309" s="295"/>
      <c r="AB309" s="295"/>
      <c r="AC309" s="295"/>
      <c r="AD309" s="295"/>
      <c r="AE309" s="295"/>
      <c r="AF309" s="295"/>
      <c r="AG309" s="295"/>
      <c r="AH309" s="295"/>
      <c r="AI309" s="295"/>
      <c r="AJ309" s="295"/>
      <c r="AK309" s="295"/>
      <c r="AL309" s="295"/>
      <c r="AM309" s="295"/>
      <c r="AN309" s="295"/>
      <c r="AO309" s="295"/>
      <c r="AP309" s="295"/>
      <c r="AQ309" s="295"/>
    </row>
    <row r="310" ht="15.75" customHeight="1" outlineLevel="1">
      <c r="A310" s="196"/>
      <c r="B310" s="196"/>
      <c r="C310" s="196"/>
      <c r="D310" s="196"/>
      <c r="E310" s="196"/>
      <c r="F310" s="196"/>
      <c r="G310" s="196"/>
      <c r="H310" s="196"/>
      <c r="I310" s="196"/>
      <c r="J310" s="196"/>
      <c r="K310" s="196"/>
      <c r="L310" s="196"/>
      <c r="M310" s="196"/>
      <c r="N310" s="196"/>
      <c r="O310" s="196"/>
      <c r="P310" s="299" t="s">
        <v>2310</v>
      </c>
      <c r="Q310" s="196"/>
      <c r="R310" s="196"/>
      <c r="S310" s="196"/>
      <c r="T310" s="196"/>
      <c r="U310" s="196"/>
      <c r="V310" s="196"/>
      <c r="W310" s="196"/>
      <c r="X310" s="196"/>
      <c r="Y310" s="196"/>
      <c r="Z310" s="196"/>
      <c r="AA310" s="196"/>
      <c r="AB310" s="196"/>
      <c r="AC310" s="196"/>
      <c r="AD310" s="196"/>
      <c r="AE310" s="196"/>
      <c r="AF310" s="196"/>
      <c r="AG310" s="196"/>
      <c r="AH310" s="196"/>
      <c r="AI310" s="196"/>
      <c r="AJ310" s="196"/>
      <c r="AK310" s="196"/>
      <c r="AL310" s="196"/>
      <c r="AM310" s="196"/>
      <c r="AN310" s="196"/>
      <c r="AO310" s="196"/>
      <c r="AP310" s="196"/>
      <c r="AQ310" s="196"/>
    </row>
    <row r="311" ht="15.75" customHeight="1" outlineLevel="1">
      <c r="A311" s="196"/>
      <c r="B311" s="196"/>
      <c r="C311" s="196"/>
      <c r="D311" s="196"/>
      <c r="E311" s="196"/>
      <c r="F311" s="196"/>
      <c r="G311" s="196"/>
      <c r="H311" s="196"/>
      <c r="I311" s="196"/>
      <c r="J311" s="196"/>
      <c r="K311" s="196"/>
      <c r="L311" s="196"/>
      <c r="M311" s="196"/>
      <c r="N311" s="196"/>
      <c r="O311" s="196"/>
      <c r="P311" s="196"/>
      <c r="Q311" s="300" t="s">
        <v>2311</v>
      </c>
      <c r="R311" s="300"/>
      <c r="S311" s="196"/>
      <c r="T311" s="196"/>
      <c r="U311" s="196"/>
      <c r="V311" s="196"/>
      <c r="W311" s="196"/>
      <c r="X311" s="196"/>
      <c r="Y311" s="196"/>
      <c r="Z311" s="196"/>
      <c r="AA311" s="196"/>
      <c r="AB311" s="196"/>
      <c r="AC311" s="196"/>
      <c r="AD311" s="196"/>
      <c r="AE311" s="196"/>
      <c r="AF311" s="196"/>
      <c r="AG311" s="196"/>
      <c r="AH311" s="196"/>
      <c r="AI311" s="196"/>
      <c r="AJ311" s="196"/>
      <c r="AK311" s="196"/>
      <c r="AL311" s="196"/>
      <c r="AM311" s="196"/>
      <c r="AN311" s="196"/>
      <c r="AO311" s="196"/>
      <c r="AP311" s="196"/>
      <c r="AQ311" s="196"/>
    </row>
    <row r="312" ht="15.75" customHeight="1" outlineLevel="1">
      <c r="A312" s="196"/>
      <c r="B312" s="196"/>
      <c r="C312" s="196"/>
      <c r="D312" s="196"/>
      <c r="E312" s="196"/>
      <c r="F312" s="196"/>
      <c r="G312" s="196"/>
      <c r="H312" s="196"/>
      <c r="I312" s="196"/>
      <c r="J312" s="196"/>
      <c r="K312" s="196"/>
      <c r="L312" s="196"/>
      <c r="M312" s="196"/>
      <c r="N312" s="196"/>
      <c r="O312" s="196"/>
      <c r="P312" s="196"/>
      <c r="Q312" s="196"/>
      <c r="R312" s="301" t="s">
        <v>2313</v>
      </c>
      <c r="S312" s="196"/>
      <c r="T312" s="196"/>
      <c r="U312" s="196"/>
      <c r="V312" s="194" t="s">
        <v>2640</v>
      </c>
      <c r="W312" s="195" t="s">
        <v>2641</v>
      </c>
      <c r="X312" s="196"/>
      <c r="Y312" s="196"/>
      <c r="Z312" s="196"/>
      <c r="AA312" s="196"/>
      <c r="AB312" s="196"/>
      <c r="AC312" s="196"/>
      <c r="AD312" s="196"/>
      <c r="AE312" s="196"/>
      <c r="AF312" s="196"/>
      <c r="AG312" s="196"/>
      <c r="AH312" s="196"/>
      <c r="AI312" s="196"/>
      <c r="AJ312" s="196"/>
      <c r="AK312" s="196"/>
      <c r="AL312" s="196"/>
      <c r="AM312" s="196"/>
      <c r="AN312" s="196"/>
      <c r="AO312" s="196"/>
      <c r="AP312" s="196"/>
      <c r="AQ312" s="196"/>
    </row>
    <row r="313" ht="15.75" customHeight="1" outlineLevel="1">
      <c r="A313" s="196"/>
      <c r="B313" s="196"/>
      <c r="C313" s="196"/>
      <c r="D313" s="196"/>
      <c r="E313" s="196"/>
      <c r="F313" s="196"/>
      <c r="G313" s="196"/>
      <c r="H313" s="196"/>
      <c r="I313" s="196"/>
      <c r="J313" s="196"/>
      <c r="K313" s="196"/>
      <c r="L313" s="196"/>
      <c r="M313" s="196"/>
      <c r="N313" s="196"/>
      <c r="O313" s="196"/>
      <c r="P313" s="196"/>
      <c r="Q313" s="300" t="s">
        <v>2320</v>
      </c>
      <c r="R313" s="300"/>
      <c r="S313" s="196"/>
      <c r="T313" s="196"/>
      <c r="U313" s="196"/>
      <c r="V313" s="196"/>
      <c r="W313" s="196"/>
      <c r="X313" s="196"/>
      <c r="Y313" s="196"/>
      <c r="Z313" s="196"/>
      <c r="AA313" s="196"/>
      <c r="AB313" s="196"/>
      <c r="AC313" s="196"/>
      <c r="AD313" s="196"/>
      <c r="AE313" s="196"/>
      <c r="AF313" s="196"/>
      <c r="AG313" s="196"/>
      <c r="AH313" s="196"/>
      <c r="AI313" s="196"/>
      <c r="AJ313" s="196"/>
      <c r="AK313" s="196"/>
      <c r="AL313" s="196"/>
      <c r="AM313" s="196"/>
      <c r="AN313" s="196"/>
      <c r="AO313" s="196"/>
      <c r="AP313" s="196"/>
      <c r="AQ313" s="196"/>
    </row>
    <row r="314" ht="15.75" customHeight="1" outlineLevel="1">
      <c r="A314" s="196"/>
      <c r="B314" s="196"/>
      <c r="C314" s="196"/>
      <c r="D314" s="196"/>
      <c r="E314" s="196"/>
      <c r="F314" s="196"/>
      <c r="G314" s="196"/>
      <c r="H314" s="196"/>
      <c r="I314" s="196"/>
      <c r="J314" s="196"/>
      <c r="K314" s="196"/>
      <c r="L314" s="196"/>
      <c r="M314" s="196"/>
      <c r="N314" s="196"/>
      <c r="O314" s="196"/>
      <c r="P314" s="196"/>
      <c r="Q314" s="196"/>
      <c r="R314" s="301" t="s">
        <v>2322</v>
      </c>
      <c r="S314" s="196"/>
      <c r="T314" s="196"/>
      <c r="U314" s="196"/>
      <c r="V314" s="194" t="s">
        <v>2642</v>
      </c>
      <c r="W314" s="195" t="s">
        <v>2643</v>
      </c>
      <c r="X314" s="196"/>
      <c r="Y314" s="196"/>
      <c r="Z314" s="196"/>
      <c r="AA314" s="196"/>
      <c r="AB314" s="196"/>
      <c r="AC314" s="196"/>
      <c r="AD314" s="196"/>
      <c r="AE314" s="196"/>
      <c r="AF314" s="196"/>
      <c r="AG314" s="196"/>
      <c r="AH314" s="196"/>
      <c r="AI314" s="196"/>
      <c r="AJ314" s="196"/>
      <c r="AK314" s="196"/>
      <c r="AL314" s="196"/>
      <c r="AM314" s="196"/>
      <c r="AN314" s="196"/>
      <c r="AO314" s="196"/>
      <c r="AP314" s="196"/>
      <c r="AQ314" s="196"/>
    </row>
    <row r="315" ht="15.75" customHeight="1" outlineLevel="1">
      <c r="A315" s="196"/>
      <c r="B315" s="196"/>
      <c r="C315" s="196"/>
      <c r="D315" s="196"/>
      <c r="E315" s="196"/>
      <c r="F315" s="196"/>
      <c r="G315" s="196"/>
      <c r="H315" s="196"/>
      <c r="I315" s="196"/>
      <c r="J315" s="196"/>
      <c r="K315" s="196"/>
      <c r="L315" s="196"/>
      <c r="M315" s="196"/>
      <c r="N315" s="196"/>
      <c r="O315" s="196"/>
      <c r="P315" s="196"/>
      <c r="Q315" s="302" t="s">
        <v>2323</v>
      </c>
      <c r="R315" s="302"/>
      <c r="S315" s="196"/>
      <c r="T315" s="196"/>
      <c r="U315" s="196"/>
      <c r="V315" s="196"/>
      <c r="W315" s="196"/>
      <c r="X315" s="196"/>
      <c r="Y315" s="196"/>
      <c r="Z315" s="196"/>
      <c r="AA315" s="196"/>
      <c r="AB315" s="196"/>
      <c r="AC315" s="196"/>
      <c r="AD315" s="196"/>
      <c r="AE315" s="196"/>
      <c r="AF315" s="196"/>
      <c r="AG315" s="196"/>
      <c r="AH315" s="196"/>
      <c r="AI315" s="196"/>
      <c r="AJ315" s="196"/>
      <c r="AK315" s="196"/>
      <c r="AL315" s="196"/>
      <c r="AM315" s="196"/>
      <c r="AN315" s="196"/>
      <c r="AO315" s="196"/>
      <c r="AP315" s="196"/>
      <c r="AQ315" s="196"/>
    </row>
    <row r="316" ht="15.75" customHeight="1" outlineLevel="1">
      <c r="A316" s="196"/>
      <c r="B316" s="196"/>
      <c r="C316" s="196"/>
      <c r="D316" s="196"/>
      <c r="E316" s="196"/>
      <c r="F316" s="196"/>
      <c r="G316" s="196"/>
      <c r="H316" s="196"/>
      <c r="I316" s="196"/>
      <c r="J316" s="196"/>
      <c r="K316" s="196"/>
      <c r="L316" s="196"/>
      <c r="M316" s="196"/>
      <c r="N316" s="196"/>
      <c r="O316" s="196"/>
      <c r="P316" s="196"/>
      <c r="Q316" s="196"/>
      <c r="R316" s="301" t="s">
        <v>2322</v>
      </c>
      <c r="S316" s="196"/>
      <c r="T316" s="196"/>
      <c r="U316" s="196"/>
      <c r="V316" s="194" t="s">
        <v>2642</v>
      </c>
      <c r="W316" s="195" t="s">
        <v>2643</v>
      </c>
      <c r="X316" s="196"/>
      <c r="Y316" s="196"/>
      <c r="Z316" s="196"/>
      <c r="AA316" s="196"/>
      <c r="AB316" s="196"/>
      <c r="AC316" s="196"/>
      <c r="AD316" s="196"/>
      <c r="AE316" s="196"/>
      <c r="AF316" s="196"/>
      <c r="AG316" s="196"/>
      <c r="AH316" s="196"/>
      <c r="AI316" s="196"/>
      <c r="AJ316" s="196"/>
      <c r="AK316" s="196"/>
      <c r="AL316" s="196"/>
      <c r="AM316" s="196"/>
      <c r="AN316" s="196"/>
      <c r="AO316" s="196"/>
      <c r="AP316" s="196"/>
      <c r="AQ316" s="196"/>
    </row>
    <row r="317" ht="15.75" customHeight="1" outlineLevel="1">
      <c r="A317" s="196"/>
      <c r="B317" s="196"/>
      <c r="C317" s="196"/>
      <c r="D317" s="196"/>
      <c r="E317" s="196"/>
      <c r="F317" s="196"/>
      <c r="G317" s="196"/>
      <c r="H317" s="196"/>
      <c r="I317" s="196"/>
      <c r="J317" s="196"/>
      <c r="K317" s="196"/>
      <c r="L317" s="196"/>
      <c r="M317" s="196"/>
      <c r="N317" s="196"/>
      <c r="O317" s="196"/>
      <c r="P317" s="196"/>
      <c r="Q317" s="196"/>
      <c r="R317" s="301" t="s">
        <v>2325</v>
      </c>
      <c r="S317" s="196"/>
      <c r="T317" s="196"/>
      <c r="U317" s="196"/>
      <c r="V317" s="194" t="s">
        <v>2644</v>
      </c>
      <c r="W317" s="195" t="s">
        <v>2643</v>
      </c>
      <c r="X317" s="196"/>
      <c r="Y317" s="196"/>
      <c r="Z317" s="196"/>
      <c r="AA317" s="196"/>
      <c r="AB317" s="196"/>
      <c r="AC317" s="196"/>
      <c r="AD317" s="196"/>
      <c r="AE317" s="196"/>
      <c r="AF317" s="196"/>
      <c r="AG317" s="196"/>
      <c r="AH317" s="196"/>
      <c r="AI317" s="196"/>
      <c r="AJ317" s="196"/>
      <c r="AK317" s="196"/>
      <c r="AL317" s="196"/>
      <c r="AM317" s="196"/>
      <c r="AN317" s="196"/>
      <c r="AO317" s="196"/>
      <c r="AP317" s="196"/>
      <c r="AQ317" s="196"/>
    </row>
    <row r="318" ht="15.75" customHeight="1" collapsed="1">
      <c r="A318" s="289" t="s">
        <v>2638</v>
      </c>
      <c r="B318" s="290">
        <v>45310.0</v>
      </c>
      <c r="C318" s="291"/>
      <c r="D318" s="289" t="s">
        <v>89</v>
      </c>
      <c r="E318" s="303" t="s">
        <v>763</v>
      </c>
      <c r="F318" s="291"/>
      <c r="G318" s="291"/>
      <c r="H318" s="291"/>
      <c r="I318" s="291"/>
      <c r="J318" s="291"/>
      <c r="K318" s="291"/>
      <c r="L318" s="291"/>
      <c r="M318" s="291"/>
      <c r="N318" s="291"/>
      <c r="O318" s="291"/>
      <c r="P318" s="291"/>
      <c r="Q318" s="291"/>
      <c r="R318" s="291"/>
      <c r="S318" s="291"/>
      <c r="T318" s="291"/>
      <c r="U318" s="291"/>
      <c r="V318" s="291"/>
      <c r="W318" s="291"/>
      <c r="X318" s="291"/>
      <c r="Y318" s="291"/>
      <c r="Z318" s="291"/>
      <c r="AA318" s="291"/>
      <c r="AB318" s="291"/>
      <c r="AC318" s="291"/>
      <c r="AD318" s="291"/>
      <c r="AE318" s="291"/>
      <c r="AF318" s="291"/>
      <c r="AG318" s="291"/>
      <c r="AH318" s="291"/>
      <c r="AI318" s="291"/>
      <c r="AJ318" s="291"/>
      <c r="AK318" s="291"/>
      <c r="AL318" s="291"/>
      <c r="AM318" s="291"/>
      <c r="AN318" s="291"/>
      <c r="AO318" s="291"/>
      <c r="AP318" s="291"/>
      <c r="AQ318" s="291"/>
    </row>
    <row r="319" ht="15.75" hidden="1" customHeight="1" outlineLevel="1">
      <c r="A319" s="293"/>
      <c r="B319" s="293"/>
      <c r="C319" s="293"/>
      <c r="D319" s="293"/>
      <c r="E319" s="293"/>
      <c r="F319" s="294" t="s">
        <v>2471</v>
      </c>
      <c r="G319" s="294" t="s">
        <v>2180</v>
      </c>
      <c r="H319" s="293"/>
      <c r="I319" s="293"/>
      <c r="J319" s="293"/>
      <c r="K319" s="293"/>
      <c r="L319" s="293"/>
      <c r="M319" s="293"/>
      <c r="N319" s="293"/>
      <c r="O319" s="293"/>
      <c r="P319" s="293"/>
      <c r="Q319" s="293"/>
      <c r="R319" s="293"/>
      <c r="S319" s="293"/>
      <c r="T319" s="293"/>
      <c r="U319" s="293"/>
      <c r="V319" s="293"/>
      <c r="W319" s="293"/>
      <c r="X319" s="293"/>
      <c r="Y319" s="293"/>
      <c r="Z319" s="293"/>
      <c r="AA319" s="293"/>
      <c r="AB319" s="293"/>
      <c r="AC319" s="293"/>
      <c r="AD319" s="293"/>
      <c r="AE319" s="293"/>
      <c r="AF319" s="293"/>
      <c r="AG319" s="196"/>
      <c r="AH319" s="196"/>
      <c r="AI319" s="196"/>
      <c r="AJ319" s="196"/>
      <c r="AK319" s="196"/>
      <c r="AL319" s="196"/>
      <c r="AM319" s="196"/>
      <c r="AN319" s="196"/>
      <c r="AO319" s="196"/>
      <c r="AP319" s="196"/>
      <c r="AQ319" s="196"/>
    </row>
    <row r="320" ht="15.75" hidden="1" customHeight="1" outlineLevel="1">
      <c r="A320" s="295"/>
      <c r="B320" s="295"/>
      <c r="C320" s="295"/>
      <c r="D320" s="295"/>
      <c r="E320" s="295"/>
      <c r="F320" s="295"/>
      <c r="G320" s="295"/>
      <c r="H320" s="295"/>
      <c r="I320" s="295"/>
      <c r="J320" s="295"/>
      <c r="K320" s="295"/>
      <c r="L320" s="216" t="s">
        <v>2307</v>
      </c>
      <c r="M320" s="295"/>
      <c r="N320" s="296">
        <v>1.0</v>
      </c>
      <c r="O320" s="216" t="s">
        <v>2308</v>
      </c>
      <c r="P320" s="295"/>
      <c r="Q320" s="295"/>
      <c r="R320" s="295"/>
      <c r="S320" s="295"/>
      <c r="T320" s="295"/>
      <c r="U320" s="297" t="s">
        <v>2472</v>
      </c>
      <c r="V320" s="295"/>
      <c r="W320" s="295"/>
      <c r="X320" s="298" t="s">
        <v>2645</v>
      </c>
      <c r="Y320" s="295"/>
      <c r="Z320" s="295"/>
      <c r="AA320" s="295"/>
      <c r="AB320" s="295"/>
      <c r="AC320" s="295"/>
      <c r="AD320" s="295"/>
      <c r="AE320" s="295"/>
      <c r="AF320" s="295"/>
      <c r="AG320" s="295"/>
      <c r="AH320" s="295"/>
      <c r="AI320" s="295"/>
      <c r="AJ320" s="295"/>
      <c r="AK320" s="295"/>
      <c r="AL320" s="295"/>
      <c r="AM320" s="295"/>
      <c r="AN320" s="295"/>
      <c r="AO320" s="295"/>
      <c r="AP320" s="295"/>
      <c r="AQ320" s="295"/>
    </row>
    <row r="321" ht="15.75" hidden="1" customHeight="1" outlineLevel="1">
      <c r="A321" s="196"/>
      <c r="B321" s="196"/>
      <c r="C321" s="196"/>
      <c r="D321" s="196"/>
      <c r="E321" s="196"/>
      <c r="F321" s="196"/>
      <c r="G321" s="196"/>
      <c r="H321" s="196"/>
      <c r="I321" s="196"/>
      <c r="J321" s="196"/>
      <c r="K321" s="196"/>
      <c r="L321" s="196"/>
      <c r="M321" s="196"/>
      <c r="N321" s="196"/>
      <c r="O321" s="196"/>
      <c r="P321" s="299" t="s">
        <v>2310</v>
      </c>
      <c r="Q321" s="196"/>
      <c r="R321" s="196"/>
      <c r="S321" s="196"/>
      <c r="T321" s="196"/>
      <c r="U321" s="196"/>
      <c r="V321" s="196"/>
      <c r="W321" s="196"/>
      <c r="X321" s="196"/>
      <c r="Y321" s="196"/>
      <c r="Z321" s="196"/>
      <c r="AA321" s="196"/>
      <c r="AB321" s="196"/>
      <c r="AC321" s="196"/>
      <c r="AD321" s="196"/>
      <c r="AE321" s="196"/>
      <c r="AF321" s="196"/>
      <c r="AG321" s="196"/>
      <c r="AH321" s="196"/>
      <c r="AI321" s="196"/>
      <c r="AJ321" s="196"/>
      <c r="AK321" s="196"/>
      <c r="AL321" s="196"/>
      <c r="AM321" s="196"/>
      <c r="AN321" s="196"/>
      <c r="AO321" s="196"/>
      <c r="AP321" s="196"/>
      <c r="AQ321" s="196"/>
    </row>
    <row r="322" ht="15.75" hidden="1" customHeight="1" outlineLevel="1">
      <c r="A322" s="196"/>
      <c r="B322" s="196"/>
      <c r="C322" s="196"/>
      <c r="D322" s="196"/>
      <c r="E322" s="196"/>
      <c r="F322" s="196"/>
      <c r="G322" s="196"/>
      <c r="H322" s="196"/>
      <c r="I322" s="196"/>
      <c r="J322" s="196"/>
      <c r="K322" s="196"/>
      <c r="L322" s="196"/>
      <c r="M322" s="196"/>
      <c r="N322" s="196"/>
      <c r="O322" s="196"/>
      <c r="P322" s="196"/>
      <c r="Q322" s="300" t="s">
        <v>2311</v>
      </c>
      <c r="R322" s="300"/>
      <c r="S322" s="196"/>
      <c r="T322" s="196"/>
      <c r="U322" s="196"/>
      <c r="V322" s="196"/>
      <c r="W322" s="196"/>
      <c r="X322" s="196"/>
      <c r="Y322" s="196"/>
      <c r="Z322" s="196"/>
      <c r="AA322" s="196"/>
      <c r="AB322" s="196"/>
      <c r="AC322" s="196"/>
      <c r="AD322" s="196"/>
      <c r="AE322" s="196"/>
      <c r="AF322" s="196"/>
      <c r="AG322" s="196"/>
      <c r="AH322" s="196"/>
      <c r="AI322" s="196"/>
      <c r="AJ322" s="196"/>
      <c r="AK322" s="196"/>
      <c r="AL322" s="196"/>
      <c r="AM322" s="196"/>
      <c r="AN322" s="196"/>
      <c r="AO322" s="196"/>
      <c r="AP322" s="196"/>
      <c r="AQ322" s="196"/>
    </row>
    <row r="323" ht="15.75" hidden="1" customHeight="1" outlineLevel="1">
      <c r="A323" s="196"/>
      <c r="B323" s="196"/>
      <c r="C323" s="196"/>
      <c r="D323" s="196"/>
      <c r="E323" s="196"/>
      <c r="F323" s="196"/>
      <c r="G323" s="196"/>
      <c r="H323" s="196"/>
      <c r="I323" s="196"/>
      <c r="J323" s="196"/>
      <c r="K323" s="196"/>
      <c r="L323" s="196"/>
      <c r="M323" s="196"/>
      <c r="N323" s="196"/>
      <c r="O323" s="196"/>
      <c r="P323" s="196"/>
      <c r="Q323" s="196"/>
      <c r="R323" s="301" t="s">
        <v>2313</v>
      </c>
      <c r="S323" s="196"/>
      <c r="T323" s="196"/>
      <c r="U323" s="196"/>
      <c r="V323" s="194" t="s">
        <v>2646</v>
      </c>
      <c r="W323" s="195" t="s">
        <v>2647</v>
      </c>
      <c r="X323" s="196"/>
      <c r="Y323" s="196"/>
      <c r="Z323" s="196"/>
      <c r="AA323" s="196"/>
      <c r="AB323" s="196"/>
      <c r="AC323" s="196"/>
      <c r="AD323" s="196"/>
      <c r="AE323" s="196"/>
      <c r="AF323" s="196"/>
      <c r="AG323" s="196"/>
      <c r="AH323" s="196"/>
      <c r="AI323" s="196"/>
      <c r="AJ323" s="196"/>
      <c r="AK323" s="196"/>
      <c r="AL323" s="196"/>
      <c r="AM323" s="196"/>
      <c r="AN323" s="196"/>
      <c r="AO323" s="196"/>
      <c r="AP323" s="196"/>
      <c r="AQ323" s="196"/>
    </row>
    <row r="324" ht="15.75" hidden="1" customHeight="1" outlineLevel="1">
      <c r="A324" s="196"/>
      <c r="B324" s="196"/>
      <c r="C324" s="196"/>
      <c r="D324" s="196"/>
      <c r="E324" s="196"/>
      <c r="F324" s="196"/>
      <c r="G324" s="196"/>
      <c r="H324" s="196"/>
      <c r="I324" s="196"/>
      <c r="J324" s="196"/>
      <c r="K324" s="196"/>
      <c r="L324" s="196"/>
      <c r="M324" s="196"/>
      <c r="N324" s="196"/>
      <c r="O324" s="196"/>
      <c r="P324" s="196"/>
      <c r="Q324" s="300" t="s">
        <v>2320</v>
      </c>
      <c r="R324" s="300"/>
      <c r="S324" s="196"/>
      <c r="T324" s="196"/>
      <c r="U324" s="196"/>
      <c r="V324" s="196"/>
      <c r="W324" s="196"/>
      <c r="X324" s="196"/>
      <c r="Y324" s="196"/>
      <c r="Z324" s="196"/>
      <c r="AA324" s="196"/>
      <c r="AB324" s="196"/>
      <c r="AC324" s="196"/>
      <c r="AD324" s="196"/>
      <c r="AE324" s="196"/>
      <c r="AF324" s="196"/>
      <c r="AG324" s="196"/>
      <c r="AH324" s="196"/>
      <c r="AI324" s="196"/>
      <c r="AJ324" s="196"/>
      <c r="AK324" s="196"/>
      <c r="AL324" s="196"/>
      <c r="AM324" s="196"/>
      <c r="AN324" s="196"/>
      <c r="AO324" s="196"/>
      <c r="AP324" s="196"/>
      <c r="AQ324" s="196"/>
    </row>
    <row r="325" ht="15.75" hidden="1" customHeight="1" outlineLevel="1">
      <c r="A325" s="196"/>
      <c r="B325" s="196"/>
      <c r="C325" s="196"/>
      <c r="D325" s="196"/>
      <c r="E325" s="196"/>
      <c r="F325" s="196"/>
      <c r="G325" s="196"/>
      <c r="H325" s="196"/>
      <c r="I325" s="196"/>
      <c r="J325" s="196"/>
      <c r="K325" s="196"/>
      <c r="L325" s="196"/>
      <c r="M325" s="196"/>
      <c r="N325" s="196"/>
      <c r="O325" s="196"/>
      <c r="P325" s="196"/>
      <c r="Q325" s="196"/>
      <c r="R325" s="301" t="s">
        <v>2322</v>
      </c>
      <c r="S325" s="196"/>
      <c r="T325" s="196"/>
      <c r="U325" s="196"/>
      <c r="V325" s="194" t="s">
        <v>2648</v>
      </c>
      <c r="W325" s="195" t="s">
        <v>2647</v>
      </c>
      <c r="X325" s="196"/>
      <c r="Y325" s="196"/>
      <c r="Z325" s="196"/>
      <c r="AA325" s="196"/>
      <c r="AB325" s="196"/>
      <c r="AC325" s="196"/>
      <c r="AD325" s="196"/>
      <c r="AE325" s="196"/>
      <c r="AF325" s="196"/>
      <c r="AG325" s="196"/>
      <c r="AH325" s="196"/>
      <c r="AI325" s="196"/>
      <c r="AJ325" s="196"/>
      <c r="AK325" s="196"/>
      <c r="AL325" s="196"/>
      <c r="AM325" s="196"/>
      <c r="AN325" s="196"/>
      <c r="AO325" s="196"/>
      <c r="AP325" s="196"/>
      <c r="AQ325" s="196"/>
    </row>
    <row r="326" ht="15.75" hidden="1" customHeight="1" outlineLevel="1">
      <c r="A326" s="196"/>
      <c r="B326" s="196"/>
      <c r="C326" s="196"/>
      <c r="D326" s="196"/>
      <c r="E326" s="196"/>
      <c r="F326" s="196"/>
      <c r="G326" s="196"/>
      <c r="H326" s="196"/>
      <c r="I326" s="196"/>
      <c r="J326" s="196"/>
      <c r="K326" s="196"/>
      <c r="L326" s="196"/>
      <c r="M326" s="196"/>
      <c r="N326" s="196"/>
      <c r="O326" s="196"/>
      <c r="P326" s="196"/>
      <c r="Q326" s="302" t="s">
        <v>2323</v>
      </c>
      <c r="R326" s="302"/>
      <c r="S326" s="196"/>
      <c r="T326" s="196"/>
      <c r="U326" s="196"/>
      <c r="V326" s="196"/>
      <c r="W326" s="196"/>
      <c r="X326" s="196"/>
      <c r="Y326" s="196"/>
      <c r="Z326" s="196"/>
      <c r="AA326" s="196"/>
      <c r="AB326" s="196"/>
      <c r="AC326" s="196"/>
      <c r="AD326" s="196"/>
      <c r="AE326" s="196"/>
      <c r="AF326" s="196"/>
      <c r="AG326" s="196"/>
      <c r="AH326" s="196"/>
      <c r="AI326" s="196"/>
      <c r="AJ326" s="196"/>
      <c r="AK326" s="196"/>
      <c r="AL326" s="196"/>
      <c r="AM326" s="196"/>
      <c r="AN326" s="196"/>
      <c r="AO326" s="196"/>
      <c r="AP326" s="196"/>
      <c r="AQ326" s="196"/>
    </row>
    <row r="327" ht="15.75" hidden="1" customHeight="1" outlineLevel="1">
      <c r="A327" s="196"/>
      <c r="B327" s="196"/>
      <c r="C327" s="196"/>
      <c r="D327" s="196"/>
      <c r="E327" s="196"/>
      <c r="F327" s="196"/>
      <c r="G327" s="196"/>
      <c r="H327" s="196"/>
      <c r="I327" s="196"/>
      <c r="J327" s="196"/>
      <c r="K327" s="196"/>
      <c r="L327" s="196"/>
      <c r="M327" s="196"/>
      <c r="N327" s="196"/>
      <c r="O327" s="196"/>
      <c r="P327" s="196"/>
      <c r="Q327" s="196"/>
      <c r="R327" s="301" t="s">
        <v>2322</v>
      </c>
      <c r="S327" s="196"/>
      <c r="T327" s="196"/>
      <c r="U327" s="196"/>
      <c r="V327" s="194" t="s">
        <v>2648</v>
      </c>
      <c r="W327" s="195" t="s">
        <v>2647</v>
      </c>
      <c r="X327" s="196"/>
      <c r="Y327" s="196"/>
      <c r="Z327" s="196"/>
      <c r="AA327" s="196"/>
      <c r="AB327" s="196"/>
      <c r="AC327" s="196"/>
      <c r="AD327" s="196"/>
      <c r="AE327" s="196"/>
      <c r="AF327" s="196"/>
      <c r="AG327" s="196"/>
      <c r="AH327" s="196"/>
      <c r="AI327" s="196"/>
      <c r="AJ327" s="196"/>
      <c r="AK327" s="196"/>
      <c r="AL327" s="196"/>
      <c r="AM327" s="196"/>
      <c r="AN327" s="196"/>
      <c r="AO327" s="196"/>
      <c r="AP327" s="196"/>
      <c r="AQ327" s="196"/>
    </row>
    <row r="328" ht="15.75" hidden="1" customHeight="1" outlineLevel="1">
      <c r="A328" s="196"/>
      <c r="B328" s="196"/>
      <c r="C328" s="196"/>
      <c r="D328" s="196"/>
      <c r="E328" s="196"/>
      <c r="F328" s="196"/>
      <c r="G328" s="196"/>
      <c r="H328" s="196"/>
      <c r="I328" s="196"/>
      <c r="J328" s="196"/>
      <c r="K328" s="196"/>
      <c r="L328" s="196"/>
      <c r="M328" s="196"/>
      <c r="N328" s="196"/>
      <c r="O328" s="196"/>
      <c r="P328" s="196"/>
      <c r="Q328" s="196"/>
      <c r="R328" s="301" t="s">
        <v>2325</v>
      </c>
      <c r="S328" s="196"/>
      <c r="T328" s="196"/>
      <c r="U328" s="196"/>
      <c r="V328" s="194" t="s">
        <v>2649</v>
      </c>
      <c r="W328" s="195" t="s">
        <v>2647</v>
      </c>
      <c r="X328" s="196"/>
      <c r="Y328" s="196"/>
      <c r="Z328" s="196"/>
      <c r="AA328" s="196"/>
      <c r="AB328" s="196"/>
      <c r="AC328" s="196"/>
      <c r="AD328" s="196"/>
      <c r="AE328" s="196"/>
      <c r="AF328" s="196"/>
      <c r="AG328" s="196"/>
      <c r="AH328" s="196"/>
      <c r="AI328" s="196"/>
      <c r="AJ328" s="196"/>
      <c r="AK328" s="196"/>
      <c r="AL328" s="196"/>
      <c r="AM328" s="196"/>
      <c r="AN328" s="196"/>
      <c r="AO328" s="196"/>
      <c r="AP328" s="196"/>
      <c r="AQ328" s="196"/>
    </row>
    <row r="329" ht="15.75" customHeight="1" collapsed="1">
      <c r="A329" s="289" t="s">
        <v>2638</v>
      </c>
      <c r="B329" s="290">
        <v>45310.0</v>
      </c>
      <c r="C329" s="291"/>
      <c r="D329" s="289" t="s">
        <v>89</v>
      </c>
      <c r="E329" s="303" t="s">
        <v>761</v>
      </c>
      <c r="F329" s="291"/>
      <c r="G329" s="291"/>
      <c r="H329" s="291"/>
      <c r="I329" s="291"/>
      <c r="J329" s="291"/>
      <c r="K329" s="291"/>
      <c r="L329" s="291"/>
      <c r="M329" s="291"/>
      <c r="N329" s="291"/>
      <c r="O329" s="291"/>
      <c r="P329" s="291"/>
      <c r="Q329" s="291"/>
      <c r="R329" s="291"/>
      <c r="S329" s="291"/>
      <c r="T329" s="291"/>
      <c r="U329" s="291"/>
      <c r="V329" s="291"/>
      <c r="W329" s="291"/>
      <c r="X329" s="291"/>
      <c r="Y329" s="291"/>
      <c r="Z329" s="291"/>
      <c r="AA329" s="291"/>
      <c r="AB329" s="291"/>
      <c r="AC329" s="291"/>
      <c r="AD329" s="291"/>
      <c r="AE329" s="291"/>
      <c r="AF329" s="291"/>
      <c r="AG329" s="291"/>
      <c r="AH329" s="291"/>
      <c r="AI329" s="291"/>
      <c r="AJ329" s="291"/>
      <c r="AK329" s="291"/>
      <c r="AL329" s="291"/>
      <c r="AM329" s="291"/>
      <c r="AN329" s="291"/>
      <c r="AO329" s="291"/>
      <c r="AP329" s="291"/>
      <c r="AQ329" s="291"/>
    </row>
    <row r="330" ht="15.75" hidden="1" customHeight="1" outlineLevel="1">
      <c r="A330" s="293"/>
      <c r="B330" s="293"/>
      <c r="C330" s="293"/>
      <c r="D330" s="293"/>
      <c r="E330" s="293"/>
      <c r="F330" s="294" t="s">
        <v>2471</v>
      </c>
      <c r="G330" s="294" t="s">
        <v>2180</v>
      </c>
      <c r="H330" s="293"/>
      <c r="I330" s="293"/>
      <c r="J330" s="293"/>
      <c r="K330" s="293"/>
      <c r="L330" s="293"/>
      <c r="M330" s="293"/>
      <c r="N330" s="293"/>
      <c r="O330" s="293"/>
      <c r="P330" s="293"/>
      <c r="Q330" s="293"/>
      <c r="R330" s="293"/>
      <c r="S330" s="293"/>
      <c r="T330" s="293"/>
      <c r="U330" s="293"/>
      <c r="V330" s="293"/>
      <c r="W330" s="293"/>
      <c r="X330" s="293"/>
      <c r="Y330" s="293"/>
      <c r="Z330" s="293"/>
      <c r="AA330" s="293"/>
      <c r="AB330" s="293"/>
      <c r="AC330" s="293"/>
      <c r="AD330" s="293"/>
      <c r="AE330" s="293"/>
      <c r="AF330" s="293"/>
      <c r="AG330" s="196"/>
      <c r="AH330" s="196"/>
      <c r="AI330" s="196"/>
      <c r="AJ330" s="196"/>
      <c r="AK330" s="196"/>
      <c r="AL330" s="196"/>
      <c r="AM330" s="196"/>
      <c r="AN330" s="196"/>
      <c r="AO330" s="196"/>
      <c r="AP330" s="196"/>
      <c r="AQ330" s="196"/>
    </row>
    <row r="331" ht="15.75" hidden="1" customHeight="1" outlineLevel="1">
      <c r="A331" s="295"/>
      <c r="B331" s="295"/>
      <c r="C331" s="295"/>
      <c r="D331" s="295"/>
      <c r="E331" s="295"/>
      <c r="F331" s="295"/>
      <c r="G331" s="295"/>
      <c r="H331" s="295"/>
      <c r="I331" s="295"/>
      <c r="J331" s="295"/>
      <c r="K331" s="295"/>
      <c r="L331" s="216" t="s">
        <v>2307</v>
      </c>
      <c r="M331" s="295"/>
      <c r="N331" s="296">
        <v>1.0</v>
      </c>
      <c r="O331" s="216" t="s">
        <v>2308</v>
      </c>
      <c r="P331" s="295"/>
      <c r="Q331" s="295"/>
      <c r="R331" s="295"/>
      <c r="S331" s="295"/>
      <c r="T331" s="295"/>
      <c r="U331" s="297" t="s">
        <v>2472</v>
      </c>
      <c r="V331" s="295"/>
      <c r="W331" s="295"/>
      <c r="X331" s="298" t="s">
        <v>2650</v>
      </c>
      <c r="Y331" s="295"/>
      <c r="Z331" s="295"/>
      <c r="AA331" s="295"/>
      <c r="AB331" s="295"/>
      <c r="AC331" s="295"/>
      <c r="AD331" s="295"/>
      <c r="AE331" s="295"/>
      <c r="AF331" s="295"/>
      <c r="AG331" s="295"/>
      <c r="AH331" s="295"/>
      <c r="AI331" s="295"/>
      <c r="AJ331" s="295"/>
      <c r="AK331" s="295"/>
      <c r="AL331" s="295"/>
      <c r="AM331" s="295"/>
      <c r="AN331" s="295"/>
      <c r="AO331" s="295"/>
      <c r="AP331" s="295"/>
      <c r="AQ331" s="295"/>
    </row>
    <row r="332" ht="15.75" hidden="1" customHeight="1" outlineLevel="1">
      <c r="A332" s="196"/>
      <c r="B332" s="196"/>
      <c r="C332" s="196"/>
      <c r="D332" s="196"/>
      <c r="E332" s="196"/>
      <c r="F332" s="196"/>
      <c r="G332" s="196"/>
      <c r="H332" s="196"/>
      <c r="I332" s="196"/>
      <c r="J332" s="196"/>
      <c r="K332" s="196"/>
      <c r="L332" s="196"/>
      <c r="M332" s="196"/>
      <c r="N332" s="196"/>
      <c r="O332" s="196"/>
      <c r="P332" s="299" t="s">
        <v>2310</v>
      </c>
      <c r="Q332" s="196"/>
      <c r="R332" s="196"/>
      <c r="S332" s="196"/>
      <c r="T332" s="196"/>
      <c r="U332" s="196"/>
      <c r="V332" s="196"/>
      <c r="W332" s="196"/>
      <c r="X332" s="196"/>
      <c r="Y332" s="196"/>
      <c r="Z332" s="196"/>
      <c r="AA332" s="196"/>
      <c r="AB332" s="196"/>
      <c r="AC332" s="196"/>
      <c r="AD332" s="196"/>
      <c r="AE332" s="196"/>
      <c r="AF332" s="196"/>
      <c r="AG332" s="196"/>
      <c r="AH332" s="196"/>
      <c r="AI332" s="196"/>
      <c r="AJ332" s="196"/>
      <c r="AK332" s="196"/>
      <c r="AL332" s="196"/>
      <c r="AM332" s="196"/>
      <c r="AN332" s="196"/>
      <c r="AO332" s="196"/>
      <c r="AP332" s="196"/>
      <c r="AQ332" s="196"/>
    </row>
    <row r="333" ht="15.75" hidden="1" customHeight="1" outlineLevel="1">
      <c r="A333" s="196"/>
      <c r="B333" s="196"/>
      <c r="C333" s="196"/>
      <c r="D333" s="196"/>
      <c r="E333" s="196"/>
      <c r="F333" s="196"/>
      <c r="G333" s="196"/>
      <c r="H333" s="196"/>
      <c r="I333" s="196"/>
      <c r="J333" s="196"/>
      <c r="K333" s="196"/>
      <c r="L333" s="196"/>
      <c r="M333" s="196"/>
      <c r="N333" s="196"/>
      <c r="O333" s="196"/>
      <c r="P333" s="196"/>
      <c r="Q333" s="300" t="s">
        <v>2311</v>
      </c>
      <c r="R333" s="300"/>
      <c r="S333" s="196"/>
      <c r="T333" s="196"/>
      <c r="U333" s="196"/>
      <c r="V333" s="196"/>
      <c r="W333" s="196"/>
      <c r="X333" s="196"/>
      <c r="Y333" s="196"/>
      <c r="Z333" s="196"/>
      <c r="AA333" s="196"/>
      <c r="AB333" s="196"/>
      <c r="AC333" s="196"/>
      <c r="AD333" s="196"/>
      <c r="AE333" s="196"/>
      <c r="AF333" s="196"/>
      <c r="AG333" s="196"/>
      <c r="AH333" s="196"/>
      <c r="AI333" s="196"/>
      <c r="AJ333" s="196"/>
      <c r="AK333" s="196"/>
      <c r="AL333" s="196"/>
      <c r="AM333" s="196"/>
      <c r="AN333" s="196"/>
      <c r="AO333" s="196"/>
      <c r="AP333" s="196"/>
      <c r="AQ333" s="196"/>
    </row>
    <row r="334" ht="15.75" hidden="1" customHeight="1" outlineLevel="1">
      <c r="A334" s="196"/>
      <c r="B334" s="196"/>
      <c r="C334" s="196"/>
      <c r="D334" s="196"/>
      <c r="E334" s="196"/>
      <c r="F334" s="196"/>
      <c r="G334" s="196"/>
      <c r="H334" s="196"/>
      <c r="I334" s="196"/>
      <c r="J334" s="196"/>
      <c r="K334" s="196"/>
      <c r="L334" s="196"/>
      <c r="M334" s="196"/>
      <c r="N334" s="196"/>
      <c r="O334" s="196"/>
      <c r="P334" s="196"/>
      <c r="Q334" s="196"/>
      <c r="R334" s="301" t="s">
        <v>2313</v>
      </c>
      <c r="S334" s="196"/>
      <c r="T334" s="196"/>
      <c r="U334" s="196"/>
      <c r="V334" s="194" t="s">
        <v>2651</v>
      </c>
      <c r="W334" s="194" t="s">
        <v>2652</v>
      </c>
      <c r="X334" s="196"/>
      <c r="Y334" s="196"/>
      <c r="Z334" s="196"/>
      <c r="AA334" s="196"/>
      <c r="AB334" s="196"/>
      <c r="AC334" s="196"/>
      <c r="AD334" s="196"/>
      <c r="AE334" s="196"/>
      <c r="AF334" s="196"/>
      <c r="AG334" s="196"/>
      <c r="AH334" s="196"/>
      <c r="AI334" s="196"/>
      <c r="AJ334" s="196"/>
      <c r="AK334" s="196"/>
      <c r="AL334" s="196"/>
      <c r="AM334" s="196"/>
      <c r="AN334" s="196"/>
      <c r="AO334" s="196"/>
      <c r="AP334" s="196"/>
      <c r="AQ334" s="196"/>
    </row>
    <row r="335" ht="15.75" hidden="1" customHeight="1" outlineLevel="1">
      <c r="A335" s="196"/>
      <c r="B335" s="196"/>
      <c r="C335" s="196"/>
      <c r="D335" s="196"/>
      <c r="E335" s="196"/>
      <c r="F335" s="196"/>
      <c r="G335" s="196"/>
      <c r="H335" s="196"/>
      <c r="I335" s="196"/>
      <c r="J335" s="196"/>
      <c r="K335" s="196"/>
      <c r="L335" s="196"/>
      <c r="M335" s="196"/>
      <c r="N335" s="196"/>
      <c r="O335" s="196"/>
      <c r="P335" s="196"/>
      <c r="Q335" s="300" t="s">
        <v>2320</v>
      </c>
      <c r="R335" s="300"/>
      <c r="S335" s="196"/>
      <c r="T335" s="196"/>
      <c r="U335" s="196"/>
      <c r="V335" s="196"/>
      <c r="W335" s="196"/>
      <c r="X335" s="196"/>
      <c r="Y335" s="196"/>
      <c r="Z335" s="196"/>
      <c r="AA335" s="196"/>
      <c r="AB335" s="196"/>
      <c r="AC335" s="196"/>
      <c r="AD335" s="196"/>
      <c r="AE335" s="196"/>
      <c r="AF335" s="196"/>
      <c r="AG335" s="196"/>
      <c r="AH335" s="196"/>
      <c r="AI335" s="196"/>
      <c r="AJ335" s="196"/>
      <c r="AK335" s="196"/>
      <c r="AL335" s="196"/>
      <c r="AM335" s="196"/>
      <c r="AN335" s="196"/>
      <c r="AO335" s="196"/>
      <c r="AP335" s="196"/>
      <c r="AQ335" s="196"/>
    </row>
    <row r="336" ht="15.75" hidden="1" customHeight="1" outlineLevel="1">
      <c r="A336" s="196"/>
      <c r="B336" s="196"/>
      <c r="C336" s="196"/>
      <c r="D336" s="196"/>
      <c r="E336" s="196"/>
      <c r="F336" s="196"/>
      <c r="G336" s="196"/>
      <c r="H336" s="196"/>
      <c r="I336" s="196"/>
      <c r="J336" s="196"/>
      <c r="K336" s="196"/>
      <c r="L336" s="196"/>
      <c r="M336" s="196"/>
      <c r="N336" s="196"/>
      <c r="O336" s="196"/>
      <c r="P336" s="196"/>
      <c r="Q336" s="196"/>
      <c r="R336" s="301" t="s">
        <v>2322</v>
      </c>
      <c r="S336" s="196"/>
      <c r="T336" s="196"/>
      <c r="U336" s="196"/>
      <c r="V336" s="194" t="s">
        <v>2653</v>
      </c>
      <c r="W336" s="194" t="s">
        <v>2652</v>
      </c>
      <c r="X336" s="196"/>
      <c r="Y336" s="196"/>
      <c r="Z336" s="196"/>
      <c r="AA336" s="196"/>
      <c r="AB336" s="196"/>
      <c r="AC336" s="196"/>
      <c r="AD336" s="196"/>
      <c r="AE336" s="196"/>
      <c r="AF336" s="196"/>
      <c r="AG336" s="196"/>
      <c r="AH336" s="196"/>
      <c r="AI336" s="196"/>
      <c r="AJ336" s="196"/>
      <c r="AK336" s="196"/>
      <c r="AL336" s="196"/>
      <c r="AM336" s="196"/>
      <c r="AN336" s="196"/>
      <c r="AO336" s="196"/>
      <c r="AP336" s="196"/>
      <c r="AQ336" s="196"/>
    </row>
    <row r="337" ht="15.75" hidden="1" customHeight="1" outlineLevel="1">
      <c r="A337" s="196"/>
      <c r="B337" s="196"/>
      <c r="C337" s="196"/>
      <c r="D337" s="196"/>
      <c r="E337" s="196"/>
      <c r="F337" s="196"/>
      <c r="G337" s="196"/>
      <c r="H337" s="196"/>
      <c r="I337" s="196"/>
      <c r="J337" s="196"/>
      <c r="K337" s="196"/>
      <c r="L337" s="196"/>
      <c r="M337" s="196"/>
      <c r="N337" s="196"/>
      <c r="O337" s="196"/>
      <c r="P337" s="196"/>
      <c r="Q337" s="302" t="s">
        <v>2323</v>
      </c>
      <c r="R337" s="302"/>
      <c r="S337" s="196"/>
      <c r="T337" s="196"/>
      <c r="U337" s="196"/>
      <c r="V337" s="196"/>
      <c r="W337" s="196"/>
      <c r="X337" s="196"/>
      <c r="Y337" s="196"/>
      <c r="Z337" s="196"/>
      <c r="AA337" s="196"/>
      <c r="AB337" s="196"/>
      <c r="AC337" s="196"/>
      <c r="AD337" s="196"/>
      <c r="AE337" s="196"/>
      <c r="AF337" s="196"/>
      <c r="AG337" s="196"/>
      <c r="AH337" s="196"/>
      <c r="AI337" s="196"/>
      <c r="AJ337" s="196"/>
      <c r="AK337" s="196"/>
      <c r="AL337" s="196"/>
      <c r="AM337" s="196"/>
      <c r="AN337" s="196"/>
      <c r="AO337" s="196"/>
      <c r="AP337" s="196"/>
      <c r="AQ337" s="196"/>
    </row>
    <row r="338" ht="15.75" hidden="1" customHeight="1" outlineLevel="1">
      <c r="A338" s="196"/>
      <c r="B338" s="196"/>
      <c r="C338" s="196"/>
      <c r="D338" s="196"/>
      <c r="E338" s="196"/>
      <c r="F338" s="196"/>
      <c r="G338" s="196"/>
      <c r="H338" s="196"/>
      <c r="I338" s="196"/>
      <c r="J338" s="196"/>
      <c r="K338" s="196"/>
      <c r="L338" s="196"/>
      <c r="M338" s="196"/>
      <c r="N338" s="196"/>
      <c r="O338" s="196"/>
      <c r="P338" s="196"/>
      <c r="Q338" s="196"/>
      <c r="R338" s="301" t="s">
        <v>2322</v>
      </c>
      <c r="S338" s="196"/>
      <c r="T338" s="196"/>
      <c r="U338" s="196"/>
      <c r="V338" s="194" t="s">
        <v>2653</v>
      </c>
      <c r="W338" s="194" t="s">
        <v>2652</v>
      </c>
      <c r="X338" s="196"/>
      <c r="Y338" s="196"/>
      <c r="Z338" s="196"/>
      <c r="AA338" s="196"/>
      <c r="AB338" s="196"/>
      <c r="AC338" s="196"/>
      <c r="AD338" s="196"/>
      <c r="AE338" s="196"/>
      <c r="AF338" s="196"/>
      <c r="AG338" s="196"/>
      <c r="AH338" s="196"/>
      <c r="AI338" s="196"/>
      <c r="AJ338" s="196"/>
      <c r="AK338" s="196"/>
      <c r="AL338" s="196"/>
      <c r="AM338" s="196"/>
      <c r="AN338" s="196"/>
      <c r="AO338" s="196"/>
      <c r="AP338" s="196"/>
      <c r="AQ338" s="196"/>
    </row>
    <row r="339" ht="15.75" hidden="1" customHeight="1" outlineLevel="1">
      <c r="A339" s="196"/>
      <c r="B339" s="196"/>
      <c r="C339" s="196"/>
      <c r="D339" s="196"/>
      <c r="E339" s="196"/>
      <c r="F339" s="196"/>
      <c r="G339" s="196"/>
      <c r="H339" s="196"/>
      <c r="I339" s="196"/>
      <c r="J339" s="196"/>
      <c r="K339" s="196"/>
      <c r="L339" s="196"/>
      <c r="M339" s="196"/>
      <c r="N339" s="196"/>
      <c r="O339" s="196"/>
      <c r="P339" s="196"/>
      <c r="Q339" s="196"/>
      <c r="R339" s="301" t="s">
        <v>2325</v>
      </c>
      <c r="S339" s="196"/>
      <c r="T339" s="196"/>
      <c r="U339" s="196"/>
      <c r="V339" s="194" t="s">
        <v>2654</v>
      </c>
      <c r="W339" s="194" t="s">
        <v>2652</v>
      </c>
      <c r="X339" s="196"/>
      <c r="Y339" s="196"/>
      <c r="Z339" s="196"/>
      <c r="AA339" s="196"/>
      <c r="AB339" s="196"/>
      <c r="AC339" s="196"/>
      <c r="AD339" s="196"/>
      <c r="AE339" s="196"/>
      <c r="AF339" s="196"/>
      <c r="AG339" s="196"/>
      <c r="AH339" s="196"/>
      <c r="AI339" s="196"/>
      <c r="AJ339" s="196"/>
      <c r="AK339" s="196"/>
      <c r="AL339" s="196"/>
      <c r="AM339" s="196"/>
      <c r="AN339" s="196"/>
      <c r="AO339" s="196"/>
      <c r="AP339" s="196"/>
      <c r="AQ339" s="196"/>
    </row>
    <row r="340" ht="15.75" customHeight="1" collapsed="1">
      <c r="A340" s="289" t="s">
        <v>2638</v>
      </c>
      <c r="B340" s="290">
        <v>45310.0</v>
      </c>
      <c r="C340" s="291"/>
      <c r="D340" s="289" t="s">
        <v>89</v>
      </c>
      <c r="E340" s="303" t="s">
        <v>767</v>
      </c>
      <c r="F340" s="291"/>
      <c r="G340" s="291"/>
      <c r="H340" s="291"/>
      <c r="I340" s="291"/>
      <c r="J340" s="291"/>
      <c r="K340" s="291"/>
      <c r="L340" s="291"/>
      <c r="M340" s="291"/>
      <c r="N340" s="291"/>
      <c r="O340" s="291"/>
      <c r="P340" s="291"/>
      <c r="Q340" s="291"/>
      <c r="R340" s="291"/>
      <c r="S340" s="291"/>
      <c r="T340" s="291"/>
      <c r="U340" s="291"/>
      <c r="V340" s="291"/>
      <c r="W340" s="291"/>
      <c r="X340" s="291"/>
      <c r="Y340" s="291"/>
      <c r="Z340" s="291"/>
      <c r="AA340" s="291"/>
      <c r="AB340" s="291"/>
      <c r="AC340" s="291"/>
      <c r="AD340" s="291"/>
      <c r="AE340" s="291"/>
      <c r="AF340" s="291"/>
      <c r="AG340" s="291"/>
      <c r="AH340" s="291"/>
      <c r="AI340" s="291"/>
      <c r="AJ340" s="291"/>
      <c r="AK340" s="291"/>
      <c r="AL340" s="291"/>
      <c r="AM340" s="291"/>
      <c r="AN340" s="291"/>
      <c r="AO340" s="291"/>
      <c r="AP340" s="291"/>
      <c r="AQ340" s="291"/>
    </row>
    <row r="341" ht="15.75" hidden="1" customHeight="1" outlineLevel="1">
      <c r="A341" s="293"/>
      <c r="B341" s="293"/>
      <c r="C341" s="293"/>
      <c r="D341" s="293"/>
      <c r="E341" s="293"/>
      <c r="F341" s="294" t="s">
        <v>694</v>
      </c>
      <c r="G341" s="293"/>
      <c r="H341" s="293"/>
      <c r="I341" s="293"/>
      <c r="J341" s="293"/>
      <c r="K341" s="293"/>
      <c r="L341" s="293"/>
      <c r="M341" s="293"/>
      <c r="N341" s="293"/>
      <c r="O341" s="293"/>
      <c r="P341" s="293"/>
      <c r="Q341" s="293"/>
      <c r="R341" s="293"/>
      <c r="S341" s="293"/>
      <c r="T341" s="293"/>
      <c r="U341" s="293"/>
      <c r="V341" s="293"/>
      <c r="W341" s="293"/>
      <c r="X341" s="293"/>
      <c r="Y341" s="293"/>
      <c r="Z341" s="293"/>
      <c r="AA341" s="293"/>
      <c r="AB341" s="293"/>
      <c r="AC341" s="293"/>
      <c r="AD341" s="293"/>
      <c r="AE341" s="293"/>
      <c r="AF341" s="293"/>
      <c r="AG341" s="196"/>
      <c r="AH341" s="196"/>
      <c r="AI341" s="196"/>
      <c r="AJ341" s="196"/>
      <c r="AK341" s="196"/>
      <c r="AL341" s="196"/>
      <c r="AM341" s="196"/>
      <c r="AN341" s="196"/>
      <c r="AO341" s="196"/>
      <c r="AP341" s="196"/>
      <c r="AQ341" s="196"/>
    </row>
    <row r="342" ht="15.75" hidden="1" customHeight="1" outlineLevel="1">
      <c r="A342" s="295"/>
      <c r="B342" s="295"/>
      <c r="C342" s="295"/>
      <c r="D342" s="295"/>
      <c r="E342" s="295"/>
      <c r="F342" s="295"/>
      <c r="G342" s="295"/>
      <c r="H342" s="295"/>
      <c r="I342" s="295"/>
      <c r="J342" s="295"/>
      <c r="K342" s="295"/>
      <c r="L342" s="216" t="s">
        <v>2307</v>
      </c>
      <c r="M342" s="295"/>
      <c r="N342" s="296">
        <v>1.0</v>
      </c>
      <c r="O342" s="216" t="s">
        <v>2308</v>
      </c>
      <c r="P342" s="295"/>
      <c r="Q342" s="295"/>
      <c r="R342" s="295"/>
      <c r="S342" s="295"/>
      <c r="T342" s="295"/>
      <c r="U342" s="297" t="s">
        <v>2309</v>
      </c>
      <c r="V342" s="295"/>
      <c r="W342" s="295"/>
      <c r="X342" s="298" t="s">
        <v>2655</v>
      </c>
      <c r="Y342" s="295"/>
      <c r="Z342" s="295"/>
      <c r="AA342" s="295"/>
      <c r="AB342" s="295"/>
      <c r="AC342" s="295"/>
      <c r="AD342" s="295"/>
      <c r="AE342" s="295"/>
      <c r="AF342" s="295"/>
      <c r="AG342" s="295"/>
      <c r="AH342" s="295"/>
      <c r="AI342" s="295"/>
      <c r="AJ342" s="295"/>
      <c r="AK342" s="295"/>
      <c r="AL342" s="295"/>
      <c r="AM342" s="295"/>
      <c r="AN342" s="295"/>
      <c r="AO342" s="295"/>
      <c r="AP342" s="295"/>
      <c r="AQ342" s="295"/>
    </row>
    <row r="343" ht="15.75" hidden="1" customHeight="1" outlineLevel="1">
      <c r="A343" s="196"/>
      <c r="B343" s="196"/>
      <c r="C343" s="196"/>
      <c r="D343" s="196"/>
      <c r="E343" s="196"/>
      <c r="F343" s="7"/>
      <c r="G343" s="196"/>
      <c r="H343" s="196"/>
      <c r="I343" s="196"/>
      <c r="J343" s="196"/>
      <c r="K343" s="196"/>
      <c r="L343" s="196"/>
      <c r="M343" s="196"/>
      <c r="N343" s="196"/>
      <c r="O343" s="196"/>
      <c r="P343" s="304" t="s">
        <v>2310</v>
      </c>
      <c r="Q343" s="196"/>
      <c r="R343" s="196"/>
      <c r="S343" s="196"/>
      <c r="T343" s="196"/>
      <c r="U343" s="196"/>
      <c r="V343" s="196"/>
      <c r="W343" s="196"/>
      <c r="X343" s="196"/>
      <c r="Y343" s="196"/>
      <c r="Z343" s="196"/>
      <c r="AA343" s="196"/>
      <c r="AB343" s="196"/>
      <c r="AC343" s="196"/>
      <c r="AD343" s="196"/>
      <c r="AE343" s="196"/>
      <c r="AF343" s="196"/>
      <c r="AG343" s="196"/>
      <c r="AH343" s="196"/>
      <c r="AI343" s="196"/>
      <c r="AJ343" s="196"/>
      <c r="AK343" s="196"/>
      <c r="AL343" s="196"/>
      <c r="AM343" s="196"/>
      <c r="AN343" s="196"/>
      <c r="AO343" s="196"/>
      <c r="AP343" s="196"/>
      <c r="AQ343" s="196"/>
    </row>
    <row r="344" ht="15.75" hidden="1" customHeight="1" outlineLevel="1">
      <c r="A344" s="196"/>
      <c r="B344" s="196"/>
      <c r="C344" s="196"/>
      <c r="D344" s="196"/>
      <c r="E344" s="196"/>
      <c r="F344" s="7"/>
      <c r="G344" s="196"/>
      <c r="H344" s="196"/>
      <c r="I344" s="196"/>
      <c r="J344" s="196"/>
      <c r="K344" s="196"/>
      <c r="L344" s="196"/>
      <c r="M344" s="196"/>
      <c r="N344" s="196"/>
      <c r="O344" s="196"/>
      <c r="P344" s="196"/>
      <c r="Q344" s="300" t="s">
        <v>2311</v>
      </c>
      <c r="R344" s="300"/>
      <c r="S344" s="196"/>
      <c r="T344" s="196"/>
      <c r="U344" s="305" t="s">
        <v>2312</v>
      </c>
      <c r="V344" s="196"/>
      <c r="W344" s="196"/>
      <c r="X344" s="196"/>
      <c r="Y344" s="196"/>
      <c r="Z344" s="196"/>
      <c r="AA344" s="196"/>
      <c r="AB344" s="196"/>
      <c r="AC344" s="196"/>
      <c r="AD344" s="196"/>
      <c r="AE344" s="196"/>
      <c r="AF344" s="196"/>
      <c r="AG344" s="196"/>
      <c r="AH344" s="196"/>
      <c r="AI344" s="196"/>
      <c r="AJ344" s="196"/>
      <c r="AK344" s="196"/>
      <c r="AL344" s="196"/>
      <c r="AM344" s="196"/>
      <c r="AN344" s="196"/>
      <c r="AO344" s="196"/>
      <c r="AP344" s="196"/>
      <c r="AQ344" s="196"/>
    </row>
    <row r="345" ht="15.75" hidden="1" customHeight="1" outlineLevel="1">
      <c r="A345" s="196"/>
      <c r="B345" s="196"/>
      <c r="C345" s="196"/>
      <c r="D345" s="196"/>
      <c r="E345" s="196"/>
      <c r="F345" s="7"/>
      <c r="G345" s="196"/>
      <c r="H345" s="196"/>
      <c r="I345" s="196"/>
      <c r="J345" s="196"/>
      <c r="K345" s="196"/>
      <c r="L345" s="196"/>
      <c r="M345" s="196"/>
      <c r="N345" s="196"/>
      <c r="O345" s="196"/>
      <c r="P345" s="196"/>
      <c r="Q345" s="196"/>
      <c r="R345" s="301" t="s">
        <v>2313</v>
      </c>
      <c r="S345" s="196"/>
      <c r="T345" s="196"/>
      <c r="U345" s="196"/>
      <c r="V345" s="194" t="s">
        <v>2656</v>
      </c>
      <c r="W345" s="194" t="s">
        <v>2657</v>
      </c>
      <c r="X345" s="196"/>
      <c r="Y345" s="196"/>
      <c r="Z345" s="196"/>
      <c r="AA345" s="196"/>
      <c r="AB345" s="196"/>
      <c r="AC345" s="196"/>
      <c r="AD345" s="196"/>
      <c r="AE345" s="196"/>
      <c r="AF345" s="196"/>
      <c r="AG345" s="196"/>
      <c r="AH345" s="196"/>
      <c r="AI345" s="196"/>
      <c r="AJ345" s="196"/>
      <c r="AK345" s="196"/>
      <c r="AL345" s="196"/>
      <c r="AM345" s="196"/>
      <c r="AN345" s="196"/>
      <c r="AO345" s="196"/>
      <c r="AP345" s="196"/>
      <c r="AQ345" s="196"/>
    </row>
    <row r="346" ht="15.75" hidden="1" customHeight="1" outlineLevel="1">
      <c r="A346" s="196"/>
      <c r="B346" s="196"/>
      <c r="C346" s="196"/>
      <c r="D346" s="196"/>
      <c r="E346" s="196"/>
      <c r="F346" s="7"/>
      <c r="G346" s="196"/>
      <c r="H346" s="196"/>
      <c r="I346" s="196"/>
      <c r="J346" s="196"/>
      <c r="K346" s="196"/>
      <c r="L346" s="196"/>
      <c r="M346" s="196"/>
      <c r="N346" s="196"/>
      <c r="O346" s="196"/>
      <c r="P346" s="196"/>
      <c r="Q346" s="300" t="s">
        <v>2314</v>
      </c>
      <c r="R346" s="306"/>
      <c r="S346" s="196"/>
      <c r="T346" s="196"/>
      <c r="U346" s="305" t="s">
        <v>2315</v>
      </c>
      <c r="V346" s="196"/>
      <c r="W346" s="196"/>
      <c r="X346" s="196"/>
      <c r="Y346" s="196"/>
      <c r="Z346" s="196"/>
      <c r="AA346" s="196"/>
      <c r="AB346" s="196"/>
      <c r="AC346" s="196"/>
      <c r="AD346" s="196"/>
      <c r="AE346" s="196"/>
      <c r="AF346" s="196"/>
      <c r="AG346" s="196"/>
      <c r="AH346" s="196"/>
      <c r="AI346" s="196"/>
      <c r="AJ346" s="196"/>
      <c r="AK346" s="196"/>
      <c r="AL346" s="196"/>
      <c r="AM346" s="196"/>
      <c r="AN346" s="196"/>
      <c r="AO346" s="196"/>
      <c r="AP346" s="196"/>
      <c r="AQ346" s="196"/>
    </row>
    <row r="347" ht="15.75" hidden="1" customHeight="1" outlineLevel="1">
      <c r="A347" s="196"/>
      <c r="B347" s="196"/>
      <c r="C347" s="196"/>
      <c r="D347" s="196"/>
      <c r="E347" s="196"/>
      <c r="F347" s="7"/>
      <c r="G347" s="196"/>
      <c r="H347" s="196"/>
      <c r="I347" s="196"/>
      <c r="J347" s="196"/>
      <c r="K347" s="196"/>
      <c r="L347" s="196"/>
      <c r="M347" s="196"/>
      <c r="N347" s="196"/>
      <c r="O347" s="196"/>
      <c r="P347" s="196"/>
      <c r="Q347" s="196"/>
      <c r="R347" s="301" t="s">
        <v>2316</v>
      </c>
      <c r="S347" s="196"/>
      <c r="T347" s="196"/>
      <c r="U347" s="196"/>
      <c r="V347" s="194" t="s">
        <v>2658</v>
      </c>
      <c r="W347" s="194" t="s">
        <v>2657</v>
      </c>
      <c r="X347" s="196"/>
      <c r="Y347" s="196"/>
      <c r="Z347" s="196"/>
      <c r="AA347" s="196"/>
      <c r="AB347" s="196"/>
      <c r="AC347" s="196"/>
      <c r="AD347" s="196"/>
      <c r="AE347" s="196"/>
      <c r="AF347" s="196"/>
      <c r="AG347" s="196"/>
      <c r="AH347" s="196"/>
      <c r="AI347" s="196"/>
      <c r="AJ347" s="196"/>
      <c r="AK347" s="196"/>
      <c r="AL347" s="196"/>
      <c r="AM347" s="196"/>
      <c r="AN347" s="196"/>
      <c r="AO347" s="196"/>
      <c r="AP347" s="196"/>
      <c r="AQ347" s="196"/>
    </row>
    <row r="348" ht="15.75" hidden="1" customHeight="1" outlineLevel="1">
      <c r="A348" s="196"/>
      <c r="B348" s="196"/>
      <c r="C348" s="196"/>
      <c r="D348" s="196"/>
      <c r="E348" s="196"/>
      <c r="F348" s="7"/>
      <c r="G348" s="196"/>
      <c r="H348" s="196"/>
      <c r="I348" s="196"/>
      <c r="J348" s="196"/>
      <c r="K348" s="196"/>
      <c r="L348" s="196"/>
      <c r="M348" s="196"/>
      <c r="N348" s="196"/>
      <c r="O348" s="196"/>
      <c r="P348" s="196"/>
      <c r="Q348" s="300" t="s">
        <v>2317</v>
      </c>
      <c r="R348" s="306"/>
      <c r="S348" s="196"/>
      <c r="T348" s="196"/>
      <c r="U348" s="305" t="s">
        <v>2318</v>
      </c>
      <c r="V348" s="196"/>
      <c r="W348" s="196"/>
      <c r="X348" s="196"/>
      <c r="Y348" s="196"/>
      <c r="Z348" s="196"/>
      <c r="AA348" s="196"/>
      <c r="AB348" s="196"/>
      <c r="AC348" s="196"/>
      <c r="AD348" s="196"/>
      <c r="AE348" s="196"/>
      <c r="AF348" s="196"/>
      <c r="AG348" s="196"/>
      <c r="AH348" s="196"/>
      <c r="AI348" s="196"/>
      <c r="AJ348" s="196"/>
      <c r="AK348" s="196"/>
      <c r="AL348" s="196"/>
      <c r="AM348" s="196"/>
      <c r="AN348" s="196"/>
      <c r="AO348" s="196"/>
      <c r="AP348" s="196"/>
      <c r="AQ348" s="196"/>
    </row>
    <row r="349" ht="15.75" hidden="1" customHeight="1" outlineLevel="1">
      <c r="A349" s="196"/>
      <c r="B349" s="196"/>
      <c r="C349" s="196"/>
      <c r="D349" s="196"/>
      <c r="E349" s="196"/>
      <c r="F349" s="7"/>
      <c r="G349" s="196"/>
      <c r="H349" s="196"/>
      <c r="I349" s="196"/>
      <c r="J349" s="196"/>
      <c r="K349" s="196"/>
      <c r="L349" s="196"/>
      <c r="M349" s="196"/>
      <c r="N349" s="196"/>
      <c r="O349" s="196"/>
      <c r="P349" s="196"/>
      <c r="Q349" s="196"/>
      <c r="R349" s="301" t="s">
        <v>2316</v>
      </c>
      <c r="S349" s="196"/>
      <c r="T349" s="196"/>
      <c r="U349" s="196"/>
      <c r="V349" s="194" t="s">
        <v>2658</v>
      </c>
      <c r="W349" s="194" t="s">
        <v>2657</v>
      </c>
      <c r="X349" s="196"/>
      <c r="Y349" s="196"/>
      <c r="Z349" s="196"/>
      <c r="AA349" s="196"/>
      <c r="AB349" s="196"/>
      <c r="AC349" s="196"/>
      <c r="AD349" s="196"/>
      <c r="AE349" s="196"/>
      <c r="AF349" s="196"/>
      <c r="AG349" s="196"/>
      <c r="AH349" s="196"/>
      <c r="AI349" s="196"/>
      <c r="AJ349" s="196"/>
      <c r="AK349" s="196"/>
      <c r="AL349" s="196"/>
      <c r="AM349" s="196"/>
      <c r="AN349" s="196"/>
      <c r="AO349" s="196"/>
      <c r="AP349" s="196"/>
      <c r="AQ349" s="196"/>
    </row>
    <row r="350" ht="15.75" hidden="1" customHeight="1" outlineLevel="1">
      <c r="A350" s="196"/>
      <c r="B350" s="196"/>
      <c r="C350" s="196"/>
      <c r="D350" s="196"/>
      <c r="E350" s="196"/>
      <c r="F350" s="7"/>
      <c r="G350" s="196"/>
      <c r="H350" s="196"/>
      <c r="I350" s="196"/>
      <c r="J350" s="196"/>
      <c r="K350" s="196"/>
      <c r="L350" s="196"/>
      <c r="M350" s="196"/>
      <c r="N350" s="196"/>
      <c r="O350" s="196"/>
      <c r="P350" s="196"/>
      <c r="Q350" s="196"/>
      <c r="R350" s="301" t="s">
        <v>2319</v>
      </c>
      <c r="S350" s="196"/>
      <c r="T350" s="196"/>
      <c r="U350" s="196"/>
      <c r="V350" s="194" t="s">
        <v>2659</v>
      </c>
      <c r="W350" s="194" t="s">
        <v>2657</v>
      </c>
      <c r="X350" s="196"/>
      <c r="Y350" s="196"/>
      <c r="Z350" s="196"/>
      <c r="AA350" s="196"/>
      <c r="AB350" s="196"/>
      <c r="AC350" s="196"/>
      <c r="AD350" s="196"/>
      <c r="AE350" s="196"/>
      <c r="AF350" s="196"/>
      <c r="AG350" s="196"/>
      <c r="AH350" s="196"/>
      <c r="AI350" s="196"/>
      <c r="AJ350" s="196"/>
      <c r="AK350" s="196"/>
      <c r="AL350" s="196"/>
      <c r="AM350" s="196"/>
      <c r="AN350" s="196"/>
      <c r="AO350" s="196"/>
      <c r="AP350" s="196"/>
      <c r="AQ350" s="196"/>
    </row>
    <row r="351" ht="15.75" hidden="1" customHeight="1" outlineLevel="1">
      <c r="A351" s="196"/>
      <c r="B351" s="196"/>
      <c r="C351" s="196"/>
      <c r="D351" s="196"/>
      <c r="E351" s="196"/>
      <c r="F351" s="7"/>
      <c r="G351" s="196"/>
      <c r="H351" s="196"/>
      <c r="I351" s="196"/>
      <c r="J351" s="196"/>
      <c r="K351" s="196"/>
      <c r="L351" s="196"/>
      <c r="M351" s="196"/>
      <c r="N351" s="196"/>
      <c r="O351" s="196"/>
      <c r="P351" s="196"/>
      <c r="Q351" s="300" t="s">
        <v>2320</v>
      </c>
      <c r="R351" s="300"/>
      <c r="S351" s="196"/>
      <c r="T351" s="196"/>
      <c r="U351" s="305" t="s">
        <v>2321</v>
      </c>
      <c r="V351" s="196"/>
      <c r="W351" s="196"/>
      <c r="X351" s="196"/>
      <c r="Y351" s="196"/>
      <c r="Z351" s="196"/>
      <c r="AA351" s="196"/>
      <c r="AB351" s="196"/>
      <c r="AC351" s="196"/>
      <c r="AD351" s="196"/>
      <c r="AE351" s="196"/>
      <c r="AF351" s="196"/>
      <c r="AG351" s="196"/>
      <c r="AH351" s="196"/>
      <c r="AI351" s="196"/>
      <c r="AJ351" s="196"/>
      <c r="AK351" s="196"/>
      <c r="AL351" s="196"/>
      <c r="AM351" s="196"/>
      <c r="AN351" s="196"/>
      <c r="AO351" s="196"/>
      <c r="AP351" s="196"/>
      <c r="AQ351" s="196"/>
    </row>
    <row r="352" ht="15.75" hidden="1" customHeight="1" outlineLevel="1">
      <c r="A352" s="196"/>
      <c r="B352" s="196"/>
      <c r="C352" s="196"/>
      <c r="D352" s="196"/>
      <c r="E352" s="196"/>
      <c r="F352" s="7"/>
      <c r="G352" s="196"/>
      <c r="H352" s="196"/>
      <c r="I352" s="196"/>
      <c r="J352" s="196"/>
      <c r="K352" s="196"/>
      <c r="L352" s="196"/>
      <c r="M352" s="196"/>
      <c r="N352" s="196"/>
      <c r="O352" s="196"/>
      <c r="P352" s="196"/>
      <c r="Q352" s="196"/>
      <c r="R352" s="301" t="s">
        <v>2322</v>
      </c>
      <c r="S352" s="196"/>
      <c r="T352" s="196"/>
      <c r="U352" s="196"/>
      <c r="V352" s="194" t="s">
        <v>2660</v>
      </c>
      <c r="W352" s="194" t="s">
        <v>2657</v>
      </c>
      <c r="X352" s="196"/>
      <c r="Y352" s="196"/>
      <c r="Z352" s="196"/>
      <c r="AA352" s="196"/>
      <c r="AB352" s="196"/>
      <c r="AC352" s="196"/>
      <c r="AD352" s="196"/>
      <c r="AE352" s="196"/>
      <c r="AF352" s="196"/>
      <c r="AG352" s="196"/>
      <c r="AH352" s="196"/>
      <c r="AI352" s="196"/>
      <c r="AJ352" s="196"/>
      <c r="AK352" s="196"/>
      <c r="AL352" s="196"/>
      <c r="AM352" s="196"/>
      <c r="AN352" s="196"/>
      <c r="AO352" s="196"/>
      <c r="AP352" s="196"/>
      <c r="AQ352" s="196"/>
    </row>
    <row r="353" ht="15.75" hidden="1" customHeight="1" outlineLevel="1">
      <c r="A353" s="196"/>
      <c r="B353" s="196"/>
      <c r="C353" s="196"/>
      <c r="D353" s="196"/>
      <c r="E353" s="196"/>
      <c r="F353" s="7"/>
      <c r="G353" s="196"/>
      <c r="H353" s="196"/>
      <c r="I353" s="196"/>
      <c r="J353" s="196"/>
      <c r="K353" s="196"/>
      <c r="L353" s="196"/>
      <c r="M353" s="196"/>
      <c r="N353" s="196"/>
      <c r="O353" s="196"/>
      <c r="P353" s="196"/>
      <c r="Q353" s="300" t="s">
        <v>2323</v>
      </c>
      <c r="R353" s="302"/>
      <c r="S353" s="196"/>
      <c r="T353" s="196"/>
      <c r="U353" s="305" t="s">
        <v>2324</v>
      </c>
      <c r="V353" s="196"/>
      <c r="W353" s="196"/>
      <c r="X353" s="196"/>
      <c r="Y353" s="196"/>
      <c r="Z353" s="196"/>
      <c r="AA353" s="196"/>
      <c r="AB353" s="196"/>
      <c r="AC353" s="196"/>
      <c r="AD353" s="196"/>
      <c r="AE353" s="196"/>
      <c r="AF353" s="196"/>
      <c r="AG353" s="196"/>
      <c r="AH353" s="196"/>
      <c r="AI353" s="196"/>
      <c r="AJ353" s="196"/>
      <c r="AK353" s="196"/>
      <c r="AL353" s="196"/>
      <c r="AM353" s="196"/>
      <c r="AN353" s="196"/>
      <c r="AO353" s="196"/>
      <c r="AP353" s="196"/>
      <c r="AQ353" s="196"/>
    </row>
    <row r="354" ht="15.75" hidden="1" customHeight="1" outlineLevel="1">
      <c r="A354" s="196"/>
      <c r="B354" s="196"/>
      <c r="C354" s="196"/>
      <c r="D354" s="196"/>
      <c r="E354" s="196"/>
      <c r="F354" s="7"/>
      <c r="G354" s="196"/>
      <c r="H354" s="196"/>
      <c r="I354" s="196"/>
      <c r="J354" s="196"/>
      <c r="K354" s="196"/>
      <c r="L354" s="196"/>
      <c r="M354" s="196"/>
      <c r="N354" s="196"/>
      <c r="O354" s="196"/>
      <c r="P354" s="196"/>
      <c r="Q354" s="196"/>
      <c r="R354" s="301" t="s">
        <v>2322</v>
      </c>
      <c r="S354" s="196"/>
      <c r="T354" s="196"/>
      <c r="U354" s="196"/>
      <c r="V354" s="194" t="s">
        <v>2660</v>
      </c>
      <c r="W354" s="194" t="s">
        <v>2657</v>
      </c>
      <c r="X354" s="196"/>
      <c r="Y354" s="196"/>
      <c r="Z354" s="196"/>
      <c r="AA354" s="196"/>
      <c r="AB354" s="196"/>
      <c r="AC354" s="196"/>
      <c r="AD354" s="196"/>
      <c r="AE354" s="196"/>
      <c r="AF354" s="196"/>
      <c r="AG354" s="196"/>
      <c r="AH354" s="196"/>
      <c r="AI354" s="196"/>
      <c r="AJ354" s="196"/>
      <c r="AK354" s="196"/>
      <c r="AL354" s="196"/>
      <c r="AM354" s="196"/>
      <c r="AN354" s="196"/>
      <c r="AO354" s="196"/>
      <c r="AP354" s="196"/>
      <c r="AQ354" s="196"/>
    </row>
    <row r="355" ht="15.75" hidden="1" customHeight="1" outlineLevel="1">
      <c r="A355" s="196"/>
      <c r="B355" s="196"/>
      <c r="C355" s="196"/>
      <c r="D355" s="196"/>
      <c r="E355" s="196"/>
      <c r="F355" s="7"/>
      <c r="G355" s="196"/>
      <c r="H355" s="196"/>
      <c r="I355" s="196"/>
      <c r="J355" s="196"/>
      <c r="K355" s="196"/>
      <c r="L355" s="196"/>
      <c r="M355" s="196"/>
      <c r="N355" s="196"/>
      <c r="O355" s="196"/>
      <c r="P355" s="196"/>
      <c r="Q355" s="196"/>
      <c r="R355" s="301" t="s">
        <v>2325</v>
      </c>
      <c r="S355" s="196"/>
      <c r="T355" s="196"/>
      <c r="U355" s="196"/>
      <c r="V355" s="194" t="s">
        <v>2661</v>
      </c>
      <c r="W355" s="194" t="s">
        <v>2657</v>
      </c>
      <c r="X355" s="196"/>
      <c r="Y355" s="196"/>
      <c r="Z355" s="196"/>
      <c r="AA355" s="196"/>
      <c r="AB355" s="196"/>
      <c r="AC355" s="196"/>
      <c r="AD355" s="196"/>
      <c r="AE355" s="196"/>
      <c r="AF355" s="196"/>
      <c r="AG355" s="196"/>
      <c r="AH355" s="196"/>
      <c r="AI355" s="196"/>
      <c r="AJ355" s="196"/>
      <c r="AK355" s="196"/>
      <c r="AL355" s="196"/>
      <c r="AM355" s="196"/>
      <c r="AN355" s="196"/>
      <c r="AO355" s="196"/>
      <c r="AP355" s="196"/>
      <c r="AQ355" s="196"/>
    </row>
    <row r="356" ht="15.75" customHeight="1">
      <c r="A356" s="196"/>
      <c r="B356" s="196"/>
      <c r="C356" s="196"/>
      <c r="D356" s="196"/>
      <c r="E356" s="196"/>
      <c r="F356" s="196"/>
      <c r="G356" s="196"/>
      <c r="H356" s="196"/>
      <c r="I356" s="196"/>
      <c r="J356" s="196"/>
      <c r="K356" s="196"/>
      <c r="L356" s="196"/>
      <c r="M356" s="196"/>
      <c r="N356" s="196"/>
      <c r="O356" s="196"/>
      <c r="P356" s="196"/>
      <c r="Q356" s="196"/>
      <c r="R356" s="196"/>
      <c r="S356" s="196"/>
      <c r="T356" s="196"/>
      <c r="U356" s="196"/>
      <c r="V356" s="196"/>
      <c r="W356" s="196"/>
      <c r="X356" s="196"/>
      <c r="Y356" s="196"/>
      <c r="Z356" s="196"/>
      <c r="AA356" s="196"/>
      <c r="AB356" s="196"/>
      <c r="AC356" s="196"/>
      <c r="AD356" s="196"/>
      <c r="AE356" s="196"/>
      <c r="AF356" s="196"/>
      <c r="AG356" s="196"/>
      <c r="AH356" s="196"/>
      <c r="AI356" s="196"/>
      <c r="AJ356" s="196"/>
      <c r="AK356" s="196"/>
      <c r="AL356" s="196"/>
      <c r="AM356" s="196"/>
      <c r="AN356" s="196"/>
      <c r="AO356" s="196"/>
      <c r="AP356" s="196"/>
      <c r="AQ356" s="196"/>
    </row>
    <row r="357" ht="15.75" customHeight="1">
      <c r="A357" s="2"/>
      <c r="B357" s="307">
        <v>45373.0</v>
      </c>
      <c r="C357" s="2"/>
      <c r="D357" s="2" t="s">
        <v>89</v>
      </c>
      <c r="E357" s="2" t="s">
        <v>719</v>
      </c>
      <c r="F357" s="7"/>
      <c r="G357" s="7"/>
      <c r="H357" s="7"/>
      <c r="I357" s="7"/>
      <c r="J357" s="7"/>
      <c r="K357" s="7"/>
      <c r="L357" s="7"/>
      <c r="M357" s="7"/>
      <c r="N357" s="7"/>
      <c r="O357" s="7"/>
      <c r="P357" s="7"/>
      <c r="Q357" s="7"/>
      <c r="R357" s="7"/>
      <c r="S357" s="7"/>
      <c r="T357" s="7"/>
      <c r="U357" s="7"/>
      <c r="V357" s="288"/>
      <c r="W357" s="191"/>
      <c r="X357" s="7"/>
      <c r="Y357" s="28"/>
      <c r="Z357" s="2"/>
      <c r="AA357" s="2"/>
      <c r="AB357" s="31"/>
      <c r="AC357" s="31"/>
      <c r="AD357" s="31"/>
      <c r="AE357" s="2"/>
      <c r="AF357" s="2"/>
      <c r="AG357" s="2"/>
      <c r="AH357" s="2"/>
      <c r="AI357" s="2"/>
      <c r="AJ357" s="2"/>
      <c r="AK357" s="2"/>
      <c r="AL357" s="2"/>
      <c r="AM357" s="2"/>
      <c r="AN357" s="2"/>
      <c r="AO357" s="2"/>
      <c r="AP357" s="2"/>
      <c r="AQ357" s="2"/>
    </row>
    <row r="358" ht="15.75" customHeight="1" outlineLevel="1">
      <c r="A358" s="2"/>
      <c r="B358" s="2"/>
      <c r="C358" s="2"/>
      <c r="D358" s="2"/>
      <c r="E358" s="2"/>
      <c r="F358" s="7" t="s">
        <v>687</v>
      </c>
      <c r="G358" s="7"/>
      <c r="H358" s="7"/>
      <c r="I358" s="7"/>
      <c r="J358" s="7"/>
      <c r="K358" s="7"/>
      <c r="L358" s="7"/>
      <c r="M358" s="7"/>
      <c r="N358" s="7"/>
      <c r="O358" s="7"/>
      <c r="P358" s="7"/>
      <c r="Q358" s="7"/>
      <c r="R358" s="7"/>
      <c r="S358" s="7"/>
      <c r="T358" s="7"/>
      <c r="U358" s="7"/>
      <c r="V358" s="288"/>
      <c r="W358" s="191"/>
      <c r="X358" s="7"/>
      <c r="Y358" s="28"/>
      <c r="Z358" s="2"/>
      <c r="AA358" s="2"/>
      <c r="AB358" s="31"/>
      <c r="AC358" s="31"/>
      <c r="AD358" s="31"/>
      <c r="AE358" s="2"/>
      <c r="AF358" s="2"/>
    </row>
    <row r="359" ht="15.75" customHeight="1" outlineLevel="1">
      <c r="A359" s="2"/>
      <c r="B359" s="2"/>
      <c r="C359" s="2"/>
      <c r="D359" s="2"/>
      <c r="E359" s="2"/>
      <c r="F359" s="7" t="s">
        <v>689</v>
      </c>
      <c r="G359" s="7"/>
      <c r="H359" s="7"/>
      <c r="I359" s="7"/>
      <c r="J359" s="7"/>
      <c r="K359" s="7"/>
      <c r="L359" s="7"/>
      <c r="M359" s="7"/>
      <c r="N359" s="7"/>
      <c r="O359" s="7"/>
      <c r="P359" s="7"/>
      <c r="Q359" s="7"/>
      <c r="R359" s="7"/>
      <c r="S359" s="7"/>
      <c r="T359" s="7"/>
      <c r="U359" s="7"/>
      <c r="V359" s="288"/>
      <c r="W359" s="191"/>
      <c r="X359" s="7"/>
      <c r="Y359" s="28"/>
      <c r="Z359" s="2"/>
      <c r="AA359" s="2"/>
      <c r="AB359" s="31"/>
      <c r="AC359" s="31"/>
      <c r="AD359" s="31"/>
      <c r="AE359" s="2"/>
      <c r="AF359" s="2"/>
    </row>
    <row r="360" ht="15.75" customHeight="1">
      <c r="A360" s="2"/>
      <c r="B360" s="307">
        <v>45373.0</v>
      </c>
      <c r="C360" s="2"/>
      <c r="D360" s="2" t="s">
        <v>89</v>
      </c>
      <c r="E360" s="2" t="s">
        <v>721</v>
      </c>
      <c r="F360" s="7"/>
      <c r="G360" s="7"/>
      <c r="H360" s="7"/>
      <c r="I360" s="7"/>
      <c r="J360" s="7"/>
      <c r="K360" s="7"/>
      <c r="L360" s="7"/>
      <c r="M360" s="7"/>
      <c r="N360" s="7"/>
      <c r="O360" s="7"/>
      <c r="P360" s="7"/>
      <c r="Q360" s="7"/>
      <c r="R360" s="7"/>
      <c r="S360" s="7"/>
      <c r="T360" s="7"/>
      <c r="U360" s="7"/>
      <c r="V360" s="288"/>
      <c r="W360" s="191"/>
      <c r="X360" s="7"/>
      <c r="Y360" s="28"/>
      <c r="Z360" s="2"/>
      <c r="AA360" s="2"/>
      <c r="AB360" s="31"/>
      <c r="AC360" s="31"/>
      <c r="AD360" s="31"/>
      <c r="AE360" s="2"/>
      <c r="AF360" s="2"/>
      <c r="AG360" s="2"/>
      <c r="AH360" s="2"/>
      <c r="AI360" s="2"/>
      <c r="AJ360" s="2"/>
      <c r="AK360" s="2"/>
      <c r="AL360" s="2"/>
      <c r="AM360" s="2"/>
      <c r="AN360" s="2"/>
      <c r="AO360" s="2"/>
      <c r="AP360" s="2"/>
      <c r="AQ360" s="2"/>
    </row>
    <row r="361" ht="15.75" customHeight="1" outlineLevel="1">
      <c r="A361" s="2"/>
      <c r="B361" s="2"/>
      <c r="C361" s="2"/>
      <c r="D361" s="2"/>
      <c r="E361" s="2"/>
      <c r="F361" s="7" t="s">
        <v>687</v>
      </c>
      <c r="G361" s="7"/>
      <c r="H361" s="7"/>
      <c r="I361" s="7"/>
      <c r="J361" s="7"/>
      <c r="K361" s="7"/>
      <c r="L361" s="7"/>
      <c r="M361" s="7"/>
      <c r="N361" s="7"/>
      <c r="O361" s="7"/>
      <c r="P361" s="7"/>
      <c r="Q361" s="7"/>
      <c r="R361" s="7"/>
      <c r="S361" s="7"/>
      <c r="T361" s="7"/>
      <c r="U361" s="7"/>
      <c r="V361" s="288"/>
      <c r="W361" s="191"/>
      <c r="X361" s="7"/>
      <c r="Y361" s="28"/>
      <c r="Z361" s="2"/>
      <c r="AA361" s="2"/>
      <c r="AB361" s="31"/>
      <c r="AC361" s="31"/>
      <c r="AD361" s="31"/>
      <c r="AE361" s="2"/>
      <c r="AF361" s="2"/>
    </row>
    <row r="362" ht="15.75" customHeight="1">
      <c r="A362" s="2"/>
      <c r="B362" s="307">
        <v>45373.0</v>
      </c>
      <c r="C362" s="2"/>
      <c r="D362" s="2" t="s">
        <v>89</v>
      </c>
      <c r="E362" s="2" t="s">
        <v>723</v>
      </c>
      <c r="F362" s="7"/>
      <c r="G362" s="7"/>
      <c r="H362" s="7"/>
      <c r="I362" s="7"/>
      <c r="J362" s="7"/>
      <c r="K362" s="7"/>
      <c r="L362" s="7"/>
      <c r="M362" s="7"/>
      <c r="N362" s="7"/>
      <c r="O362" s="7"/>
      <c r="P362" s="7"/>
      <c r="Q362" s="7"/>
      <c r="R362" s="7"/>
      <c r="S362" s="7"/>
      <c r="T362" s="7"/>
      <c r="U362" s="7"/>
      <c r="V362" s="288"/>
      <c r="W362" s="191"/>
      <c r="X362" s="7"/>
      <c r="Y362" s="28"/>
      <c r="Z362" s="2"/>
      <c r="AA362" s="2"/>
      <c r="AB362" s="31"/>
      <c r="AC362" s="31"/>
      <c r="AD362" s="31"/>
      <c r="AE362" s="2"/>
      <c r="AF362" s="2"/>
      <c r="AG362" s="2"/>
      <c r="AH362" s="2"/>
      <c r="AI362" s="2"/>
      <c r="AJ362" s="2"/>
      <c r="AK362" s="2"/>
      <c r="AL362" s="2"/>
      <c r="AM362" s="2"/>
      <c r="AN362" s="2"/>
      <c r="AO362" s="2"/>
      <c r="AP362" s="2"/>
      <c r="AQ362" s="2"/>
    </row>
    <row r="363" ht="15.75" customHeight="1" outlineLevel="1">
      <c r="A363" s="2"/>
      <c r="B363" s="2"/>
      <c r="C363" s="2"/>
      <c r="D363" s="2"/>
      <c r="E363" s="2"/>
      <c r="F363" s="7" t="s">
        <v>687</v>
      </c>
      <c r="G363" s="7"/>
      <c r="H363" s="7"/>
      <c r="I363" s="7"/>
      <c r="J363" s="7"/>
      <c r="K363" s="7"/>
      <c r="L363" s="7"/>
      <c r="M363" s="7"/>
      <c r="N363" s="7"/>
      <c r="O363" s="7"/>
      <c r="P363" s="7"/>
      <c r="Q363" s="7"/>
      <c r="R363" s="7"/>
      <c r="S363" s="7"/>
      <c r="T363" s="7"/>
      <c r="U363" s="7"/>
      <c r="V363" s="288"/>
      <c r="W363" s="191"/>
      <c r="X363" s="7"/>
      <c r="Y363" s="28"/>
      <c r="Z363" s="2"/>
      <c r="AA363" s="2"/>
      <c r="AB363" s="31"/>
      <c r="AC363" s="31"/>
      <c r="AD363" s="31"/>
      <c r="AE363" s="2"/>
      <c r="AF363" s="2"/>
    </row>
    <row r="364" ht="15.75" customHeight="1" outlineLevel="1">
      <c r="A364" s="2"/>
      <c r="B364" s="2"/>
      <c r="C364" s="2"/>
      <c r="D364" s="2"/>
      <c r="E364" s="2"/>
      <c r="F364" s="7" t="s">
        <v>689</v>
      </c>
      <c r="G364" s="7"/>
      <c r="H364" s="7"/>
      <c r="I364" s="7"/>
      <c r="J364" s="7"/>
      <c r="K364" s="7"/>
      <c r="L364" s="7"/>
      <c r="M364" s="7"/>
      <c r="N364" s="7"/>
      <c r="O364" s="7"/>
      <c r="P364" s="7"/>
      <c r="Q364" s="7"/>
      <c r="R364" s="7"/>
      <c r="S364" s="7"/>
      <c r="T364" s="7"/>
      <c r="U364" s="7"/>
      <c r="V364" s="288"/>
      <c r="W364" s="191"/>
      <c r="X364" s="7"/>
      <c r="Y364" s="28"/>
      <c r="Z364" s="2"/>
      <c r="AA364" s="2"/>
      <c r="AB364" s="31"/>
      <c r="AC364" s="31"/>
      <c r="AD364" s="31"/>
      <c r="AE364" s="2"/>
      <c r="AF364" s="2"/>
    </row>
    <row r="365" ht="15.75" customHeight="1">
      <c r="A365" s="2"/>
      <c r="B365" s="307">
        <v>45373.0</v>
      </c>
      <c r="C365" s="2"/>
      <c r="D365" s="2" t="s">
        <v>89</v>
      </c>
      <c r="E365" s="2" t="s">
        <v>725</v>
      </c>
      <c r="F365" s="7"/>
      <c r="G365" s="7"/>
      <c r="H365" s="7"/>
      <c r="I365" s="7"/>
      <c r="J365" s="7"/>
      <c r="K365" s="7"/>
      <c r="L365" s="7"/>
      <c r="M365" s="7"/>
      <c r="N365" s="7"/>
      <c r="O365" s="7"/>
      <c r="P365" s="7"/>
      <c r="Q365" s="7"/>
      <c r="R365" s="7"/>
      <c r="S365" s="7"/>
      <c r="T365" s="7"/>
      <c r="U365" s="7"/>
      <c r="V365" s="288"/>
      <c r="W365" s="191"/>
      <c r="X365" s="7"/>
      <c r="Y365" s="28"/>
      <c r="Z365" s="2"/>
      <c r="AA365" s="2"/>
      <c r="AB365" s="31"/>
      <c r="AC365" s="31"/>
      <c r="AD365" s="31"/>
      <c r="AE365" s="2"/>
      <c r="AF365" s="2"/>
      <c r="AG365" s="2"/>
      <c r="AH365" s="2"/>
      <c r="AI365" s="2"/>
      <c r="AJ365" s="2"/>
      <c r="AK365" s="2"/>
      <c r="AL365" s="2"/>
      <c r="AM365" s="2"/>
      <c r="AN365" s="2"/>
      <c r="AO365" s="2"/>
      <c r="AP365" s="2"/>
      <c r="AQ365" s="2"/>
    </row>
    <row r="366" ht="15.75" customHeight="1" outlineLevel="1">
      <c r="A366" s="2"/>
      <c r="B366" s="2"/>
      <c r="C366" s="2"/>
      <c r="D366" s="2"/>
      <c r="E366" s="2"/>
      <c r="F366" s="7" t="s">
        <v>687</v>
      </c>
      <c r="G366" s="7"/>
      <c r="H366" s="7"/>
      <c r="I366" s="7"/>
      <c r="J366" s="7"/>
      <c r="K366" s="7"/>
      <c r="L366" s="7"/>
      <c r="M366" s="7"/>
      <c r="N366" s="7"/>
      <c r="O366" s="7"/>
      <c r="P366" s="7"/>
      <c r="Q366" s="7"/>
      <c r="R366" s="7"/>
      <c r="S366" s="7"/>
      <c r="T366" s="7"/>
      <c r="U366" s="7"/>
      <c r="V366" s="288"/>
      <c r="W366" s="191"/>
      <c r="X366" s="7"/>
      <c r="Y366" s="28"/>
      <c r="Z366" s="2"/>
      <c r="AA366" s="2"/>
      <c r="AB366" s="31"/>
      <c r="AC366" s="31"/>
      <c r="AD366" s="31"/>
      <c r="AE366" s="2"/>
      <c r="AF366" s="2"/>
    </row>
    <row r="367" ht="15.75" customHeight="1" outlineLevel="1">
      <c r="A367" s="2"/>
      <c r="B367" s="2"/>
      <c r="C367" s="2"/>
      <c r="D367" s="2"/>
      <c r="E367" s="2"/>
      <c r="F367" s="7" t="s">
        <v>689</v>
      </c>
      <c r="G367" s="7"/>
      <c r="H367" s="7"/>
      <c r="I367" s="7"/>
      <c r="J367" s="7"/>
      <c r="K367" s="7"/>
      <c r="L367" s="7"/>
      <c r="M367" s="7"/>
      <c r="N367" s="7"/>
      <c r="O367" s="7"/>
      <c r="P367" s="7"/>
      <c r="Q367" s="7"/>
      <c r="R367" s="7"/>
      <c r="S367" s="7"/>
      <c r="T367" s="7"/>
      <c r="U367" s="7"/>
      <c r="V367" s="288"/>
      <c r="W367" s="191"/>
      <c r="X367" s="7"/>
      <c r="Y367" s="28"/>
      <c r="Z367" s="2"/>
      <c r="AA367" s="2"/>
      <c r="AB367" s="31"/>
      <c r="AC367" s="31"/>
      <c r="AD367" s="31"/>
      <c r="AE367" s="2"/>
      <c r="AF367" s="2"/>
    </row>
    <row r="368" ht="15.75" customHeight="1">
      <c r="A368" s="2"/>
      <c r="B368" s="307">
        <v>45373.0</v>
      </c>
      <c r="C368" s="2"/>
      <c r="D368" s="2" t="s">
        <v>89</v>
      </c>
      <c r="E368" s="2" t="s">
        <v>727</v>
      </c>
      <c r="F368" s="7"/>
      <c r="G368" s="7"/>
      <c r="H368" s="7"/>
      <c r="I368" s="7"/>
      <c r="J368" s="7"/>
      <c r="K368" s="7"/>
      <c r="L368" s="7"/>
      <c r="M368" s="7"/>
      <c r="N368" s="7"/>
      <c r="O368" s="7"/>
      <c r="P368" s="7"/>
      <c r="Q368" s="7"/>
      <c r="R368" s="7"/>
      <c r="S368" s="7"/>
      <c r="T368" s="7"/>
      <c r="U368" s="7"/>
      <c r="V368" s="288"/>
      <c r="W368" s="191"/>
      <c r="X368" s="7"/>
      <c r="Y368" s="28"/>
      <c r="Z368" s="2"/>
      <c r="AA368" s="2"/>
      <c r="AB368" s="31"/>
      <c r="AC368" s="31"/>
      <c r="AD368" s="31"/>
      <c r="AE368" s="2"/>
      <c r="AF368" s="2"/>
      <c r="AG368" s="2"/>
      <c r="AH368" s="2"/>
      <c r="AI368" s="2"/>
      <c r="AJ368" s="2"/>
      <c r="AK368" s="2"/>
      <c r="AL368" s="2"/>
      <c r="AM368" s="2"/>
      <c r="AN368" s="2"/>
      <c r="AO368" s="2"/>
      <c r="AP368" s="2"/>
      <c r="AQ368" s="2"/>
    </row>
    <row r="369" ht="15.75" customHeight="1" outlineLevel="1">
      <c r="A369" s="2"/>
      <c r="B369" s="2"/>
      <c r="C369" s="2"/>
      <c r="D369" s="2"/>
      <c r="E369" s="2"/>
      <c r="F369" s="7" t="s">
        <v>687</v>
      </c>
      <c r="G369" s="7"/>
      <c r="H369" s="7"/>
      <c r="I369" s="7"/>
      <c r="J369" s="7"/>
      <c r="K369" s="7"/>
      <c r="L369" s="7"/>
      <c r="M369" s="7"/>
      <c r="N369" s="7"/>
      <c r="O369" s="7"/>
      <c r="P369" s="7"/>
      <c r="Q369" s="7"/>
      <c r="R369" s="7"/>
      <c r="S369" s="7"/>
      <c r="T369" s="7"/>
      <c r="U369" s="7"/>
      <c r="V369" s="288"/>
      <c r="W369" s="191"/>
      <c r="X369" s="7"/>
      <c r="Y369" s="28"/>
      <c r="Z369" s="2"/>
      <c r="AA369" s="2"/>
      <c r="AB369" s="31"/>
      <c r="AC369" s="31"/>
      <c r="AD369" s="31"/>
      <c r="AE369" s="2"/>
      <c r="AF369" s="2"/>
    </row>
    <row r="370" ht="15.75" customHeight="1">
      <c r="A370" s="2"/>
      <c r="B370" s="307">
        <v>45373.0</v>
      </c>
      <c r="C370" s="2"/>
      <c r="D370" s="2" t="s">
        <v>89</v>
      </c>
      <c r="E370" s="2" t="s">
        <v>729</v>
      </c>
      <c r="F370" s="7"/>
      <c r="G370" s="7"/>
      <c r="H370" s="7"/>
      <c r="I370" s="7"/>
      <c r="J370" s="7"/>
      <c r="K370" s="7"/>
      <c r="L370" s="7"/>
      <c r="M370" s="7"/>
      <c r="N370" s="7"/>
      <c r="O370" s="7"/>
      <c r="P370" s="7"/>
      <c r="Q370" s="7"/>
      <c r="R370" s="7"/>
      <c r="S370" s="7"/>
      <c r="T370" s="7"/>
      <c r="U370" s="7"/>
      <c r="V370" s="288"/>
      <c r="W370" s="191"/>
      <c r="X370" s="7"/>
      <c r="Y370" s="28"/>
      <c r="Z370" s="2"/>
      <c r="AA370" s="2"/>
      <c r="AB370" s="31"/>
      <c r="AC370" s="31"/>
      <c r="AD370" s="31"/>
      <c r="AE370" s="2"/>
      <c r="AF370" s="2"/>
      <c r="AG370" s="2"/>
      <c r="AH370" s="2"/>
      <c r="AI370" s="2"/>
      <c r="AJ370" s="2"/>
      <c r="AK370" s="2"/>
      <c r="AL370" s="2"/>
      <c r="AM370" s="2"/>
      <c r="AN370" s="2"/>
      <c r="AO370" s="2"/>
      <c r="AP370" s="2"/>
      <c r="AQ370" s="2"/>
    </row>
    <row r="371" ht="15.75" customHeight="1" outlineLevel="1">
      <c r="A371" s="2"/>
      <c r="B371" s="2"/>
      <c r="C371" s="2"/>
      <c r="D371" s="2"/>
      <c r="E371" s="2"/>
      <c r="F371" s="7" t="s">
        <v>687</v>
      </c>
      <c r="G371" s="7"/>
      <c r="H371" s="7"/>
      <c r="I371" s="7"/>
      <c r="J371" s="7"/>
      <c r="K371" s="7"/>
      <c r="L371" s="7"/>
      <c r="M371" s="7"/>
      <c r="N371" s="7"/>
      <c r="O371" s="7"/>
      <c r="P371" s="7"/>
      <c r="Q371" s="7"/>
      <c r="R371" s="7"/>
      <c r="S371" s="7"/>
      <c r="T371" s="7"/>
      <c r="U371" s="7"/>
      <c r="V371" s="288"/>
      <c r="W371" s="191"/>
      <c r="X371" s="7"/>
      <c r="Y371" s="28"/>
      <c r="Z371" s="2"/>
      <c r="AA371" s="2"/>
      <c r="AB371" s="31"/>
      <c r="AC371" s="31"/>
      <c r="AD371" s="31"/>
      <c r="AE371" s="2"/>
      <c r="AF371" s="2"/>
    </row>
    <row r="372" ht="15.75" customHeight="1" outlineLevel="1">
      <c r="A372" s="2"/>
      <c r="B372" s="2"/>
      <c r="C372" s="2"/>
      <c r="D372" s="2"/>
      <c r="E372" s="2"/>
      <c r="F372" s="7" t="s">
        <v>689</v>
      </c>
      <c r="G372" s="7"/>
      <c r="H372" s="7"/>
      <c r="I372" s="7"/>
      <c r="J372" s="7"/>
      <c r="K372" s="7"/>
      <c r="L372" s="7"/>
      <c r="M372" s="7"/>
      <c r="N372" s="7"/>
      <c r="O372" s="7"/>
      <c r="P372" s="7"/>
      <c r="Q372" s="7"/>
      <c r="R372" s="7"/>
      <c r="S372" s="7"/>
      <c r="T372" s="7"/>
      <c r="U372" s="7"/>
      <c r="V372" s="288"/>
      <c r="W372" s="191"/>
      <c r="X372" s="7"/>
      <c r="Y372" s="28"/>
      <c r="Z372" s="2"/>
      <c r="AA372" s="2"/>
      <c r="AB372" s="31"/>
      <c r="AC372" s="31"/>
      <c r="AD372" s="31"/>
      <c r="AE372" s="2"/>
      <c r="AF372" s="2"/>
    </row>
    <row r="373" ht="15.75" customHeight="1">
      <c r="A373" s="2"/>
      <c r="B373" s="307">
        <v>45373.0</v>
      </c>
      <c r="C373" s="2"/>
      <c r="D373" s="2" t="s">
        <v>89</v>
      </c>
      <c r="E373" s="2" t="s">
        <v>895</v>
      </c>
      <c r="F373" s="7"/>
      <c r="G373" s="7"/>
      <c r="H373" s="7"/>
      <c r="I373" s="7"/>
      <c r="J373" s="7"/>
      <c r="K373" s="7"/>
      <c r="L373" s="7"/>
      <c r="M373" s="7"/>
      <c r="N373" s="7"/>
      <c r="O373" s="7"/>
      <c r="P373" s="7"/>
      <c r="Q373" s="7"/>
      <c r="R373" s="7"/>
      <c r="S373" s="7"/>
      <c r="T373" s="7"/>
      <c r="U373" s="7"/>
      <c r="V373" s="288"/>
      <c r="W373" s="191"/>
      <c r="X373" s="7"/>
      <c r="Y373" s="28"/>
      <c r="Z373" s="2"/>
      <c r="AA373" s="2"/>
      <c r="AB373" s="31"/>
      <c r="AC373" s="31"/>
      <c r="AD373" s="31"/>
      <c r="AE373" s="2"/>
      <c r="AF373" s="2"/>
      <c r="AG373" s="2"/>
      <c r="AH373" s="2"/>
      <c r="AI373" s="2"/>
      <c r="AJ373" s="2"/>
      <c r="AK373" s="2"/>
      <c r="AL373" s="2"/>
      <c r="AM373" s="2"/>
      <c r="AN373" s="2"/>
      <c r="AO373" s="2"/>
      <c r="AP373" s="2"/>
      <c r="AQ373" s="2"/>
    </row>
    <row r="374" ht="15.75" customHeight="1" outlineLevel="1">
      <c r="A374" s="2"/>
      <c r="B374" s="2"/>
      <c r="C374" s="2"/>
      <c r="D374" s="2"/>
      <c r="E374" s="2"/>
      <c r="F374" s="7" t="s">
        <v>687</v>
      </c>
      <c r="G374" s="7"/>
      <c r="H374" s="7"/>
      <c r="I374" s="7"/>
      <c r="J374" s="7"/>
      <c r="K374" s="7"/>
      <c r="L374" s="7"/>
      <c r="M374" s="7"/>
      <c r="N374" s="7"/>
      <c r="O374" s="7"/>
      <c r="P374" s="7"/>
      <c r="Q374" s="7"/>
      <c r="R374" s="7"/>
      <c r="S374" s="7"/>
      <c r="T374" s="7"/>
      <c r="U374" s="7"/>
      <c r="V374" s="288"/>
      <c r="W374" s="191"/>
      <c r="X374" s="7"/>
      <c r="Y374" s="28"/>
      <c r="Z374" s="2"/>
      <c r="AA374" s="2"/>
      <c r="AB374" s="31"/>
      <c r="AC374" s="31"/>
      <c r="AD374" s="31"/>
      <c r="AE374" s="2"/>
      <c r="AF374" s="2"/>
    </row>
    <row r="375" ht="15.75" customHeight="1" outlineLevel="1">
      <c r="A375" s="2"/>
      <c r="B375" s="2"/>
      <c r="C375" s="2"/>
      <c r="D375" s="2"/>
      <c r="E375" s="2"/>
      <c r="F375" s="7" t="s">
        <v>689</v>
      </c>
      <c r="G375" s="7"/>
      <c r="H375" s="7"/>
      <c r="I375" s="7"/>
      <c r="J375" s="7"/>
      <c r="K375" s="7"/>
      <c r="L375" s="7"/>
      <c r="M375" s="7"/>
      <c r="N375" s="7"/>
      <c r="O375" s="7"/>
      <c r="P375" s="7"/>
      <c r="Q375" s="7"/>
      <c r="R375" s="7"/>
      <c r="S375" s="7"/>
      <c r="T375" s="7"/>
      <c r="U375" s="7"/>
      <c r="V375" s="288"/>
      <c r="W375" s="191"/>
      <c r="X375" s="7"/>
      <c r="Y375" s="28"/>
      <c r="Z375" s="2"/>
      <c r="AA375" s="2"/>
      <c r="AB375" s="31"/>
      <c r="AC375" s="31"/>
      <c r="AD375" s="31"/>
      <c r="AE375" s="2"/>
      <c r="AF375" s="2"/>
    </row>
    <row r="376" ht="15.75" customHeight="1">
      <c r="A376" s="2"/>
      <c r="B376" s="307">
        <v>45373.0</v>
      </c>
      <c r="C376" s="2"/>
      <c r="D376" s="2" t="s">
        <v>89</v>
      </c>
      <c r="E376" s="2" t="s">
        <v>731</v>
      </c>
      <c r="F376" s="7"/>
      <c r="G376" s="7"/>
      <c r="H376" s="7"/>
      <c r="I376" s="7"/>
      <c r="J376" s="7"/>
      <c r="K376" s="7"/>
      <c r="L376" s="7"/>
      <c r="M376" s="7"/>
      <c r="N376" s="7"/>
      <c r="O376" s="7"/>
      <c r="P376" s="7"/>
      <c r="Q376" s="7"/>
      <c r="R376" s="7"/>
      <c r="S376" s="7"/>
      <c r="T376" s="7"/>
      <c r="U376" s="7"/>
      <c r="V376" s="288"/>
      <c r="W376" s="191"/>
      <c r="X376" s="7"/>
      <c r="Y376" s="28"/>
      <c r="Z376" s="2"/>
      <c r="AA376" s="2"/>
      <c r="AB376" s="31"/>
      <c r="AC376" s="31"/>
      <c r="AD376" s="31"/>
      <c r="AE376" s="2"/>
      <c r="AF376" s="2"/>
      <c r="AG376" s="2"/>
      <c r="AH376" s="2"/>
      <c r="AI376" s="2"/>
      <c r="AJ376" s="2"/>
      <c r="AK376" s="2"/>
      <c r="AL376" s="2"/>
      <c r="AM376" s="2"/>
      <c r="AN376" s="2"/>
      <c r="AO376" s="2"/>
      <c r="AP376" s="2"/>
      <c r="AQ376" s="2"/>
    </row>
    <row r="377" ht="15.75" customHeight="1" outlineLevel="1">
      <c r="A377" s="2"/>
      <c r="B377" s="2"/>
      <c r="C377" s="2"/>
      <c r="D377" s="2"/>
      <c r="E377" s="2"/>
      <c r="F377" s="7" t="s">
        <v>687</v>
      </c>
      <c r="G377" s="7"/>
      <c r="H377" s="7"/>
      <c r="I377" s="7"/>
      <c r="J377" s="7"/>
      <c r="K377" s="7"/>
      <c r="L377" s="7"/>
      <c r="M377" s="7"/>
      <c r="N377" s="7"/>
      <c r="O377" s="7"/>
      <c r="P377" s="7"/>
      <c r="Q377" s="7"/>
      <c r="R377" s="7"/>
      <c r="S377" s="7"/>
      <c r="T377" s="7"/>
      <c r="U377" s="7"/>
      <c r="V377" s="288"/>
      <c r="W377" s="191"/>
      <c r="X377" s="7"/>
      <c r="Y377" s="28"/>
      <c r="Z377" s="2"/>
      <c r="AA377" s="2"/>
      <c r="AB377" s="31"/>
      <c r="AC377" s="31"/>
      <c r="AD377" s="31"/>
      <c r="AE377" s="2"/>
      <c r="AF377" s="2"/>
    </row>
    <row r="378" ht="15.75" customHeight="1">
      <c r="A378" s="2"/>
      <c r="B378" s="307">
        <v>45373.0</v>
      </c>
      <c r="C378" s="2"/>
      <c r="D378" s="2" t="s">
        <v>89</v>
      </c>
      <c r="E378" s="2" t="s">
        <v>733</v>
      </c>
      <c r="F378" s="7"/>
      <c r="G378" s="7"/>
      <c r="H378" s="7"/>
      <c r="I378" s="7"/>
      <c r="J378" s="7"/>
      <c r="K378" s="7"/>
      <c r="L378" s="7"/>
      <c r="M378" s="7"/>
      <c r="N378" s="7"/>
      <c r="O378" s="7"/>
      <c r="P378" s="7"/>
      <c r="Q378" s="7"/>
      <c r="R378" s="7"/>
      <c r="S378" s="7"/>
      <c r="T378" s="7"/>
      <c r="U378" s="7"/>
      <c r="V378" s="288"/>
      <c r="W378" s="191"/>
      <c r="X378" s="7"/>
      <c r="Y378" s="28"/>
      <c r="Z378" s="2"/>
      <c r="AA378" s="2"/>
      <c r="AB378" s="31"/>
      <c r="AC378" s="31"/>
      <c r="AD378" s="31"/>
      <c r="AE378" s="2"/>
      <c r="AF378" s="2"/>
      <c r="AG378" s="2"/>
      <c r="AH378" s="2"/>
      <c r="AI378" s="2"/>
      <c r="AJ378" s="2"/>
      <c r="AK378" s="2"/>
      <c r="AL378" s="2"/>
      <c r="AM378" s="2"/>
      <c r="AN378" s="2"/>
      <c r="AO378" s="2"/>
      <c r="AP378" s="2"/>
      <c r="AQ378" s="2"/>
    </row>
    <row r="379" ht="15.75" customHeight="1" outlineLevel="1">
      <c r="A379" s="2"/>
      <c r="B379" s="2"/>
      <c r="C379" s="2"/>
      <c r="D379" s="2"/>
      <c r="E379" s="2"/>
      <c r="F379" s="7" t="s">
        <v>687</v>
      </c>
      <c r="G379" s="7"/>
      <c r="H379" s="7"/>
      <c r="I379" s="7"/>
      <c r="J379" s="7"/>
      <c r="K379" s="7"/>
      <c r="L379" s="7"/>
      <c r="M379" s="7"/>
      <c r="N379" s="7"/>
      <c r="O379" s="7"/>
      <c r="P379" s="7"/>
      <c r="Q379" s="7"/>
      <c r="R379" s="7"/>
      <c r="S379" s="7"/>
      <c r="T379" s="7"/>
      <c r="U379" s="7"/>
      <c r="V379" s="288"/>
      <c r="W379" s="191"/>
      <c r="X379" s="7"/>
      <c r="Y379" s="28"/>
      <c r="Z379" s="2"/>
      <c r="AA379" s="2"/>
      <c r="AB379" s="31"/>
      <c r="AC379" s="31"/>
      <c r="AD379" s="31"/>
      <c r="AE379" s="2"/>
      <c r="AF379" s="2"/>
    </row>
    <row r="380" ht="15.75" customHeight="1" outlineLevel="1">
      <c r="A380" s="2"/>
      <c r="B380" s="2"/>
      <c r="C380" s="2"/>
      <c r="D380" s="2"/>
      <c r="E380" s="2"/>
      <c r="F380" s="7" t="s">
        <v>689</v>
      </c>
      <c r="G380" s="7"/>
      <c r="H380" s="7"/>
      <c r="I380" s="7"/>
      <c r="J380" s="7"/>
      <c r="K380" s="7"/>
      <c r="L380" s="7"/>
      <c r="M380" s="7"/>
      <c r="N380" s="7"/>
      <c r="O380" s="7"/>
      <c r="P380" s="7"/>
      <c r="Q380" s="7"/>
      <c r="R380" s="7"/>
      <c r="S380" s="7"/>
      <c r="T380" s="7"/>
      <c r="U380" s="7"/>
      <c r="V380" s="288"/>
      <c r="W380" s="191"/>
      <c r="X380" s="7"/>
      <c r="Y380" s="28"/>
      <c r="Z380" s="2"/>
      <c r="AA380" s="2"/>
      <c r="AB380" s="31"/>
      <c r="AC380" s="31"/>
      <c r="AD380" s="31"/>
      <c r="AE380" s="2"/>
      <c r="AF380" s="2"/>
    </row>
    <row r="381" ht="15.75" customHeight="1">
      <c r="A381" s="2"/>
      <c r="B381" s="307">
        <v>45373.0</v>
      </c>
      <c r="C381" s="2"/>
      <c r="D381" s="2" t="s">
        <v>89</v>
      </c>
      <c r="E381" s="2" t="s">
        <v>735</v>
      </c>
      <c r="F381" s="7"/>
      <c r="G381" s="7"/>
      <c r="H381" s="7"/>
      <c r="I381" s="7"/>
      <c r="J381" s="7"/>
      <c r="K381" s="7"/>
      <c r="L381" s="7"/>
      <c r="M381" s="7"/>
      <c r="N381" s="7"/>
      <c r="O381" s="7"/>
      <c r="P381" s="7"/>
      <c r="Q381" s="7"/>
      <c r="R381" s="7"/>
      <c r="S381" s="7"/>
      <c r="T381" s="7"/>
      <c r="U381" s="7"/>
      <c r="V381" s="288"/>
      <c r="W381" s="191"/>
      <c r="X381" s="7"/>
      <c r="Y381" s="28"/>
      <c r="Z381" s="2"/>
      <c r="AA381" s="2"/>
      <c r="AB381" s="31"/>
      <c r="AC381" s="31"/>
      <c r="AD381" s="31"/>
      <c r="AE381" s="2"/>
      <c r="AF381" s="2"/>
      <c r="AG381" s="2"/>
      <c r="AH381" s="2"/>
      <c r="AI381" s="2"/>
      <c r="AJ381" s="2"/>
      <c r="AK381" s="2"/>
      <c r="AL381" s="2"/>
      <c r="AM381" s="2"/>
      <c r="AN381" s="2"/>
      <c r="AO381" s="2"/>
      <c r="AP381" s="2"/>
      <c r="AQ381" s="2"/>
    </row>
    <row r="382" ht="15.75" customHeight="1" outlineLevel="1">
      <c r="A382" s="2"/>
      <c r="B382" s="2"/>
      <c r="C382" s="2"/>
      <c r="D382" s="2"/>
      <c r="E382" s="2"/>
      <c r="F382" s="7" t="s">
        <v>687</v>
      </c>
      <c r="G382" s="7"/>
      <c r="H382" s="7"/>
      <c r="I382" s="7"/>
      <c r="J382" s="7"/>
      <c r="K382" s="7"/>
      <c r="L382" s="7"/>
      <c r="M382" s="7"/>
      <c r="N382" s="7"/>
      <c r="O382" s="7"/>
      <c r="P382" s="7"/>
      <c r="Q382" s="7"/>
      <c r="R382" s="7"/>
      <c r="S382" s="7"/>
      <c r="T382" s="7"/>
      <c r="U382" s="7"/>
      <c r="V382" s="288"/>
      <c r="W382" s="191"/>
      <c r="X382" s="7"/>
      <c r="Y382" s="28"/>
      <c r="Z382" s="2"/>
      <c r="AA382" s="2"/>
      <c r="AB382" s="31"/>
      <c r="AC382" s="31"/>
      <c r="AD382" s="31"/>
      <c r="AE382" s="2"/>
      <c r="AF382" s="2"/>
    </row>
    <row r="383" ht="15.75" customHeight="1" outlineLevel="1">
      <c r="A383" s="2"/>
      <c r="B383" s="2"/>
      <c r="C383" s="2"/>
      <c r="D383" s="2"/>
      <c r="E383" s="2"/>
      <c r="F383" s="7" t="s">
        <v>689</v>
      </c>
      <c r="G383" s="7"/>
      <c r="H383" s="7"/>
      <c r="I383" s="7"/>
      <c r="J383" s="7"/>
      <c r="K383" s="7"/>
      <c r="L383" s="7"/>
      <c r="M383" s="7"/>
      <c r="N383" s="7"/>
      <c r="O383" s="7"/>
      <c r="P383" s="7"/>
      <c r="Q383" s="7"/>
      <c r="R383" s="7"/>
      <c r="S383" s="7"/>
      <c r="T383" s="7"/>
      <c r="U383" s="7"/>
      <c r="V383" s="288"/>
      <c r="W383" s="191"/>
      <c r="X383" s="7"/>
      <c r="Y383" s="28"/>
      <c r="Z383" s="2"/>
      <c r="AA383" s="2"/>
      <c r="AB383" s="31"/>
      <c r="AC383" s="31"/>
      <c r="AD383" s="31"/>
      <c r="AE383" s="2"/>
      <c r="AF383" s="2"/>
    </row>
    <row r="384" ht="15.75" customHeight="1">
      <c r="A384" s="2"/>
      <c r="B384" s="307">
        <v>45373.0</v>
      </c>
      <c r="C384" s="2"/>
      <c r="D384" s="2" t="s">
        <v>89</v>
      </c>
      <c r="E384" s="2" t="s">
        <v>897</v>
      </c>
      <c r="F384" s="7"/>
      <c r="G384" s="7"/>
      <c r="H384" s="7"/>
      <c r="I384" s="7"/>
      <c r="J384" s="7"/>
      <c r="K384" s="7"/>
      <c r="L384" s="7"/>
      <c r="M384" s="7"/>
      <c r="N384" s="7"/>
      <c r="O384" s="7"/>
      <c r="P384" s="7"/>
      <c r="Q384" s="7"/>
      <c r="R384" s="7"/>
      <c r="S384" s="7"/>
      <c r="T384" s="7"/>
      <c r="U384" s="7"/>
      <c r="V384" s="288"/>
      <c r="W384" s="191"/>
      <c r="X384" s="7"/>
      <c r="Y384" s="28"/>
      <c r="Z384" s="2"/>
      <c r="AA384" s="2"/>
      <c r="AB384" s="31"/>
      <c r="AC384" s="31"/>
      <c r="AD384" s="31"/>
      <c r="AE384" s="2"/>
      <c r="AF384" s="2"/>
      <c r="AG384" s="2"/>
      <c r="AH384" s="2"/>
      <c r="AI384" s="2"/>
      <c r="AJ384" s="2"/>
      <c r="AK384" s="2"/>
      <c r="AL384" s="2"/>
      <c r="AM384" s="2"/>
      <c r="AN384" s="2"/>
      <c r="AO384" s="2"/>
      <c r="AP384" s="2"/>
      <c r="AQ384" s="2"/>
    </row>
    <row r="385" ht="15.75" customHeight="1" outlineLevel="1">
      <c r="A385" s="2"/>
      <c r="B385" s="2"/>
      <c r="C385" s="2"/>
      <c r="D385" s="2"/>
      <c r="E385" s="2"/>
      <c r="F385" s="7" t="s">
        <v>687</v>
      </c>
      <c r="G385" s="7"/>
      <c r="H385" s="7"/>
      <c r="I385" s="7"/>
      <c r="J385" s="7"/>
      <c r="K385" s="7"/>
      <c r="L385" s="7"/>
      <c r="M385" s="7"/>
      <c r="N385" s="7"/>
      <c r="O385" s="7"/>
      <c r="P385" s="7"/>
      <c r="Q385" s="7"/>
      <c r="R385" s="7"/>
      <c r="S385" s="7"/>
      <c r="T385" s="7"/>
      <c r="U385" s="7"/>
      <c r="V385" s="288"/>
      <c r="W385" s="191"/>
      <c r="X385" s="7"/>
      <c r="Y385" s="28"/>
      <c r="Z385" s="2"/>
      <c r="AA385" s="2"/>
      <c r="AB385" s="31"/>
      <c r="AC385" s="31"/>
      <c r="AD385" s="31"/>
      <c r="AE385" s="2"/>
      <c r="AF385" s="2"/>
    </row>
    <row r="386" ht="15.75" customHeight="1" outlineLevel="1">
      <c r="A386" s="2"/>
      <c r="B386" s="2"/>
      <c r="C386" s="2"/>
      <c r="D386" s="2"/>
      <c r="E386" s="2"/>
      <c r="F386" s="7" t="s">
        <v>689</v>
      </c>
      <c r="G386" s="7"/>
      <c r="H386" s="7"/>
      <c r="I386" s="7"/>
      <c r="J386" s="7"/>
      <c r="K386" s="7"/>
      <c r="L386" s="7"/>
      <c r="M386" s="7"/>
      <c r="N386" s="7"/>
      <c r="O386" s="7"/>
      <c r="P386" s="7"/>
      <c r="Q386" s="7"/>
      <c r="R386" s="7"/>
      <c r="S386" s="7"/>
      <c r="T386" s="7"/>
      <c r="U386" s="7"/>
      <c r="V386" s="288"/>
      <c r="W386" s="191"/>
      <c r="X386" s="7"/>
      <c r="Y386" s="28"/>
      <c r="Z386" s="2"/>
      <c r="AA386" s="2"/>
      <c r="AB386" s="31"/>
      <c r="AC386" s="31"/>
      <c r="AD386" s="31"/>
      <c r="AE386" s="2"/>
      <c r="AF386" s="2"/>
    </row>
    <row r="387" ht="15.75" customHeight="1" outlineLevel="1">
      <c r="A387" s="2"/>
      <c r="B387" s="307"/>
      <c r="C387" s="2"/>
      <c r="D387" s="2"/>
      <c r="E387" s="2"/>
      <c r="F387" s="7" t="s">
        <v>695</v>
      </c>
      <c r="G387" s="7"/>
      <c r="H387" s="7"/>
      <c r="I387" s="7"/>
      <c r="J387" s="7"/>
      <c r="K387" s="7"/>
      <c r="L387" s="7"/>
      <c r="M387" s="7"/>
      <c r="N387" s="7"/>
      <c r="O387" s="7"/>
      <c r="P387" s="7"/>
      <c r="Q387" s="7"/>
      <c r="R387" s="7"/>
      <c r="S387" s="7"/>
      <c r="T387" s="7"/>
      <c r="U387" s="7"/>
      <c r="V387" s="288"/>
      <c r="W387" s="191"/>
      <c r="X387" s="7"/>
      <c r="Y387" s="28"/>
      <c r="Z387" s="2"/>
      <c r="AA387" s="2"/>
      <c r="AB387" s="31"/>
      <c r="AC387" s="31"/>
      <c r="AD387" s="31"/>
      <c r="AE387" s="2"/>
      <c r="AF387" s="2"/>
    </row>
    <row r="388" ht="15.75" customHeight="1">
      <c r="A388" s="2"/>
      <c r="B388" s="307">
        <v>45373.0</v>
      </c>
      <c r="C388" s="2"/>
      <c r="D388" s="2" t="s">
        <v>89</v>
      </c>
      <c r="E388" s="2" t="s">
        <v>737</v>
      </c>
      <c r="F388" s="7"/>
      <c r="G388" s="7"/>
      <c r="H388" s="7"/>
      <c r="I388" s="7"/>
      <c r="J388" s="7"/>
      <c r="K388" s="7"/>
      <c r="L388" s="7"/>
      <c r="M388" s="7"/>
      <c r="N388" s="7"/>
      <c r="O388" s="7"/>
      <c r="P388" s="7"/>
      <c r="Q388" s="7"/>
      <c r="R388" s="7"/>
      <c r="S388" s="7"/>
      <c r="T388" s="7"/>
      <c r="U388" s="7"/>
      <c r="V388" s="288"/>
      <c r="W388" s="191"/>
      <c r="X388" s="7"/>
      <c r="Y388" s="28"/>
      <c r="Z388" s="2"/>
      <c r="AA388" s="2"/>
      <c r="AB388" s="31"/>
      <c r="AC388" s="31"/>
      <c r="AD388" s="31"/>
      <c r="AE388" s="2"/>
      <c r="AF388" s="2"/>
      <c r="AG388" s="2"/>
      <c r="AH388" s="2"/>
      <c r="AI388" s="2"/>
      <c r="AJ388" s="2"/>
      <c r="AK388" s="2"/>
      <c r="AL388" s="2"/>
      <c r="AM388" s="2"/>
      <c r="AN388" s="2"/>
      <c r="AO388" s="2"/>
      <c r="AP388" s="2"/>
      <c r="AQ388" s="2"/>
    </row>
    <row r="389" ht="15.75" customHeight="1" outlineLevel="1">
      <c r="A389" s="2"/>
      <c r="B389" s="2"/>
      <c r="C389" s="2"/>
      <c r="D389" s="2"/>
      <c r="E389" s="2"/>
      <c r="F389" s="7" t="s">
        <v>687</v>
      </c>
      <c r="G389" s="7"/>
      <c r="H389" s="7"/>
      <c r="I389" s="7"/>
      <c r="J389" s="7"/>
      <c r="K389" s="7"/>
      <c r="L389" s="7"/>
      <c r="M389" s="7"/>
      <c r="N389" s="7"/>
      <c r="O389" s="7"/>
      <c r="P389" s="7"/>
      <c r="Q389" s="7"/>
      <c r="R389" s="7"/>
      <c r="S389" s="7"/>
      <c r="T389" s="7"/>
      <c r="U389" s="7"/>
      <c r="V389" s="288"/>
      <c r="W389" s="191"/>
      <c r="X389" s="7"/>
      <c r="Y389" s="28"/>
      <c r="Z389" s="2"/>
      <c r="AA389" s="2"/>
      <c r="AB389" s="31"/>
      <c r="AC389" s="31"/>
      <c r="AD389" s="31"/>
      <c r="AE389" s="2"/>
      <c r="AF389" s="2"/>
    </row>
    <row r="390" ht="15.75" customHeight="1" outlineLevel="1">
      <c r="A390" s="2"/>
      <c r="B390" s="2"/>
      <c r="C390" s="2"/>
      <c r="D390" s="2"/>
      <c r="E390" s="2"/>
      <c r="F390" s="7" t="s">
        <v>689</v>
      </c>
      <c r="G390" s="7"/>
      <c r="H390" s="7"/>
      <c r="I390" s="7"/>
      <c r="J390" s="7"/>
      <c r="K390" s="7"/>
      <c r="L390" s="7"/>
      <c r="M390" s="7"/>
      <c r="N390" s="7"/>
      <c r="O390" s="7"/>
      <c r="P390" s="7"/>
      <c r="Q390" s="7"/>
      <c r="R390" s="7"/>
      <c r="S390" s="7"/>
      <c r="T390" s="7"/>
      <c r="U390" s="7"/>
      <c r="V390" s="288"/>
      <c r="W390" s="191"/>
      <c r="X390" s="7"/>
      <c r="Y390" s="28"/>
      <c r="Z390" s="2"/>
      <c r="AA390" s="2"/>
      <c r="AB390" s="31"/>
      <c r="AC390" s="31"/>
      <c r="AD390" s="31"/>
      <c r="AE390" s="2"/>
      <c r="AF390" s="2"/>
    </row>
    <row r="391" ht="15.75" customHeight="1" outlineLevel="1">
      <c r="A391" s="2"/>
      <c r="B391" s="2"/>
      <c r="C391" s="2"/>
      <c r="D391" s="2"/>
      <c r="E391" s="2"/>
      <c r="F391" s="7" t="s">
        <v>695</v>
      </c>
      <c r="G391" s="7"/>
      <c r="H391" s="7"/>
      <c r="I391" s="7"/>
      <c r="J391" s="7"/>
      <c r="K391" s="7"/>
      <c r="L391" s="7"/>
      <c r="M391" s="7"/>
      <c r="N391" s="7"/>
      <c r="O391" s="7"/>
      <c r="P391" s="7"/>
      <c r="Q391" s="7"/>
      <c r="R391" s="7"/>
      <c r="S391" s="7"/>
      <c r="T391" s="7"/>
      <c r="U391" s="7"/>
      <c r="V391" s="288"/>
      <c r="W391" s="191"/>
      <c r="X391" s="7"/>
      <c r="Y391" s="28"/>
      <c r="Z391" s="2"/>
      <c r="AA391" s="2"/>
      <c r="AB391" s="31"/>
      <c r="AC391" s="31"/>
      <c r="AD391" s="31"/>
      <c r="AE391" s="2"/>
      <c r="AF391" s="2"/>
    </row>
    <row r="392" ht="15.75" customHeight="1">
      <c r="A392" s="2"/>
      <c r="B392" s="307">
        <v>45373.0</v>
      </c>
      <c r="C392" s="2"/>
      <c r="D392" s="2" t="s">
        <v>89</v>
      </c>
      <c r="E392" s="2" t="s">
        <v>739</v>
      </c>
      <c r="F392" s="7"/>
      <c r="G392" s="7"/>
      <c r="H392" s="7"/>
      <c r="I392" s="7"/>
      <c r="J392" s="7"/>
      <c r="K392" s="7"/>
      <c r="L392" s="7"/>
      <c r="M392" s="7"/>
      <c r="N392" s="7"/>
      <c r="O392" s="7"/>
      <c r="P392" s="7"/>
      <c r="Q392" s="7"/>
      <c r="R392" s="7"/>
      <c r="S392" s="7"/>
      <c r="T392" s="7"/>
      <c r="U392" s="7"/>
      <c r="V392" s="288"/>
      <c r="W392" s="191"/>
      <c r="X392" s="7"/>
      <c r="Y392" s="28"/>
      <c r="Z392" s="2"/>
      <c r="AA392" s="2"/>
      <c r="AB392" s="31"/>
      <c r="AC392" s="31"/>
      <c r="AD392" s="31"/>
      <c r="AE392" s="2"/>
      <c r="AF392" s="2"/>
      <c r="AG392" s="2"/>
      <c r="AH392" s="2"/>
      <c r="AI392" s="2"/>
      <c r="AJ392" s="2"/>
      <c r="AK392" s="2"/>
      <c r="AL392" s="2"/>
      <c r="AM392" s="2"/>
      <c r="AN392" s="2"/>
      <c r="AO392" s="2"/>
      <c r="AP392" s="2"/>
      <c r="AQ392" s="2"/>
    </row>
    <row r="393" ht="15.75" customHeight="1" outlineLevel="1">
      <c r="A393" s="2"/>
      <c r="B393" s="2"/>
      <c r="C393" s="2"/>
      <c r="D393" s="2"/>
      <c r="E393" s="2"/>
      <c r="F393" s="7" t="s">
        <v>687</v>
      </c>
      <c r="G393" s="7"/>
      <c r="H393" s="7"/>
      <c r="I393" s="7"/>
      <c r="J393" s="7"/>
      <c r="K393" s="7"/>
      <c r="L393" s="7"/>
      <c r="M393" s="7"/>
      <c r="N393" s="7"/>
      <c r="O393" s="7"/>
      <c r="P393" s="7"/>
      <c r="Q393" s="7"/>
      <c r="R393" s="7"/>
      <c r="S393" s="7"/>
      <c r="T393" s="7"/>
      <c r="U393" s="7"/>
      <c r="V393" s="288"/>
      <c r="W393" s="191"/>
      <c r="X393" s="7"/>
      <c r="Y393" s="28"/>
      <c r="Z393" s="2"/>
      <c r="AA393" s="2"/>
      <c r="AB393" s="31"/>
      <c r="AC393" s="31"/>
      <c r="AD393" s="31"/>
      <c r="AE393" s="2"/>
      <c r="AF393" s="2"/>
    </row>
    <row r="394" ht="15.75" customHeight="1" outlineLevel="1">
      <c r="A394" s="2"/>
      <c r="B394" s="2"/>
      <c r="C394" s="2"/>
      <c r="D394" s="2"/>
      <c r="E394" s="2"/>
      <c r="F394" s="7" t="s">
        <v>689</v>
      </c>
      <c r="G394" s="7"/>
      <c r="H394" s="7"/>
      <c r="I394" s="7"/>
      <c r="J394" s="7"/>
      <c r="K394" s="7"/>
      <c r="L394" s="7"/>
      <c r="M394" s="7"/>
      <c r="N394" s="7"/>
      <c r="O394" s="7"/>
      <c r="P394" s="7"/>
      <c r="Q394" s="7"/>
      <c r="R394" s="7"/>
      <c r="S394" s="7"/>
      <c r="T394" s="7"/>
      <c r="U394" s="7"/>
      <c r="V394" s="288"/>
      <c r="W394" s="191"/>
      <c r="X394" s="7"/>
      <c r="Y394" s="28"/>
      <c r="Z394" s="2"/>
      <c r="AA394" s="2"/>
      <c r="AB394" s="31"/>
      <c r="AC394" s="31"/>
      <c r="AD394" s="31"/>
      <c r="AE394" s="2"/>
      <c r="AF394" s="2"/>
    </row>
    <row r="395" ht="15.75" customHeight="1">
      <c r="A395" s="2"/>
      <c r="B395" s="307">
        <v>45373.0</v>
      </c>
      <c r="C395" s="2"/>
      <c r="D395" s="2" t="s">
        <v>89</v>
      </c>
      <c r="E395" s="2" t="s">
        <v>741</v>
      </c>
      <c r="F395" s="7"/>
      <c r="G395" s="7"/>
      <c r="H395" s="7"/>
      <c r="I395" s="7"/>
      <c r="J395" s="7"/>
      <c r="K395" s="7"/>
      <c r="L395" s="7"/>
      <c r="M395" s="7"/>
      <c r="N395" s="7"/>
      <c r="O395" s="7"/>
      <c r="P395" s="7"/>
      <c r="Q395" s="7"/>
      <c r="R395" s="7"/>
      <c r="S395" s="7"/>
      <c r="T395" s="7"/>
      <c r="U395" s="7"/>
      <c r="V395" s="288"/>
      <c r="W395" s="191"/>
      <c r="X395" s="7"/>
      <c r="Y395" s="28"/>
      <c r="Z395" s="2"/>
      <c r="AA395" s="2"/>
      <c r="AB395" s="31"/>
      <c r="AC395" s="31"/>
      <c r="AD395" s="31"/>
      <c r="AE395" s="2"/>
      <c r="AF395" s="2"/>
      <c r="AG395" s="2"/>
      <c r="AH395" s="2"/>
      <c r="AI395" s="2"/>
      <c r="AJ395" s="2"/>
      <c r="AK395" s="2"/>
      <c r="AL395" s="2"/>
      <c r="AM395" s="2"/>
      <c r="AN395" s="2"/>
      <c r="AO395" s="2"/>
      <c r="AP395" s="2"/>
      <c r="AQ395" s="2"/>
    </row>
    <row r="396" ht="15.75" customHeight="1" outlineLevel="1">
      <c r="A396" s="2"/>
      <c r="B396" s="2"/>
      <c r="C396" s="2"/>
      <c r="D396" s="2"/>
      <c r="E396" s="2"/>
      <c r="F396" s="7" t="s">
        <v>687</v>
      </c>
      <c r="G396" s="7"/>
      <c r="H396" s="7"/>
      <c r="I396" s="7"/>
      <c r="J396" s="7"/>
      <c r="K396" s="7"/>
      <c r="L396" s="7"/>
      <c r="M396" s="7"/>
      <c r="N396" s="7"/>
      <c r="O396" s="7"/>
      <c r="P396" s="7"/>
      <c r="Q396" s="7"/>
      <c r="R396" s="7"/>
      <c r="S396" s="7"/>
      <c r="T396" s="7"/>
      <c r="U396" s="7"/>
      <c r="V396" s="288"/>
      <c r="W396" s="191"/>
      <c r="X396" s="7"/>
      <c r="Y396" s="28"/>
      <c r="Z396" s="2"/>
      <c r="AA396" s="2"/>
      <c r="AB396" s="31"/>
      <c r="AC396" s="31"/>
      <c r="AD396" s="31"/>
      <c r="AE396" s="2"/>
      <c r="AF396" s="2"/>
    </row>
    <row r="397" ht="15.75" customHeight="1" outlineLevel="1">
      <c r="A397" s="2"/>
      <c r="B397" s="2"/>
      <c r="C397" s="2"/>
      <c r="D397" s="2"/>
      <c r="E397" s="2"/>
      <c r="F397" s="7" t="s">
        <v>689</v>
      </c>
      <c r="G397" s="7"/>
      <c r="H397" s="7"/>
      <c r="I397" s="7"/>
      <c r="J397" s="7"/>
      <c r="K397" s="7"/>
      <c r="L397" s="7"/>
      <c r="M397" s="7"/>
      <c r="N397" s="7"/>
      <c r="O397" s="7"/>
      <c r="P397" s="7"/>
      <c r="Q397" s="7"/>
      <c r="R397" s="7"/>
      <c r="S397" s="7"/>
      <c r="T397" s="7"/>
      <c r="U397" s="7"/>
      <c r="V397" s="288"/>
      <c r="W397" s="191"/>
      <c r="X397" s="7"/>
      <c r="Y397" s="28"/>
      <c r="Z397" s="2"/>
      <c r="AA397" s="2"/>
      <c r="AB397" s="31"/>
      <c r="AC397" s="31"/>
      <c r="AD397" s="31"/>
      <c r="AE397" s="2"/>
      <c r="AF397" s="2"/>
    </row>
    <row r="398" ht="15.75" customHeight="1" outlineLevel="1">
      <c r="A398" s="2"/>
      <c r="B398" s="2"/>
      <c r="C398" s="2"/>
      <c r="D398" s="2"/>
      <c r="E398" s="2"/>
      <c r="F398" s="7" t="s">
        <v>695</v>
      </c>
      <c r="G398" s="7"/>
      <c r="H398" s="7"/>
      <c r="I398" s="7"/>
      <c r="J398" s="7"/>
      <c r="K398" s="7"/>
      <c r="L398" s="7"/>
      <c r="M398" s="7"/>
      <c r="N398" s="7"/>
      <c r="O398" s="7"/>
      <c r="P398" s="7"/>
      <c r="Q398" s="7"/>
      <c r="R398" s="7"/>
      <c r="S398" s="7"/>
      <c r="T398" s="7"/>
      <c r="U398" s="7"/>
      <c r="V398" s="288"/>
      <c r="W398" s="191"/>
      <c r="X398" s="7"/>
      <c r="Y398" s="28"/>
      <c r="Z398" s="2"/>
      <c r="AA398" s="2"/>
      <c r="AB398" s="31"/>
      <c r="AC398" s="31"/>
      <c r="AD398" s="31"/>
      <c r="AE398" s="2"/>
      <c r="AF398" s="2"/>
    </row>
    <row r="399" ht="15.75" customHeight="1">
      <c r="A399" s="2"/>
      <c r="B399" s="307">
        <v>45373.0</v>
      </c>
      <c r="C399" s="2"/>
      <c r="D399" s="2" t="s">
        <v>89</v>
      </c>
      <c r="E399" s="2" t="s">
        <v>899</v>
      </c>
      <c r="F399" s="7"/>
      <c r="G399" s="7"/>
      <c r="H399" s="7"/>
      <c r="I399" s="7"/>
      <c r="J399" s="7"/>
      <c r="K399" s="7"/>
      <c r="L399" s="7"/>
      <c r="M399" s="7"/>
      <c r="N399" s="7"/>
      <c r="O399" s="7"/>
      <c r="P399" s="7"/>
      <c r="Q399" s="7"/>
      <c r="R399" s="7"/>
      <c r="S399" s="7"/>
      <c r="T399" s="7"/>
      <c r="U399" s="7"/>
      <c r="V399" s="288"/>
      <c r="W399" s="191"/>
      <c r="X399" s="7"/>
      <c r="Y399" s="28"/>
      <c r="Z399" s="2"/>
      <c r="AA399" s="2"/>
      <c r="AB399" s="31"/>
      <c r="AC399" s="31"/>
      <c r="AD399" s="31"/>
      <c r="AE399" s="2"/>
      <c r="AF399" s="2"/>
      <c r="AG399" s="2"/>
      <c r="AH399" s="2"/>
      <c r="AI399" s="2"/>
      <c r="AJ399" s="2"/>
      <c r="AK399" s="2"/>
      <c r="AL399" s="2"/>
      <c r="AM399" s="2"/>
      <c r="AN399" s="2"/>
      <c r="AO399" s="2"/>
      <c r="AP399" s="2"/>
      <c r="AQ399" s="2"/>
    </row>
    <row r="400" ht="15.75" customHeight="1" outlineLevel="1">
      <c r="A400" s="2"/>
      <c r="B400" s="2"/>
      <c r="C400" s="2"/>
      <c r="D400" s="2"/>
      <c r="E400" s="2"/>
      <c r="F400" s="7" t="s">
        <v>687</v>
      </c>
      <c r="G400" s="7"/>
      <c r="H400" s="7"/>
      <c r="I400" s="7"/>
      <c r="J400" s="7"/>
      <c r="K400" s="7"/>
      <c r="L400" s="7"/>
      <c r="M400" s="7"/>
      <c r="N400" s="7"/>
      <c r="O400" s="7"/>
      <c r="P400" s="7"/>
      <c r="Q400" s="7"/>
      <c r="R400" s="7"/>
      <c r="S400" s="7"/>
      <c r="T400" s="7"/>
      <c r="U400" s="7"/>
      <c r="V400" s="288"/>
      <c r="W400" s="191"/>
      <c r="X400" s="7"/>
      <c r="Y400" s="28"/>
      <c r="Z400" s="2"/>
      <c r="AA400" s="2"/>
      <c r="AB400" s="31"/>
      <c r="AC400" s="31"/>
      <c r="AD400" s="31"/>
      <c r="AE400" s="2"/>
      <c r="AF400" s="2"/>
    </row>
    <row r="401" ht="15.75" customHeight="1" outlineLevel="1">
      <c r="A401" s="2"/>
      <c r="B401" s="2"/>
      <c r="C401" s="2"/>
      <c r="D401" s="2"/>
      <c r="E401" s="2"/>
      <c r="F401" s="7" t="s">
        <v>2281</v>
      </c>
      <c r="G401" s="7"/>
      <c r="H401" s="7"/>
      <c r="I401" s="7"/>
      <c r="J401" s="7"/>
      <c r="K401" s="7"/>
      <c r="L401" s="7"/>
      <c r="M401" s="7"/>
      <c r="N401" s="7"/>
      <c r="O401" s="7"/>
      <c r="P401" s="7"/>
      <c r="Q401" s="7"/>
      <c r="R401" s="7"/>
      <c r="S401" s="7"/>
      <c r="T401" s="7"/>
      <c r="U401" s="7"/>
      <c r="V401" s="288"/>
      <c r="W401" s="191"/>
      <c r="X401" s="7"/>
      <c r="Y401" s="28"/>
      <c r="Z401" s="2"/>
      <c r="AA401" s="2"/>
      <c r="AB401" s="31"/>
      <c r="AC401" s="31"/>
      <c r="AD401" s="31"/>
      <c r="AE401" s="2"/>
      <c r="AF401" s="2"/>
    </row>
    <row r="402" ht="15.75" customHeight="1">
      <c r="A402" s="2"/>
      <c r="B402" s="307">
        <v>45373.0</v>
      </c>
      <c r="C402" s="2"/>
      <c r="D402" s="2" t="s">
        <v>89</v>
      </c>
      <c r="E402" s="2" t="s">
        <v>743</v>
      </c>
      <c r="F402" s="7"/>
      <c r="G402" s="7"/>
      <c r="H402" s="7"/>
      <c r="I402" s="7"/>
      <c r="J402" s="7"/>
      <c r="K402" s="7"/>
      <c r="L402" s="7"/>
      <c r="M402" s="7"/>
      <c r="N402" s="7"/>
      <c r="O402" s="7"/>
      <c r="P402" s="7"/>
      <c r="Q402" s="7"/>
      <c r="R402" s="7"/>
      <c r="S402" s="7"/>
      <c r="T402" s="7"/>
      <c r="U402" s="7"/>
      <c r="V402" s="288"/>
      <c r="W402" s="191"/>
      <c r="X402" s="7"/>
      <c r="Y402" s="28"/>
      <c r="Z402" s="2"/>
      <c r="AA402" s="2"/>
      <c r="AB402" s="31"/>
      <c r="AC402" s="31"/>
      <c r="AD402" s="31"/>
      <c r="AE402" s="2"/>
      <c r="AF402" s="2"/>
      <c r="AG402" s="2"/>
      <c r="AH402" s="2"/>
      <c r="AI402" s="2"/>
      <c r="AJ402" s="2"/>
      <c r="AK402" s="2"/>
      <c r="AL402" s="2"/>
      <c r="AM402" s="2"/>
      <c r="AN402" s="2"/>
      <c r="AO402" s="2"/>
      <c r="AP402" s="2"/>
      <c r="AQ402" s="2"/>
    </row>
    <row r="403" ht="15.75" customHeight="1" outlineLevel="1">
      <c r="A403" s="2"/>
      <c r="B403" s="2"/>
      <c r="C403" s="2"/>
      <c r="D403" s="2"/>
      <c r="E403" s="2"/>
      <c r="F403" s="7" t="s">
        <v>2350</v>
      </c>
      <c r="G403" s="7"/>
      <c r="H403" s="7"/>
      <c r="I403" s="7"/>
      <c r="J403" s="7"/>
      <c r="K403" s="7"/>
      <c r="L403" s="7"/>
      <c r="M403" s="7"/>
      <c r="N403" s="7"/>
      <c r="O403" s="7"/>
      <c r="P403" s="7"/>
      <c r="Q403" s="7"/>
      <c r="R403" s="7"/>
      <c r="S403" s="7"/>
      <c r="T403" s="7"/>
      <c r="U403" s="7"/>
      <c r="V403" s="288"/>
      <c r="W403" s="191"/>
      <c r="X403" s="7"/>
      <c r="Y403" s="28"/>
      <c r="Z403" s="2"/>
      <c r="AA403" s="2"/>
      <c r="AB403" s="31"/>
      <c r="AC403" s="31"/>
      <c r="AD403" s="31"/>
      <c r="AE403" s="2"/>
      <c r="AF403" s="2"/>
    </row>
    <row r="404" ht="15.75" customHeight="1">
      <c r="A404" s="2"/>
      <c r="B404" s="307">
        <v>45373.0</v>
      </c>
      <c r="C404" s="2"/>
      <c r="D404" s="2" t="s">
        <v>89</v>
      </c>
      <c r="E404" s="2" t="s">
        <v>901</v>
      </c>
      <c r="F404" s="7"/>
      <c r="G404" s="7"/>
      <c r="H404" s="7"/>
      <c r="I404" s="7"/>
      <c r="J404" s="7"/>
      <c r="K404" s="7"/>
      <c r="L404" s="7"/>
      <c r="M404" s="7"/>
      <c r="N404" s="7"/>
      <c r="O404" s="7"/>
      <c r="P404" s="7"/>
      <c r="Q404" s="7"/>
      <c r="R404" s="7"/>
      <c r="S404" s="7"/>
      <c r="T404" s="7"/>
      <c r="U404" s="7"/>
      <c r="V404" s="288"/>
      <c r="W404" s="191"/>
      <c r="X404" s="7"/>
      <c r="Y404" s="28"/>
      <c r="Z404" s="2"/>
      <c r="AA404" s="2"/>
      <c r="AB404" s="31"/>
      <c r="AC404" s="31"/>
      <c r="AD404" s="31"/>
      <c r="AE404" s="2"/>
      <c r="AF404" s="2"/>
      <c r="AG404" s="2"/>
      <c r="AH404" s="2"/>
      <c r="AI404" s="2"/>
      <c r="AJ404" s="2"/>
      <c r="AK404" s="2"/>
      <c r="AL404" s="2"/>
      <c r="AM404" s="2"/>
      <c r="AN404" s="2"/>
      <c r="AO404" s="2"/>
      <c r="AP404" s="2"/>
      <c r="AQ404" s="2"/>
    </row>
    <row r="405" ht="15.75" customHeight="1" outlineLevel="1">
      <c r="A405" s="2"/>
      <c r="B405" s="2"/>
      <c r="C405" s="2"/>
      <c r="D405" s="2"/>
      <c r="E405" s="2"/>
      <c r="F405" s="7" t="s">
        <v>687</v>
      </c>
      <c r="G405" s="7"/>
      <c r="H405" s="7"/>
      <c r="I405" s="7"/>
      <c r="J405" s="7"/>
      <c r="K405" s="7"/>
      <c r="L405" s="7"/>
      <c r="M405" s="7"/>
      <c r="N405" s="7"/>
      <c r="O405" s="7"/>
      <c r="P405" s="7"/>
      <c r="Q405" s="7"/>
      <c r="R405" s="7"/>
      <c r="S405" s="7"/>
      <c r="T405" s="7"/>
      <c r="U405" s="7"/>
      <c r="V405" s="288"/>
      <c r="W405" s="191"/>
      <c r="X405" s="7"/>
      <c r="Y405" s="28"/>
      <c r="Z405" s="2"/>
      <c r="AA405" s="2"/>
      <c r="AB405" s="31"/>
      <c r="AC405" s="31"/>
      <c r="AD405" s="31"/>
      <c r="AE405" s="2"/>
      <c r="AF405" s="2"/>
    </row>
    <row r="406" ht="15.75" customHeight="1">
      <c r="A406" s="2"/>
      <c r="B406" s="307">
        <v>45373.0</v>
      </c>
      <c r="C406" s="2"/>
      <c r="D406" s="2" t="s">
        <v>89</v>
      </c>
      <c r="E406" s="2" t="s">
        <v>903</v>
      </c>
      <c r="F406" s="7"/>
      <c r="G406" s="7"/>
      <c r="H406" s="7"/>
      <c r="I406" s="7"/>
      <c r="J406" s="7"/>
      <c r="K406" s="7"/>
      <c r="L406" s="7"/>
      <c r="M406" s="7"/>
      <c r="N406" s="7"/>
      <c r="O406" s="7"/>
      <c r="P406" s="7"/>
      <c r="Q406" s="7"/>
      <c r="R406" s="7"/>
      <c r="S406" s="7"/>
      <c r="T406" s="7"/>
      <c r="U406" s="7"/>
      <c r="V406" s="288"/>
      <c r="W406" s="191"/>
      <c r="X406" s="7"/>
      <c r="Y406" s="28"/>
      <c r="Z406" s="2"/>
      <c r="AA406" s="2"/>
      <c r="AB406" s="31"/>
      <c r="AC406" s="31"/>
      <c r="AD406" s="31"/>
      <c r="AE406" s="2"/>
      <c r="AF406" s="2"/>
      <c r="AG406" s="2"/>
      <c r="AH406" s="2"/>
      <c r="AI406" s="2"/>
      <c r="AJ406" s="2"/>
      <c r="AK406" s="2"/>
      <c r="AL406" s="2"/>
      <c r="AM406" s="2"/>
      <c r="AN406" s="2"/>
      <c r="AO406" s="2"/>
      <c r="AP406" s="2"/>
      <c r="AQ406" s="2"/>
    </row>
    <row r="407" ht="15.75" customHeight="1" outlineLevel="1">
      <c r="A407" s="2"/>
      <c r="B407" s="2"/>
      <c r="C407" s="2"/>
      <c r="D407" s="2"/>
      <c r="E407" s="2"/>
      <c r="F407" s="7" t="s">
        <v>687</v>
      </c>
      <c r="G407" s="7"/>
      <c r="H407" s="7"/>
      <c r="I407" s="7"/>
      <c r="J407" s="7"/>
      <c r="K407" s="7"/>
      <c r="L407" s="7"/>
      <c r="M407" s="7"/>
      <c r="N407" s="7"/>
      <c r="O407" s="7"/>
      <c r="P407" s="7"/>
      <c r="Q407" s="7"/>
      <c r="R407" s="7"/>
      <c r="S407" s="7"/>
      <c r="T407" s="7"/>
      <c r="U407" s="7"/>
      <c r="V407" s="288"/>
      <c r="W407" s="191"/>
      <c r="X407" s="7"/>
      <c r="Y407" s="28"/>
      <c r="Z407" s="2"/>
      <c r="AA407" s="2"/>
      <c r="AB407" s="31"/>
      <c r="AC407" s="31"/>
      <c r="AD407" s="31"/>
      <c r="AE407" s="2"/>
      <c r="AF407" s="2"/>
    </row>
    <row r="408" ht="15.75" customHeight="1">
      <c r="A408" s="2"/>
      <c r="B408" s="307">
        <v>45373.0</v>
      </c>
      <c r="C408" s="2"/>
      <c r="D408" s="2" t="s">
        <v>89</v>
      </c>
      <c r="E408" s="2" t="s">
        <v>745</v>
      </c>
      <c r="F408" s="7"/>
      <c r="G408" s="7"/>
      <c r="H408" s="7"/>
      <c r="I408" s="7"/>
      <c r="J408" s="7"/>
      <c r="K408" s="7"/>
      <c r="L408" s="7"/>
      <c r="M408" s="7"/>
      <c r="N408" s="7"/>
      <c r="O408" s="7"/>
      <c r="P408" s="7"/>
      <c r="Q408" s="7"/>
      <c r="R408" s="7"/>
      <c r="S408" s="7"/>
      <c r="T408" s="7"/>
      <c r="U408" s="7"/>
      <c r="V408" s="288"/>
      <c r="W408" s="191"/>
      <c r="X408" s="7"/>
      <c r="Y408" s="28"/>
      <c r="Z408" s="2"/>
      <c r="AA408" s="2"/>
      <c r="AB408" s="31"/>
      <c r="AC408" s="31"/>
      <c r="AD408" s="31"/>
      <c r="AE408" s="2"/>
      <c r="AF408" s="2"/>
      <c r="AG408" s="2"/>
      <c r="AH408" s="2"/>
      <c r="AI408" s="2"/>
      <c r="AJ408" s="2"/>
      <c r="AK408" s="2"/>
      <c r="AL408" s="2"/>
      <c r="AM408" s="2"/>
      <c r="AN408" s="2"/>
      <c r="AO408" s="2"/>
      <c r="AP408" s="2"/>
      <c r="AQ408" s="2"/>
    </row>
    <row r="409" ht="15.75" customHeight="1" outlineLevel="1">
      <c r="A409" s="2"/>
      <c r="B409" s="2"/>
      <c r="C409" s="2"/>
      <c r="D409" s="2"/>
      <c r="E409" s="2"/>
      <c r="F409" s="7" t="s">
        <v>687</v>
      </c>
      <c r="G409" s="7"/>
      <c r="H409" s="7"/>
      <c r="I409" s="7"/>
      <c r="J409" s="7"/>
      <c r="K409" s="7"/>
      <c r="L409" s="7"/>
      <c r="M409" s="7"/>
      <c r="N409" s="7"/>
      <c r="O409" s="7"/>
      <c r="P409" s="7"/>
      <c r="Q409" s="7"/>
      <c r="R409" s="7"/>
      <c r="S409" s="7"/>
      <c r="T409" s="7"/>
      <c r="U409" s="7"/>
      <c r="V409" s="288"/>
      <c r="W409" s="191"/>
      <c r="X409" s="7"/>
      <c r="Y409" s="28"/>
      <c r="Z409" s="2"/>
      <c r="AA409" s="2"/>
      <c r="AB409" s="31"/>
      <c r="AC409" s="31"/>
      <c r="AD409" s="31"/>
      <c r="AE409" s="2"/>
      <c r="AF409" s="2"/>
    </row>
    <row r="410" ht="15.75" customHeight="1" outlineLevel="1">
      <c r="A410" s="2"/>
      <c r="B410" s="2"/>
      <c r="C410" s="2"/>
      <c r="D410" s="2"/>
      <c r="E410" s="2"/>
      <c r="F410" s="7" t="s">
        <v>689</v>
      </c>
      <c r="G410" s="7"/>
      <c r="H410" s="7"/>
      <c r="I410" s="7"/>
      <c r="J410" s="7"/>
      <c r="K410" s="7"/>
      <c r="L410" s="7"/>
      <c r="M410" s="7"/>
      <c r="N410" s="7"/>
      <c r="O410" s="7"/>
      <c r="P410" s="7"/>
      <c r="Q410" s="7"/>
      <c r="R410" s="7"/>
      <c r="S410" s="7"/>
      <c r="T410" s="7"/>
      <c r="U410" s="7"/>
      <c r="V410" s="288"/>
      <c r="W410" s="191"/>
      <c r="X410" s="7"/>
      <c r="Y410" s="28"/>
      <c r="Z410" s="2"/>
      <c r="AA410" s="2"/>
      <c r="AB410" s="31"/>
      <c r="AC410" s="31"/>
      <c r="AD410" s="31"/>
      <c r="AE410" s="2"/>
      <c r="AF410" s="2"/>
    </row>
    <row r="411" ht="15.75" customHeight="1">
      <c r="A411" s="2"/>
      <c r="B411" s="307">
        <v>45373.0</v>
      </c>
      <c r="C411" s="2"/>
      <c r="D411" s="2" t="s">
        <v>89</v>
      </c>
      <c r="E411" s="2" t="s">
        <v>747</v>
      </c>
      <c r="F411" s="7"/>
      <c r="G411" s="7"/>
      <c r="H411" s="7"/>
      <c r="I411" s="7"/>
      <c r="J411" s="7"/>
      <c r="K411" s="7"/>
      <c r="L411" s="7"/>
      <c r="M411" s="7"/>
      <c r="N411" s="7"/>
      <c r="O411" s="7"/>
      <c r="P411" s="7"/>
      <c r="Q411" s="7"/>
      <c r="R411" s="7"/>
      <c r="S411" s="7"/>
      <c r="T411" s="7"/>
      <c r="U411" s="7"/>
      <c r="V411" s="288"/>
      <c r="W411" s="191"/>
      <c r="X411" s="7"/>
      <c r="Y411" s="28"/>
      <c r="Z411" s="2"/>
      <c r="AA411" s="2"/>
      <c r="AB411" s="31"/>
      <c r="AC411" s="31"/>
      <c r="AD411" s="31"/>
      <c r="AE411" s="2"/>
      <c r="AF411" s="2"/>
      <c r="AG411" s="2"/>
      <c r="AH411" s="2"/>
      <c r="AI411" s="2"/>
      <c r="AJ411" s="2"/>
      <c r="AK411" s="2"/>
      <c r="AL411" s="2"/>
      <c r="AM411" s="2"/>
      <c r="AN411" s="2"/>
      <c r="AO411" s="2"/>
      <c r="AP411" s="2"/>
      <c r="AQ411" s="2"/>
    </row>
    <row r="412" ht="15.75" customHeight="1" outlineLevel="1">
      <c r="A412" s="2"/>
      <c r="B412" s="2"/>
      <c r="C412" s="2"/>
      <c r="D412" s="2"/>
      <c r="E412" s="2"/>
      <c r="F412" s="7" t="s">
        <v>687</v>
      </c>
      <c r="G412" s="7"/>
      <c r="H412" s="7"/>
      <c r="I412" s="7"/>
      <c r="J412" s="7"/>
      <c r="K412" s="7"/>
      <c r="L412" s="7"/>
      <c r="M412" s="7"/>
      <c r="N412" s="7"/>
      <c r="O412" s="7"/>
      <c r="P412" s="7"/>
      <c r="Q412" s="7"/>
      <c r="R412" s="7"/>
      <c r="S412" s="7"/>
      <c r="T412" s="7"/>
      <c r="U412" s="7"/>
      <c r="V412" s="288"/>
      <c r="W412" s="191"/>
      <c r="X412" s="7"/>
      <c r="Y412" s="28"/>
      <c r="Z412" s="2"/>
      <c r="AA412" s="2"/>
      <c r="AB412" s="31"/>
      <c r="AC412" s="31"/>
      <c r="AD412" s="31"/>
      <c r="AE412" s="2"/>
      <c r="AF412" s="2"/>
    </row>
    <row r="413" ht="15.75" customHeight="1" outlineLevel="1">
      <c r="A413" s="2"/>
      <c r="B413" s="2"/>
      <c r="C413" s="2"/>
      <c r="D413" s="2"/>
      <c r="E413" s="2"/>
      <c r="F413" s="7" t="s">
        <v>689</v>
      </c>
      <c r="G413" s="7"/>
      <c r="H413" s="7"/>
      <c r="I413" s="7"/>
      <c r="J413" s="7"/>
      <c r="K413" s="7"/>
      <c r="L413" s="7"/>
      <c r="M413" s="7"/>
      <c r="N413" s="7"/>
      <c r="O413" s="7"/>
      <c r="P413" s="7"/>
      <c r="Q413" s="7"/>
      <c r="R413" s="7"/>
      <c r="S413" s="7"/>
      <c r="T413" s="7"/>
      <c r="U413" s="7"/>
      <c r="V413" s="288"/>
      <c r="W413" s="191"/>
      <c r="X413" s="7"/>
      <c r="Y413" s="28"/>
      <c r="Z413" s="2"/>
      <c r="AA413" s="2"/>
      <c r="AB413" s="31"/>
      <c r="AC413" s="31"/>
      <c r="AD413" s="31"/>
      <c r="AE413" s="2"/>
      <c r="AF413" s="2"/>
    </row>
    <row r="414" ht="15.75" customHeight="1">
      <c r="A414" s="2"/>
      <c r="B414" s="307">
        <v>45373.0</v>
      </c>
      <c r="C414" s="2"/>
      <c r="D414" s="2" t="s">
        <v>89</v>
      </c>
      <c r="E414" s="2" t="s">
        <v>749</v>
      </c>
      <c r="F414" s="7"/>
      <c r="G414" s="7"/>
      <c r="H414" s="7"/>
      <c r="I414" s="7"/>
      <c r="J414" s="7"/>
      <c r="K414" s="7"/>
      <c r="L414" s="7"/>
      <c r="M414" s="7"/>
      <c r="N414" s="7"/>
      <c r="O414" s="7"/>
      <c r="P414" s="7"/>
      <c r="Q414" s="7"/>
      <c r="R414" s="7"/>
      <c r="S414" s="7"/>
      <c r="T414" s="7"/>
      <c r="U414" s="7"/>
      <c r="V414" s="288"/>
      <c r="W414" s="191"/>
      <c r="X414" s="7"/>
      <c r="Y414" s="28"/>
      <c r="Z414" s="2"/>
      <c r="AA414" s="2"/>
      <c r="AB414" s="31"/>
      <c r="AC414" s="31"/>
      <c r="AD414" s="31"/>
      <c r="AE414" s="2"/>
      <c r="AF414" s="2"/>
      <c r="AG414" s="2"/>
      <c r="AH414" s="2"/>
      <c r="AI414" s="2"/>
      <c r="AJ414" s="2"/>
      <c r="AK414" s="2"/>
      <c r="AL414" s="2"/>
      <c r="AM414" s="2"/>
      <c r="AN414" s="2"/>
      <c r="AO414" s="2"/>
      <c r="AP414" s="2"/>
      <c r="AQ414" s="2"/>
    </row>
    <row r="415" ht="15.75" customHeight="1" outlineLevel="1">
      <c r="A415" s="2"/>
      <c r="B415" s="2"/>
      <c r="C415" s="2"/>
      <c r="D415" s="2"/>
      <c r="E415" s="2"/>
      <c r="F415" s="7" t="s">
        <v>687</v>
      </c>
      <c r="G415" s="7"/>
      <c r="H415" s="7"/>
      <c r="I415" s="7"/>
      <c r="J415" s="7"/>
      <c r="K415" s="7"/>
      <c r="L415" s="7"/>
      <c r="M415" s="7"/>
      <c r="N415" s="7"/>
      <c r="O415" s="7"/>
      <c r="P415" s="7"/>
      <c r="Q415" s="7"/>
      <c r="R415" s="7"/>
      <c r="S415" s="7"/>
      <c r="T415" s="7"/>
      <c r="U415" s="7"/>
      <c r="V415" s="288"/>
      <c r="W415" s="191"/>
      <c r="X415" s="7"/>
      <c r="Y415" s="28"/>
      <c r="Z415" s="2"/>
      <c r="AA415" s="2"/>
      <c r="AB415" s="31"/>
      <c r="AC415" s="31"/>
      <c r="AD415" s="31"/>
      <c r="AE415" s="2"/>
      <c r="AF415" s="2"/>
    </row>
    <row r="416" ht="15.75" customHeight="1">
      <c r="A416" s="2"/>
      <c r="B416" s="307">
        <v>45373.0</v>
      </c>
      <c r="C416" s="2"/>
      <c r="D416" s="2" t="s">
        <v>89</v>
      </c>
      <c r="E416" s="2" t="s">
        <v>751</v>
      </c>
      <c r="F416" s="7"/>
      <c r="G416" s="7"/>
      <c r="H416" s="7"/>
      <c r="I416" s="7"/>
      <c r="J416" s="7"/>
      <c r="K416" s="7"/>
      <c r="L416" s="7"/>
      <c r="M416" s="7"/>
      <c r="N416" s="7"/>
      <c r="O416" s="7"/>
      <c r="P416" s="7"/>
      <c r="Q416" s="7"/>
      <c r="R416" s="7"/>
      <c r="S416" s="7"/>
      <c r="T416" s="7"/>
      <c r="U416" s="7"/>
      <c r="V416" s="288"/>
      <c r="W416" s="191"/>
      <c r="X416" s="7"/>
      <c r="Y416" s="28"/>
      <c r="Z416" s="2"/>
      <c r="AA416" s="2"/>
      <c r="AB416" s="31"/>
      <c r="AC416" s="31"/>
      <c r="AD416" s="31"/>
      <c r="AE416" s="2"/>
      <c r="AF416" s="2"/>
      <c r="AG416" s="2"/>
      <c r="AH416" s="2"/>
      <c r="AI416" s="2"/>
      <c r="AJ416" s="2"/>
      <c r="AK416" s="2"/>
      <c r="AL416" s="2"/>
      <c r="AM416" s="2"/>
      <c r="AN416" s="2"/>
      <c r="AO416" s="2"/>
      <c r="AP416" s="2"/>
      <c r="AQ416" s="2"/>
    </row>
    <row r="417" ht="15.75" customHeight="1" outlineLevel="1">
      <c r="A417" s="2"/>
      <c r="B417" s="2"/>
      <c r="C417" s="2"/>
      <c r="D417" s="2"/>
      <c r="E417" s="2"/>
      <c r="F417" s="7" t="s">
        <v>687</v>
      </c>
      <c r="G417" s="7"/>
      <c r="H417" s="7"/>
      <c r="I417" s="7"/>
      <c r="J417" s="7"/>
      <c r="K417" s="7"/>
      <c r="L417" s="7"/>
      <c r="M417" s="7"/>
      <c r="N417" s="7"/>
      <c r="O417" s="7"/>
      <c r="P417" s="7"/>
      <c r="Q417" s="7"/>
      <c r="R417" s="7"/>
      <c r="S417" s="7"/>
      <c r="T417" s="7"/>
      <c r="U417" s="7"/>
      <c r="V417" s="288"/>
      <c r="W417" s="191"/>
      <c r="X417" s="7"/>
      <c r="Y417" s="28"/>
      <c r="Z417" s="2"/>
      <c r="AA417" s="2"/>
      <c r="AB417" s="31"/>
      <c r="AC417" s="31"/>
      <c r="AD417" s="31"/>
      <c r="AE417" s="2"/>
      <c r="AF417" s="2"/>
    </row>
    <row r="418" ht="15.75" customHeight="1" outlineLevel="1">
      <c r="A418" s="2"/>
      <c r="B418" s="2"/>
      <c r="C418" s="2"/>
      <c r="D418" s="2"/>
      <c r="E418" s="2"/>
      <c r="F418" s="7" t="s">
        <v>689</v>
      </c>
      <c r="G418" s="7"/>
      <c r="H418" s="7"/>
      <c r="I418" s="7"/>
      <c r="J418" s="7"/>
      <c r="K418" s="7"/>
      <c r="L418" s="7"/>
      <c r="M418" s="7"/>
      <c r="N418" s="7"/>
      <c r="O418" s="7"/>
      <c r="P418" s="7"/>
      <c r="Q418" s="7"/>
      <c r="R418" s="7"/>
      <c r="S418" s="7"/>
      <c r="T418" s="7"/>
      <c r="U418" s="7"/>
      <c r="V418" s="288"/>
      <c r="W418" s="191"/>
      <c r="X418" s="7"/>
      <c r="Y418" s="28"/>
      <c r="Z418" s="2"/>
      <c r="AA418" s="2"/>
      <c r="AB418" s="31"/>
      <c r="AC418" s="31"/>
      <c r="AD418" s="31"/>
      <c r="AE418" s="2"/>
      <c r="AF418" s="2"/>
    </row>
    <row r="419" ht="15.75" customHeight="1">
      <c r="A419" s="2"/>
      <c r="B419" s="307">
        <v>45373.0</v>
      </c>
      <c r="C419" s="2"/>
      <c r="D419" s="2" t="s">
        <v>89</v>
      </c>
      <c r="E419" s="2" t="s">
        <v>753</v>
      </c>
      <c r="F419" s="7"/>
      <c r="G419" s="7"/>
      <c r="H419" s="7"/>
      <c r="I419" s="7"/>
      <c r="J419" s="7"/>
      <c r="K419" s="7"/>
      <c r="L419" s="7"/>
      <c r="M419" s="7"/>
      <c r="N419" s="7"/>
      <c r="O419" s="7"/>
      <c r="P419" s="7"/>
      <c r="Q419" s="7"/>
      <c r="R419" s="7"/>
      <c r="S419" s="7"/>
      <c r="T419" s="7"/>
      <c r="U419" s="7"/>
      <c r="V419" s="288"/>
      <c r="W419" s="191"/>
      <c r="X419" s="7"/>
      <c r="Y419" s="28"/>
      <c r="Z419" s="2"/>
      <c r="AA419" s="2"/>
      <c r="AB419" s="31"/>
      <c r="AC419" s="31"/>
      <c r="AD419" s="31"/>
      <c r="AE419" s="2"/>
      <c r="AF419" s="2"/>
      <c r="AG419" s="2"/>
      <c r="AH419" s="2"/>
      <c r="AI419" s="2"/>
      <c r="AJ419" s="2"/>
      <c r="AK419" s="2"/>
      <c r="AL419" s="2"/>
      <c r="AM419" s="2"/>
      <c r="AN419" s="2"/>
      <c r="AO419" s="2"/>
      <c r="AP419" s="2"/>
      <c r="AQ419" s="2"/>
    </row>
    <row r="420" ht="15.75" customHeight="1" outlineLevel="1">
      <c r="A420" s="2"/>
      <c r="B420" s="2"/>
      <c r="C420" s="2"/>
      <c r="D420" s="2"/>
      <c r="E420" s="2"/>
      <c r="F420" s="7" t="s">
        <v>687</v>
      </c>
      <c r="G420" s="7"/>
      <c r="H420" s="7"/>
      <c r="I420" s="7"/>
      <c r="J420" s="7"/>
      <c r="K420" s="7"/>
      <c r="L420" s="7"/>
      <c r="M420" s="7"/>
      <c r="N420" s="7"/>
      <c r="O420" s="7"/>
      <c r="P420" s="7"/>
      <c r="Q420" s="7"/>
      <c r="R420" s="7"/>
      <c r="S420" s="7"/>
      <c r="T420" s="7"/>
      <c r="U420" s="7"/>
      <c r="V420" s="288"/>
      <c r="W420" s="191"/>
      <c r="X420" s="7"/>
      <c r="Y420" s="28"/>
      <c r="Z420" s="2"/>
      <c r="AA420" s="2"/>
      <c r="AB420" s="31"/>
      <c r="AC420" s="31"/>
      <c r="AD420" s="31"/>
      <c r="AE420" s="2"/>
      <c r="AF420" s="2"/>
    </row>
    <row r="421" ht="15.75" customHeight="1" outlineLevel="1">
      <c r="A421" s="2"/>
      <c r="B421" s="2"/>
      <c r="C421" s="2"/>
      <c r="D421" s="2"/>
      <c r="E421" s="2"/>
      <c r="F421" s="7" t="s">
        <v>2281</v>
      </c>
      <c r="G421" s="7"/>
      <c r="H421" s="7"/>
      <c r="I421" s="7"/>
      <c r="J421" s="7"/>
      <c r="K421" s="7"/>
      <c r="L421" s="7"/>
      <c r="M421" s="7"/>
      <c r="N421" s="7"/>
      <c r="O421" s="7"/>
      <c r="P421" s="7"/>
      <c r="Q421" s="7"/>
      <c r="R421" s="7"/>
      <c r="S421" s="7"/>
      <c r="T421" s="7"/>
      <c r="U421" s="7"/>
      <c r="V421" s="288"/>
      <c r="W421" s="191"/>
      <c r="X421" s="7"/>
      <c r="Y421" s="28"/>
      <c r="Z421" s="2"/>
      <c r="AA421" s="2"/>
      <c r="AB421" s="31"/>
      <c r="AC421" s="31"/>
      <c r="AD421" s="31"/>
      <c r="AE421" s="2"/>
      <c r="AF421" s="2"/>
    </row>
    <row r="422" ht="15.75" customHeight="1">
      <c r="C422" s="308" t="s">
        <v>2662</v>
      </c>
      <c r="D422" s="309"/>
      <c r="E422" s="309"/>
      <c r="F422" s="7"/>
      <c r="G422" s="7"/>
      <c r="H422" s="7"/>
      <c r="I422" s="7"/>
      <c r="J422" s="7"/>
      <c r="K422" s="7"/>
      <c r="L422" s="7"/>
      <c r="M422" s="7"/>
      <c r="N422" s="7"/>
      <c r="O422" s="7"/>
      <c r="P422" s="7"/>
      <c r="Q422" s="7"/>
      <c r="R422" s="7"/>
      <c r="S422" s="7"/>
      <c r="T422" s="7"/>
      <c r="U422" s="7"/>
      <c r="V422" s="288"/>
      <c r="W422" s="191"/>
      <c r="X422" s="7"/>
      <c r="Y422" s="28"/>
      <c r="AB422" s="31"/>
      <c r="AC422" s="31"/>
      <c r="AD422" s="31"/>
    </row>
    <row r="423" ht="15.75" customHeight="1">
      <c r="A423" s="185"/>
      <c r="B423" s="185"/>
      <c r="C423" s="310">
        <v>45418.0</v>
      </c>
      <c r="D423" s="185" t="s">
        <v>95</v>
      </c>
      <c r="E423" s="28" t="s">
        <v>798</v>
      </c>
      <c r="F423" s="185"/>
      <c r="G423" s="185"/>
      <c r="H423" s="185"/>
      <c r="I423" s="185"/>
      <c r="J423" s="185"/>
      <c r="K423" s="185"/>
      <c r="L423" s="185"/>
      <c r="M423" s="185"/>
      <c r="N423" s="185"/>
      <c r="O423" s="185"/>
      <c r="P423" s="185"/>
      <c r="Q423" s="185"/>
      <c r="R423" s="185"/>
      <c r="S423" s="185"/>
      <c r="T423" s="185"/>
      <c r="U423" s="185"/>
      <c r="V423" s="311"/>
      <c r="W423" s="28"/>
      <c r="X423" s="185"/>
      <c r="Y423" s="28"/>
      <c r="Z423" s="28"/>
      <c r="AA423" s="28"/>
      <c r="AB423" s="28"/>
      <c r="AC423" s="28"/>
      <c r="AD423" s="28"/>
      <c r="AE423" s="28"/>
      <c r="AF423" s="28"/>
      <c r="AG423" s="28"/>
      <c r="AH423" s="28"/>
      <c r="AI423" s="28"/>
      <c r="AJ423" s="28"/>
      <c r="AK423" s="28"/>
      <c r="AL423" s="28"/>
      <c r="AM423" s="28"/>
      <c r="AN423" s="28"/>
      <c r="AO423" s="28"/>
      <c r="AP423" s="28"/>
      <c r="AQ423" s="28"/>
    </row>
    <row r="424" ht="15.75" customHeight="1" outlineLevel="1">
      <c r="A424" s="2"/>
      <c r="B424" s="2"/>
      <c r="C424" s="2"/>
      <c r="D424" s="2"/>
      <c r="E424" s="2"/>
      <c r="F424" s="7" t="s">
        <v>687</v>
      </c>
      <c r="G424" s="7" t="s">
        <v>2180</v>
      </c>
      <c r="H424" s="7"/>
      <c r="I424" s="7"/>
      <c r="J424" s="7"/>
      <c r="K424" s="7"/>
      <c r="L424" s="7"/>
      <c r="M424" s="7"/>
      <c r="N424" s="7"/>
      <c r="O424" s="7"/>
      <c r="P424" s="7"/>
      <c r="Q424" s="7"/>
      <c r="R424" s="7"/>
      <c r="S424" s="7"/>
      <c r="T424" s="7"/>
      <c r="U424" s="7"/>
      <c r="V424" s="288"/>
      <c r="W424" s="191"/>
      <c r="X424" s="7"/>
      <c r="Y424" s="28"/>
      <c r="Z424" s="2"/>
      <c r="AA424" s="2"/>
      <c r="AB424" s="31"/>
      <c r="AC424" s="31"/>
      <c r="AD424" s="31"/>
      <c r="AE424" s="2"/>
      <c r="AF424" s="2"/>
    </row>
    <row r="425" ht="15.75" customHeight="1" outlineLevel="1">
      <c r="A425" s="2"/>
      <c r="B425" s="2"/>
      <c r="C425" s="2"/>
      <c r="D425" s="2"/>
      <c r="E425" s="2"/>
      <c r="F425" s="7" t="s">
        <v>688</v>
      </c>
      <c r="G425" s="7" t="s">
        <v>2226</v>
      </c>
      <c r="H425" s="7"/>
      <c r="I425" s="7"/>
      <c r="J425" s="7"/>
      <c r="K425" s="7"/>
      <c r="L425" s="7"/>
      <c r="M425" s="7"/>
      <c r="N425" s="7"/>
      <c r="O425" s="7"/>
      <c r="P425" s="7"/>
      <c r="Q425" s="7"/>
      <c r="R425" s="7"/>
      <c r="S425" s="7"/>
      <c r="T425" s="7"/>
      <c r="U425" s="7"/>
      <c r="V425" s="288"/>
      <c r="W425" s="191"/>
      <c r="X425" s="7"/>
      <c r="Y425" s="28"/>
      <c r="Z425" s="2"/>
      <c r="AA425" s="2"/>
      <c r="AB425" s="31"/>
      <c r="AC425" s="31"/>
      <c r="AD425" s="31"/>
      <c r="AE425" s="2"/>
      <c r="AF425" s="2"/>
    </row>
    <row r="426" ht="15.75" customHeight="1" outlineLevel="1">
      <c r="A426" s="2"/>
      <c r="B426" s="2"/>
      <c r="C426" s="2"/>
      <c r="D426" s="2"/>
      <c r="E426" s="2"/>
      <c r="F426" s="7" t="s">
        <v>2332</v>
      </c>
      <c r="G426" s="7" t="s">
        <v>2226</v>
      </c>
      <c r="H426" s="7"/>
      <c r="I426" s="7"/>
      <c r="J426" s="7"/>
      <c r="K426" s="7"/>
      <c r="L426" s="7"/>
      <c r="M426" s="7"/>
      <c r="N426" s="7"/>
      <c r="O426" s="7"/>
      <c r="P426" s="7"/>
      <c r="Q426" s="7"/>
      <c r="R426" s="7"/>
      <c r="S426" s="7"/>
      <c r="T426" s="7"/>
      <c r="U426" s="7"/>
      <c r="V426" s="288"/>
      <c r="W426" s="191"/>
      <c r="X426" s="7"/>
      <c r="Y426" s="28"/>
      <c r="Z426" s="2"/>
      <c r="AA426" s="2"/>
      <c r="AB426" s="31"/>
      <c r="AC426" s="31"/>
      <c r="AD426" s="31"/>
      <c r="AE426" s="2"/>
      <c r="AF426" s="2"/>
    </row>
    <row r="427" ht="15.75" customHeight="1" outlineLevel="1">
      <c r="A427" s="2"/>
      <c r="B427" s="2"/>
      <c r="C427" s="2"/>
      <c r="D427" s="2"/>
      <c r="E427" s="2"/>
      <c r="F427" s="7" t="s">
        <v>695</v>
      </c>
      <c r="G427" s="7" t="s">
        <v>2226</v>
      </c>
      <c r="H427" s="7"/>
      <c r="I427" s="7"/>
      <c r="J427" s="7"/>
      <c r="K427" s="7"/>
      <c r="L427" s="7"/>
      <c r="M427" s="7"/>
      <c r="N427" s="7"/>
      <c r="O427" s="7"/>
      <c r="P427" s="7"/>
      <c r="Q427" s="7"/>
      <c r="R427" s="7"/>
      <c r="S427" s="7"/>
      <c r="T427" s="7"/>
      <c r="U427" s="7"/>
      <c r="V427" s="288"/>
      <c r="W427" s="191"/>
      <c r="X427" s="7"/>
      <c r="Y427" s="28"/>
      <c r="Z427" s="2"/>
      <c r="AA427" s="2"/>
      <c r="AB427" s="31"/>
      <c r="AC427" s="31"/>
      <c r="AD427" s="31"/>
      <c r="AE427" s="2"/>
      <c r="AF427" s="2"/>
    </row>
    <row r="428" ht="15.75" customHeight="1" outlineLevel="1">
      <c r="A428" s="2"/>
      <c r="B428" s="2"/>
      <c r="C428" s="2"/>
      <c r="D428" s="2"/>
      <c r="E428" s="2"/>
      <c r="F428" s="7" t="s">
        <v>689</v>
      </c>
      <c r="G428" s="7" t="s">
        <v>2180</v>
      </c>
      <c r="H428" s="7"/>
      <c r="I428" s="7"/>
      <c r="J428" s="7"/>
      <c r="K428" s="7"/>
      <c r="L428" s="7"/>
      <c r="M428" s="7"/>
      <c r="N428" s="7"/>
      <c r="O428" s="7"/>
      <c r="P428" s="7"/>
      <c r="Q428" s="7"/>
      <c r="R428" s="7"/>
      <c r="S428" s="7"/>
      <c r="T428" s="7"/>
      <c r="U428" s="7"/>
      <c r="V428" s="288"/>
      <c r="W428" s="191"/>
      <c r="X428" s="7"/>
      <c r="Y428" s="28"/>
      <c r="Z428" s="2"/>
      <c r="AA428" s="2"/>
      <c r="AB428" s="31"/>
      <c r="AC428" s="31"/>
      <c r="AD428" s="31"/>
      <c r="AE428" s="2"/>
      <c r="AF428" s="2"/>
    </row>
    <row r="429" ht="15.75" customHeight="1">
      <c r="A429" s="7"/>
      <c r="B429" s="7"/>
      <c r="C429" s="310">
        <v>45418.0</v>
      </c>
      <c r="D429" s="7" t="s">
        <v>95</v>
      </c>
      <c r="E429" s="2" t="s">
        <v>800</v>
      </c>
      <c r="F429" s="7"/>
      <c r="G429" s="7"/>
      <c r="H429" s="7"/>
      <c r="I429" s="7"/>
      <c r="J429" s="7"/>
      <c r="K429" s="7"/>
      <c r="L429" s="7"/>
      <c r="M429" s="7"/>
      <c r="N429" s="7"/>
      <c r="O429" s="7"/>
      <c r="P429" s="7"/>
      <c r="Q429" s="7"/>
      <c r="R429" s="7"/>
      <c r="S429" s="7"/>
      <c r="T429" s="7"/>
      <c r="U429" s="7"/>
      <c r="V429" s="288"/>
      <c r="W429" s="191"/>
      <c r="X429" s="7"/>
      <c r="Y429" s="28"/>
      <c r="Z429" s="2"/>
      <c r="AA429" s="2"/>
      <c r="AB429" s="31"/>
      <c r="AC429" s="31"/>
      <c r="AD429" s="31"/>
      <c r="AE429" s="2"/>
      <c r="AF429" s="2"/>
      <c r="AG429" s="2"/>
      <c r="AH429" s="2"/>
      <c r="AI429" s="2"/>
      <c r="AJ429" s="2"/>
      <c r="AK429" s="2"/>
      <c r="AL429" s="2"/>
      <c r="AM429" s="2"/>
      <c r="AN429" s="2"/>
      <c r="AO429" s="2"/>
      <c r="AP429" s="2"/>
      <c r="AQ429" s="2"/>
    </row>
    <row r="430" ht="15.75" customHeight="1" outlineLevel="1">
      <c r="A430" s="2"/>
      <c r="B430" s="2"/>
      <c r="C430" s="2"/>
      <c r="D430" s="2"/>
      <c r="E430" s="2"/>
      <c r="F430" s="7" t="s">
        <v>687</v>
      </c>
      <c r="G430" s="7" t="s">
        <v>2180</v>
      </c>
      <c r="H430" s="7"/>
      <c r="I430" s="7"/>
      <c r="J430" s="7"/>
      <c r="K430" s="7"/>
      <c r="L430" s="7"/>
      <c r="M430" s="7"/>
      <c r="N430" s="7"/>
      <c r="O430" s="7"/>
      <c r="P430" s="7"/>
      <c r="Q430" s="7"/>
      <c r="R430" s="7"/>
      <c r="S430" s="7"/>
      <c r="T430" s="7"/>
      <c r="U430" s="7"/>
      <c r="V430" s="288"/>
      <c r="W430" s="191"/>
      <c r="X430" s="7"/>
      <c r="Y430" s="28"/>
      <c r="Z430" s="2"/>
      <c r="AA430" s="2"/>
      <c r="AB430" s="31"/>
      <c r="AC430" s="31"/>
      <c r="AD430" s="31"/>
      <c r="AE430" s="2"/>
      <c r="AF430" s="2"/>
    </row>
    <row r="431" ht="15.75" customHeight="1" outlineLevel="1">
      <c r="A431" s="2"/>
      <c r="B431" s="2"/>
      <c r="C431" s="2"/>
      <c r="D431" s="2"/>
      <c r="E431" s="2"/>
      <c r="F431" s="7" t="s">
        <v>688</v>
      </c>
      <c r="G431" s="7" t="s">
        <v>2226</v>
      </c>
      <c r="H431" s="7"/>
      <c r="I431" s="7"/>
      <c r="J431" s="7"/>
      <c r="K431" s="7"/>
      <c r="L431" s="7"/>
      <c r="M431" s="7"/>
      <c r="N431" s="7"/>
      <c r="O431" s="7"/>
      <c r="P431" s="7"/>
      <c r="Q431" s="7"/>
      <c r="R431" s="7"/>
      <c r="S431" s="7"/>
      <c r="T431" s="7"/>
      <c r="U431" s="7"/>
      <c r="V431" s="288"/>
      <c r="W431" s="191"/>
      <c r="X431" s="7"/>
      <c r="Y431" s="28"/>
      <c r="Z431" s="2"/>
      <c r="AA431" s="2"/>
      <c r="AB431" s="31"/>
      <c r="AC431" s="31"/>
      <c r="AD431" s="31"/>
      <c r="AE431" s="2"/>
      <c r="AF431" s="2"/>
    </row>
    <row r="432" ht="15.75" customHeight="1" outlineLevel="1">
      <c r="A432" s="2"/>
      <c r="B432" s="2"/>
      <c r="C432" s="2"/>
      <c r="D432" s="2"/>
      <c r="E432" s="2"/>
      <c r="F432" s="7" t="s">
        <v>2332</v>
      </c>
      <c r="G432" s="7" t="s">
        <v>2226</v>
      </c>
      <c r="H432" s="7"/>
      <c r="I432" s="7"/>
      <c r="J432" s="7"/>
      <c r="K432" s="7"/>
      <c r="L432" s="7"/>
      <c r="M432" s="7"/>
      <c r="N432" s="7"/>
      <c r="O432" s="7"/>
      <c r="P432" s="7"/>
      <c r="Q432" s="7"/>
      <c r="R432" s="7"/>
      <c r="S432" s="7"/>
      <c r="T432" s="7"/>
      <c r="U432" s="7"/>
      <c r="V432" s="288"/>
      <c r="W432" s="191"/>
      <c r="X432" s="7"/>
      <c r="Y432" s="28"/>
      <c r="Z432" s="2"/>
      <c r="AA432" s="2"/>
      <c r="AB432" s="31"/>
      <c r="AC432" s="31"/>
      <c r="AD432" s="31"/>
      <c r="AE432" s="2"/>
      <c r="AF432" s="2"/>
    </row>
    <row r="433" ht="15.75" customHeight="1" outlineLevel="1">
      <c r="A433" s="2"/>
      <c r="B433" s="2"/>
      <c r="C433" s="2"/>
      <c r="D433" s="2"/>
      <c r="E433" s="2"/>
      <c r="F433" s="7" t="s">
        <v>695</v>
      </c>
      <c r="G433" s="7" t="s">
        <v>2226</v>
      </c>
      <c r="H433" s="7"/>
      <c r="I433" s="7"/>
      <c r="J433" s="7"/>
      <c r="K433" s="7"/>
      <c r="L433" s="7"/>
      <c r="M433" s="7"/>
      <c r="N433" s="7"/>
      <c r="O433" s="7"/>
      <c r="P433" s="7"/>
      <c r="Q433" s="7"/>
      <c r="R433" s="7"/>
      <c r="S433" s="7"/>
      <c r="T433" s="7"/>
      <c r="U433" s="7"/>
      <c r="V433" s="288"/>
      <c r="W433" s="191"/>
      <c r="X433" s="7"/>
      <c r="Y433" s="28"/>
      <c r="Z433" s="2"/>
      <c r="AA433" s="2"/>
      <c r="AB433" s="31"/>
      <c r="AC433" s="31"/>
      <c r="AD433" s="31"/>
      <c r="AE433" s="2"/>
      <c r="AF433" s="2"/>
    </row>
    <row r="434" ht="15.75" customHeight="1">
      <c r="F434" s="7"/>
      <c r="G434" s="7"/>
      <c r="H434" s="7"/>
      <c r="I434" s="7"/>
      <c r="J434" s="7"/>
      <c r="K434" s="7"/>
      <c r="L434" s="7"/>
      <c r="M434" s="7"/>
      <c r="N434" s="7"/>
      <c r="O434" s="7"/>
      <c r="P434" s="7"/>
      <c r="Q434" s="7"/>
      <c r="R434" s="7"/>
      <c r="S434" s="7"/>
      <c r="T434" s="7"/>
      <c r="U434" s="7"/>
      <c r="V434" s="288"/>
      <c r="W434" s="191"/>
      <c r="X434" s="7"/>
      <c r="Y434" s="28"/>
      <c r="AB434" s="31"/>
      <c r="AC434" s="31"/>
      <c r="AD434" s="31"/>
    </row>
    <row r="435" ht="15.75" customHeight="1">
      <c r="F435" s="7"/>
      <c r="G435" s="7"/>
      <c r="H435" s="7"/>
      <c r="I435" s="7"/>
      <c r="J435" s="7"/>
      <c r="K435" s="7"/>
      <c r="L435" s="7"/>
      <c r="M435" s="7"/>
      <c r="N435" s="7"/>
      <c r="O435" s="7"/>
      <c r="P435" s="7"/>
      <c r="Q435" s="7"/>
      <c r="R435" s="7"/>
      <c r="S435" s="7"/>
      <c r="T435" s="7"/>
      <c r="U435" s="7"/>
      <c r="V435" s="288"/>
      <c r="W435" s="191"/>
      <c r="X435" s="7"/>
      <c r="Y435" s="28"/>
      <c r="AB435" s="31"/>
      <c r="AC435" s="31"/>
      <c r="AD435" s="31"/>
    </row>
    <row r="436" ht="15.75" customHeight="1">
      <c r="F436" s="7"/>
      <c r="G436" s="7"/>
      <c r="H436" s="7"/>
      <c r="I436" s="7"/>
      <c r="J436" s="7"/>
      <c r="K436" s="7"/>
      <c r="L436" s="7"/>
      <c r="M436" s="7"/>
      <c r="N436" s="7"/>
      <c r="O436" s="7"/>
      <c r="P436" s="7"/>
      <c r="Q436" s="7"/>
      <c r="R436" s="7"/>
      <c r="S436" s="7"/>
      <c r="T436" s="7"/>
      <c r="U436" s="7"/>
      <c r="V436" s="288"/>
      <c r="W436" s="191"/>
      <c r="X436" s="7"/>
      <c r="Y436" s="28"/>
      <c r="AB436" s="31"/>
      <c r="AC436" s="31"/>
      <c r="AD436" s="31"/>
    </row>
    <row r="437" ht="15.75" customHeight="1">
      <c r="F437" s="7"/>
      <c r="G437" s="7"/>
      <c r="H437" s="7"/>
      <c r="I437" s="7"/>
      <c r="J437" s="7"/>
      <c r="K437" s="7"/>
      <c r="L437" s="7"/>
      <c r="M437" s="7"/>
      <c r="N437" s="7"/>
      <c r="O437" s="7"/>
      <c r="P437" s="7"/>
      <c r="Q437" s="7"/>
      <c r="R437" s="7"/>
      <c r="S437" s="7"/>
      <c r="T437" s="7"/>
      <c r="U437" s="7"/>
      <c r="V437" s="288"/>
      <c r="W437" s="191"/>
      <c r="X437" s="7"/>
      <c r="Y437" s="28"/>
      <c r="AB437" s="31"/>
      <c r="AC437" s="31"/>
      <c r="AD437" s="31"/>
    </row>
    <row r="438" ht="15.75" customHeight="1">
      <c r="F438" s="7"/>
      <c r="G438" s="7"/>
      <c r="H438" s="7"/>
      <c r="I438" s="7"/>
      <c r="J438" s="7"/>
      <c r="K438" s="7"/>
      <c r="L438" s="7"/>
      <c r="M438" s="7"/>
      <c r="N438" s="7"/>
      <c r="O438" s="7"/>
      <c r="P438" s="7"/>
      <c r="Q438" s="7"/>
      <c r="R438" s="7"/>
      <c r="S438" s="7"/>
      <c r="T438" s="7"/>
      <c r="U438" s="7"/>
      <c r="V438" s="288"/>
      <c r="W438" s="191"/>
      <c r="X438" s="7"/>
      <c r="Y438" s="28"/>
      <c r="AB438" s="31"/>
      <c r="AC438" s="31"/>
      <c r="AD438" s="31"/>
    </row>
    <row r="439" ht="15.75" customHeight="1">
      <c r="F439" s="7"/>
      <c r="G439" s="7"/>
      <c r="H439" s="7"/>
      <c r="I439" s="7"/>
      <c r="J439" s="7"/>
      <c r="K439" s="7"/>
      <c r="L439" s="7"/>
      <c r="M439" s="7"/>
      <c r="N439" s="7"/>
      <c r="O439" s="7"/>
      <c r="P439" s="7"/>
      <c r="Q439" s="7"/>
      <c r="R439" s="7"/>
      <c r="S439" s="7"/>
      <c r="T439" s="7"/>
      <c r="U439" s="7"/>
      <c r="V439" s="288"/>
      <c r="W439" s="191"/>
      <c r="X439" s="7"/>
      <c r="Y439" s="28"/>
      <c r="AB439" s="31"/>
      <c r="AC439" s="31"/>
      <c r="AD439" s="31"/>
    </row>
    <row r="440" ht="15.75" customHeight="1">
      <c r="F440" s="7"/>
      <c r="G440" s="7"/>
      <c r="H440" s="7"/>
      <c r="I440" s="7"/>
      <c r="J440" s="7"/>
      <c r="K440" s="7"/>
      <c r="L440" s="7"/>
      <c r="M440" s="7"/>
      <c r="N440" s="7"/>
      <c r="O440" s="7"/>
      <c r="P440" s="7"/>
      <c r="Q440" s="7"/>
      <c r="R440" s="7"/>
      <c r="S440" s="7"/>
      <c r="T440" s="7"/>
      <c r="U440" s="7"/>
      <c r="V440" s="288"/>
      <c r="W440" s="191"/>
      <c r="X440" s="7"/>
      <c r="Y440" s="28"/>
      <c r="AB440" s="31"/>
      <c r="AC440" s="31"/>
      <c r="AD440" s="31"/>
    </row>
    <row r="441" ht="15.75" customHeight="1">
      <c r="F441" s="7"/>
      <c r="G441" s="7"/>
      <c r="H441" s="7"/>
      <c r="I441" s="7"/>
      <c r="J441" s="7"/>
      <c r="K441" s="7"/>
      <c r="L441" s="7"/>
      <c r="M441" s="7"/>
      <c r="N441" s="7"/>
      <c r="O441" s="7"/>
      <c r="P441" s="7"/>
      <c r="Q441" s="7"/>
      <c r="R441" s="7"/>
      <c r="S441" s="7"/>
      <c r="T441" s="7"/>
      <c r="U441" s="7"/>
      <c r="V441" s="288"/>
      <c r="W441" s="191"/>
      <c r="X441" s="7"/>
      <c r="Y441" s="28"/>
      <c r="AB441" s="31"/>
      <c r="AC441" s="31"/>
      <c r="AD441" s="31"/>
    </row>
    <row r="442" ht="15.75" customHeight="1">
      <c r="F442" s="7"/>
      <c r="G442" s="7"/>
      <c r="H442" s="7"/>
      <c r="I442" s="7"/>
      <c r="J442" s="7"/>
      <c r="K442" s="7"/>
      <c r="L442" s="7"/>
      <c r="M442" s="7"/>
      <c r="N442" s="7"/>
      <c r="O442" s="7"/>
      <c r="P442" s="7"/>
      <c r="Q442" s="7"/>
      <c r="R442" s="7"/>
      <c r="S442" s="7"/>
      <c r="T442" s="7"/>
      <c r="U442" s="7"/>
      <c r="V442" s="288"/>
      <c r="W442" s="191"/>
      <c r="X442" s="7"/>
      <c r="Y442" s="28"/>
      <c r="AB442" s="31"/>
      <c r="AC442" s="31"/>
      <c r="AD442" s="31"/>
    </row>
    <row r="443" ht="15.75" customHeight="1">
      <c r="F443" s="7"/>
      <c r="G443" s="7"/>
      <c r="H443" s="7"/>
      <c r="I443" s="7"/>
      <c r="J443" s="7"/>
      <c r="K443" s="7"/>
      <c r="L443" s="7"/>
      <c r="M443" s="7"/>
      <c r="N443" s="7"/>
      <c r="O443" s="7"/>
      <c r="P443" s="7"/>
      <c r="Q443" s="7"/>
      <c r="R443" s="7"/>
      <c r="S443" s="7"/>
      <c r="T443" s="7"/>
      <c r="U443" s="7"/>
      <c r="V443" s="288"/>
      <c r="W443" s="191"/>
      <c r="X443" s="7"/>
      <c r="Y443" s="28"/>
      <c r="AB443" s="31"/>
      <c r="AC443" s="31"/>
      <c r="AD443" s="31"/>
    </row>
    <row r="444" ht="15.75" customHeight="1">
      <c r="F444" s="7"/>
      <c r="G444" s="7"/>
      <c r="H444" s="7"/>
      <c r="I444" s="7"/>
      <c r="J444" s="7"/>
      <c r="K444" s="7"/>
      <c r="L444" s="7"/>
      <c r="M444" s="7"/>
      <c r="N444" s="7"/>
      <c r="O444" s="7"/>
      <c r="P444" s="7"/>
      <c r="Q444" s="7"/>
      <c r="R444" s="7"/>
      <c r="S444" s="7"/>
      <c r="T444" s="7"/>
      <c r="U444" s="7"/>
      <c r="V444" s="288"/>
      <c r="W444" s="191"/>
      <c r="X444" s="7"/>
      <c r="Y444" s="28"/>
      <c r="AB444" s="31"/>
      <c r="AC444" s="31"/>
      <c r="AD444" s="31"/>
    </row>
    <row r="445" ht="15.75" customHeight="1">
      <c r="F445" s="7"/>
      <c r="G445" s="7"/>
      <c r="H445" s="7"/>
      <c r="I445" s="7"/>
      <c r="J445" s="7"/>
      <c r="K445" s="7"/>
      <c r="L445" s="7"/>
      <c r="M445" s="7"/>
      <c r="N445" s="7"/>
      <c r="O445" s="7"/>
      <c r="P445" s="7"/>
      <c r="Q445" s="7"/>
      <c r="R445" s="7"/>
      <c r="S445" s="7"/>
      <c r="T445" s="7"/>
      <c r="U445" s="7"/>
      <c r="V445" s="288"/>
      <c r="W445" s="191"/>
      <c r="X445" s="7"/>
      <c r="Y445" s="28"/>
      <c r="AB445" s="31"/>
      <c r="AC445" s="31"/>
      <c r="AD445" s="31"/>
    </row>
    <row r="446" ht="15.75" customHeight="1">
      <c r="F446" s="7"/>
      <c r="G446" s="7"/>
      <c r="H446" s="7"/>
      <c r="I446" s="7"/>
      <c r="J446" s="7"/>
      <c r="K446" s="7"/>
      <c r="L446" s="7"/>
      <c r="M446" s="7"/>
      <c r="N446" s="7"/>
      <c r="O446" s="7"/>
      <c r="P446" s="7"/>
      <c r="Q446" s="7"/>
      <c r="R446" s="7"/>
      <c r="S446" s="7"/>
      <c r="T446" s="7"/>
      <c r="U446" s="7"/>
      <c r="V446" s="288"/>
      <c r="W446" s="191"/>
      <c r="X446" s="7"/>
      <c r="Y446" s="28"/>
      <c r="AB446" s="31"/>
      <c r="AC446" s="31"/>
      <c r="AD446" s="31"/>
    </row>
    <row r="447" ht="15.75" customHeight="1">
      <c r="F447" s="7"/>
      <c r="G447" s="7"/>
      <c r="H447" s="7"/>
      <c r="I447" s="7"/>
      <c r="J447" s="7"/>
      <c r="K447" s="7"/>
      <c r="L447" s="7"/>
      <c r="M447" s="7"/>
      <c r="N447" s="7"/>
      <c r="O447" s="7"/>
      <c r="P447" s="7"/>
      <c r="Q447" s="7"/>
      <c r="R447" s="7"/>
      <c r="S447" s="7"/>
      <c r="T447" s="7"/>
      <c r="U447" s="7"/>
      <c r="V447" s="288"/>
      <c r="W447" s="191"/>
      <c r="X447" s="7"/>
      <c r="Y447" s="28"/>
      <c r="AB447" s="31"/>
      <c r="AC447" s="31"/>
      <c r="AD447" s="31"/>
    </row>
    <row r="448" ht="15.75" customHeight="1">
      <c r="A448" s="2"/>
      <c r="B448" s="2"/>
      <c r="C448" s="2"/>
      <c r="D448" s="2"/>
      <c r="E448" s="2" t="s">
        <v>2663</v>
      </c>
      <c r="F448" s="7"/>
      <c r="G448" s="7"/>
      <c r="H448" s="7"/>
      <c r="I448" s="7"/>
      <c r="J448" s="7"/>
      <c r="K448" s="7"/>
      <c r="L448" s="7"/>
      <c r="M448" s="7"/>
      <c r="N448" s="7"/>
      <c r="O448" s="7"/>
      <c r="P448" s="7"/>
      <c r="Q448" s="7"/>
      <c r="R448" s="7"/>
      <c r="S448" s="7"/>
      <c r="T448" s="7"/>
      <c r="U448" s="7"/>
      <c r="V448" s="288"/>
      <c r="W448" s="191"/>
      <c r="X448" s="7"/>
      <c r="Y448" s="28"/>
      <c r="Z448" s="2"/>
      <c r="AA448" s="2"/>
      <c r="AB448" s="31"/>
      <c r="AC448" s="31"/>
      <c r="AD448" s="31"/>
      <c r="AE448" s="2"/>
      <c r="AF448" s="2"/>
      <c r="AG448" s="2"/>
      <c r="AH448" s="2"/>
      <c r="AI448" s="2"/>
      <c r="AJ448" s="2"/>
      <c r="AK448" s="2"/>
      <c r="AL448" s="2"/>
      <c r="AM448" s="2"/>
      <c r="AN448" s="2"/>
      <c r="AO448" s="2"/>
      <c r="AP448" s="2"/>
      <c r="AQ448" s="2"/>
    </row>
    <row r="449" ht="15.75" customHeight="1">
      <c r="F449" s="7"/>
      <c r="G449" s="7"/>
      <c r="H449" s="7"/>
      <c r="I449" s="7"/>
      <c r="J449" s="7"/>
      <c r="K449" s="7"/>
      <c r="L449" s="7"/>
      <c r="M449" s="7"/>
      <c r="N449" s="7"/>
      <c r="O449" s="7"/>
      <c r="P449" s="7"/>
      <c r="Q449" s="7"/>
      <c r="R449" s="7"/>
      <c r="S449" s="7"/>
      <c r="T449" s="7"/>
      <c r="U449" s="7"/>
      <c r="V449" s="288"/>
      <c r="W449" s="191"/>
      <c r="X449" s="7"/>
      <c r="Y449" s="28"/>
      <c r="AB449" s="31"/>
      <c r="AC449" s="31"/>
      <c r="AD449" s="31"/>
    </row>
    <row r="450" ht="15.75" customHeight="1">
      <c r="F450" s="7"/>
      <c r="G450" s="7"/>
      <c r="H450" s="7"/>
      <c r="I450" s="7"/>
      <c r="J450" s="7"/>
      <c r="K450" s="7"/>
      <c r="L450" s="7"/>
      <c r="M450" s="7"/>
      <c r="N450" s="7"/>
      <c r="O450" s="7"/>
      <c r="P450" s="7"/>
      <c r="Q450" s="7"/>
      <c r="R450" s="7"/>
      <c r="S450" s="7"/>
      <c r="T450" s="7"/>
      <c r="U450" s="7"/>
      <c r="V450" s="288"/>
      <c r="W450" s="191"/>
      <c r="X450" s="7"/>
      <c r="Y450" s="28"/>
      <c r="AB450" s="31"/>
      <c r="AC450" s="31"/>
      <c r="AD450" s="31"/>
    </row>
    <row r="451" ht="15.75" customHeight="1">
      <c r="F451" s="7"/>
      <c r="G451" s="7"/>
      <c r="H451" s="7"/>
      <c r="I451" s="7"/>
      <c r="J451" s="7"/>
      <c r="K451" s="7"/>
      <c r="L451" s="7"/>
      <c r="M451" s="7"/>
      <c r="N451" s="7"/>
      <c r="O451" s="7"/>
      <c r="P451" s="7"/>
      <c r="Q451" s="7"/>
      <c r="R451" s="7"/>
      <c r="S451" s="7"/>
      <c r="T451" s="7"/>
      <c r="U451" s="7"/>
      <c r="V451" s="288"/>
      <c r="W451" s="191"/>
      <c r="X451" s="7"/>
      <c r="Y451" s="28"/>
      <c r="AB451" s="31"/>
      <c r="AC451" s="31"/>
      <c r="AD451" s="31"/>
    </row>
    <row r="452" ht="15.75" customHeight="1">
      <c r="A452" s="2"/>
      <c r="B452" s="2"/>
      <c r="C452" s="2"/>
      <c r="D452" s="2"/>
      <c r="E452" s="2" t="s">
        <v>2664</v>
      </c>
      <c r="F452" s="7"/>
      <c r="G452" s="7"/>
      <c r="H452" s="7"/>
      <c r="I452" s="7"/>
      <c r="J452" s="7"/>
      <c r="K452" s="7"/>
      <c r="L452" s="7"/>
      <c r="M452" s="7"/>
      <c r="N452" s="7"/>
      <c r="O452" s="7"/>
      <c r="P452" s="7"/>
      <c r="Q452" s="7"/>
      <c r="R452" s="7"/>
      <c r="S452" s="7"/>
      <c r="T452" s="7"/>
      <c r="U452" s="7"/>
      <c r="V452" s="288"/>
      <c r="W452" s="191"/>
      <c r="X452" s="7"/>
      <c r="Y452" s="28"/>
      <c r="Z452" s="2"/>
      <c r="AA452" s="2"/>
      <c r="AB452" s="31"/>
      <c r="AC452" s="31"/>
      <c r="AD452" s="31"/>
      <c r="AE452" s="2"/>
      <c r="AF452" s="2"/>
      <c r="AG452" s="2"/>
      <c r="AH452" s="2"/>
      <c r="AI452" s="2"/>
      <c r="AJ452" s="2"/>
      <c r="AK452" s="2"/>
      <c r="AL452" s="2"/>
      <c r="AM452" s="2"/>
      <c r="AN452" s="2"/>
      <c r="AO452" s="2"/>
      <c r="AP452" s="2"/>
      <c r="AQ452" s="2"/>
    </row>
    <row r="453" ht="15.75" customHeight="1">
      <c r="F453" s="7"/>
      <c r="G453" s="7"/>
      <c r="H453" s="7"/>
      <c r="I453" s="7"/>
      <c r="J453" s="7"/>
      <c r="K453" s="7"/>
      <c r="L453" s="7"/>
      <c r="M453" s="7"/>
      <c r="N453" s="7"/>
      <c r="O453" s="7"/>
      <c r="P453" s="7"/>
      <c r="Q453" s="7"/>
      <c r="R453" s="7"/>
      <c r="S453" s="7"/>
      <c r="T453" s="7"/>
      <c r="U453" s="7"/>
      <c r="V453" s="288"/>
      <c r="W453" s="191"/>
      <c r="X453" s="7"/>
      <c r="Y453" s="28"/>
      <c r="AB453" s="31"/>
      <c r="AC453" s="31"/>
      <c r="AD453" s="31"/>
    </row>
    <row r="454" ht="15.75" customHeight="1">
      <c r="F454" s="7"/>
      <c r="G454" s="7"/>
      <c r="H454" s="7"/>
      <c r="I454" s="7"/>
      <c r="J454" s="7"/>
      <c r="K454" s="7"/>
      <c r="L454" s="7"/>
      <c r="M454" s="7"/>
      <c r="N454" s="7"/>
      <c r="O454" s="7"/>
      <c r="P454" s="7"/>
      <c r="Q454" s="7"/>
      <c r="R454" s="7"/>
      <c r="S454" s="7"/>
      <c r="T454" s="7"/>
      <c r="U454" s="7"/>
      <c r="V454" s="288"/>
      <c r="W454" s="191"/>
      <c r="X454" s="7"/>
      <c r="Y454" s="28"/>
      <c r="AB454" s="31"/>
      <c r="AC454" s="31"/>
      <c r="AD454" s="31"/>
    </row>
    <row r="455" ht="15.75" customHeight="1">
      <c r="A455" s="2"/>
      <c r="B455" s="2"/>
      <c r="C455" s="2"/>
      <c r="D455" s="2"/>
      <c r="E455" s="2" t="s">
        <v>2665</v>
      </c>
      <c r="F455" s="7"/>
      <c r="G455" s="7"/>
      <c r="H455" s="7"/>
      <c r="I455" s="7"/>
      <c r="J455" s="7"/>
      <c r="K455" s="7"/>
      <c r="L455" s="7"/>
      <c r="M455" s="7"/>
      <c r="N455" s="7"/>
      <c r="O455" s="7"/>
      <c r="P455" s="7"/>
      <c r="Q455" s="7"/>
      <c r="R455" s="7"/>
      <c r="S455" s="7"/>
      <c r="T455" s="7"/>
      <c r="U455" s="7"/>
      <c r="V455" s="288"/>
      <c r="W455" s="191"/>
      <c r="X455" s="7"/>
      <c r="Y455" s="28"/>
      <c r="Z455" s="2"/>
      <c r="AA455" s="2"/>
      <c r="AB455" s="31"/>
      <c r="AC455" s="31"/>
      <c r="AD455" s="31"/>
      <c r="AE455" s="2"/>
      <c r="AF455" s="2"/>
      <c r="AG455" s="2"/>
      <c r="AH455" s="2"/>
      <c r="AI455" s="2"/>
      <c r="AJ455" s="2"/>
      <c r="AK455" s="2"/>
      <c r="AL455" s="2"/>
      <c r="AM455" s="2"/>
      <c r="AN455" s="2"/>
      <c r="AO455" s="2"/>
      <c r="AP455" s="2"/>
      <c r="AQ455" s="2"/>
    </row>
    <row r="456" ht="15.75" customHeight="1">
      <c r="F456" s="7"/>
      <c r="G456" s="7"/>
      <c r="H456" s="7"/>
      <c r="I456" s="7"/>
      <c r="J456" s="7"/>
      <c r="K456" s="7"/>
      <c r="L456" s="7"/>
      <c r="M456" s="7"/>
      <c r="N456" s="7"/>
      <c r="O456" s="7"/>
      <c r="P456" s="7"/>
      <c r="Q456" s="7"/>
      <c r="R456" s="7"/>
      <c r="S456" s="7"/>
      <c r="T456" s="7"/>
      <c r="U456" s="7"/>
      <c r="V456" s="288"/>
      <c r="W456" s="191"/>
      <c r="X456" s="7"/>
      <c r="Y456" s="28"/>
      <c r="AB456" s="31"/>
      <c r="AC456" s="31"/>
      <c r="AD456" s="31"/>
    </row>
    <row r="457" ht="15.75" customHeight="1">
      <c r="F457" s="7"/>
      <c r="G457" s="7"/>
      <c r="H457" s="7"/>
      <c r="I457" s="7"/>
      <c r="J457" s="7"/>
      <c r="K457" s="7"/>
      <c r="L457" s="7"/>
      <c r="M457" s="7"/>
      <c r="N457" s="7"/>
      <c r="O457" s="7"/>
      <c r="P457" s="7"/>
      <c r="Q457" s="7"/>
      <c r="R457" s="7"/>
      <c r="S457" s="7"/>
      <c r="T457" s="7"/>
      <c r="U457" s="7"/>
      <c r="V457" s="288"/>
      <c r="W457" s="191"/>
      <c r="X457" s="7"/>
      <c r="Y457" s="28"/>
      <c r="AB457" s="31"/>
      <c r="AC457" s="31"/>
      <c r="AD457" s="31"/>
    </row>
    <row r="458" ht="15.75" customHeight="1">
      <c r="F458" s="7"/>
      <c r="G458" s="7"/>
      <c r="H458" s="7"/>
      <c r="I458" s="7"/>
      <c r="J458" s="7"/>
      <c r="K458" s="7"/>
      <c r="L458" s="7"/>
      <c r="M458" s="7"/>
      <c r="N458" s="7"/>
      <c r="O458" s="7"/>
      <c r="P458" s="7"/>
      <c r="Q458" s="7"/>
      <c r="R458" s="7"/>
      <c r="S458" s="7"/>
      <c r="T458" s="7"/>
      <c r="U458" s="7"/>
      <c r="V458" s="288"/>
      <c r="W458" s="191"/>
      <c r="X458" s="7"/>
      <c r="Y458" s="28"/>
      <c r="AB458" s="31"/>
      <c r="AC458" s="31"/>
      <c r="AD458" s="31"/>
    </row>
    <row r="459" ht="15.75" customHeight="1">
      <c r="A459" s="2"/>
      <c r="B459" s="2"/>
      <c r="C459" s="2"/>
      <c r="D459" s="2"/>
      <c r="E459" s="2" t="s">
        <v>2666</v>
      </c>
      <c r="F459" s="7"/>
      <c r="G459" s="7"/>
      <c r="H459" s="7"/>
      <c r="I459" s="7"/>
      <c r="J459" s="7"/>
      <c r="K459" s="7"/>
      <c r="L459" s="7"/>
      <c r="M459" s="7"/>
      <c r="N459" s="7"/>
      <c r="O459" s="7"/>
      <c r="P459" s="7"/>
      <c r="Q459" s="7"/>
      <c r="R459" s="7"/>
      <c r="S459" s="7"/>
      <c r="T459" s="7"/>
      <c r="U459" s="7"/>
      <c r="V459" s="288"/>
      <c r="W459" s="191"/>
      <c r="X459" s="7"/>
      <c r="Y459" s="28"/>
      <c r="Z459" s="2"/>
      <c r="AA459" s="2"/>
      <c r="AB459" s="31"/>
      <c r="AC459" s="31"/>
      <c r="AD459" s="31"/>
      <c r="AE459" s="2"/>
      <c r="AF459" s="2"/>
      <c r="AG459" s="2"/>
      <c r="AH459" s="2"/>
      <c r="AI459" s="2"/>
      <c r="AJ459" s="2"/>
      <c r="AK459" s="2"/>
      <c r="AL459" s="2"/>
      <c r="AM459" s="2"/>
      <c r="AN459" s="2"/>
      <c r="AO459" s="2"/>
      <c r="AP459" s="2"/>
      <c r="AQ459" s="2"/>
    </row>
    <row r="460" ht="15.75" customHeight="1">
      <c r="F460" s="7"/>
      <c r="G460" s="7"/>
      <c r="H460" s="7"/>
      <c r="I460" s="7"/>
      <c r="J460" s="7"/>
      <c r="K460" s="7"/>
      <c r="L460" s="7"/>
      <c r="M460" s="7"/>
      <c r="N460" s="7"/>
      <c r="O460" s="7"/>
      <c r="P460" s="7"/>
      <c r="Q460" s="7"/>
      <c r="R460" s="7"/>
      <c r="S460" s="7"/>
      <c r="T460" s="7"/>
      <c r="U460" s="7"/>
      <c r="V460" s="288"/>
      <c r="W460" s="191"/>
      <c r="X460" s="7"/>
      <c r="Y460" s="28"/>
      <c r="AB460" s="31"/>
      <c r="AC460" s="31"/>
      <c r="AD460" s="31"/>
    </row>
    <row r="461" ht="15.75" customHeight="1">
      <c r="F461" s="7"/>
      <c r="G461" s="7"/>
      <c r="H461" s="7"/>
      <c r="I461" s="7"/>
      <c r="J461" s="7"/>
      <c r="K461" s="7"/>
      <c r="L461" s="7"/>
      <c r="M461" s="7"/>
      <c r="N461" s="7"/>
      <c r="O461" s="7"/>
      <c r="P461" s="7"/>
      <c r="Q461" s="7"/>
      <c r="R461" s="7"/>
      <c r="S461" s="7"/>
      <c r="T461" s="7"/>
      <c r="U461" s="7"/>
      <c r="V461" s="288"/>
      <c r="W461" s="191"/>
      <c r="X461" s="7"/>
      <c r="Y461" s="28"/>
      <c r="AB461" s="31"/>
      <c r="AC461" s="31"/>
      <c r="AD461" s="31"/>
    </row>
    <row r="462" ht="15.75" customHeight="1">
      <c r="A462" s="2"/>
      <c r="B462" s="2"/>
      <c r="C462" s="2"/>
      <c r="D462" s="2"/>
      <c r="E462" s="2" t="s">
        <v>2667</v>
      </c>
      <c r="F462" s="7"/>
      <c r="G462" s="7"/>
      <c r="H462" s="7"/>
      <c r="I462" s="7"/>
      <c r="J462" s="7"/>
      <c r="K462" s="7"/>
      <c r="L462" s="7"/>
      <c r="M462" s="7"/>
      <c r="N462" s="7"/>
      <c r="O462" s="7"/>
      <c r="P462" s="7"/>
      <c r="Q462" s="7"/>
      <c r="R462" s="7"/>
      <c r="S462" s="7"/>
      <c r="T462" s="7"/>
      <c r="U462" s="7"/>
      <c r="V462" s="288"/>
      <c r="W462" s="191"/>
      <c r="X462" s="7"/>
      <c r="Y462" s="28"/>
      <c r="Z462" s="2"/>
      <c r="AA462" s="2"/>
      <c r="AB462" s="31"/>
      <c r="AC462" s="31"/>
      <c r="AD462" s="31"/>
      <c r="AE462" s="2"/>
      <c r="AF462" s="2"/>
      <c r="AG462" s="2"/>
      <c r="AH462" s="2"/>
      <c r="AI462" s="2"/>
      <c r="AJ462" s="2"/>
      <c r="AK462" s="2"/>
      <c r="AL462" s="2"/>
      <c r="AM462" s="2"/>
      <c r="AN462" s="2"/>
      <c r="AO462" s="2"/>
      <c r="AP462" s="2"/>
      <c r="AQ462" s="2"/>
    </row>
    <row r="463" ht="15.75" customHeight="1">
      <c r="F463" s="7"/>
      <c r="G463" s="7"/>
      <c r="H463" s="7"/>
      <c r="I463" s="7"/>
      <c r="J463" s="7"/>
      <c r="K463" s="7"/>
      <c r="L463" s="7"/>
      <c r="M463" s="7"/>
      <c r="N463" s="7"/>
      <c r="O463" s="7"/>
      <c r="P463" s="7"/>
      <c r="Q463" s="7"/>
      <c r="R463" s="7"/>
      <c r="S463" s="7"/>
      <c r="T463" s="7"/>
      <c r="U463" s="7"/>
      <c r="V463" s="288"/>
      <c r="W463" s="191"/>
      <c r="X463" s="7"/>
      <c r="Y463" s="28"/>
      <c r="AB463" s="31"/>
      <c r="AC463" s="31"/>
      <c r="AD463" s="31"/>
    </row>
    <row r="464" ht="15.75" customHeight="1">
      <c r="F464" s="7"/>
      <c r="G464" s="7"/>
      <c r="H464" s="7"/>
      <c r="I464" s="7"/>
      <c r="J464" s="7"/>
      <c r="K464" s="7"/>
      <c r="L464" s="7"/>
      <c r="M464" s="7"/>
      <c r="N464" s="7"/>
      <c r="O464" s="7"/>
      <c r="P464" s="7"/>
      <c r="Q464" s="7"/>
      <c r="R464" s="7"/>
      <c r="S464" s="7"/>
      <c r="T464" s="7"/>
      <c r="U464" s="7"/>
      <c r="V464" s="288"/>
      <c r="W464" s="191"/>
      <c r="X464" s="7"/>
      <c r="Y464" s="28"/>
      <c r="AB464" s="31"/>
      <c r="AC464" s="31"/>
      <c r="AD464" s="31"/>
    </row>
    <row r="465" ht="15.75" customHeight="1">
      <c r="A465" s="2"/>
      <c r="B465" s="2"/>
      <c r="C465" s="2"/>
      <c r="D465" s="2"/>
      <c r="E465" s="2" t="s">
        <v>2668</v>
      </c>
      <c r="F465" s="7"/>
      <c r="G465" s="7"/>
      <c r="H465" s="7"/>
      <c r="I465" s="7"/>
      <c r="J465" s="7"/>
      <c r="K465" s="7"/>
      <c r="L465" s="7"/>
      <c r="M465" s="7"/>
      <c r="N465" s="7"/>
      <c r="O465" s="7"/>
      <c r="P465" s="7"/>
      <c r="Q465" s="7"/>
      <c r="R465" s="7"/>
      <c r="S465" s="7"/>
      <c r="T465" s="7"/>
      <c r="U465" s="7"/>
      <c r="V465" s="288"/>
      <c r="W465" s="191"/>
      <c r="X465" s="7"/>
      <c r="Y465" s="28"/>
      <c r="Z465" s="2"/>
      <c r="AA465" s="2"/>
      <c r="AB465" s="31"/>
      <c r="AC465" s="31"/>
      <c r="AD465" s="31"/>
      <c r="AE465" s="2"/>
      <c r="AF465" s="2"/>
      <c r="AG465" s="2"/>
      <c r="AH465" s="2"/>
      <c r="AI465" s="2"/>
      <c r="AJ465" s="2"/>
      <c r="AK465" s="2"/>
      <c r="AL465" s="2"/>
      <c r="AM465" s="2"/>
      <c r="AN465" s="2"/>
      <c r="AO465" s="2"/>
      <c r="AP465" s="2"/>
      <c r="AQ465" s="2"/>
    </row>
    <row r="466" ht="15.75" customHeight="1">
      <c r="F466" s="7"/>
      <c r="G466" s="7"/>
      <c r="H466" s="7"/>
      <c r="I466" s="7"/>
      <c r="J466" s="7"/>
      <c r="K466" s="7"/>
      <c r="L466" s="7"/>
      <c r="M466" s="7"/>
      <c r="N466" s="7"/>
      <c r="O466" s="7"/>
      <c r="P466" s="7"/>
      <c r="Q466" s="7"/>
      <c r="R466" s="7"/>
      <c r="S466" s="7"/>
      <c r="T466" s="7"/>
      <c r="U466" s="7"/>
      <c r="V466" s="288"/>
      <c r="W466" s="191"/>
      <c r="X466" s="7"/>
      <c r="Y466" s="28"/>
      <c r="AB466" s="31"/>
      <c r="AC466" s="31"/>
      <c r="AD466" s="31"/>
    </row>
    <row r="467" ht="15.75" customHeight="1">
      <c r="F467" s="7"/>
      <c r="G467" s="7"/>
      <c r="H467" s="7"/>
      <c r="I467" s="7"/>
      <c r="J467" s="7"/>
      <c r="K467" s="7"/>
      <c r="L467" s="7"/>
      <c r="M467" s="7"/>
      <c r="N467" s="7"/>
      <c r="O467" s="7"/>
      <c r="P467" s="7"/>
      <c r="Q467" s="7"/>
      <c r="R467" s="7"/>
      <c r="S467" s="7"/>
      <c r="T467" s="7"/>
      <c r="U467" s="7"/>
      <c r="V467" s="288"/>
      <c r="W467" s="191"/>
      <c r="X467" s="7"/>
      <c r="Y467" s="28"/>
      <c r="AB467" s="31"/>
      <c r="AC467" s="31"/>
      <c r="AD467" s="31"/>
    </row>
    <row r="468" ht="15.75" customHeight="1">
      <c r="A468" s="2"/>
      <c r="B468" s="2"/>
      <c r="C468" s="2"/>
      <c r="D468" s="2"/>
      <c r="E468" s="2" t="s">
        <v>2669</v>
      </c>
      <c r="F468" s="7"/>
      <c r="G468" s="7"/>
      <c r="H468" s="7"/>
      <c r="I468" s="7"/>
      <c r="J468" s="7"/>
      <c r="K468" s="7"/>
      <c r="L468" s="7"/>
      <c r="M468" s="7"/>
      <c r="N468" s="7"/>
      <c r="O468" s="7"/>
      <c r="P468" s="7"/>
      <c r="Q468" s="7"/>
      <c r="R468" s="7"/>
      <c r="S468" s="7"/>
      <c r="T468" s="7"/>
      <c r="U468" s="7"/>
      <c r="V468" s="288"/>
      <c r="W468" s="191"/>
      <c r="X468" s="7"/>
      <c r="Y468" s="28"/>
      <c r="Z468" s="2"/>
      <c r="AA468" s="2"/>
      <c r="AB468" s="31"/>
      <c r="AC468" s="31"/>
      <c r="AD468" s="31"/>
      <c r="AE468" s="2"/>
      <c r="AF468" s="2"/>
      <c r="AG468" s="2"/>
      <c r="AH468" s="2"/>
      <c r="AI468" s="2"/>
      <c r="AJ468" s="2"/>
      <c r="AK468" s="2"/>
      <c r="AL468" s="2"/>
      <c r="AM468" s="2"/>
      <c r="AN468" s="2"/>
      <c r="AO468" s="2"/>
      <c r="AP468" s="2"/>
      <c r="AQ468" s="2"/>
    </row>
    <row r="469" ht="15.75" customHeight="1">
      <c r="F469" s="7"/>
      <c r="G469" s="7"/>
      <c r="H469" s="7"/>
      <c r="I469" s="7"/>
      <c r="J469" s="7"/>
      <c r="K469" s="7"/>
      <c r="L469" s="7"/>
      <c r="M469" s="7"/>
      <c r="N469" s="7"/>
      <c r="O469" s="7"/>
      <c r="P469" s="7"/>
      <c r="Q469" s="7"/>
      <c r="R469" s="7"/>
      <c r="S469" s="7"/>
      <c r="T469" s="7"/>
      <c r="U469" s="7"/>
      <c r="V469" s="288"/>
      <c r="W469" s="191"/>
      <c r="X469" s="7"/>
      <c r="Y469" s="28"/>
      <c r="AB469" s="31"/>
      <c r="AC469" s="31"/>
      <c r="AD469" s="31"/>
    </row>
    <row r="470" ht="15.75" customHeight="1">
      <c r="F470" s="7"/>
      <c r="G470" s="7"/>
      <c r="H470" s="7"/>
      <c r="I470" s="7"/>
      <c r="J470" s="7"/>
      <c r="K470" s="7"/>
      <c r="L470" s="7"/>
      <c r="M470" s="7"/>
      <c r="N470" s="7"/>
      <c r="O470" s="7"/>
      <c r="P470" s="7"/>
      <c r="Q470" s="7"/>
      <c r="R470" s="7"/>
      <c r="S470" s="7"/>
      <c r="T470" s="7"/>
      <c r="U470" s="7"/>
      <c r="V470" s="288"/>
      <c r="W470" s="191"/>
      <c r="X470" s="7"/>
      <c r="Y470" s="28"/>
      <c r="AB470" s="31"/>
      <c r="AC470" s="31"/>
      <c r="AD470" s="31"/>
    </row>
    <row r="471" ht="15.75" customHeight="1">
      <c r="F471" s="7"/>
      <c r="G471" s="7"/>
      <c r="H471" s="7"/>
      <c r="I471" s="7"/>
      <c r="J471" s="7"/>
      <c r="K471" s="7"/>
      <c r="L471" s="7"/>
      <c r="M471" s="7"/>
      <c r="N471" s="7"/>
      <c r="O471" s="7"/>
      <c r="P471" s="7"/>
      <c r="Q471" s="7"/>
      <c r="R471" s="7"/>
      <c r="S471" s="7"/>
      <c r="T471" s="7"/>
      <c r="U471" s="7"/>
      <c r="V471" s="288"/>
      <c r="W471" s="191"/>
      <c r="X471" s="7"/>
      <c r="Y471" s="28"/>
      <c r="AB471" s="31"/>
      <c r="AC471" s="31"/>
      <c r="AD471" s="31"/>
    </row>
    <row r="472" ht="15.75" customHeight="1">
      <c r="A472" s="2"/>
      <c r="B472" s="2"/>
      <c r="C472" s="2"/>
      <c r="D472" s="2"/>
      <c r="E472" s="2" t="s">
        <v>2670</v>
      </c>
      <c r="F472" s="7"/>
      <c r="G472" s="7"/>
      <c r="H472" s="7"/>
      <c r="I472" s="7"/>
      <c r="J472" s="7"/>
      <c r="K472" s="7"/>
      <c r="L472" s="7"/>
      <c r="M472" s="7"/>
      <c r="N472" s="7"/>
      <c r="O472" s="7"/>
      <c r="P472" s="7"/>
      <c r="Q472" s="7"/>
      <c r="R472" s="7"/>
      <c r="S472" s="7"/>
      <c r="T472" s="7"/>
      <c r="U472" s="7"/>
      <c r="V472" s="288"/>
      <c r="W472" s="191"/>
      <c r="X472" s="7"/>
      <c r="Y472" s="28"/>
      <c r="Z472" s="2"/>
      <c r="AA472" s="2"/>
      <c r="AB472" s="31"/>
      <c r="AC472" s="31"/>
      <c r="AD472" s="31"/>
      <c r="AE472" s="2"/>
      <c r="AF472" s="2"/>
      <c r="AG472" s="2"/>
      <c r="AH472" s="2"/>
      <c r="AI472" s="2"/>
      <c r="AJ472" s="2"/>
      <c r="AK472" s="2"/>
      <c r="AL472" s="2"/>
      <c r="AM472" s="2"/>
      <c r="AN472" s="2"/>
      <c r="AO472" s="2"/>
      <c r="AP472" s="2"/>
      <c r="AQ472" s="2"/>
    </row>
    <row r="473" ht="15.75" customHeight="1">
      <c r="F473" s="7"/>
      <c r="G473" s="7"/>
      <c r="H473" s="7"/>
      <c r="I473" s="7"/>
      <c r="J473" s="7"/>
      <c r="K473" s="7"/>
      <c r="L473" s="7"/>
      <c r="M473" s="7"/>
      <c r="N473" s="7"/>
      <c r="O473" s="7"/>
      <c r="P473" s="7"/>
      <c r="Q473" s="7"/>
      <c r="R473" s="7"/>
      <c r="S473" s="7"/>
      <c r="T473" s="7"/>
      <c r="U473" s="7"/>
      <c r="V473" s="288"/>
      <c r="W473" s="191"/>
      <c r="X473" s="7"/>
      <c r="Y473" s="28"/>
      <c r="AB473" s="31"/>
      <c r="AC473" s="31"/>
      <c r="AD473" s="31"/>
    </row>
    <row r="474" ht="15.75" customHeight="1">
      <c r="F474" s="7"/>
      <c r="G474" s="7"/>
      <c r="H474" s="7"/>
      <c r="I474" s="7"/>
      <c r="J474" s="7"/>
      <c r="K474" s="7"/>
      <c r="L474" s="7"/>
      <c r="M474" s="7"/>
      <c r="N474" s="7"/>
      <c r="O474" s="7"/>
      <c r="P474" s="7"/>
      <c r="Q474" s="7"/>
      <c r="R474" s="7"/>
      <c r="S474" s="7"/>
      <c r="T474" s="7"/>
      <c r="U474" s="7"/>
      <c r="V474" s="288"/>
      <c r="W474" s="191"/>
      <c r="X474" s="7"/>
      <c r="Y474" s="28"/>
      <c r="AB474" s="31"/>
      <c r="AC474" s="31"/>
      <c r="AD474" s="31"/>
    </row>
    <row r="475" ht="15.75" customHeight="1">
      <c r="A475" s="2"/>
      <c r="B475" s="2"/>
      <c r="C475" s="2"/>
      <c r="D475" s="2"/>
      <c r="E475" s="2" t="s">
        <v>2671</v>
      </c>
      <c r="F475" s="7"/>
      <c r="G475" s="7"/>
      <c r="H475" s="7"/>
      <c r="I475" s="7"/>
      <c r="J475" s="7"/>
      <c r="K475" s="7"/>
      <c r="L475" s="7"/>
      <c r="M475" s="7"/>
      <c r="N475" s="7"/>
      <c r="O475" s="7"/>
      <c r="P475" s="7"/>
      <c r="Q475" s="7"/>
      <c r="R475" s="7"/>
      <c r="S475" s="7"/>
      <c r="T475" s="7"/>
      <c r="U475" s="7"/>
      <c r="V475" s="288"/>
      <c r="W475" s="191"/>
      <c r="X475" s="7"/>
      <c r="Y475" s="28"/>
      <c r="Z475" s="2"/>
      <c r="AA475" s="2"/>
      <c r="AB475" s="31"/>
      <c r="AC475" s="31"/>
      <c r="AD475" s="31"/>
      <c r="AE475" s="2"/>
      <c r="AF475" s="2"/>
      <c r="AG475" s="2"/>
      <c r="AH475" s="2"/>
      <c r="AI475" s="2"/>
      <c r="AJ475" s="2"/>
      <c r="AK475" s="2"/>
      <c r="AL475" s="2"/>
      <c r="AM475" s="2"/>
      <c r="AN475" s="2"/>
      <c r="AO475" s="2"/>
      <c r="AP475" s="2"/>
      <c r="AQ475" s="2"/>
    </row>
    <row r="476" ht="15.75" customHeight="1">
      <c r="F476" s="7"/>
      <c r="G476" s="7"/>
      <c r="H476" s="7"/>
      <c r="I476" s="7"/>
      <c r="J476" s="7"/>
      <c r="K476" s="7"/>
      <c r="L476" s="7"/>
      <c r="M476" s="7"/>
      <c r="N476" s="7"/>
      <c r="O476" s="7"/>
      <c r="P476" s="7"/>
      <c r="Q476" s="7"/>
      <c r="R476" s="7"/>
      <c r="S476" s="7"/>
      <c r="T476" s="7"/>
      <c r="U476" s="7"/>
      <c r="V476" s="288"/>
      <c r="W476" s="191"/>
      <c r="X476" s="7"/>
      <c r="Y476" s="28"/>
      <c r="AB476" s="31"/>
      <c r="AC476" s="31"/>
      <c r="AD476" s="31"/>
    </row>
    <row r="477" ht="15.75" customHeight="1">
      <c r="F477" s="7"/>
      <c r="G477" s="7"/>
      <c r="H477" s="7"/>
      <c r="I477" s="7"/>
      <c r="J477" s="7"/>
      <c r="K477" s="7"/>
      <c r="L477" s="7"/>
      <c r="M477" s="7"/>
      <c r="N477" s="7"/>
      <c r="O477" s="7"/>
      <c r="P477" s="7"/>
      <c r="Q477" s="7"/>
      <c r="R477" s="7"/>
      <c r="S477" s="7"/>
      <c r="T477" s="7"/>
      <c r="U477" s="7"/>
      <c r="V477" s="288"/>
      <c r="W477" s="191"/>
      <c r="X477" s="7"/>
      <c r="Y477" s="28"/>
      <c r="AB477" s="31"/>
      <c r="AC477" s="31"/>
      <c r="AD477" s="31"/>
    </row>
    <row r="478" ht="15.75" customHeight="1">
      <c r="A478" s="2"/>
      <c r="B478" s="2"/>
      <c r="C478" s="2"/>
      <c r="D478" s="2"/>
      <c r="E478" s="2" t="s">
        <v>2672</v>
      </c>
      <c r="F478" s="7"/>
      <c r="G478" s="7"/>
      <c r="H478" s="7"/>
      <c r="I478" s="7"/>
      <c r="J478" s="7"/>
      <c r="K478" s="7"/>
      <c r="L478" s="7"/>
      <c r="M478" s="7"/>
      <c r="N478" s="7"/>
      <c r="O478" s="7"/>
      <c r="P478" s="7"/>
      <c r="Q478" s="7"/>
      <c r="R478" s="7"/>
      <c r="S478" s="7"/>
      <c r="T478" s="7"/>
      <c r="U478" s="7"/>
      <c r="V478" s="288"/>
      <c r="W478" s="191"/>
      <c r="X478" s="7"/>
      <c r="Y478" s="28"/>
      <c r="Z478" s="2"/>
      <c r="AA478" s="2"/>
      <c r="AB478" s="31"/>
      <c r="AC478" s="31"/>
      <c r="AD478" s="31"/>
      <c r="AE478" s="2"/>
      <c r="AF478" s="2"/>
      <c r="AG478" s="2"/>
      <c r="AH478" s="2"/>
      <c r="AI478" s="2"/>
      <c r="AJ478" s="2"/>
      <c r="AK478" s="2"/>
      <c r="AL478" s="2"/>
      <c r="AM478" s="2"/>
      <c r="AN478" s="2"/>
      <c r="AO478" s="2"/>
      <c r="AP478" s="2"/>
      <c r="AQ478" s="2"/>
    </row>
    <row r="479" ht="15.75" customHeight="1">
      <c r="F479" s="7"/>
      <c r="G479" s="7"/>
      <c r="H479" s="7"/>
      <c r="I479" s="7"/>
      <c r="J479" s="7"/>
      <c r="K479" s="7"/>
      <c r="L479" s="7"/>
      <c r="M479" s="7"/>
      <c r="N479" s="7"/>
      <c r="O479" s="7"/>
      <c r="P479" s="7"/>
      <c r="Q479" s="7"/>
      <c r="R479" s="7"/>
      <c r="S479" s="7"/>
      <c r="T479" s="7"/>
      <c r="U479" s="7"/>
      <c r="V479" s="288"/>
      <c r="W479" s="191"/>
      <c r="X479" s="7"/>
      <c r="Y479" s="28"/>
      <c r="AB479" s="31"/>
      <c r="AC479" s="31"/>
      <c r="AD479" s="31"/>
    </row>
    <row r="480" ht="15.75" customHeight="1">
      <c r="F480" s="7"/>
      <c r="G480" s="7"/>
      <c r="H480" s="7"/>
      <c r="I480" s="7"/>
      <c r="J480" s="7"/>
      <c r="K480" s="7"/>
      <c r="L480" s="7"/>
      <c r="M480" s="7"/>
      <c r="N480" s="7"/>
      <c r="O480" s="7"/>
      <c r="P480" s="7"/>
      <c r="Q480" s="7"/>
      <c r="R480" s="7"/>
      <c r="S480" s="7"/>
      <c r="T480" s="7"/>
      <c r="U480" s="7"/>
      <c r="V480" s="288"/>
      <c r="W480" s="191"/>
      <c r="X480" s="7"/>
      <c r="Y480" s="28"/>
      <c r="AB480" s="31"/>
      <c r="AC480" s="31"/>
      <c r="AD480" s="31"/>
    </row>
    <row r="481" ht="15.75" customHeight="1">
      <c r="A481" s="2"/>
      <c r="B481" s="2"/>
      <c r="C481" s="2"/>
      <c r="D481" s="2"/>
      <c r="E481" s="2" t="s">
        <v>2673</v>
      </c>
      <c r="F481" s="7"/>
      <c r="G481" s="7"/>
      <c r="H481" s="7"/>
      <c r="I481" s="7"/>
      <c r="J481" s="7"/>
      <c r="K481" s="7"/>
      <c r="L481" s="7"/>
      <c r="M481" s="7"/>
      <c r="N481" s="7"/>
      <c r="O481" s="7"/>
      <c r="P481" s="7"/>
      <c r="Q481" s="7"/>
      <c r="R481" s="7"/>
      <c r="S481" s="7"/>
      <c r="T481" s="7"/>
      <c r="U481" s="7"/>
      <c r="V481" s="288"/>
      <c r="W481" s="191"/>
      <c r="X481" s="7"/>
      <c r="Y481" s="28"/>
      <c r="Z481" s="2"/>
      <c r="AA481" s="2"/>
      <c r="AB481" s="31"/>
      <c r="AC481" s="31"/>
      <c r="AD481" s="31"/>
      <c r="AE481" s="2"/>
      <c r="AF481" s="2"/>
      <c r="AG481" s="2"/>
      <c r="AH481" s="2"/>
      <c r="AI481" s="2"/>
      <c r="AJ481" s="2"/>
      <c r="AK481" s="2"/>
      <c r="AL481" s="2"/>
      <c r="AM481" s="2"/>
      <c r="AN481" s="2"/>
      <c r="AO481" s="2"/>
      <c r="AP481" s="2"/>
      <c r="AQ481" s="2"/>
    </row>
    <row r="482" ht="15.75" customHeight="1">
      <c r="F482" s="7"/>
      <c r="G482" s="7"/>
      <c r="H482" s="7"/>
      <c r="I482" s="7"/>
      <c r="J482" s="7"/>
      <c r="K482" s="7"/>
      <c r="L482" s="7"/>
      <c r="M482" s="7"/>
      <c r="N482" s="7"/>
      <c r="O482" s="7"/>
      <c r="P482" s="7"/>
      <c r="Q482" s="7"/>
      <c r="R482" s="7"/>
      <c r="S482" s="7"/>
      <c r="T482" s="7"/>
      <c r="U482" s="7"/>
      <c r="V482" s="288"/>
      <c r="W482" s="191"/>
      <c r="X482" s="7"/>
      <c r="Y482" s="28"/>
      <c r="AB482" s="31"/>
      <c r="AC482" s="31"/>
      <c r="AD482" s="31"/>
    </row>
    <row r="483" ht="15.75" customHeight="1">
      <c r="F483" s="7"/>
      <c r="G483" s="7"/>
      <c r="H483" s="7"/>
      <c r="I483" s="7"/>
      <c r="J483" s="7"/>
      <c r="K483" s="7"/>
      <c r="L483" s="7"/>
      <c r="M483" s="7"/>
      <c r="N483" s="7"/>
      <c r="O483" s="7"/>
      <c r="P483" s="7"/>
      <c r="Q483" s="7"/>
      <c r="R483" s="7"/>
      <c r="S483" s="7"/>
      <c r="T483" s="7"/>
      <c r="U483" s="7"/>
      <c r="V483" s="288"/>
      <c r="W483" s="191"/>
      <c r="X483" s="7"/>
      <c r="Y483" s="28"/>
      <c r="AB483" s="31"/>
      <c r="AC483" s="31"/>
      <c r="AD483" s="31"/>
    </row>
    <row r="484" ht="15.75" customHeight="1">
      <c r="F484" s="7"/>
      <c r="G484" s="7"/>
      <c r="H484" s="7"/>
      <c r="I484" s="7"/>
      <c r="J484" s="7"/>
      <c r="K484" s="7"/>
      <c r="L484" s="7"/>
      <c r="M484" s="7"/>
      <c r="N484" s="7"/>
      <c r="O484" s="7"/>
      <c r="P484" s="7"/>
      <c r="Q484" s="7"/>
      <c r="R484" s="7"/>
      <c r="S484" s="7"/>
      <c r="T484" s="7"/>
      <c r="U484" s="7"/>
      <c r="V484" s="288"/>
      <c r="W484" s="191"/>
      <c r="X484" s="7"/>
      <c r="Y484" s="28"/>
      <c r="AB484" s="31"/>
      <c r="AC484" s="31"/>
      <c r="AD484" s="31"/>
    </row>
    <row r="485" ht="15.75" customHeight="1">
      <c r="F485" s="7"/>
      <c r="G485" s="7"/>
      <c r="H485" s="7"/>
      <c r="I485" s="7"/>
      <c r="J485" s="7"/>
      <c r="K485" s="7"/>
      <c r="L485" s="7"/>
      <c r="M485" s="7"/>
      <c r="N485" s="7"/>
      <c r="O485" s="7"/>
      <c r="P485" s="7"/>
      <c r="Q485" s="7"/>
      <c r="R485" s="7"/>
      <c r="S485" s="7"/>
      <c r="T485" s="7"/>
      <c r="U485" s="7"/>
      <c r="V485" s="288"/>
      <c r="W485" s="191"/>
      <c r="X485" s="7"/>
      <c r="Y485" s="28"/>
      <c r="AB485" s="31"/>
      <c r="AC485" s="31"/>
      <c r="AD485" s="31"/>
    </row>
    <row r="486" ht="15.75" customHeight="1">
      <c r="F486" s="7"/>
      <c r="G486" s="7"/>
      <c r="H486" s="7"/>
      <c r="I486" s="7"/>
      <c r="J486" s="7"/>
      <c r="K486" s="7"/>
      <c r="L486" s="7"/>
      <c r="M486" s="7"/>
      <c r="N486" s="7"/>
      <c r="O486" s="7"/>
      <c r="P486" s="7"/>
      <c r="Q486" s="7"/>
      <c r="R486" s="7"/>
      <c r="S486" s="7"/>
      <c r="T486" s="7"/>
      <c r="U486" s="7"/>
      <c r="V486" s="288"/>
      <c r="W486" s="191"/>
      <c r="X486" s="7"/>
      <c r="Y486" s="28"/>
      <c r="AB486" s="31"/>
      <c r="AC486" s="31"/>
      <c r="AD486" s="31"/>
    </row>
    <row r="487" ht="15.75" customHeight="1">
      <c r="F487" s="7"/>
      <c r="G487" s="7"/>
      <c r="H487" s="7"/>
      <c r="I487" s="7"/>
      <c r="J487" s="7"/>
      <c r="K487" s="7"/>
      <c r="L487" s="7"/>
      <c r="M487" s="7"/>
      <c r="N487" s="7"/>
      <c r="O487" s="7"/>
      <c r="P487" s="7"/>
      <c r="Q487" s="7"/>
      <c r="R487" s="7"/>
      <c r="S487" s="7"/>
      <c r="T487" s="7"/>
      <c r="U487" s="7"/>
      <c r="V487" s="288"/>
      <c r="W487" s="191"/>
      <c r="X487" s="7"/>
      <c r="Y487" s="28"/>
      <c r="AB487" s="31"/>
      <c r="AC487" s="31"/>
      <c r="AD487" s="31"/>
    </row>
    <row r="488" ht="15.75" customHeight="1">
      <c r="F488" s="7"/>
      <c r="G488" s="7"/>
      <c r="H488" s="7"/>
      <c r="I488" s="7"/>
      <c r="J488" s="7"/>
      <c r="K488" s="7"/>
      <c r="L488" s="7"/>
      <c r="M488" s="7"/>
      <c r="N488" s="7"/>
      <c r="O488" s="7"/>
      <c r="P488" s="7"/>
      <c r="Q488" s="7"/>
      <c r="R488" s="7"/>
      <c r="S488" s="7"/>
      <c r="T488" s="7"/>
      <c r="U488" s="7"/>
      <c r="V488" s="288"/>
      <c r="W488" s="191"/>
      <c r="X488" s="7"/>
      <c r="Y488" s="28"/>
      <c r="AB488" s="31"/>
      <c r="AC488" s="31"/>
      <c r="AD488" s="31"/>
    </row>
    <row r="489" ht="15.75" customHeight="1">
      <c r="F489" s="7"/>
      <c r="G489" s="7"/>
      <c r="H489" s="7"/>
      <c r="I489" s="7"/>
      <c r="J489" s="7"/>
      <c r="K489" s="7"/>
      <c r="L489" s="7"/>
      <c r="M489" s="7"/>
      <c r="N489" s="7"/>
      <c r="O489" s="7"/>
      <c r="P489" s="7"/>
      <c r="Q489" s="7"/>
      <c r="R489" s="7"/>
      <c r="S489" s="7"/>
      <c r="T489" s="7"/>
      <c r="U489" s="7"/>
      <c r="V489" s="288"/>
      <c r="W489" s="191"/>
      <c r="X489" s="7"/>
      <c r="Y489" s="28"/>
      <c r="AB489" s="31"/>
      <c r="AC489" s="31"/>
      <c r="AD489" s="31"/>
    </row>
    <row r="490" ht="15.75" customHeight="1">
      <c r="F490" s="7"/>
      <c r="G490" s="7"/>
      <c r="H490" s="7"/>
      <c r="I490" s="7"/>
      <c r="J490" s="7"/>
      <c r="K490" s="7"/>
      <c r="L490" s="7"/>
      <c r="M490" s="7"/>
      <c r="N490" s="7"/>
      <c r="O490" s="7"/>
      <c r="P490" s="7"/>
      <c r="Q490" s="7"/>
      <c r="R490" s="7"/>
      <c r="S490" s="7"/>
      <c r="T490" s="7"/>
      <c r="U490" s="7"/>
      <c r="V490" s="288"/>
      <c r="W490" s="191"/>
      <c r="X490" s="7"/>
      <c r="Y490" s="28"/>
      <c r="AB490" s="31"/>
      <c r="AC490" s="31"/>
      <c r="AD490" s="31"/>
    </row>
    <row r="491" ht="15.75" customHeight="1">
      <c r="A491" s="312"/>
      <c r="B491" s="312"/>
      <c r="C491" s="312"/>
      <c r="D491" s="312"/>
      <c r="E491" s="312"/>
      <c r="F491" s="313"/>
      <c r="G491" s="313"/>
      <c r="H491" s="313"/>
      <c r="I491" s="313"/>
      <c r="J491" s="313"/>
      <c r="K491" s="313"/>
      <c r="L491" s="313"/>
      <c r="M491" s="313"/>
      <c r="N491" s="313"/>
      <c r="O491" s="313"/>
      <c r="P491" s="313"/>
      <c r="Q491" s="313"/>
      <c r="R491" s="313"/>
      <c r="S491" s="313"/>
      <c r="T491" s="313"/>
      <c r="U491" s="313"/>
      <c r="V491" s="314"/>
      <c r="W491" s="315"/>
      <c r="X491" s="313"/>
      <c r="Y491" s="316"/>
      <c r="Z491" s="312"/>
      <c r="AA491" s="312"/>
      <c r="AB491" s="317"/>
      <c r="AC491" s="317"/>
      <c r="AD491" s="317"/>
      <c r="AE491" s="312"/>
      <c r="AF491" s="312"/>
      <c r="AG491" s="312"/>
      <c r="AH491" s="312"/>
      <c r="AI491" s="312"/>
      <c r="AJ491" s="312"/>
      <c r="AK491" s="312"/>
      <c r="AL491" s="312"/>
      <c r="AM491" s="312"/>
      <c r="AN491" s="312"/>
      <c r="AO491" s="312"/>
      <c r="AP491" s="312"/>
      <c r="AQ491" s="312"/>
    </row>
    <row r="492" ht="15.75" customHeight="1">
      <c r="F492" s="7"/>
      <c r="G492" s="7"/>
      <c r="H492" s="7"/>
      <c r="I492" s="7"/>
      <c r="J492" s="7"/>
      <c r="K492" s="7"/>
      <c r="L492" s="7"/>
      <c r="M492" s="7"/>
      <c r="N492" s="7"/>
      <c r="O492" s="7"/>
      <c r="P492" s="7"/>
      <c r="Q492" s="7"/>
      <c r="R492" s="7"/>
      <c r="S492" s="7"/>
      <c r="T492" s="7"/>
      <c r="U492" s="7"/>
      <c r="V492" s="288"/>
      <c r="W492" s="191"/>
      <c r="X492" s="7"/>
      <c r="Y492" s="28"/>
      <c r="AB492" s="31"/>
      <c r="AC492" s="31"/>
      <c r="AD492" s="31"/>
    </row>
    <row r="493" ht="15.75" customHeight="1">
      <c r="F493" s="7"/>
      <c r="G493" s="7"/>
      <c r="H493" s="7"/>
      <c r="I493" s="7"/>
      <c r="J493" s="7"/>
      <c r="K493" s="7"/>
      <c r="L493" s="7"/>
      <c r="M493" s="7"/>
      <c r="N493" s="7"/>
      <c r="O493" s="7"/>
      <c r="P493" s="7"/>
      <c r="Q493" s="7"/>
      <c r="R493" s="7"/>
      <c r="S493" s="7"/>
      <c r="T493" s="7"/>
      <c r="U493" s="7"/>
      <c r="V493" s="288"/>
      <c r="W493" s="191"/>
      <c r="X493" s="7"/>
      <c r="Y493" s="28"/>
      <c r="AB493" s="31"/>
      <c r="AC493" s="31"/>
      <c r="AD493" s="31"/>
    </row>
    <row r="494" ht="15.75" customHeight="1">
      <c r="F494" s="7"/>
      <c r="G494" s="7"/>
      <c r="H494" s="7"/>
      <c r="I494" s="7"/>
      <c r="J494" s="7"/>
      <c r="K494" s="7"/>
      <c r="L494" s="7"/>
      <c r="M494" s="7"/>
      <c r="N494" s="7"/>
      <c r="O494" s="7"/>
      <c r="P494" s="7"/>
      <c r="Q494" s="7"/>
      <c r="R494" s="7"/>
      <c r="S494" s="7"/>
      <c r="T494" s="7"/>
      <c r="U494" s="7"/>
      <c r="V494" s="288"/>
      <c r="W494" s="191"/>
      <c r="X494" s="7"/>
      <c r="Y494" s="28"/>
      <c r="AB494" s="31"/>
      <c r="AC494" s="31"/>
      <c r="AD494" s="31"/>
    </row>
    <row r="495" ht="15.75" customHeight="1">
      <c r="F495" s="7"/>
      <c r="G495" s="7"/>
      <c r="H495" s="7"/>
      <c r="I495" s="7"/>
      <c r="J495" s="7"/>
      <c r="K495" s="7"/>
      <c r="L495" s="7"/>
      <c r="M495" s="7"/>
      <c r="N495" s="7"/>
      <c r="O495" s="7"/>
      <c r="P495" s="7"/>
      <c r="Q495" s="7"/>
      <c r="R495" s="7"/>
      <c r="S495" s="7"/>
      <c r="T495" s="7"/>
      <c r="U495" s="7"/>
      <c r="V495" s="288"/>
      <c r="W495" s="191"/>
      <c r="X495" s="7"/>
      <c r="Y495" s="28"/>
      <c r="AB495" s="31"/>
      <c r="AC495" s="31"/>
      <c r="AD495" s="31"/>
    </row>
    <row r="496" ht="15.75" customHeight="1">
      <c r="F496" s="7"/>
      <c r="G496" s="7"/>
      <c r="H496" s="7"/>
      <c r="I496" s="7"/>
      <c r="J496" s="7"/>
      <c r="K496" s="7"/>
      <c r="L496" s="7"/>
      <c r="M496" s="7"/>
      <c r="N496" s="7"/>
      <c r="O496" s="7"/>
      <c r="P496" s="7"/>
      <c r="Q496" s="7"/>
      <c r="R496" s="7"/>
      <c r="S496" s="7"/>
      <c r="T496" s="7"/>
      <c r="U496" s="7"/>
      <c r="V496" s="288"/>
      <c r="W496" s="191"/>
      <c r="X496" s="7"/>
      <c r="Y496" s="28"/>
      <c r="AB496" s="31"/>
      <c r="AC496" s="31"/>
      <c r="AD496" s="31"/>
    </row>
    <row r="497" ht="15.75" customHeight="1">
      <c r="F497" s="7"/>
      <c r="G497" s="7"/>
      <c r="H497" s="7"/>
      <c r="I497" s="7"/>
      <c r="J497" s="7"/>
      <c r="K497" s="7"/>
      <c r="L497" s="7"/>
      <c r="M497" s="7"/>
      <c r="N497" s="7"/>
      <c r="O497" s="7"/>
      <c r="P497" s="7"/>
      <c r="Q497" s="7"/>
      <c r="R497" s="7"/>
      <c r="S497" s="7"/>
      <c r="T497" s="7"/>
      <c r="U497" s="7"/>
      <c r="V497" s="288"/>
      <c r="W497" s="191"/>
      <c r="X497" s="7"/>
      <c r="Y497" s="28"/>
      <c r="AB497" s="31"/>
      <c r="AC497" s="31"/>
      <c r="AD497" s="31"/>
    </row>
    <row r="498" ht="15.75" customHeight="1">
      <c r="F498" s="7"/>
      <c r="G498" s="7"/>
      <c r="H498" s="7"/>
      <c r="I498" s="7"/>
      <c r="J498" s="7"/>
      <c r="K498" s="7"/>
      <c r="L498" s="7"/>
      <c r="M498" s="7"/>
      <c r="N498" s="7"/>
      <c r="O498" s="7"/>
      <c r="P498" s="7"/>
      <c r="Q498" s="7"/>
      <c r="R498" s="7"/>
      <c r="S498" s="7"/>
      <c r="T498" s="7"/>
      <c r="U498" s="7"/>
      <c r="V498" s="288"/>
      <c r="W498" s="191"/>
      <c r="X498" s="7"/>
      <c r="Y498" s="28"/>
      <c r="AB498" s="31"/>
      <c r="AC498" s="31"/>
      <c r="AD498" s="31"/>
    </row>
    <row r="499" ht="15.75" customHeight="1">
      <c r="F499" s="7"/>
      <c r="G499" s="7"/>
      <c r="H499" s="7"/>
      <c r="I499" s="7"/>
      <c r="J499" s="7"/>
      <c r="K499" s="7"/>
      <c r="L499" s="7"/>
      <c r="M499" s="7"/>
      <c r="N499" s="7"/>
      <c r="O499" s="7"/>
      <c r="P499" s="7"/>
      <c r="Q499" s="7"/>
      <c r="R499" s="7"/>
      <c r="S499" s="7"/>
      <c r="T499" s="7"/>
      <c r="U499" s="7"/>
      <c r="V499" s="288"/>
      <c r="W499" s="191"/>
      <c r="X499" s="7"/>
      <c r="Y499" s="28"/>
      <c r="AB499" s="31"/>
      <c r="AC499" s="31"/>
      <c r="AD499" s="31"/>
    </row>
    <row r="500" ht="15.75" customHeight="1">
      <c r="F500" s="7"/>
      <c r="G500" s="7"/>
      <c r="H500" s="7"/>
      <c r="I500" s="7"/>
      <c r="J500" s="7"/>
      <c r="K500" s="7"/>
      <c r="L500" s="7"/>
      <c r="M500" s="7"/>
      <c r="N500" s="7"/>
      <c r="O500" s="7"/>
      <c r="P500" s="7"/>
      <c r="Q500" s="7"/>
      <c r="R500" s="7"/>
      <c r="S500" s="7"/>
      <c r="T500" s="7"/>
      <c r="U500" s="7"/>
      <c r="V500" s="288"/>
      <c r="W500" s="191"/>
      <c r="X500" s="7"/>
      <c r="Y500" s="28"/>
      <c r="AB500" s="31"/>
      <c r="AC500" s="31"/>
      <c r="AD500" s="31"/>
    </row>
    <row r="501" ht="15.75" customHeight="1">
      <c r="F501" s="7"/>
      <c r="G501" s="7"/>
      <c r="H501" s="7"/>
      <c r="I501" s="7"/>
      <c r="J501" s="7"/>
      <c r="K501" s="7"/>
      <c r="L501" s="7"/>
      <c r="M501" s="7"/>
      <c r="N501" s="7"/>
      <c r="O501" s="7"/>
      <c r="P501" s="7"/>
      <c r="Q501" s="7"/>
      <c r="R501" s="7"/>
      <c r="S501" s="7"/>
      <c r="T501" s="7"/>
      <c r="U501" s="7"/>
      <c r="V501" s="288"/>
      <c r="W501" s="191"/>
      <c r="X501" s="7"/>
      <c r="Y501" s="28"/>
      <c r="AB501" s="31"/>
      <c r="AC501" s="31"/>
      <c r="AD501" s="31"/>
    </row>
    <row r="502" ht="15.75" customHeight="1">
      <c r="F502" s="7"/>
      <c r="G502" s="7"/>
      <c r="H502" s="7"/>
      <c r="I502" s="7"/>
      <c r="J502" s="7"/>
      <c r="K502" s="7"/>
      <c r="L502" s="7"/>
      <c r="M502" s="7"/>
      <c r="N502" s="7"/>
      <c r="O502" s="7"/>
      <c r="P502" s="7"/>
      <c r="Q502" s="7"/>
      <c r="R502" s="7"/>
      <c r="S502" s="7"/>
      <c r="T502" s="7"/>
      <c r="U502" s="7"/>
      <c r="V502" s="288"/>
      <c r="W502" s="191"/>
      <c r="X502" s="7"/>
      <c r="Y502" s="28"/>
      <c r="AB502" s="31"/>
      <c r="AC502" s="31"/>
      <c r="AD502" s="31"/>
    </row>
    <row r="503" ht="15.75" customHeight="1">
      <c r="F503" s="7"/>
      <c r="G503" s="7"/>
      <c r="H503" s="7"/>
      <c r="I503" s="7"/>
      <c r="J503" s="7"/>
      <c r="K503" s="7"/>
      <c r="L503" s="7"/>
      <c r="M503" s="7"/>
      <c r="N503" s="7"/>
      <c r="O503" s="7"/>
      <c r="P503" s="7"/>
      <c r="Q503" s="7"/>
      <c r="R503" s="7"/>
      <c r="S503" s="7"/>
      <c r="T503" s="7"/>
      <c r="U503" s="7"/>
      <c r="V503" s="288"/>
      <c r="W503" s="191"/>
      <c r="X503" s="7"/>
      <c r="Y503" s="28"/>
      <c r="AB503" s="31"/>
      <c r="AC503" s="31"/>
      <c r="AD503" s="31"/>
    </row>
    <row r="504" ht="15.75" customHeight="1">
      <c r="F504" s="7"/>
      <c r="G504" s="7"/>
      <c r="H504" s="7"/>
      <c r="I504" s="7"/>
      <c r="J504" s="7"/>
      <c r="K504" s="7"/>
      <c r="L504" s="7"/>
      <c r="M504" s="7"/>
      <c r="N504" s="7"/>
      <c r="O504" s="7"/>
      <c r="P504" s="7"/>
      <c r="Q504" s="7"/>
      <c r="R504" s="7"/>
      <c r="S504" s="7"/>
      <c r="T504" s="7"/>
      <c r="U504" s="7"/>
      <c r="V504" s="288"/>
      <c r="W504" s="191"/>
      <c r="X504" s="7"/>
      <c r="Y504" s="28"/>
      <c r="AB504" s="31"/>
      <c r="AC504" s="31"/>
      <c r="AD504" s="31"/>
    </row>
    <row r="505" ht="15.75" customHeight="1">
      <c r="F505" s="7"/>
      <c r="G505" s="7"/>
      <c r="H505" s="7"/>
      <c r="I505" s="7"/>
      <c r="J505" s="7"/>
      <c r="K505" s="7"/>
      <c r="L505" s="7"/>
      <c r="M505" s="7"/>
      <c r="N505" s="7"/>
      <c r="O505" s="7"/>
      <c r="P505" s="7"/>
      <c r="Q505" s="7"/>
      <c r="R505" s="7"/>
      <c r="S505" s="7"/>
      <c r="T505" s="7"/>
      <c r="U505" s="7"/>
      <c r="V505" s="288"/>
      <c r="W505" s="191"/>
      <c r="X505" s="7"/>
      <c r="Y505" s="28"/>
      <c r="AB505" s="31"/>
      <c r="AC505" s="31"/>
      <c r="AD505" s="31"/>
    </row>
    <row r="506" ht="15.75" customHeight="1">
      <c r="F506" s="7"/>
      <c r="G506" s="7"/>
      <c r="H506" s="7"/>
      <c r="I506" s="7"/>
      <c r="J506" s="7"/>
      <c r="K506" s="7"/>
      <c r="L506" s="7"/>
      <c r="M506" s="7"/>
      <c r="N506" s="7"/>
      <c r="O506" s="7"/>
      <c r="P506" s="7"/>
      <c r="Q506" s="7"/>
      <c r="R506" s="7"/>
      <c r="S506" s="7"/>
      <c r="T506" s="7"/>
      <c r="U506" s="7"/>
      <c r="V506" s="288"/>
      <c r="W506" s="191"/>
      <c r="X506" s="7"/>
      <c r="Y506" s="28"/>
      <c r="AB506" s="31"/>
      <c r="AC506" s="31"/>
      <c r="AD506" s="31"/>
    </row>
    <row r="507" ht="15.75" customHeight="1">
      <c r="F507" s="7"/>
      <c r="G507" s="7"/>
      <c r="H507" s="7"/>
      <c r="I507" s="7"/>
      <c r="J507" s="7"/>
      <c r="K507" s="7"/>
      <c r="L507" s="7"/>
      <c r="M507" s="7"/>
      <c r="N507" s="7"/>
      <c r="O507" s="7"/>
      <c r="P507" s="7"/>
      <c r="Q507" s="7"/>
      <c r="R507" s="7"/>
      <c r="S507" s="7"/>
      <c r="T507" s="7"/>
      <c r="U507" s="7"/>
      <c r="V507" s="288"/>
      <c r="W507" s="191"/>
      <c r="X507" s="7"/>
      <c r="Y507" s="28"/>
      <c r="AB507" s="31"/>
      <c r="AC507" s="31"/>
      <c r="AD507" s="31"/>
    </row>
    <row r="508" ht="15.75" customHeight="1">
      <c r="F508" s="7"/>
      <c r="G508" s="7"/>
      <c r="H508" s="7"/>
      <c r="I508" s="7"/>
      <c r="J508" s="7"/>
      <c r="K508" s="7"/>
      <c r="L508" s="7"/>
      <c r="M508" s="7"/>
      <c r="N508" s="7"/>
      <c r="O508" s="7"/>
      <c r="P508" s="7"/>
      <c r="Q508" s="7"/>
      <c r="R508" s="7"/>
      <c r="S508" s="7"/>
      <c r="T508" s="7"/>
      <c r="U508" s="7"/>
      <c r="V508" s="288"/>
      <c r="W508" s="191"/>
      <c r="X508" s="7"/>
      <c r="Y508" s="28"/>
      <c r="AB508" s="31"/>
      <c r="AC508" s="31"/>
      <c r="AD508" s="31"/>
    </row>
    <row r="509" ht="15.75" customHeight="1">
      <c r="F509" s="7"/>
      <c r="G509" s="7"/>
      <c r="H509" s="7"/>
      <c r="I509" s="7"/>
      <c r="J509" s="7"/>
      <c r="K509" s="7"/>
      <c r="L509" s="7"/>
      <c r="M509" s="7"/>
      <c r="N509" s="7"/>
      <c r="O509" s="7"/>
      <c r="P509" s="7"/>
      <c r="Q509" s="7"/>
      <c r="R509" s="7"/>
      <c r="S509" s="7"/>
      <c r="T509" s="7"/>
      <c r="U509" s="7"/>
      <c r="V509" s="288"/>
      <c r="W509" s="191"/>
      <c r="X509" s="7"/>
      <c r="Y509" s="28"/>
      <c r="AB509" s="31"/>
      <c r="AC509" s="31"/>
      <c r="AD509" s="31"/>
    </row>
    <row r="510" ht="15.75" customHeight="1">
      <c r="F510" s="7"/>
      <c r="G510" s="7"/>
      <c r="H510" s="7"/>
      <c r="I510" s="7"/>
      <c r="J510" s="7"/>
      <c r="K510" s="7"/>
      <c r="L510" s="7"/>
      <c r="M510" s="7"/>
      <c r="N510" s="7"/>
      <c r="O510" s="7"/>
      <c r="P510" s="7"/>
      <c r="Q510" s="7"/>
      <c r="R510" s="7"/>
      <c r="S510" s="7"/>
      <c r="T510" s="7"/>
      <c r="U510" s="7"/>
      <c r="V510" s="288"/>
      <c r="W510" s="191"/>
      <c r="X510" s="7"/>
      <c r="Y510" s="28"/>
      <c r="AB510" s="31"/>
      <c r="AC510" s="31"/>
      <c r="AD510" s="31"/>
    </row>
    <row r="511" ht="15.75" customHeight="1">
      <c r="F511" s="7"/>
      <c r="G511" s="7"/>
      <c r="H511" s="7"/>
      <c r="I511" s="7"/>
      <c r="J511" s="7"/>
      <c r="K511" s="7"/>
      <c r="L511" s="7"/>
      <c r="M511" s="7"/>
      <c r="N511" s="7"/>
      <c r="O511" s="7"/>
      <c r="P511" s="7"/>
      <c r="Q511" s="7"/>
      <c r="R511" s="7"/>
      <c r="S511" s="7"/>
      <c r="T511" s="7"/>
      <c r="U511" s="7"/>
      <c r="V511" s="288"/>
      <c r="W511" s="191"/>
      <c r="X511" s="7"/>
      <c r="Y511" s="28"/>
      <c r="AB511" s="31"/>
      <c r="AC511" s="31"/>
      <c r="AD511" s="31"/>
    </row>
    <row r="512" ht="15.75" customHeight="1">
      <c r="F512" s="7"/>
      <c r="G512" s="7"/>
      <c r="H512" s="7"/>
      <c r="I512" s="7"/>
      <c r="J512" s="7"/>
      <c r="K512" s="7"/>
      <c r="L512" s="7"/>
      <c r="M512" s="7"/>
      <c r="N512" s="7"/>
      <c r="O512" s="7"/>
      <c r="P512" s="7"/>
      <c r="Q512" s="7"/>
      <c r="R512" s="7"/>
      <c r="S512" s="7"/>
      <c r="T512" s="7"/>
      <c r="U512" s="7"/>
      <c r="V512" s="288"/>
      <c r="W512" s="191"/>
      <c r="X512" s="7"/>
      <c r="Y512" s="28"/>
      <c r="AB512" s="31"/>
      <c r="AC512" s="31"/>
      <c r="AD512" s="31"/>
    </row>
    <row r="513" ht="15.75" customHeight="1">
      <c r="F513" s="7"/>
      <c r="G513" s="7"/>
      <c r="H513" s="7"/>
      <c r="I513" s="7"/>
      <c r="J513" s="7"/>
      <c r="K513" s="7"/>
      <c r="L513" s="7"/>
      <c r="M513" s="7"/>
      <c r="N513" s="7"/>
      <c r="O513" s="7"/>
      <c r="P513" s="7"/>
      <c r="Q513" s="7"/>
      <c r="R513" s="7"/>
      <c r="S513" s="7"/>
      <c r="T513" s="7"/>
      <c r="U513" s="7"/>
      <c r="V513" s="288"/>
      <c r="W513" s="191"/>
      <c r="X513" s="7"/>
      <c r="Y513" s="28"/>
      <c r="AB513" s="31"/>
      <c r="AC513" s="31"/>
      <c r="AD513" s="31"/>
    </row>
    <row r="514" ht="15.75" customHeight="1">
      <c r="F514" s="7"/>
      <c r="G514" s="7"/>
      <c r="H514" s="7"/>
      <c r="I514" s="7"/>
      <c r="J514" s="7"/>
      <c r="K514" s="7"/>
      <c r="L514" s="7"/>
      <c r="M514" s="7"/>
      <c r="N514" s="7"/>
      <c r="O514" s="7"/>
      <c r="P514" s="7"/>
      <c r="Q514" s="7"/>
      <c r="R514" s="7"/>
      <c r="S514" s="7"/>
      <c r="T514" s="7"/>
      <c r="U514" s="7"/>
      <c r="V514" s="288"/>
      <c r="W514" s="191"/>
      <c r="X514" s="7"/>
      <c r="Y514" s="28"/>
      <c r="AB514" s="31"/>
      <c r="AC514" s="31"/>
      <c r="AD514" s="31"/>
    </row>
    <row r="515" ht="15.75" customHeight="1">
      <c r="F515" s="7"/>
      <c r="G515" s="7"/>
      <c r="H515" s="7"/>
      <c r="I515" s="7"/>
      <c r="J515" s="7"/>
      <c r="K515" s="7"/>
      <c r="L515" s="7"/>
      <c r="M515" s="7"/>
      <c r="N515" s="7"/>
      <c r="O515" s="7"/>
      <c r="P515" s="7"/>
      <c r="Q515" s="7"/>
      <c r="R515" s="7"/>
      <c r="S515" s="7"/>
      <c r="T515" s="7"/>
      <c r="U515" s="7"/>
      <c r="V515" s="288"/>
      <c r="W515" s="191"/>
      <c r="X515" s="7"/>
      <c r="Y515" s="28"/>
      <c r="AB515" s="31"/>
      <c r="AC515" s="31"/>
      <c r="AD515" s="31"/>
    </row>
    <row r="516" ht="15.75" customHeight="1">
      <c r="F516" s="7"/>
      <c r="G516" s="7"/>
      <c r="H516" s="7"/>
      <c r="I516" s="7"/>
      <c r="J516" s="7"/>
      <c r="K516" s="7"/>
      <c r="L516" s="7"/>
      <c r="M516" s="7"/>
      <c r="N516" s="7"/>
      <c r="O516" s="7"/>
      <c r="P516" s="7"/>
      <c r="Q516" s="7"/>
      <c r="R516" s="7"/>
      <c r="S516" s="7"/>
      <c r="T516" s="7"/>
      <c r="U516" s="7"/>
      <c r="V516" s="288"/>
      <c r="W516" s="191"/>
      <c r="X516" s="7"/>
      <c r="Y516" s="28"/>
      <c r="AB516" s="31"/>
      <c r="AC516" s="31"/>
      <c r="AD516" s="31"/>
    </row>
    <row r="517" ht="15.75" customHeight="1">
      <c r="F517" s="7"/>
      <c r="G517" s="7"/>
      <c r="H517" s="7"/>
      <c r="I517" s="7"/>
      <c r="J517" s="7"/>
      <c r="K517" s="7"/>
      <c r="L517" s="7"/>
      <c r="M517" s="7"/>
      <c r="N517" s="7"/>
      <c r="O517" s="7"/>
      <c r="P517" s="7"/>
      <c r="Q517" s="7"/>
      <c r="R517" s="7"/>
      <c r="S517" s="7"/>
      <c r="T517" s="7"/>
      <c r="U517" s="7"/>
      <c r="V517" s="288"/>
      <c r="W517" s="191"/>
      <c r="X517" s="7"/>
      <c r="Y517" s="28"/>
      <c r="AB517" s="31"/>
      <c r="AC517" s="31"/>
      <c r="AD517" s="31"/>
    </row>
    <row r="518" ht="15.75" customHeight="1">
      <c r="F518" s="7"/>
      <c r="G518" s="7"/>
      <c r="H518" s="7"/>
      <c r="I518" s="7"/>
      <c r="J518" s="7"/>
      <c r="K518" s="7"/>
      <c r="L518" s="7"/>
      <c r="M518" s="7"/>
      <c r="N518" s="7"/>
      <c r="O518" s="7"/>
      <c r="P518" s="7"/>
      <c r="Q518" s="7"/>
      <c r="R518" s="7"/>
      <c r="S518" s="7"/>
      <c r="T518" s="7"/>
      <c r="U518" s="7"/>
      <c r="V518" s="288"/>
      <c r="W518" s="191"/>
      <c r="X518" s="7"/>
      <c r="Y518" s="28"/>
      <c r="AB518" s="31"/>
      <c r="AC518" s="31"/>
      <c r="AD518" s="31"/>
    </row>
    <row r="519" ht="15.75" customHeight="1">
      <c r="F519" s="7"/>
      <c r="G519" s="7"/>
      <c r="H519" s="7"/>
      <c r="I519" s="7"/>
      <c r="J519" s="7"/>
      <c r="K519" s="7"/>
      <c r="L519" s="7"/>
      <c r="M519" s="7"/>
      <c r="N519" s="7"/>
      <c r="O519" s="7"/>
      <c r="P519" s="7"/>
      <c r="Q519" s="7"/>
      <c r="R519" s="7"/>
      <c r="S519" s="7"/>
      <c r="T519" s="7"/>
      <c r="U519" s="7"/>
      <c r="V519" s="288"/>
      <c r="W519" s="191"/>
      <c r="X519" s="7"/>
      <c r="Y519" s="28"/>
      <c r="AB519" s="31"/>
      <c r="AC519" s="31"/>
      <c r="AD519" s="31"/>
    </row>
    <row r="520" ht="15.75" customHeight="1">
      <c r="F520" s="7"/>
      <c r="G520" s="7"/>
      <c r="H520" s="7"/>
      <c r="I520" s="7"/>
      <c r="J520" s="7"/>
      <c r="K520" s="7"/>
      <c r="L520" s="7"/>
      <c r="M520" s="7"/>
      <c r="N520" s="7"/>
      <c r="O520" s="7"/>
      <c r="P520" s="7"/>
      <c r="Q520" s="7"/>
      <c r="R520" s="7"/>
      <c r="S520" s="7"/>
      <c r="T520" s="7"/>
      <c r="U520" s="7"/>
      <c r="V520" s="288"/>
      <c r="W520" s="191"/>
      <c r="X520" s="7"/>
      <c r="Y520" s="28"/>
      <c r="AB520" s="31"/>
      <c r="AC520" s="31"/>
      <c r="AD520" s="31"/>
    </row>
    <row r="521" ht="15.75" customHeight="1">
      <c r="F521" s="7"/>
      <c r="G521" s="7"/>
      <c r="H521" s="7"/>
      <c r="I521" s="7"/>
      <c r="J521" s="7"/>
      <c r="K521" s="7"/>
      <c r="L521" s="7"/>
      <c r="M521" s="7"/>
      <c r="N521" s="7"/>
      <c r="O521" s="7"/>
      <c r="P521" s="7"/>
      <c r="Q521" s="7"/>
      <c r="R521" s="7"/>
      <c r="S521" s="7"/>
      <c r="T521" s="7"/>
      <c r="U521" s="7"/>
      <c r="V521" s="288"/>
      <c r="W521" s="191"/>
      <c r="X521" s="7"/>
      <c r="Y521" s="28"/>
      <c r="AB521" s="31"/>
      <c r="AC521" s="31"/>
      <c r="AD521" s="31"/>
    </row>
    <row r="522" ht="15.75" customHeight="1">
      <c r="F522" s="7"/>
      <c r="G522" s="7"/>
      <c r="H522" s="7"/>
      <c r="I522" s="7"/>
      <c r="J522" s="7"/>
      <c r="K522" s="7"/>
      <c r="L522" s="7"/>
      <c r="M522" s="7"/>
      <c r="N522" s="7"/>
      <c r="O522" s="7"/>
      <c r="P522" s="7"/>
      <c r="Q522" s="7"/>
      <c r="R522" s="7"/>
      <c r="S522" s="7"/>
      <c r="T522" s="7"/>
      <c r="U522" s="7"/>
      <c r="V522" s="288"/>
      <c r="W522" s="191"/>
      <c r="X522" s="7"/>
      <c r="Y522" s="28"/>
      <c r="AB522" s="31"/>
      <c r="AC522" s="31"/>
      <c r="AD522" s="31"/>
    </row>
    <row r="523" ht="15.75" customHeight="1">
      <c r="F523" s="7"/>
      <c r="G523" s="7"/>
      <c r="H523" s="7"/>
      <c r="I523" s="7"/>
      <c r="J523" s="7"/>
      <c r="K523" s="7"/>
      <c r="L523" s="7"/>
      <c r="M523" s="7"/>
      <c r="N523" s="7"/>
      <c r="O523" s="7"/>
      <c r="P523" s="7"/>
      <c r="Q523" s="7"/>
      <c r="R523" s="7"/>
      <c r="S523" s="7"/>
      <c r="T523" s="7"/>
      <c r="U523" s="7"/>
      <c r="V523" s="288"/>
      <c r="W523" s="191"/>
      <c r="X523" s="7"/>
      <c r="Y523" s="28"/>
      <c r="AB523" s="31"/>
      <c r="AC523" s="31"/>
      <c r="AD523" s="31"/>
    </row>
    <row r="524" ht="15.75" customHeight="1">
      <c r="F524" s="7"/>
      <c r="G524" s="7"/>
      <c r="H524" s="7"/>
      <c r="I524" s="7"/>
      <c r="J524" s="7"/>
      <c r="K524" s="7"/>
      <c r="L524" s="7"/>
      <c r="M524" s="7"/>
      <c r="N524" s="7"/>
      <c r="O524" s="7"/>
      <c r="P524" s="7"/>
      <c r="Q524" s="7"/>
      <c r="R524" s="7"/>
      <c r="S524" s="7"/>
      <c r="T524" s="7"/>
      <c r="U524" s="7"/>
      <c r="V524" s="288"/>
      <c r="W524" s="191"/>
      <c r="X524" s="7"/>
      <c r="Y524" s="28"/>
      <c r="AB524" s="31"/>
      <c r="AC524" s="31"/>
      <c r="AD524" s="31"/>
    </row>
    <row r="525" ht="15.75" customHeight="1">
      <c r="F525" s="7"/>
      <c r="G525" s="7"/>
      <c r="H525" s="7"/>
      <c r="I525" s="7"/>
      <c r="J525" s="7"/>
      <c r="K525" s="7"/>
      <c r="L525" s="7"/>
      <c r="M525" s="7"/>
      <c r="N525" s="7"/>
      <c r="O525" s="7"/>
      <c r="P525" s="7"/>
      <c r="Q525" s="7"/>
      <c r="R525" s="7"/>
      <c r="S525" s="7"/>
      <c r="T525" s="7"/>
      <c r="U525" s="7"/>
      <c r="V525" s="288"/>
      <c r="W525" s="191"/>
      <c r="X525" s="7"/>
      <c r="Y525" s="28"/>
      <c r="AB525" s="31"/>
      <c r="AC525" s="31"/>
      <c r="AD525" s="31"/>
    </row>
    <row r="526" ht="15.75" customHeight="1">
      <c r="F526" s="7"/>
      <c r="G526" s="7"/>
      <c r="H526" s="7"/>
      <c r="I526" s="7"/>
      <c r="J526" s="7"/>
      <c r="K526" s="7"/>
      <c r="L526" s="7"/>
      <c r="M526" s="7"/>
      <c r="N526" s="7"/>
      <c r="O526" s="7"/>
      <c r="P526" s="7"/>
      <c r="Q526" s="7"/>
      <c r="R526" s="7"/>
      <c r="S526" s="7"/>
      <c r="T526" s="7"/>
      <c r="U526" s="7"/>
      <c r="V526" s="288"/>
      <c r="W526" s="191"/>
      <c r="X526" s="7"/>
      <c r="Y526" s="28"/>
      <c r="AB526" s="31"/>
      <c r="AC526" s="31"/>
      <c r="AD526" s="31"/>
    </row>
    <row r="527" ht="15.75" customHeight="1">
      <c r="F527" s="7"/>
      <c r="G527" s="7"/>
      <c r="H527" s="7"/>
      <c r="I527" s="7"/>
      <c r="J527" s="7"/>
      <c r="K527" s="7"/>
      <c r="L527" s="7"/>
      <c r="M527" s="7"/>
      <c r="N527" s="7"/>
      <c r="O527" s="7"/>
      <c r="P527" s="7"/>
      <c r="Q527" s="7"/>
      <c r="R527" s="7"/>
      <c r="S527" s="7"/>
      <c r="T527" s="7"/>
      <c r="U527" s="7"/>
      <c r="V527" s="288"/>
      <c r="W527" s="191"/>
      <c r="X527" s="7"/>
      <c r="Y527" s="28"/>
      <c r="AB527" s="31"/>
      <c r="AC527" s="31"/>
      <c r="AD527" s="31"/>
    </row>
    <row r="528" ht="15.75" customHeight="1">
      <c r="F528" s="7"/>
      <c r="G528" s="7"/>
      <c r="H528" s="7"/>
      <c r="I528" s="7"/>
      <c r="J528" s="7"/>
      <c r="K528" s="7"/>
      <c r="L528" s="7"/>
      <c r="M528" s="7"/>
      <c r="N528" s="7"/>
      <c r="O528" s="7"/>
      <c r="P528" s="7"/>
      <c r="Q528" s="7"/>
      <c r="R528" s="7"/>
      <c r="S528" s="7"/>
      <c r="T528" s="7"/>
      <c r="U528" s="7"/>
      <c r="V528" s="288"/>
      <c r="W528" s="191"/>
      <c r="X528" s="7"/>
      <c r="Y528" s="28"/>
      <c r="AB528" s="31"/>
      <c r="AC528" s="31"/>
      <c r="AD528" s="31"/>
    </row>
    <row r="529" ht="15.75" customHeight="1">
      <c r="F529" s="7"/>
      <c r="G529" s="7"/>
      <c r="H529" s="7"/>
      <c r="I529" s="7"/>
      <c r="J529" s="7"/>
      <c r="K529" s="7"/>
      <c r="L529" s="7"/>
      <c r="M529" s="7"/>
      <c r="N529" s="7"/>
      <c r="O529" s="7"/>
      <c r="P529" s="7"/>
      <c r="Q529" s="7"/>
      <c r="R529" s="7"/>
      <c r="S529" s="7"/>
      <c r="T529" s="7"/>
      <c r="U529" s="7"/>
      <c r="V529" s="288"/>
      <c r="W529" s="191"/>
      <c r="X529" s="7"/>
      <c r="Y529" s="28"/>
      <c r="AB529" s="31"/>
      <c r="AC529" s="31"/>
      <c r="AD529" s="31"/>
    </row>
    <row r="530" ht="15.75" customHeight="1">
      <c r="F530" s="7"/>
      <c r="G530" s="7"/>
      <c r="H530" s="7"/>
      <c r="I530" s="7"/>
      <c r="J530" s="7"/>
      <c r="K530" s="7"/>
      <c r="L530" s="7"/>
      <c r="M530" s="7"/>
      <c r="N530" s="7"/>
      <c r="O530" s="7"/>
      <c r="P530" s="7"/>
      <c r="Q530" s="7"/>
      <c r="R530" s="7"/>
      <c r="S530" s="7"/>
      <c r="T530" s="7"/>
      <c r="U530" s="7"/>
      <c r="V530" s="288"/>
      <c r="W530" s="191"/>
      <c r="X530" s="7"/>
      <c r="Y530" s="28"/>
      <c r="AB530" s="31"/>
      <c r="AC530" s="31"/>
      <c r="AD530" s="31"/>
    </row>
    <row r="531" ht="15.75" customHeight="1">
      <c r="F531" s="7"/>
      <c r="G531" s="7"/>
      <c r="H531" s="7"/>
      <c r="I531" s="7"/>
      <c r="J531" s="7"/>
      <c r="K531" s="7"/>
      <c r="L531" s="7"/>
      <c r="M531" s="7"/>
      <c r="N531" s="7"/>
      <c r="O531" s="7"/>
      <c r="P531" s="7"/>
      <c r="Q531" s="7"/>
      <c r="R531" s="7"/>
      <c r="S531" s="7"/>
      <c r="T531" s="7"/>
      <c r="U531" s="7"/>
      <c r="V531" s="288"/>
      <c r="W531" s="191"/>
      <c r="X531" s="7"/>
      <c r="Y531" s="28"/>
      <c r="AB531" s="31"/>
      <c r="AC531" s="31"/>
      <c r="AD531" s="31"/>
    </row>
    <row r="532" ht="15.75" customHeight="1">
      <c r="F532" s="7"/>
      <c r="G532" s="7"/>
      <c r="H532" s="7"/>
      <c r="I532" s="7"/>
      <c r="J532" s="7"/>
      <c r="K532" s="7"/>
      <c r="L532" s="7"/>
      <c r="M532" s="7"/>
      <c r="N532" s="7"/>
      <c r="O532" s="7"/>
      <c r="P532" s="7"/>
      <c r="Q532" s="7"/>
      <c r="R532" s="7"/>
      <c r="S532" s="7"/>
      <c r="T532" s="7"/>
      <c r="U532" s="7"/>
      <c r="V532" s="288"/>
      <c r="W532" s="191"/>
      <c r="X532" s="7"/>
      <c r="Y532" s="28"/>
      <c r="AB532" s="31"/>
      <c r="AC532" s="31"/>
      <c r="AD532" s="31"/>
    </row>
    <row r="533" ht="15.75" customHeight="1">
      <c r="F533" s="7"/>
      <c r="G533" s="7"/>
      <c r="H533" s="7"/>
      <c r="I533" s="7"/>
      <c r="J533" s="7"/>
      <c r="K533" s="7"/>
      <c r="L533" s="7"/>
      <c r="M533" s="7"/>
      <c r="N533" s="7"/>
      <c r="O533" s="7"/>
      <c r="P533" s="7"/>
      <c r="Q533" s="7"/>
      <c r="R533" s="7"/>
      <c r="S533" s="7"/>
      <c r="T533" s="7"/>
      <c r="U533" s="7"/>
      <c r="V533" s="288"/>
      <c r="W533" s="191"/>
      <c r="X533" s="7"/>
      <c r="Y533" s="28"/>
      <c r="AB533" s="31"/>
      <c r="AC533" s="31"/>
      <c r="AD533" s="31"/>
    </row>
    <row r="534" ht="15.75" customHeight="1">
      <c r="F534" s="7"/>
      <c r="G534" s="7"/>
      <c r="H534" s="7"/>
      <c r="I534" s="7"/>
      <c r="J534" s="7"/>
      <c r="K534" s="7"/>
      <c r="L534" s="7"/>
      <c r="M534" s="7"/>
      <c r="N534" s="7"/>
      <c r="O534" s="7"/>
      <c r="P534" s="7"/>
      <c r="Q534" s="7"/>
      <c r="R534" s="7"/>
      <c r="S534" s="7"/>
      <c r="T534" s="7"/>
      <c r="U534" s="7"/>
      <c r="V534" s="288"/>
      <c r="W534" s="191"/>
      <c r="X534" s="7"/>
      <c r="Y534" s="28"/>
      <c r="AB534" s="31"/>
      <c r="AC534" s="31"/>
      <c r="AD534" s="31"/>
    </row>
    <row r="535" ht="15.75" customHeight="1">
      <c r="F535" s="7"/>
      <c r="G535" s="7"/>
      <c r="H535" s="7"/>
      <c r="I535" s="7"/>
      <c r="J535" s="7"/>
      <c r="K535" s="7"/>
      <c r="L535" s="7"/>
      <c r="M535" s="7"/>
      <c r="N535" s="7"/>
      <c r="O535" s="7"/>
      <c r="P535" s="7"/>
      <c r="Q535" s="7"/>
      <c r="R535" s="7"/>
      <c r="S535" s="7"/>
      <c r="T535" s="7"/>
      <c r="U535" s="7"/>
      <c r="V535" s="288"/>
      <c r="W535" s="191"/>
      <c r="X535" s="7"/>
      <c r="Y535" s="28"/>
      <c r="AB535" s="31"/>
      <c r="AC535" s="31"/>
      <c r="AD535" s="31"/>
    </row>
    <row r="536" ht="15.75" customHeight="1">
      <c r="F536" s="7"/>
      <c r="G536" s="7"/>
      <c r="H536" s="7"/>
      <c r="I536" s="7"/>
      <c r="J536" s="7"/>
      <c r="K536" s="7"/>
      <c r="L536" s="7"/>
      <c r="M536" s="7"/>
      <c r="N536" s="7"/>
      <c r="O536" s="7"/>
      <c r="P536" s="7"/>
      <c r="Q536" s="7"/>
      <c r="R536" s="7"/>
      <c r="S536" s="7"/>
      <c r="T536" s="7"/>
      <c r="U536" s="7"/>
      <c r="V536" s="288"/>
      <c r="W536" s="191"/>
      <c r="X536" s="7"/>
      <c r="Y536" s="28"/>
      <c r="AB536" s="31"/>
      <c r="AC536" s="31"/>
      <c r="AD536" s="31"/>
    </row>
    <row r="537" ht="15.75" customHeight="1">
      <c r="F537" s="7"/>
      <c r="G537" s="7"/>
      <c r="H537" s="7"/>
      <c r="I537" s="7"/>
      <c r="J537" s="7"/>
      <c r="K537" s="7"/>
      <c r="L537" s="7"/>
      <c r="M537" s="7"/>
      <c r="N537" s="7"/>
      <c r="O537" s="7"/>
      <c r="P537" s="7"/>
      <c r="Q537" s="7"/>
      <c r="R537" s="7"/>
      <c r="S537" s="7"/>
      <c r="T537" s="7"/>
      <c r="U537" s="7"/>
      <c r="V537" s="288"/>
      <c r="W537" s="191"/>
      <c r="X537" s="7"/>
      <c r="Y537" s="28"/>
      <c r="AB537" s="31"/>
      <c r="AC537" s="31"/>
      <c r="AD537" s="31"/>
    </row>
    <row r="538" ht="15.75" customHeight="1">
      <c r="F538" s="7"/>
      <c r="G538" s="7"/>
      <c r="H538" s="7"/>
      <c r="I538" s="7"/>
      <c r="J538" s="7"/>
      <c r="K538" s="7"/>
      <c r="L538" s="7"/>
      <c r="M538" s="7"/>
      <c r="N538" s="7"/>
      <c r="O538" s="7"/>
      <c r="P538" s="7"/>
      <c r="Q538" s="7"/>
      <c r="R538" s="7"/>
      <c r="S538" s="7"/>
      <c r="T538" s="7"/>
      <c r="U538" s="7"/>
      <c r="V538" s="288"/>
      <c r="W538" s="191"/>
      <c r="X538" s="7"/>
      <c r="Y538" s="28"/>
      <c r="AB538" s="31"/>
      <c r="AC538" s="31"/>
      <c r="AD538" s="31"/>
    </row>
    <row r="539" ht="15.75" customHeight="1">
      <c r="F539" s="7"/>
      <c r="G539" s="7"/>
      <c r="H539" s="7"/>
      <c r="I539" s="7"/>
      <c r="J539" s="7"/>
      <c r="K539" s="7"/>
      <c r="L539" s="7"/>
      <c r="M539" s="7"/>
      <c r="N539" s="7"/>
      <c r="O539" s="7"/>
      <c r="P539" s="7"/>
      <c r="Q539" s="7"/>
      <c r="R539" s="7"/>
      <c r="S539" s="7"/>
      <c r="T539" s="7"/>
      <c r="U539" s="7"/>
      <c r="V539" s="288"/>
      <c r="W539" s="191"/>
      <c r="X539" s="7"/>
      <c r="Y539" s="28"/>
      <c r="AB539" s="31"/>
      <c r="AC539" s="31"/>
      <c r="AD539" s="31"/>
    </row>
    <row r="540" ht="15.75" customHeight="1">
      <c r="F540" s="7"/>
      <c r="G540" s="7"/>
      <c r="H540" s="7"/>
      <c r="I540" s="7"/>
      <c r="J540" s="7"/>
      <c r="K540" s="7"/>
      <c r="L540" s="7"/>
      <c r="M540" s="7"/>
      <c r="N540" s="7"/>
      <c r="O540" s="7"/>
      <c r="P540" s="7"/>
      <c r="Q540" s="7"/>
      <c r="R540" s="7"/>
      <c r="S540" s="7"/>
      <c r="T540" s="7"/>
      <c r="U540" s="7"/>
      <c r="V540" s="288"/>
      <c r="W540" s="191"/>
      <c r="X540" s="7"/>
      <c r="Y540" s="28"/>
      <c r="AB540" s="31"/>
      <c r="AC540" s="31"/>
      <c r="AD540" s="31"/>
    </row>
    <row r="541" ht="15.75" customHeight="1">
      <c r="F541" s="7"/>
      <c r="G541" s="7"/>
      <c r="H541" s="7"/>
      <c r="I541" s="7"/>
      <c r="J541" s="7"/>
      <c r="K541" s="7"/>
      <c r="L541" s="7"/>
      <c r="M541" s="7"/>
      <c r="N541" s="7"/>
      <c r="O541" s="7"/>
      <c r="P541" s="7"/>
      <c r="Q541" s="7"/>
      <c r="R541" s="7"/>
      <c r="S541" s="7"/>
      <c r="T541" s="7"/>
      <c r="U541" s="7"/>
      <c r="V541" s="288"/>
      <c r="W541" s="191"/>
      <c r="X541" s="7"/>
      <c r="Y541" s="28"/>
      <c r="AB541" s="31"/>
      <c r="AC541" s="31"/>
      <c r="AD541" s="31"/>
    </row>
    <row r="542" ht="15.75" customHeight="1">
      <c r="F542" s="7"/>
      <c r="G542" s="7"/>
      <c r="H542" s="7"/>
      <c r="I542" s="7"/>
      <c r="J542" s="7"/>
      <c r="K542" s="7"/>
      <c r="L542" s="7"/>
      <c r="M542" s="7"/>
      <c r="N542" s="7"/>
      <c r="O542" s="7"/>
      <c r="P542" s="7"/>
      <c r="Q542" s="7"/>
      <c r="R542" s="7"/>
      <c r="S542" s="7"/>
      <c r="T542" s="7"/>
      <c r="U542" s="7"/>
      <c r="V542" s="288"/>
      <c r="W542" s="191"/>
      <c r="X542" s="7"/>
      <c r="Y542" s="28"/>
      <c r="AB542" s="31"/>
      <c r="AC542" s="31"/>
      <c r="AD542" s="31"/>
    </row>
    <row r="543" ht="15.75" customHeight="1">
      <c r="F543" s="7"/>
      <c r="G543" s="7"/>
      <c r="H543" s="7"/>
      <c r="I543" s="7"/>
      <c r="J543" s="7"/>
      <c r="K543" s="7"/>
      <c r="L543" s="7"/>
      <c r="M543" s="7"/>
      <c r="N543" s="7"/>
      <c r="O543" s="7"/>
      <c r="P543" s="7"/>
      <c r="Q543" s="7"/>
      <c r="R543" s="7"/>
      <c r="S543" s="7"/>
      <c r="T543" s="7"/>
      <c r="U543" s="7"/>
      <c r="V543" s="288"/>
      <c r="W543" s="191"/>
      <c r="X543" s="7"/>
      <c r="Y543" s="28"/>
      <c r="AB543" s="31"/>
      <c r="AC543" s="31"/>
      <c r="AD543" s="31"/>
    </row>
    <row r="544" ht="15.75" customHeight="1">
      <c r="F544" s="7"/>
      <c r="G544" s="7"/>
      <c r="H544" s="7"/>
      <c r="I544" s="7"/>
      <c r="J544" s="7"/>
      <c r="K544" s="7"/>
      <c r="L544" s="7"/>
      <c r="M544" s="7"/>
      <c r="N544" s="7"/>
      <c r="O544" s="7"/>
      <c r="P544" s="7"/>
      <c r="Q544" s="7"/>
      <c r="R544" s="7"/>
      <c r="S544" s="7"/>
      <c r="T544" s="7"/>
      <c r="U544" s="7"/>
      <c r="V544" s="288"/>
      <c r="W544" s="191"/>
      <c r="X544" s="7"/>
      <c r="Y544" s="28"/>
      <c r="AB544" s="31"/>
      <c r="AC544" s="31"/>
      <c r="AD544" s="31"/>
    </row>
    <row r="545" ht="15.75" customHeight="1">
      <c r="F545" s="7"/>
      <c r="G545" s="7"/>
      <c r="H545" s="7"/>
      <c r="I545" s="7"/>
      <c r="J545" s="7"/>
      <c r="K545" s="7"/>
      <c r="L545" s="7"/>
      <c r="M545" s="7"/>
      <c r="N545" s="7"/>
      <c r="O545" s="7"/>
      <c r="P545" s="7"/>
      <c r="Q545" s="7"/>
      <c r="R545" s="7"/>
      <c r="S545" s="7"/>
      <c r="T545" s="7"/>
      <c r="U545" s="7"/>
      <c r="V545" s="288"/>
      <c r="W545" s="191"/>
      <c r="X545" s="7"/>
      <c r="Y545" s="28"/>
      <c r="AB545" s="31"/>
      <c r="AC545" s="31"/>
      <c r="AD545" s="31"/>
    </row>
    <row r="546" ht="15.75" customHeight="1">
      <c r="F546" s="7"/>
      <c r="G546" s="7"/>
      <c r="H546" s="7"/>
      <c r="I546" s="7"/>
      <c r="J546" s="7"/>
      <c r="K546" s="7"/>
      <c r="L546" s="7"/>
      <c r="M546" s="7"/>
      <c r="N546" s="7"/>
      <c r="O546" s="7"/>
      <c r="P546" s="7"/>
      <c r="Q546" s="7"/>
      <c r="R546" s="7"/>
      <c r="S546" s="7"/>
      <c r="T546" s="7"/>
      <c r="U546" s="7"/>
      <c r="V546" s="288"/>
      <c r="W546" s="191"/>
      <c r="X546" s="7"/>
      <c r="Y546" s="28"/>
      <c r="AB546" s="31"/>
      <c r="AC546" s="31"/>
      <c r="AD546" s="31"/>
    </row>
    <row r="547" ht="15.75" customHeight="1">
      <c r="F547" s="7"/>
      <c r="G547" s="7"/>
      <c r="H547" s="7"/>
      <c r="I547" s="7"/>
      <c r="J547" s="7"/>
      <c r="K547" s="7"/>
      <c r="L547" s="7"/>
      <c r="M547" s="7"/>
      <c r="N547" s="7"/>
      <c r="O547" s="7"/>
      <c r="P547" s="7"/>
      <c r="Q547" s="7"/>
      <c r="R547" s="7"/>
      <c r="S547" s="7"/>
      <c r="T547" s="7"/>
      <c r="U547" s="7"/>
      <c r="V547" s="288"/>
      <c r="W547" s="191"/>
      <c r="X547" s="7"/>
      <c r="Y547" s="28"/>
      <c r="AB547" s="31"/>
      <c r="AC547" s="31"/>
      <c r="AD547" s="31"/>
    </row>
    <row r="548" ht="15.75" customHeight="1">
      <c r="F548" s="7"/>
      <c r="G548" s="7"/>
      <c r="H548" s="7"/>
      <c r="I548" s="7"/>
      <c r="J548" s="7"/>
      <c r="K548" s="7"/>
      <c r="L548" s="7"/>
      <c r="M548" s="7"/>
      <c r="N548" s="7"/>
      <c r="O548" s="7"/>
      <c r="P548" s="7"/>
      <c r="Q548" s="7"/>
      <c r="R548" s="7"/>
      <c r="S548" s="7"/>
      <c r="T548" s="7"/>
      <c r="U548" s="7"/>
      <c r="V548" s="288"/>
      <c r="W548" s="191"/>
      <c r="X548" s="7"/>
      <c r="Y548" s="28"/>
      <c r="AB548" s="31"/>
      <c r="AC548" s="31"/>
      <c r="AD548" s="31"/>
    </row>
    <row r="549" ht="15.75" customHeight="1">
      <c r="F549" s="7"/>
      <c r="G549" s="7"/>
      <c r="H549" s="7"/>
      <c r="I549" s="7"/>
      <c r="J549" s="7"/>
      <c r="K549" s="7"/>
      <c r="L549" s="7"/>
      <c r="M549" s="7"/>
      <c r="N549" s="7"/>
      <c r="O549" s="7"/>
      <c r="P549" s="7"/>
      <c r="Q549" s="7"/>
      <c r="R549" s="7"/>
      <c r="S549" s="7"/>
      <c r="T549" s="7"/>
      <c r="U549" s="7"/>
      <c r="V549" s="288"/>
      <c r="W549" s="191"/>
      <c r="X549" s="7"/>
      <c r="Y549" s="28"/>
      <c r="AB549" s="31"/>
      <c r="AC549" s="31"/>
      <c r="AD549" s="31"/>
    </row>
    <row r="550" ht="15.75" customHeight="1">
      <c r="F550" s="7"/>
      <c r="G550" s="7"/>
      <c r="H550" s="7"/>
      <c r="I550" s="7"/>
      <c r="J550" s="7"/>
      <c r="K550" s="7"/>
      <c r="L550" s="7"/>
      <c r="M550" s="7"/>
      <c r="N550" s="7"/>
      <c r="O550" s="7"/>
      <c r="P550" s="7"/>
      <c r="Q550" s="7"/>
      <c r="R550" s="7"/>
      <c r="S550" s="7"/>
      <c r="T550" s="7"/>
      <c r="U550" s="7"/>
      <c r="V550" s="288"/>
      <c r="W550" s="191"/>
      <c r="X550" s="7"/>
      <c r="Y550" s="28"/>
      <c r="AB550" s="31"/>
      <c r="AC550" s="31"/>
      <c r="AD550" s="31"/>
    </row>
    <row r="551" ht="15.75" customHeight="1">
      <c r="F551" s="7"/>
      <c r="G551" s="7"/>
      <c r="H551" s="7"/>
      <c r="I551" s="7"/>
      <c r="J551" s="7"/>
      <c r="K551" s="7"/>
      <c r="L551" s="7"/>
      <c r="M551" s="7"/>
      <c r="N551" s="7"/>
      <c r="O551" s="7"/>
      <c r="P551" s="7"/>
      <c r="Q551" s="7"/>
      <c r="R551" s="7"/>
      <c r="S551" s="7"/>
      <c r="T551" s="7"/>
      <c r="U551" s="7"/>
      <c r="V551" s="288"/>
      <c r="W551" s="191"/>
      <c r="X551" s="7"/>
      <c r="Y551" s="28"/>
      <c r="AB551" s="31"/>
      <c r="AC551" s="31"/>
      <c r="AD551" s="31"/>
    </row>
    <row r="552" ht="15.75" customHeight="1">
      <c r="F552" s="7"/>
      <c r="G552" s="7"/>
      <c r="H552" s="7"/>
      <c r="I552" s="7"/>
      <c r="J552" s="7"/>
      <c r="K552" s="7"/>
      <c r="L552" s="7"/>
      <c r="M552" s="7"/>
      <c r="N552" s="7"/>
      <c r="O552" s="7"/>
      <c r="P552" s="7"/>
      <c r="Q552" s="7"/>
      <c r="R552" s="7"/>
      <c r="S552" s="7"/>
      <c r="T552" s="7"/>
      <c r="U552" s="7"/>
      <c r="V552" s="288"/>
      <c r="W552" s="191"/>
      <c r="X552" s="7"/>
      <c r="Y552" s="28"/>
      <c r="AB552" s="31"/>
      <c r="AC552" s="31"/>
      <c r="AD552" s="31"/>
    </row>
    <row r="553" ht="15.75" customHeight="1">
      <c r="F553" s="7"/>
      <c r="G553" s="7"/>
      <c r="H553" s="7"/>
      <c r="I553" s="7"/>
      <c r="J553" s="7"/>
      <c r="K553" s="7"/>
      <c r="L553" s="7"/>
      <c r="M553" s="7"/>
      <c r="N553" s="7"/>
      <c r="O553" s="7"/>
      <c r="P553" s="7"/>
      <c r="Q553" s="7"/>
      <c r="R553" s="7"/>
      <c r="S553" s="7"/>
      <c r="T553" s="7"/>
      <c r="U553" s="7"/>
      <c r="V553" s="288"/>
      <c r="W553" s="191"/>
      <c r="X553" s="7"/>
      <c r="Y553" s="28"/>
      <c r="AB553" s="31"/>
      <c r="AC553" s="31"/>
      <c r="AD553" s="31"/>
    </row>
    <row r="554" ht="15.75" customHeight="1">
      <c r="F554" s="7"/>
      <c r="G554" s="7"/>
      <c r="H554" s="7"/>
      <c r="I554" s="7"/>
      <c r="J554" s="7"/>
      <c r="K554" s="7"/>
      <c r="L554" s="7"/>
      <c r="M554" s="7"/>
      <c r="N554" s="7"/>
      <c r="O554" s="7"/>
      <c r="P554" s="7"/>
      <c r="Q554" s="7"/>
      <c r="R554" s="7"/>
      <c r="S554" s="7"/>
      <c r="T554" s="7"/>
      <c r="U554" s="7"/>
      <c r="V554" s="288"/>
      <c r="W554" s="191"/>
      <c r="X554" s="7"/>
      <c r="Y554" s="28"/>
      <c r="AB554" s="31"/>
      <c r="AC554" s="31"/>
      <c r="AD554" s="31"/>
    </row>
    <row r="555" ht="15.75" customHeight="1">
      <c r="F555" s="7"/>
      <c r="G555" s="7"/>
      <c r="H555" s="7"/>
      <c r="I555" s="7"/>
      <c r="J555" s="7"/>
      <c r="K555" s="7"/>
      <c r="L555" s="7"/>
      <c r="M555" s="7"/>
      <c r="N555" s="7"/>
      <c r="O555" s="7"/>
      <c r="P555" s="7"/>
      <c r="Q555" s="7"/>
      <c r="R555" s="7"/>
      <c r="S555" s="7"/>
      <c r="T555" s="7"/>
      <c r="U555" s="7"/>
      <c r="V555" s="288"/>
      <c r="W555" s="191"/>
      <c r="X555" s="7"/>
      <c r="Y555" s="28"/>
      <c r="AB555" s="31"/>
      <c r="AC555" s="31"/>
      <c r="AD555" s="31"/>
    </row>
    <row r="556" ht="15.75" customHeight="1">
      <c r="F556" s="7"/>
      <c r="G556" s="7"/>
      <c r="H556" s="7"/>
      <c r="I556" s="7"/>
      <c r="J556" s="7"/>
      <c r="K556" s="7"/>
      <c r="L556" s="7"/>
      <c r="M556" s="7"/>
      <c r="N556" s="7"/>
      <c r="O556" s="7"/>
      <c r="P556" s="7"/>
      <c r="Q556" s="7"/>
      <c r="R556" s="7"/>
      <c r="S556" s="7"/>
      <c r="T556" s="7"/>
      <c r="U556" s="7"/>
      <c r="V556" s="288"/>
      <c r="W556" s="191"/>
      <c r="X556" s="7"/>
      <c r="Y556" s="28"/>
      <c r="AB556" s="31"/>
      <c r="AC556" s="31"/>
      <c r="AD556" s="31"/>
    </row>
    <row r="557" ht="15.75" customHeight="1">
      <c r="F557" s="7"/>
      <c r="G557" s="7"/>
      <c r="H557" s="7"/>
      <c r="I557" s="7"/>
      <c r="J557" s="7"/>
      <c r="K557" s="7"/>
      <c r="L557" s="7"/>
      <c r="M557" s="7"/>
      <c r="N557" s="7"/>
      <c r="O557" s="7"/>
      <c r="P557" s="7"/>
      <c r="Q557" s="7"/>
      <c r="R557" s="7"/>
      <c r="S557" s="7"/>
      <c r="T557" s="7"/>
      <c r="U557" s="7"/>
      <c r="V557" s="288"/>
      <c r="W557" s="191"/>
      <c r="X557" s="7"/>
      <c r="Y557" s="28"/>
      <c r="AB557" s="31"/>
      <c r="AC557" s="31"/>
      <c r="AD557" s="31"/>
    </row>
    <row r="558" ht="15.75" customHeight="1">
      <c r="F558" s="7"/>
      <c r="G558" s="7"/>
      <c r="H558" s="7"/>
      <c r="I558" s="7"/>
      <c r="J558" s="7"/>
      <c r="K558" s="7"/>
      <c r="L558" s="7"/>
      <c r="M558" s="7"/>
      <c r="N558" s="7"/>
      <c r="O558" s="7"/>
      <c r="P558" s="7"/>
      <c r="Q558" s="7"/>
      <c r="R558" s="7"/>
      <c r="S558" s="7"/>
      <c r="T558" s="7"/>
      <c r="U558" s="7"/>
      <c r="V558" s="288"/>
      <c r="W558" s="191"/>
      <c r="X558" s="7"/>
      <c r="Y558" s="28"/>
      <c r="AB558" s="31"/>
      <c r="AC558" s="31"/>
      <c r="AD558" s="31"/>
    </row>
    <row r="559" ht="15.75" customHeight="1">
      <c r="F559" s="7"/>
      <c r="G559" s="7"/>
      <c r="H559" s="7"/>
      <c r="I559" s="7"/>
      <c r="J559" s="7"/>
      <c r="K559" s="7"/>
      <c r="L559" s="7"/>
      <c r="M559" s="7"/>
      <c r="N559" s="7"/>
      <c r="O559" s="7"/>
      <c r="P559" s="7"/>
      <c r="Q559" s="7"/>
      <c r="R559" s="7"/>
      <c r="S559" s="7"/>
      <c r="T559" s="7"/>
      <c r="U559" s="7"/>
      <c r="V559" s="288"/>
      <c r="W559" s="191"/>
      <c r="X559" s="7"/>
      <c r="Y559" s="28"/>
      <c r="AB559" s="31"/>
      <c r="AC559" s="31"/>
      <c r="AD559" s="31"/>
    </row>
    <row r="560" ht="15.75" customHeight="1">
      <c r="F560" s="7"/>
      <c r="G560" s="7"/>
      <c r="H560" s="7"/>
      <c r="I560" s="7"/>
      <c r="J560" s="7"/>
      <c r="K560" s="7"/>
      <c r="L560" s="7"/>
      <c r="M560" s="7"/>
      <c r="N560" s="7"/>
      <c r="O560" s="7"/>
      <c r="P560" s="7"/>
      <c r="Q560" s="7"/>
      <c r="R560" s="7"/>
      <c r="S560" s="7"/>
      <c r="T560" s="7"/>
      <c r="U560" s="7"/>
      <c r="V560" s="288"/>
      <c r="W560" s="191"/>
      <c r="X560" s="7"/>
      <c r="Y560" s="28"/>
      <c r="AB560" s="31"/>
      <c r="AC560" s="31"/>
      <c r="AD560" s="31"/>
    </row>
    <row r="561" ht="15.75" customHeight="1">
      <c r="F561" s="7"/>
      <c r="G561" s="7"/>
      <c r="H561" s="7"/>
      <c r="I561" s="7"/>
      <c r="J561" s="7"/>
      <c r="K561" s="7"/>
      <c r="L561" s="7"/>
      <c r="M561" s="7"/>
      <c r="N561" s="7"/>
      <c r="O561" s="7"/>
      <c r="P561" s="7"/>
      <c r="Q561" s="7"/>
      <c r="R561" s="7"/>
      <c r="S561" s="7"/>
      <c r="T561" s="7"/>
      <c r="U561" s="7"/>
      <c r="V561" s="288"/>
      <c r="W561" s="191"/>
      <c r="X561" s="7"/>
      <c r="Y561" s="28"/>
      <c r="AB561" s="31"/>
      <c r="AC561" s="31"/>
      <c r="AD561" s="31"/>
    </row>
    <row r="562" ht="15.75" customHeight="1">
      <c r="F562" s="7"/>
      <c r="G562" s="7"/>
      <c r="H562" s="7"/>
      <c r="I562" s="7"/>
      <c r="J562" s="7"/>
      <c r="K562" s="7"/>
      <c r="L562" s="7"/>
      <c r="M562" s="7"/>
      <c r="N562" s="7"/>
      <c r="O562" s="7"/>
      <c r="P562" s="7"/>
      <c r="Q562" s="7"/>
      <c r="R562" s="7"/>
      <c r="S562" s="7"/>
      <c r="T562" s="7"/>
      <c r="U562" s="7"/>
      <c r="V562" s="288"/>
      <c r="W562" s="191"/>
      <c r="X562" s="7"/>
      <c r="Y562" s="28"/>
      <c r="AB562" s="31"/>
      <c r="AC562" s="31"/>
      <c r="AD562" s="31"/>
    </row>
    <row r="563" ht="15.75" customHeight="1">
      <c r="F563" s="7"/>
      <c r="G563" s="7"/>
      <c r="H563" s="7"/>
      <c r="I563" s="7"/>
      <c r="J563" s="7"/>
      <c r="K563" s="7"/>
      <c r="L563" s="7"/>
      <c r="M563" s="7"/>
      <c r="N563" s="7"/>
      <c r="O563" s="7"/>
      <c r="P563" s="7"/>
      <c r="Q563" s="7"/>
      <c r="R563" s="7"/>
      <c r="S563" s="7"/>
      <c r="T563" s="7"/>
      <c r="U563" s="7"/>
      <c r="V563" s="288"/>
      <c r="W563" s="191"/>
      <c r="X563" s="7"/>
      <c r="Y563" s="28"/>
      <c r="AB563" s="31"/>
      <c r="AC563" s="31"/>
      <c r="AD563" s="31"/>
    </row>
    <row r="564" ht="15.75" customHeight="1">
      <c r="F564" s="7"/>
      <c r="G564" s="7"/>
      <c r="H564" s="7"/>
      <c r="I564" s="7"/>
      <c r="J564" s="7"/>
      <c r="K564" s="7"/>
      <c r="L564" s="7"/>
      <c r="M564" s="7"/>
      <c r="N564" s="7"/>
      <c r="O564" s="7"/>
      <c r="P564" s="7"/>
      <c r="Q564" s="7"/>
      <c r="R564" s="7"/>
      <c r="S564" s="7"/>
      <c r="T564" s="7"/>
      <c r="U564" s="7"/>
      <c r="V564" s="288"/>
      <c r="W564" s="191"/>
      <c r="X564" s="7"/>
      <c r="Y564" s="28"/>
      <c r="AB564" s="31"/>
      <c r="AC564" s="31"/>
      <c r="AD564" s="31"/>
    </row>
    <row r="565" ht="15.75" customHeight="1">
      <c r="F565" s="7"/>
      <c r="G565" s="7"/>
      <c r="H565" s="7"/>
      <c r="I565" s="7"/>
      <c r="J565" s="7"/>
      <c r="K565" s="7"/>
      <c r="L565" s="7"/>
      <c r="M565" s="7"/>
      <c r="N565" s="7"/>
      <c r="O565" s="7"/>
      <c r="P565" s="7"/>
      <c r="Q565" s="7"/>
      <c r="R565" s="7"/>
      <c r="S565" s="7"/>
      <c r="T565" s="7"/>
      <c r="U565" s="7"/>
      <c r="V565" s="288"/>
      <c r="W565" s="191"/>
      <c r="X565" s="7"/>
      <c r="Y565" s="28"/>
      <c r="AB565" s="31"/>
      <c r="AC565" s="31"/>
      <c r="AD565" s="31"/>
    </row>
    <row r="566" ht="15.75" customHeight="1">
      <c r="F566" s="7"/>
      <c r="G566" s="7"/>
      <c r="H566" s="7"/>
      <c r="I566" s="7"/>
      <c r="J566" s="7"/>
      <c r="K566" s="7"/>
      <c r="L566" s="7"/>
      <c r="M566" s="7"/>
      <c r="N566" s="7"/>
      <c r="O566" s="7"/>
      <c r="P566" s="7"/>
      <c r="Q566" s="7"/>
      <c r="R566" s="7"/>
      <c r="S566" s="7"/>
      <c r="T566" s="7"/>
      <c r="U566" s="7"/>
      <c r="V566" s="288"/>
      <c r="W566" s="191"/>
      <c r="X566" s="7"/>
      <c r="Y566" s="28"/>
      <c r="AB566" s="31"/>
      <c r="AC566" s="31"/>
      <c r="AD566" s="31"/>
    </row>
    <row r="567" ht="15.75" customHeight="1">
      <c r="F567" s="7"/>
      <c r="G567" s="7"/>
      <c r="H567" s="7"/>
      <c r="I567" s="7"/>
      <c r="J567" s="7"/>
      <c r="K567" s="7"/>
      <c r="L567" s="7"/>
      <c r="M567" s="7"/>
      <c r="N567" s="7"/>
      <c r="O567" s="7"/>
      <c r="P567" s="7"/>
      <c r="Q567" s="7"/>
      <c r="R567" s="7"/>
      <c r="S567" s="7"/>
      <c r="T567" s="7"/>
      <c r="U567" s="7"/>
      <c r="V567" s="288"/>
      <c r="W567" s="191"/>
      <c r="X567" s="7"/>
      <c r="Y567" s="28"/>
      <c r="AB567" s="31"/>
      <c r="AC567" s="31"/>
      <c r="AD567" s="31"/>
    </row>
    <row r="568" ht="15.75" customHeight="1">
      <c r="F568" s="7"/>
      <c r="G568" s="7"/>
      <c r="H568" s="7"/>
      <c r="I568" s="7"/>
      <c r="J568" s="7"/>
      <c r="K568" s="7"/>
      <c r="L568" s="7"/>
      <c r="M568" s="7"/>
      <c r="N568" s="7"/>
      <c r="O568" s="7"/>
      <c r="P568" s="7"/>
      <c r="Q568" s="7"/>
      <c r="R568" s="7"/>
      <c r="S568" s="7"/>
      <c r="T568" s="7"/>
      <c r="U568" s="7"/>
      <c r="V568" s="288"/>
      <c r="W568" s="191"/>
      <c r="X568" s="7"/>
      <c r="Y568" s="28"/>
      <c r="AB568" s="31"/>
      <c r="AC568" s="31"/>
      <c r="AD568" s="31"/>
    </row>
    <row r="569" ht="15.75" customHeight="1">
      <c r="F569" s="7"/>
      <c r="G569" s="7"/>
      <c r="H569" s="7"/>
      <c r="I569" s="7"/>
      <c r="J569" s="7"/>
      <c r="K569" s="7"/>
      <c r="L569" s="7"/>
      <c r="M569" s="7"/>
      <c r="N569" s="7"/>
      <c r="O569" s="7"/>
      <c r="P569" s="7"/>
      <c r="Q569" s="7"/>
      <c r="R569" s="7"/>
      <c r="S569" s="7"/>
      <c r="T569" s="7"/>
      <c r="U569" s="7"/>
      <c r="V569" s="288"/>
      <c r="W569" s="191"/>
      <c r="X569" s="7"/>
      <c r="Y569" s="28"/>
      <c r="AB569" s="31"/>
      <c r="AC569" s="31"/>
      <c r="AD569" s="31"/>
    </row>
    <row r="570" ht="15.75" customHeight="1">
      <c r="F570" s="7"/>
      <c r="G570" s="7"/>
      <c r="H570" s="7"/>
      <c r="I570" s="7"/>
      <c r="J570" s="7"/>
      <c r="K570" s="7"/>
      <c r="L570" s="7"/>
      <c r="M570" s="7"/>
      <c r="N570" s="7"/>
      <c r="O570" s="7"/>
      <c r="P570" s="7"/>
      <c r="Q570" s="7"/>
      <c r="R570" s="7"/>
      <c r="S570" s="7"/>
      <c r="T570" s="7"/>
      <c r="U570" s="7"/>
      <c r="V570" s="288"/>
      <c r="W570" s="191"/>
      <c r="X570" s="7"/>
      <c r="Y570" s="28"/>
      <c r="AB570" s="31"/>
      <c r="AC570" s="31"/>
      <c r="AD570" s="31"/>
    </row>
    <row r="571" ht="15.75" customHeight="1">
      <c r="F571" s="7"/>
      <c r="G571" s="7"/>
      <c r="H571" s="7"/>
      <c r="I571" s="7"/>
      <c r="J571" s="7"/>
      <c r="K571" s="7"/>
      <c r="L571" s="7"/>
      <c r="M571" s="7"/>
      <c r="N571" s="7"/>
      <c r="O571" s="7"/>
      <c r="P571" s="7"/>
      <c r="Q571" s="7"/>
      <c r="R571" s="7"/>
      <c r="S571" s="7"/>
      <c r="T571" s="7"/>
      <c r="U571" s="7"/>
      <c r="V571" s="288"/>
      <c r="W571" s="191"/>
      <c r="X571" s="7"/>
      <c r="Y571" s="28"/>
      <c r="AB571" s="31"/>
      <c r="AC571" s="31"/>
      <c r="AD571" s="31"/>
    </row>
    <row r="572" ht="15.75" customHeight="1">
      <c r="F572" s="7"/>
      <c r="G572" s="7"/>
      <c r="H572" s="7"/>
      <c r="I572" s="7"/>
      <c r="J572" s="7"/>
      <c r="K572" s="7"/>
      <c r="L572" s="7"/>
      <c r="M572" s="7"/>
      <c r="N572" s="7"/>
      <c r="O572" s="7"/>
      <c r="P572" s="7"/>
      <c r="Q572" s="7"/>
      <c r="R572" s="7"/>
      <c r="S572" s="7"/>
      <c r="T572" s="7"/>
      <c r="U572" s="7"/>
      <c r="V572" s="288"/>
      <c r="W572" s="191"/>
      <c r="X572" s="7"/>
      <c r="Y572" s="28"/>
      <c r="AB572" s="31"/>
      <c r="AC572" s="31"/>
      <c r="AD572" s="31"/>
    </row>
    <row r="573" ht="15.75" customHeight="1">
      <c r="F573" s="7"/>
      <c r="G573" s="7"/>
      <c r="H573" s="7"/>
      <c r="I573" s="7"/>
      <c r="J573" s="7"/>
      <c r="K573" s="7"/>
      <c r="L573" s="7"/>
      <c r="M573" s="7"/>
      <c r="N573" s="7"/>
      <c r="O573" s="7"/>
      <c r="P573" s="7"/>
      <c r="Q573" s="7"/>
      <c r="R573" s="7"/>
      <c r="S573" s="7"/>
      <c r="T573" s="7"/>
      <c r="U573" s="7"/>
      <c r="V573" s="288"/>
      <c r="W573" s="191"/>
      <c r="X573" s="7"/>
      <c r="Y573" s="28"/>
      <c r="AB573" s="31"/>
      <c r="AC573" s="31"/>
      <c r="AD573" s="31"/>
    </row>
    <row r="574" ht="15.75" customHeight="1">
      <c r="F574" s="7"/>
      <c r="G574" s="7"/>
      <c r="H574" s="7"/>
      <c r="I574" s="7"/>
      <c r="J574" s="7"/>
      <c r="K574" s="7"/>
      <c r="L574" s="7"/>
      <c r="M574" s="7"/>
      <c r="N574" s="7"/>
      <c r="O574" s="7"/>
      <c r="P574" s="7"/>
      <c r="Q574" s="7"/>
      <c r="R574" s="7"/>
      <c r="S574" s="7"/>
      <c r="T574" s="7"/>
      <c r="U574" s="7"/>
      <c r="V574" s="288"/>
      <c r="W574" s="191"/>
      <c r="X574" s="7"/>
      <c r="Y574" s="28"/>
      <c r="AB574" s="31"/>
      <c r="AC574" s="31"/>
      <c r="AD574" s="31"/>
    </row>
    <row r="575" ht="15.75" customHeight="1">
      <c r="F575" s="7"/>
      <c r="G575" s="7"/>
      <c r="H575" s="7"/>
      <c r="I575" s="7"/>
      <c r="J575" s="7"/>
      <c r="K575" s="7"/>
      <c r="L575" s="7"/>
      <c r="M575" s="7"/>
      <c r="N575" s="7"/>
      <c r="O575" s="7"/>
      <c r="P575" s="7"/>
      <c r="Q575" s="7"/>
      <c r="R575" s="7"/>
      <c r="S575" s="7"/>
      <c r="T575" s="7"/>
      <c r="U575" s="7"/>
      <c r="V575" s="288"/>
      <c r="W575" s="191"/>
      <c r="X575" s="7"/>
      <c r="Y575" s="28"/>
      <c r="AB575" s="31"/>
      <c r="AC575" s="31"/>
      <c r="AD575" s="31"/>
    </row>
    <row r="576" ht="15.75" customHeight="1">
      <c r="F576" s="7"/>
      <c r="G576" s="7"/>
      <c r="H576" s="7"/>
      <c r="I576" s="7"/>
      <c r="J576" s="7"/>
      <c r="K576" s="7"/>
      <c r="L576" s="7"/>
      <c r="M576" s="7"/>
      <c r="N576" s="7"/>
      <c r="O576" s="7"/>
      <c r="P576" s="7"/>
      <c r="Q576" s="7"/>
      <c r="R576" s="7"/>
      <c r="S576" s="7"/>
      <c r="T576" s="7"/>
      <c r="U576" s="7"/>
      <c r="V576" s="288"/>
      <c r="W576" s="191"/>
      <c r="X576" s="7"/>
      <c r="Y576" s="28"/>
      <c r="AB576" s="31"/>
      <c r="AC576" s="31"/>
      <c r="AD576" s="31"/>
    </row>
    <row r="577" ht="15.75" customHeight="1">
      <c r="F577" s="7"/>
      <c r="G577" s="7"/>
      <c r="H577" s="7"/>
      <c r="I577" s="7"/>
      <c r="J577" s="7"/>
      <c r="K577" s="7"/>
      <c r="L577" s="7"/>
      <c r="M577" s="7"/>
      <c r="N577" s="7"/>
      <c r="O577" s="7"/>
      <c r="P577" s="7"/>
      <c r="Q577" s="7"/>
      <c r="R577" s="7"/>
      <c r="S577" s="7"/>
      <c r="T577" s="7"/>
      <c r="U577" s="7"/>
      <c r="V577" s="288"/>
      <c r="W577" s="191"/>
      <c r="X577" s="7"/>
      <c r="Y577" s="28"/>
      <c r="AB577" s="31"/>
      <c r="AC577" s="31"/>
      <c r="AD577" s="31"/>
    </row>
    <row r="578" ht="15.75" customHeight="1">
      <c r="F578" s="7"/>
      <c r="G578" s="7"/>
      <c r="H578" s="7"/>
      <c r="I578" s="7"/>
      <c r="J578" s="7"/>
      <c r="K578" s="7"/>
      <c r="L578" s="7"/>
      <c r="M578" s="7"/>
      <c r="N578" s="7"/>
      <c r="O578" s="7"/>
      <c r="P578" s="7"/>
      <c r="Q578" s="7"/>
      <c r="R578" s="7"/>
      <c r="S578" s="7"/>
      <c r="T578" s="7"/>
      <c r="U578" s="7"/>
      <c r="V578" s="288"/>
      <c r="W578" s="191"/>
      <c r="X578" s="7"/>
      <c r="Y578" s="28"/>
      <c r="AB578" s="31"/>
      <c r="AC578" s="31"/>
      <c r="AD578" s="31"/>
    </row>
    <row r="579" ht="15.75" customHeight="1">
      <c r="F579" s="7"/>
      <c r="G579" s="7"/>
      <c r="H579" s="7"/>
      <c r="I579" s="7"/>
      <c r="J579" s="7"/>
      <c r="K579" s="7"/>
      <c r="L579" s="7"/>
      <c r="M579" s="7"/>
      <c r="N579" s="7"/>
      <c r="O579" s="7"/>
      <c r="P579" s="7"/>
      <c r="Q579" s="7"/>
      <c r="R579" s="7"/>
      <c r="S579" s="7"/>
      <c r="T579" s="7"/>
      <c r="U579" s="7"/>
      <c r="V579" s="288"/>
      <c r="W579" s="191"/>
      <c r="X579" s="7"/>
      <c r="Y579" s="28"/>
      <c r="AB579" s="31"/>
      <c r="AC579" s="31"/>
      <c r="AD579" s="31"/>
    </row>
    <row r="580" ht="15.75" customHeight="1">
      <c r="F580" s="7"/>
      <c r="G580" s="7"/>
      <c r="H580" s="7"/>
      <c r="I580" s="7"/>
      <c r="J580" s="7"/>
      <c r="K580" s="7"/>
      <c r="L580" s="7"/>
      <c r="M580" s="7"/>
      <c r="N580" s="7"/>
      <c r="O580" s="7"/>
      <c r="P580" s="7"/>
      <c r="Q580" s="7"/>
      <c r="R580" s="7"/>
      <c r="S580" s="7"/>
      <c r="T580" s="7"/>
      <c r="U580" s="7"/>
      <c r="V580" s="288"/>
      <c r="W580" s="191"/>
      <c r="X580" s="7"/>
      <c r="Y580" s="28"/>
      <c r="AB580" s="31"/>
      <c r="AC580" s="31"/>
      <c r="AD580" s="31"/>
    </row>
    <row r="581" ht="15.75" customHeight="1">
      <c r="F581" s="7"/>
      <c r="G581" s="7"/>
      <c r="H581" s="7"/>
      <c r="I581" s="7"/>
      <c r="J581" s="7"/>
      <c r="K581" s="7"/>
      <c r="L581" s="7"/>
      <c r="M581" s="7"/>
      <c r="N581" s="7"/>
      <c r="O581" s="7"/>
      <c r="P581" s="7"/>
      <c r="Q581" s="7"/>
      <c r="R581" s="7"/>
      <c r="S581" s="7"/>
      <c r="T581" s="7"/>
      <c r="U581" s="7"/>
      <c r="V581" s="288"/>
      <c r="W581" s="191"/>
      <c r="X581" s="7"/>
      <c r="Y581" s="28"/>
      <c r="AB581" s="31"/>
      <c r="AC581" s="31"/>
      <c r="AD581" s="31"/>
    </row>
    <row r="582" ht="15.75" customHeight="1">
      <c r="F582" s="7"/>
      <c r="G582" s="7"/>
      <c r="H582" s="7"/>
      <c r="I582" s="7"/>
      <c r="J582" s="7"/>
      <c r="K582" s="7"/>
      <c r="L582" s="7"/>
      <c r="M582" s="7"/>
      <c r="N582" s="7"/>
      <c r="O582" s="7"/>
      <c r="P582" s="7"/>
      <c r="Q582" s="7"/>
      <c r="R582" s="7"/>
      <c r="S582" s="7"/>
      <c r="T582" s="7"/>
      <c r="U582" s="7"/>
      <c r="V582" s="288"/>
      <c r="W582" s="191"/>
      <c r="X582" s="7"/>
      <c r="Y582" s="28"/>
      <c r="AB582" s="31"/>
      <c r="AC582" s="31"/>
      <c r="AD582" s="31"/>
    </row>
    <row r="583" ht="15.75" customHeight="1">
      <c r="F583" s="7"/>
      <c r="G583" s="7"/>
      <c r="H583" s="7"/>
      <c r="I583" s="7"/>
      <c r="J583" s="7"/>
      <c r="K583" s="7"/>
      <c r="L583" s="7"/>
      <c r="M583" s="7"/>
      <c r="N583" s="7"/>
      <c r="O583" s="7"/>
      <c r="P583" s="7"/>
      <c r="Q583" s="7"/>
      <c r="R583" s="7"/>
      <c r="S583" s="7"/>
      <c r="T583" s="7"/>
      <c r="U583" s="7"/>
      <c r="V583" s="288"/>
      <c r="W583" s="191"/>
      <c r="X583" s="7"/>
      <c r="Y583" s="28"/>
      <c r="AB583" s="31"/>
      <c r="AC583" s="31"/>
      <c r="AD583" s="31"/>
    </row>
    <row r="584" ht="15.75" customHeight="1">
      <c r="F584" s="7"/>
      <c r="G584" s="7"/>
      <c r="H584" s="7"/>
      <c r="I584" s="7"/>
      <c r="J584" s="7"/>
      <c r="K584" s="7"/>
      <c r="L584" s="7"/>
      <c r="M584" s="7"/>
      <c r="N584" s="7"/>
      <c r="O584" s="7"/>
      <c r="P584" s="7"/>
      <c r="Q584" s="7"/>
      <c r="R584" s="7"/>
      <c r="S584" s="7"/>
      <c r="T584" s="7"/>
      <c r="U584" s="7"/>
      <c r="V584" s="288"/>
      <c r="W584" s="191"/>
      <c r="X584" s="7"/>
      <c r="Y584" s="28"/>
      <c r="AB584" s="31"/>
      <c r="AC584" s="31"/>
      <c r="AD584" s="31"/>
    </row>
    <row r="585" ht="15.75" customHeight="1">
      <c r="F585" s="7"/>
      <c r="G585" s="7"/>
      <c r="H585" s="7"/>
      <c r="I585" s="7"/>
      <c r="J585" s="7"/>
      <c r="K585" s="7"/>
      <c r="L585" s="7"/>
      <c r="M585" s="7"/>
      <c r="N585" s="7"/>
      <c r="O585" s="7"/>
      <c r="P585" s="7"/>
      <c r="Q585" s="7"/>
      <c r="R585" s="7"/>
      <c r="S585" s="7"/>
      <c r="T585" s="7"/>
      <c r="U585" s="7"/>
      <c r="V585" s="288"/>
      <c r="W585" s="191"/>
      <c r="X585" s="7"/>
      <c r="Y585" s="28"/>
      <c r="AB585" s="31"/>
      <c r="AC585" s="31"/>
      <c r="AD585" s="31"/>
    </row>
    <row r="586" ht="15.75" customHeight="1">
      <c r="F586" s="7"/>
      <c r="G586" s="7"/>
      <c r="H586" s="7"/>
      <c r="I586" s="7"/>
      <c r="J586" s="7"/>
      <c r="K586" s="7"/>
      <c r="L586" s="7"/>
      <c r="M586" s="7"/>
      <c r="N586" s="7"/>
      <c r="O586" s="7"/>
      <c r="P586" s="7"/>
      <c r="Q586" s="7"/>
      <c r="R586" s="7"/>
      <c r="S586" s="7"/>
      <c r="T586" s="7"/>
      <c r="U586" s="7"/>
      <c r="V586" s="288"/>
      <c r="W586" s="191"/>
      <c r="X586" s="7"/>
      <c r="Y586" s="28"/>
      <c r="AB586" s="31"/>
      <c r="AC586" s="31"/>
      <c r="AD586" s="31"/>
    </row>
    <row r="587" ht="15.75" customHeight="1">
      <c r="F587" s="7"/>
      <c r="G587" s="7"/>
      <c r="H587" s="7"/>
      <c r="I587" s="7"/>
      <c r="J587" s="7"/>
      <c r="K587" s="7"/>
      <c r="L587" s="7"/>
      <c r="M587" s="7"/>
      <c r="N587" s="7"/>
      <c r="O587" s="7"/>
      <c r="P587" s="7"/>
      <c r="Q587" s="7"/>
      <c r="R587" s="7"/>
      <c r="S587" s="7"/>
      <c r="T587" s="7"/>
      <c r="U587" s="7"/>
      <c r="V587" s="288"/>
      <c r="W587" s="191"/>
      <c r="X587" s="7"/>
      <c r="Y587" s="28"/>
      <c r="AB587" s="31"/>
      <c r="AC587" s="31"/>
      <c r="AD587" s="31"/>
    </row>
    <row r="588" ht="15.75" customHeight="1">
      <c r="F588" s="7"/>
      <c r="G588" s="7"/>
      <c r="H588" s="7"/>
      <c r="I588" s="7"/>
      <c r="J588" s="7"/>
      <c r="K588" s="7"/>
      <c r="L588" s="7"/>
      <c r="M588" s="7"/>
      <c r="N588" s="7"/>
      <c r="O588" s="7"/>
      <c r="P588" s="7"/>
      <c r="Q588" s="7"/>
      <c r="R588" s="7"/>
      <c r="S588" s="7"/>
      <c r="T588" s="7"/>
      <c r="U588" s="7"/>
      <c r="V588" s="288"/>
      <c r="W588" s="191"/>
      <c r="X588" s="7"/>
      <c r="Y588" s="28"/>
      <c r="AB588" s="31"/>
      <c r="AC588" s="31"/>
      <c r="AD588" s="31"/>
    </row>
    <row r="589" ht="15.75" customHeight="1">
      <c r="F589" s="7"/>
      <c r="G589" s="7"/>
      <c r="H589" s="7"/>
      <c r="I589" s="7"/>
      <c r="J589" s="7"/>
      <c r="K589" s="7"/>
      <c r="L589" s="7"/>
      <c r="M589" s="7"/>
      <c r="N589" s="7"/>
      <c r="O589" s="7"/>
      <c r="P589" s="7"/>
      <c r="Q589" s="7"/>
      <c r="R589" s="7"/>
      <c r="S589" s="7"/>
      <c r="T589" s="7"/>
      <c r="U589" s="7"/>
      <c r="V589" s="288"/>
      <c r="W589" s="191"/>
      <c r="X589" s="7"/>
      <c r="Y589" s="28"/>
      <c r="AB589" s="31"/>
      <c r="AC589" s="31"/>
      <c r="AD589" s="31"/>
    </row>
    <row r="590" ht="15.75" customHeight="1">
      <c r="F590" s="7"/>
      <c r="G590" s="7"/>
      <c r="H590" s="7"/>
      <c r="I590" s="7"/>
      <c r="J590" s="7"/>
      <c r="K590" s="7"/>
      <c r="L590" s="7"/>
      <c r="M590" s="7"/>
      <c r="N590" s="7"/>
      <c r="O590" s="7"/>
      <c r="P590" s="7"/>
      <c r="Q590" s="7"/>
      <c r="R590" s="7"/>
      <c r="S590" s="7"/>
      <c r="T590" s="7"/>
      <c r="U590" s="7"/>
      <c r="V590" s="288"/>
      <c r="W590" s="191"/>
      <c r="X590" s="7"/>
      <c r="Y590" s="28"/>
      <c r="AB590" s="31"/>
      <c r="AC590" s="31"/>
      <c r="AD590" s="31"/>
    </row>
    <row r="591" ht="15.75" customHeight="1">
      <c r="F591" s="7"/>
      <c r="G591" s="7"/>
      <c r="H591" s="7"/>
      <c r="I591" s="7"/>
      <c r="J591" s="7"/>
      <c r="K591" s="7"/>
      <c r="L591" s="7"/>
      <c r="M591" s="7"/>
      <c r="N591" s="7"/>
      <c r="O591" s="7"/>
      <c r="P591" s="7"/>
      <c r="Q591" s="7"/>
      <c r="R591" s="7"/>
      <c r="S591" s="7"/>
      <c r="T591" s="7"/>
      <c r="U591" s="7"/>
      <c r="V591" s="288"/>
      <c r="W591" s="191"/>
      <c r="X591" s="7"/>
      <c r="Y591" s="28"/>
      <c r="AB591" s="31"/>
      <c r="AC591" s="31"/>
      <c r="AD591" s="31"/>
    </row>
    <row r="592" ht="15.75" customHeight="1">
      <c r="F592" s="7"/>
      <c r="G592" s="7"/>
      <c r="H592" s="7"/>
      <c r="I592" s="7"/>
      <c r="J592" s="7"/>
      <c r="K592" s="7"/>
      <c r="L592" s="7"/>
      <c r="M592" s="7"/>
      <c r="N592" s="7"/>
      <c r="O592" s="7"/>
      <c r="P592" s="7"/>
      <c r="Q592" s="7"/>
      <c r="R592" s="7"/>
      <c r="S592" s="7"/>
      <c r="T592" s="7"/>
      <c r="U592" s="7"/>
      <c r="V592" s="288"/>
      <c r="W592" s="191"/>
      <c r="X592" s="7"/>
      <c r="Y592" s="28"/>
      <c r="AB592" s="31"/>
      <c r="AC592" s="31"/>
      <c r="AD592" s="31"/>
    </row>
    <row r="593" ht="15.75" customHeight="1">
      <c r="F593" s="7"/>
      <c r="G593" s="7"/>
      <c r="H593" s="7"/>
      <c r="I593" s="7"/>
      <c r="J593" s="7"/>
      <c r="K593" s="7"/>
      <c r="L593" s="7"/>
      <c r="M593" s="7"/>
      <c r="N593" s="7"/>
      <c r="O593" s="7"/>
      <c r="P593" s="7"/>
      <c r="Q593" s="7"/>
      <c r="R593" s="7"/>
      <c r="S593" s="7"/>
      <c r="T593" s="7"/>
      <c r="U593" s="7"/>
      <c r="V593" s="288"/>
      <c r="W593" s="191"/>
      <c r="X593" s="7"/>
      <c r="Y593" s="28"/>
      <c r="AB593" s="31"/>
      <c r="AC593" s="31"/>
      <c r="AD593" s="31"/>
    </row>
    <row r="594" ht="15.75" customHeight="1">
      <c r="F594" s="7"/>
      <c r="G594" s="7"/>
      <c r="H594" s="7"/>
      <c r="I594" s="7"/>
      <c r="J594" s="7"/>
      <c r="K594" s="7"/>
      <c r="L594" s="7"/>
      <c r="M594" s="7"/>
      <c r="N594" s="7"/>
      <c r="O594" s="7"/>
      <c r="P594" s="7"/>
      <c r="Q594" s="7"/>
      <c r="R594" s="7"/>
      <c r="S594" s="7"/>
      <c r="T594" s="7"/>
      <c r="U594" s="7"/>
      <c r="V594" s="288"/>
      <c r="W594" s="191"/>
      <c r="X594" s="7"/>
      <c r="Y594" s="28"/>
      <c r="AB594" s="31"/>
      <c r="AC594" s="31"/>
      <c r="AD594" s="31"/>
    </row>
    <row r="595" ht="15.75" customHeight="1">
      <c r="F595" s="7"/>
      <c r="G595" s="7"/>
      <c r="H595" s="7"/>
      <c r="I595" s="7"/>
      <c r="J595" s="7"/>
      <c r="K595" s="7"/>
      <c r="L595" s="7"/>
      <c r="M595" s="7"/>
      <c r="N595" s="7"/>
      <c r="O595" s="7"/>
      <c r="P595" s="7"/>
      <c r="Q595" s="7"/>
      <c r="R595" s="7"/>
      <c r="S595" s="7"/>
      <c r="T595" s="7"/>
      <c r="U595" s="7"/>
      <c r="V595" s="288"/>
      <c r="W595" s="191"/>
      <c r="X595" s="7"/>
      <c r="Y595" s="28"/>
      <c r="AB595" s="31"/>
      <c r="AC595" s="31"/>
      <c r="AD595" s="31"/>
    </row>
    <row r="596" ht="15.75" customHeight="1">
      <c r="F596" s="7"/>
      <c r="G596" s="7"/>
      <c r="H596" s="7"/>
      <c r="I596" s="7"/>
      <c r="J596" s="7"/>
      <c r="K596" s="7"/>
      <c r="L596" s="7"/>
      <c r="M596" s="7"/>
      <c r="N596" s="7"/>
      <c r="O596" s="7"/>
      <c r="P596" s="7"/>
      <c r="Q596" s="7"/>
      <c r="R596" s="7"/>
      <c r="S596" s="7"/>
      <c r="T596" s="7"/>
      <c r="U596" s="7"/>
      <c r="V596" s="288"/>
      <c r="W596" s="191"/>
      <c r="X596" s="7"/>
      <c r="Y596" s="28"/>
      <c r="AB596" s="31"/>
      <c r="AC596" s="31"/>
      <c r="AD596" s="31"/>
    </row>
    <row r="597" ht="15.75" customHeight="1">
      <c r="F597" s="7"/>
      <c r="G597" s="7"/>
      <c r="H597" s="7"/>
      <c r="I597" s="7"/>
      <c r="J597" s="7"/>
      <c r="K597" s="7"/>
      <c r="L597" s="7"/>
      <c r="M597" s="7"/>
      <c r="N597" s="7"/>
      <c r="O597" s="7"/>
      <c r="P597" s="7"/>
      <c r="Q597" s="7"/>
      <c r="R597" s="7"/>
      <c r="S597" s="7"/>
      <c r="T597" s="7"/>
      <c r="U597" s="7"/>
      <c r="V597" s="288"/>
      <c r="W597" s="191"/>
      <c r="X597" s="7"/>
      <c r="Y597" s="28"/>
      <c r="AB597" s="31"/>
      <c r="AC597" s="31"/>
      <c r="AD597" s="31"/>
    </row>
    <row r="598" ht="15.75" customHeight="1">
      <c r="F598" s="7"/>
      <c r="G598" s="7"/>
      <c r="H598" s="7"/>
      <c r="I598" s="7"/>
      <c r="J598" s="7"/>
      <c r="K598" s="7"/>
      <c r="L598" s="7"/>
      <c r="M598" s="7"/>
      <c r="N598" s="7"/>
      <c r="O598" s="7"/>
      <c r="P598" s="7"/>
      <c r="Q598" s="7"/>
      <c r="R598" s="7"/>
      <c r="S598" s="7"/>
      <c r="T598" s="7"/>
      <c r="U598" s="7"/>
      <c r="V598" s="288"/>
      <c r="W598" s="191"/>
      <c r="X598" s="7"/>
      <c r="Y598" s="28"/>
      <c r="AB598" s="31"/>
      <c r="AC598" s="31"/>
      <c r="AD598" s="31"/>
    </row>
    <row r="599" ht="15.75" customHeight="1">
      <c r="F599" s="7"/>
      <c r="G599" s="7"/>
      <c r="H599" s="7"/>
      <c r="I599" s="7"/>
      <c r="J599" s="7"/>
      <c r="K599" s="7"/>
      <c r="L599" s="7"/>
      <c r="M599" s="7"/>
      <c r="N599" s="7"/>
      <c r="O599" s="7"/>
      <c r="P599" s="7"/>
      <c r="Q599" s="7"/>
      <c r="R599" s="7"/>
      <c r="S599" s="7"/>
      <c r="T599" s="7"/>
      <c r="U599" s="7"/>
      <c r="V599" s="288"/>
      <c r="W599" s="191"/>
      <c r="X599" s="7"/>
      <c r="Y599" s="28"/>
      <c r="AB599" s="31"/>
      <c r="AC599" s="31"/>
      <c r="AD599" s="31"/>
    </row>
    <row r="600" ht="15.75" customHeight="1">
      <c r="F600" s="7"/>
      <c r="G600" s="7"/>
      <c r="H600" s="7"/>
      <c r="I600" s="7"/>
      <c r="J600" s="7"/>
      <c r="K600" s="7"/>
      <c r="L600" s="7"/>
      <c r="M600" s="7"/>
      <c r="N600" s="7"/>
      <c r="O600" s="7"/>
      <c r="P600" s="7"/>
      <c r="Q600" s="7"/>
      <c r="R600" s="7"/>
      <c r="S600" s="7"/>
      <c r="T600" s="7"/>
      <c r="U600" s="7"/>
      <c r="V600" s="288"/>
      <c r="W600" s="191"/>
      <c r="X600" s="7"/>
      <c r="Y600" s="28"/>
      <c r="AB600" s="31"/>
      <c r="AC600" s="31"/>
      <c r="AD600" s="31"/>
    </row>
    <row r="601" ht="15.75" customHeight="1">
      <c r="F601" s="7"/>
      <c r="G601" s="7"/>
      <c r="H601" s="7"/>
      <c r="I601" s="7"/>
      <c r="J601" s="7"/>
      <c r="K601" s="7"/>
      <c r="L601" s="7"/>
      <c r="M601" s="7"/>
      <c r="N601" s="7"/>
      <c r="O601" s="7"/>
      <c r="P601" s="7"/>
      <c r="Q601" s="7"/>
      <c r="R601" s="7"/>
      <c r="S601" s="7"/>
      <c r="T601" s="7"/>
      <c r="U601" s="7"/>
      <c r="V601" s="288"/>
      <c r="W601" s="191"/>
      <c r="X601" s="7"/>
      <c r="Y601" s="28"/>
      <c r="AB601" s="31"/>
      <c r="AC601" s="31"/>
      <c r="AD601" s="31"/>
    </row>
    <row r="602" ht="15.75" customHeight="1">
      <c r="F602" s="7"/>
      <c r="G602" s="7"/>
      <c r="H602" s="7"/>
      <c r="I602" s="7"/>
      <c r="J602" s="7"/>
      <c r="K602" s="7"/>
      <c r="L602" s="7"/>
      <c r="M602" s="7"/>
      <c r="N602" s="7"/>
      <c r="O602" s="7"/>
      <c r="P602" s="7"/>
      <c r="Q602" s="7"/>
      <c r="R602" s="7"/>
      <c r="S602" s="7"/>
      <c r="T602" s="7"/>
      <c r="U602" s="7"/>
      <c r="V602" s="288"/>
      <c r="W602" s="191"/>
      <c r="X602" s="7"/>
      <c r="Y602" s="28"/>
      <c r="AB602" s="31"/>
      <c r="AC602" s="31"/>
      <c r="AD602" s="31"/>
    </row>
    <row r="603" ht="15.75" customHeight="1">
      <c r="F603" s="7"/>
      <c r="G603" s="7"/>
      <c r="H603" s="7"/>
      <c r="I603" s="7"/>
      <c r="J603" s="7"/>
      <c r="K603" s="7"/>
      <c r="L603" s="7"/>
      <c r="M603" s="7"/>
      <c r="N603" s="7"/>
      <c r="O603" s="7"/>
      <c r="P603" s="7"/>
      <c r="Q603" s="7"/>
      <c r="R603" s="7"/>
      <c r="S603" s="7"/>
      <c r="T603" s="7"/>
      <c r="U603" s="7"/>
      <c r="V603" s="288"/>
      <c r="W603" s="191"/>
      <c r="X603" s="7"/>
      <c r="Y603" s="28"/>
      <c r="AB603" s="31"/>
      <c r="AC603" s="31"/>
      <c r="AD603" s="31"/>
    </row>
    <row r="604" ht="15.75" customHeight="1">
      <c r="F604" s="7"/>
      <c r="G604" s="7"/>
      <c r="H604" s="7"/>
      <c r="I604" s="7"/>
      <c r="J604" s="7"/>
      <c r="K604" s="7"/>
      <c r="L604" s="7"/>
      <c r="M604" s="7"/>
      <c r="N604" s="7"/>
      <c r="O604" s="7"/>
      <c r="P604" s="7"/>
      <c r="Q604" s="7"/>
      <c r="R604" s="7"/>
      <c r="S604" s="7"/>
      <c r="T604" s="7"/>
      <c r="U604" s="7"/>
      <c r="V604" s="288"/>
      <c r="W604" s="191"/>
      <c r="X604" s="7"/>
      <c r="Y604" s="28"/>
      <c r="AB604" s="31"/>
      <c r="AC604" s="31"/>
      <c r="AD604" s="31"/>
    </row>
    <row r="605" ht="15.75" customHeight="1">
      <c r="F605" s="7"/>
      <c r="G605" s="7"/>
      <c r="H605" s="7"/>
      <c r="I605" s="7"/>
      <c r="J605" s="7"/>
      <c r="K605" s="7"/>
      <c r="L605" s="7"/>
      <c r="M605" s="7"/>
      <c r="N605" s="7"/>
      <c r="O605" s="7"/>
      <c r="P605" s="7"/>
      <c r="Q605" s="7"/>
      <c r="R605" s="7"/>
      <c r="S605" s="7"/>
      <c r="T605" s="7"/>
      <c r="U605" s="7"/>
      <c r="V605" s="288"/>
      <c r="W605" s="191"/>
      <c r="X605" s="7"/>
      <c r="Y605" s="28"/>
      <c r="AB605" s="31"/>
      <c r="AC605" s="31"/>
      <c r="AD605" s="31"/>
    </row>
    <row r="606" ht="15.75" customHeight="1">
      <c r="F606" s="7"/>
      <c r="G606" s="7"/>
      <c r="H606" s="7"/>
      <c r="I606" s="7"/>
      <c r="J606" s="7"/>
      <c r="K606" s="7"/>
      <c r="L606" s="7"/>
      <c r="M606" s="7"/>
      <c r="N606" s="7"/>
      <c r="O606" s="7"/>
      <c r="P606" s="7"/>
      <c r="Q606" s="7"/>
      <c r="R606" s="7"/>
      <c r="S606" s="7"/>
      <c r="T606" s="7"/>
      <c r="U606" s="7"/>
      <c r="V606" s="288"/>
      <c r="W606" s="191"/>
      <c r="X606" s="7"/>
      <c r="Y606" s="28"/>
      <c r="AB606" s="31"/>
      <c r="AC606" s="31"/>
      <c r="AD606" s="31"/>
    </row>
    <row r="607" ht="15.75" customHeight="1">
      <c r="F607" s="7"/>
      <c r="G607" s="7"/>
      <c r="H607" s="7"/>
      <c r="I607" s="7"/>
      <c r="J607" s="7"/>
      <c r="K607" s="7"/>
      <c r="L607" s="7"/>
      <c r="M607" s="7"/>
      <c r="N607" s="7"/>
      <c r="O607" s="7"/>
      <c r="P607" s="7"/>
      <c r="Q607" s="7"/>
      <c r="R607" s="7"/>
      <c r="S607" s="7"/>
      <c r="T607" s="7"/>
      <c r="U607" s="7"/>
      <c r="V607" s="288"/>
      <c r="W607" s="191"/>
      <c r="X607" s="7"/>
      <c r="Y607" s="28"/>
      <c r="AB607" s="31"/>
      <c r="AC607" s="31"/>
      <c r="AD607" s="31"/>
    </row>
    <row r="608" ht="15.75" customHeight="1">
      <c r="F608" s="7"/>
      <c r="G608" s="7"/>
      <c r="H608" s="7"/>
      <c r="I608" s="7"/>
      <c r="J608" s="7"/>
      <c r="K608" s="7"/>
      <c r="L608" s="7"/>
      <c r="M608" s="7"/>
      <c r="N608" s="7"/>
      <c r="O608" s="7"/>
      <c r="P608" s="7"/>
      <c r="Q608" s="7"/>
      <c r="R608" s="7"/>
      <c r="S608" s="7"/>
      <c r="T608" s="7"/>
      <c r="U608" s="7"/>
      <c r="V608" s="288"/>
      <c r="W608" s="191"/>
      <c r="X608" s="7"/>
      <c r="Y608" s="28"/>
      <c r="AB608" s="31"/>
      <c r="AC608" s="31"/>
      <c r="AD608" s="31"/>
    </row>
    <row r="609" ht="15.75" customHeight="1">
      <c r="F609" s="7"/>
      <c r="G609" s="7"/>
      <c r="H609" s="7"/>
      <c r="I609" s="7"/>
      <c r="J609" s="7"/>
      <c r="K609" s="7"/>
      <c r="L609" s="7"/>
      <c r="M609" s="7"/>
      <c r="N609" s="7"/>
      <c r="O609" s="7"/>
      <c r="P609" s="7"/>
      <c r="Q609" s="7"/>
      <c r="R609" s="7"/>
      <c r="S609" s="7"/>
      <c r="T609" s="7"/>
      <c r="U609" s="7"/>
      <c r="V609" s="288"/>
      <c r="W609" s="191"/>
      <c r="X609" s="7"/>
      <c r="Y609" s="28"/>
      <c r="AB609" s="31"/>
      <c r="AC609" s="31"/>
      <c r="AD609" s="31"/>
    </row>
    <row r="610" ht="15.75" customHeight="1">
      <c r="F610" s="7"/>
      <c r="G610" s="7"/>
      <c r="H610" s="7"/>
      <c r="I610" s="7"/>
      <c r="J610" s="7"/>
      <c r="K610" s="7"/>
      <c r="L610" s="7"/>
      <c r="M610" s="7"/>
      <c r="N610" s="7"/>
      <c r="O610" s="7"/>
      <c r="P610" s="7"/>
      <c r="Q610" s="7"/>
      <c r="R610" s="7"/>
      <c r="S610" s="7"/>
      <c r="T610" s="7"/>
      <c r="U610" s="7"/>
      <c r="V610" s="288"/>
      <c r="W610" s="191"/>
      <c r="X610" s="7"/>
      <c r="Y610" s="28"/>
      <c r="AB610" s="31"/>
      <c r="AC610" s="31"/>
      <c r="AD610" s="31"/>
    </row>
    <row r="611" ht="15.75" customHeight="1">
      <c r="F611" s="7"/>
      <c r="G611" s="7"/>
      <c r="H611" s="7"/>
      <c r="I611" s="7"/>
      <c r="J611" s="7"/>
      <c r="K611" s="7"/>
      <c r="L611" s="7"/>
      <c r="M611" s="7"/>
      <c r="N611" s="7"/>
      <c r="O611" s="7"/>
      <c r="P611" s="7"/>
      <c r="Q611" s="7"/>
      <c r="R611" s="7"/>
      <c r="S611" s="7"/>
      <c r="T611" s="7"/>
      <c r="U611" s="7"/>
      <c r="V611" s="288"/>
      <c r="W611" s="191"/>
      <c r="X611" s="7"/>
      <c r="Y611" s="28"/>
      <c r="AB611" s="31"/>
      <c r="AC611" s="31"/>
      <c r="AD611" s="31"/>
    </row>
    <row r="612" ht="15.75" customHeight="1">
      <c r="F612" s="7"/>
      <c r="G612" s="7"/>
      <c r="H612" s="7"/>
      <c r="I612" s="7"/>
      <c r="J612" s="7"/>
      <c r="K612" s="7"/>
      <c r="L612" s="7"/>
      <c r="M612" s="7"/>
      <c r="N612" s="7"/>
      <c r="O612" s="7"/>
      <c r="P612" s="7"/>
      <c r="Q612" s="7"/>
      <c r="R612" s="7"/>
      <c r="S612" s="7"/>
      <c r="T612" s="7"/>
      <c r="U612" s="7"/>
      <c r="V612" s="288"/>
      <c r="W612" s="191"/>
      <c r="X612" s="7"/>
      <c r="Y612" s="28"/>
      <c r="AB612" s="31"/>
      <c r="AC612" s="31"/>
      <c r="AD612" s="31"/>
    </row>
    <row r="613" ht="15.75" customHeight="1">
      <c r="F613" s="7"/>
      <c r="G613" s="7"/>
      <c r="H613" s="7"/>
      <c r="I613" s="7"/>
      <c r="J613" s="7"/>
      <c r="K613" s="7"/>
      <c r="L613" s="7"/>
      <c r="M613" s="7"/>
      <c r="N613" s="7"/>
      <c r="O613" s="7"/>
      <c r="P613" s="7"/>
      <c r="Q613" s="7"/>
      <c r="R613" s="7"/>
      <c r="S613" s="7"/>
      <c r="T613" s="7"/>
      <c r="U613" s="7"/>
      <c r="V613" s="288"/>
      <c r="W613" s="191"/>
      <c r="X613" s="7"/>
      <c r="Y613" s="28"/>
      <c r="AB613" s="31"/>
      <c r="AC613" s="31"/>
      <c r="AD613" s="31"/>
    </row>
    <row r="614" ht="15.75" customHeight="1">
      <c r="F614" s="7"/>
      <c r="G614" s="7"/>
      <c r="H614" s="7"/>
      <c r="I614" s="7"/>
      <c r="J614" s="7"/>
      <c r="K614" s="7"/>
      <c r="L614" s="7"/>
      <c r="M614" s="7"/>
      <c r="N614" s="7"/>
      <c r="O614" s="7"/>
      <c r="P614" s="7"/>
      <c r="Q614" s="7"/>
      <c r="R614" s="7"/>
      <c r="S614" s="7"/>
      <c r="T614" s="7"/>
      <c r="U614" s="7"/>
      <c r="V614" s="288"/>
      <c r="W614" s="191"/>
      <c r="X614" s="7"/>
      <c r="Y614" s="28"/>
      <c r="AB614" s="31"/>
      <c r="AC614" s="31"/>
      <c r="AD614" s="31"/>
    </row>
    <row r="615" ht="15.75" customHeight="1">
      <c r="F615" s="7"/>
      <c r="G615" s="7"/>
      <c r="H615" s="7"/>
      <c r="I615" s="7"/>
      <c r="J615" s="7"/>
      <c r="K615" s="7"/>
      <c r="L615" s="7"/>
      <c r="M615" s="7"/>
      <c r="N615" s="7"/>
      <c r="O615" s="7"/>
      <c r="P615" s="7"/>
      <c r="Q615" s="7"/>
      <c r="R615" s="7"/>
      <c r="S615" s="7"/>
      <c r="T615" s="7"/>
      <c r="U615" s="7"/>
      <c r="V615" s="288"/>
      <c r="W615" s="191"/>
      <c r="X615" s="7"/>
      <c r="Y615" s="28"/>
      <c r="AB615" s="31"/>
      <c r="AC615" s="31"/>
      <c r="AD615" s="31"/>
    </row>
    <row r="616" ht="15.75" customHeight="1">
      <c r="F616" s="7"/>
      <c r="G616" s="7"/>
      <c r="H616" s="7"/>
      <c r="I616" s="7"/>
      <c r="J616" s="7"/>
      <c r="K616" s="7"/>
      <c r="L616" s="7"/>
      <c r="M616" s="7"/>
      <c r="N616" s="7"/>
      <c r="O616" s="7"/>
      <c r="P616" s="7"/>
      <c r="Q616" s="7"/>
      <c r="R616" s="7"/>
      <c r="S616" s="7"/>
      <c r="T616" s="7"/>
      <c r="U616" s="7"/>
      <c r="V616" s="288"/>
      <c r="W616" s="191"/>
      <c r="X616" s="7"/>
      <c r="Y616" s="28"/>
      <c r="AB616" s="31"/>
      <c r="AC616" s="31"/>
      <c r="AD616" s="31"/>
    </row>
    <row r="617" ht="15.75" customHeight="1">
      <c r="F617" s="7"/>
      <c r="G617" s="7"/>
      <c r="H617" s="7"/>
      <c r="I617" s="7"/>
      <c r="J617" s="7"/>
      <c r="K617" s="7"/>
      <c r="L617" s="7"/>
      <c r="M617" s="7"/>
      <c r="N617" s="7"/>
      <c r="O617" s="7"/>
      <c r="P617" s="7"/>
      <c r="Q617" s="7"/>
      <c r="R617" s="7"/>
      <c r="S617" s="7"/>
      <c r="T617" s="7"/>
      <c r="U617" s="7"/>
      <c r="V617" s="288"/>
      <c r="W617" s="191"/>
      <c r="X617" s="7"/>
      <c r="Y617" s="28"/>
      <c r="AB617" s="31"/>
      <c r="AC617" s="31"/>
      <c r="AD617" s="31"/>
    </row>
    <row r="618" ht="15.75" customHeight="1">
      <c r="F618" s="7"/>
      <c r="G618" s="7"/>
      <c r="H618" s="7"/>
      <c r="I618" s="7"/>
      <c r="J618" s="7"/>
      <c r="K618" s="7"/>
      <c r="L618" s="7"/>
      <c r="M618" s="7"/>
      <c r="N618" s="7"/>
      <c r="O618" s="7"/>
      <c r="P618" s="7"/>
      <c r="Q618" s="7"/>
      <c r="R618" s="7"/>
      <c r="S618" s="7"/>
      <c r="T618" s="7"/>
      <c r="U618" s="7"/>
      <c r="V618" s="288"/>
      <c r="W618" s="191"/>
      <c r="X618" s="7"/>
      <c r="Y618" s="28"/>
      <c r="AB618" s="31"/>
      <c r="AC618" s="31"/>
      <c r="AD618" s="31"/>
    </row>
    <row r="619" ht="15.75" customHeight="1">
      <c r="F619" s="7"/>
      <c r="G619" s="7"/>
      <c r="H619" s="7"/>
      <c r="I619" s="7"/>
      <c r="J619" s="7"/>
      <c r="K619" s="7"/>
      <c r="L619" s="7"/>
      <c r="M619" s="7"/>
      <c r="N619" s="7"/>
      <c r="O619" s="7"/>
      <c r="P619" s="7"/>
      <c r="Q619" s="7"/>
      <c r="R619" s="7"/>
      <c r="S619" s="7"/>
      <c r="T619" s="7"/>
      <c r="U619" s="7"/>
      <c r="V619" s="288"/>
      <c r="W619" s="191"/>
      <c r="X619" s="7"/>
      <c r="Y619" s="28"/>
      <c r="AB619" s="31"/>
      <c r="AC619" s="31"/>
      <c r="AD619" s="31"/>
    </row>
    <row r="620" ht="15.75" customHeight="1">
      <c r="F620" s="7"/>
      <c r="G620" s="7"/>
      <c r="H620" s="7"/>
      <c r="I620" s="7"/>
      <c r="J620" s="7"/>
      <c r="K620" s="7"/>
      <c r="L620" s="7"/>
      <c r="M620" s="7"/>
      <c r="N620" s="7"/>
      <c r="O620" s="7"/>
      <c r="P620" s="7"/>
      <c r="Q620" s="7"/>
      <c r="R620" s="7"/>
      <c r="S620" s="7"/>
      <c r="T620" s="7"/>
      <c r="U620" s="7"/>
      <c r="V620" s="288"/>
      <c r="W620" s="191"/>
      <c r="X620" s="7"/>
      <c r="Y620" s="28"/>
      <c r="AB620" s="31"/>
      <c r="AC620" s="31"/>
      <c r="AD620" s="31"/>
    </row>
    <row r="621" ht="15.75" customHeight="1">
      <c r="F621" s="7"/>
      <c r="G621" s="7"/>
      <c r="H621" s="7"/>
      <c r="I621" s="7"/>
      <c r="J621" s="7"/>
      <c r="K621" s="7"/>
      <c r="L621" s="7"/>
      <c r="M621" s="7"/>
      <c r="N621" s="7"/>
      <c r="O621" s="7"/>
      <c r="P621" s="7"/>
      <c r="Q621" s="7"/>
      <c r="R621" s="7"/>
      <c r="S621" s="7"/>
      <c r="T621" s="7"/>
      <c r="U621" s="7"/>
      <c r="V621" s="288"/>
      <c r="W621" s="191"/>
      <c r="X621" s="7"/>
      <c r="Y621" s="28"/>
      <c r="AB621" s="31"/>
      <c r="AC621" s="31"/>
      <c r="AD621" s="31"/>
    </row>
    <row r="622" ht="15.75" customHeight="1">
      <c r="F622" s="7"/>
      <c r="G622" s="7"/>
      <c r="H622" s="7"/>
      <c r="I622" s="7"/>
      <c r="J622" s="7"/>
      <c r="K622" s="7"/>
      <c r="L622" s="7"/>
      <c r="M622" s="7"/>
      <c r="N622" s="7"/>
      <c r="O622" s="7"/>
      <c r="P622" s="7"/>
      <c r="Q622" s="7"/>
      <c r="R622" s="7"/>
      <c r="S622" s="7"/>
      <c r="T622" s="7"/>
      <c r="U622" s="7"/>
      <c r="V622" s="288"/>
      <c r="W622" s="191"/>
      <c r="X622" s="7"/>
      <c r="Y622" s="28"/>
      <c r="AB622" s="31"/>
      <c r="AC622" s="31"/>
      <c r="AD622" s="31"/>
    </row>
    <row r="623" ht="15.75" customHeight="1">
      <c r="F623" s="7"/>
      <c r="G623" s="7"/>
      <c r="H623" s="7"/>
      <c r="I623" s="7"/>
      <c r="J623" s="7"/>
      <c r="K623" s="7"/>
      <c r="L623" s="7"/>
      <c r="M623" s="7"/>
      <c r="N623" s="7"/>
      <c r="O623" s="7"/>
      <c r="P623" s="7"/>
      <c r="Q623" s="7"/>
      <c r="R623" s="7"/>
      <c r="S623" s="7"/>
      <c r="T623" s="7"/>
      <c r="U623" s="7"/>
      <c r="V623" s="288"/>
      <c r="W623" s="191"/>
      <c r="X623" s="7"/>
      <c r="Y623" s="28"/>
      <c r="AB623" s="31"/>
      <c r="AC623" s="31"/>
      <c r="AD623" s="31"/>
    </row>
    <row r="624" ht="15.75" customHeight="1">
      <c r="F624" s="7"/>
      <c r="G624" s="7"/>
      <c r="H624" s="7"/>
      <c r="I624" s="7"/>
      <c r="J624" s="7"/>
      <c r="K624" s="7"/>
      <c r="L624" s="7"/>
      <c r="M624" s="7"/>
      <c r="N624" s="7"/>
      <c r="O624" s="7"/>
      <c r="P624" s="7"/>
      <c r="Q624" s="7"/>
      <c r="R624" s="7"/>
      <c r="S624" s="7"/>
      <c r="T624" s="7"/>
      <c r="U624" s="7"/>
      <c r="V624" s="288"/>
      <c r="W624" s="191"/>
      <c r="X624" s="7"/>
      <c r="Y624" s="28"/>
      <c r="AB624" s="31"/>
      <c r="AC624" s="31"/>
      <c r="AD624" s="31"/>
    </row>
    <row r="625" ht="15.75" customHeight="1">
      <c r="F625" s="7"/>
      <c r="G625" s="7"/>
      <c r="H625" s="7"/>
      <c r="I625" s="7"/>
      <c r="J625" s="7"/>
      <c r="K625" s="7"/>
      <c r="L625" s="7"/>
      <c r="M625" s="7"/>
      <c r="N625" s="7"/>
      <c r="O625" s="7"/>
      <c r="P625" s="7"/>
      <c r="Q625" s="7"/>
      <c r="R625" s="7"/>
      <c r="S625" s="7"/>
      <c r="T625" s="7"/>
      <c r="U625" s="7"/>
      <c r="V625" s="288"/>
      <c r="W625" s="191"/>
      <c r="X625" s="7"/>
      <c r="Y625" s="28"/>
      <c r="AB625" s="31"/>
      <c r="AC625" s="31"/>
      <c r="AD625" s="31"/>
    </row>
    <row r="626" ht="15.75" customHeight="1">
      <c r="F626" s="7"/>
      <c r="G626" s="7"/>
      <c r="H626" s="7"/>
      <c r="I626" s="7"/>
      <c r="J626" s="7"/>
      <c r="K626" s="7"/>
      <c r="L626" s="7"/>
      <c r="M626" s="7"/>
      <c r="N626" s="7"/>
      <c r="O626" s="7"/>
      <c r="P626" s="7"/>
      <c r="Q626" s="7"/>
      <c r="R626" s="7"/>
      <c r="S626" s="7"/>
      <c r="T626" s="7"/>
      <c r="U626" s="7"/>
      <c r="V626" s="288"/>
      <c r="W626" s="191"/>
      <c r="X626" s="7"/>
      <c r="Y626" s="28"/>
      <c r="AB626" s="31"/>
      <c r="AC626" s="31"/>
      <c r="AD626" s="31"/>
    </row>
    <row r="627" ht="15.75" customHeight="1">
      <c r="F627" s="7"/>
      <c r="G627" s="7"/>
      <c r="H627" s="7"/>
      <c r="I627" s="7"/>
      <c r="J627" s="7"/>
      <c r="K627" s="7"/>
      <c r="L627" s="7"/>
      <c r="M627" s="7"/>
      <c r="N627" s="7"/>
      <c r="O627" s="7"/>
      <c r="P627" s="7"/>
      <c r="Q627" s="7"/>
      <c r="R627" s="7"/>
      <c r="S627" s="7"/>
      <c r="T627" s="7"/>
      <c r="U627" s="7"/>
      <c r="V627" s="288"/>
      <c r="W627" s="191"/>
      <c r="X627" s="7"/>
      <c r="Y627" s="28"/>
      <c r="AB627" s="31"/>
      <c r="AC627" s="31"/>
      <c r="AD627" s="31"/>
    </row>
    <row r="628" ht="15.75" customHeight="1">
      <c r="F628" s="7"/>
      <c r="G628" s="7"/>
      <c r="H628" s="7"/>
      <c r="I628" s="7"/>
      <c r="J628" s="7"/>
      <c r="K628" s="7"/>
      <c r="L628" s="7"/>
      <c r="M628" s="7"/>
      <c r="N628" s="7"/>
      <c r="O628" s="7"/>
      <c r="P628" s="7"/>
      <c r="Q628" s="7"/>
      <c r="R628" s="7"/>
      <c r="S628" s="7"/>
      <c r="T628" s="7"/>
      <c r="U628" s="7"/>
      <c r="V628" s="288"/>
      <c r="W628" s="191"/>
      <c r="X628" s="7"/>
      <c r="Y628" s="28"/>
      <c r="AB628" s="31"/>
      <c r="AC628" s="31"/>
      <c r="AD628" s="31"/>
    </row>
    <row r="629" ht="15.75" customHeight="1">
      <c r="F629" s="7"/>
      <c r="G629" s="7"/>
      <c r="H629" s="7"/>
      <c r="I629" s="7"/>
      <c r="J629" s="7"/>
      <c r="K629" s="7"/>
      <c r="L629" s="7"/>
      <c r="M629" s="7"/>
      <c r="N629" s="7"/>
      <c r="O629" s="7"/>
      <c r="P629" s="7"/>
      <c r="Q629" s="7"/>
      <c r="R629" s="7"/>
      <c r="S629" s="7"/>
      <c r="T629" s="7"/>
      <c r="U629" s="7"/>
      <c r="V629" s="288"/>
      <c r="W629" s="191"/>
      <c r="X629" s="7"/>
      <c r="Y629" s="28"/>
      <c r="AB629" s="31"/>
      <c r="AC629" s="31"/>
      <c r="AD629" s="31"/>
    </row>
    <row r="630" ht="15.75" customHeight="1">
      <c r="F630" s="7"/>
      <c r="G630" s="7"/>
      <c r="H630" s="7"/>
      <c r="I630" s="7"/>
      <c r="J630" s="7"/>
      <c r="K630" s="7"/>
      <c r="L630" s="7"/>
      <c r="M630" s="7"/>
      <c r="N630" s="7"/>
      <c r="O630" s="7"/>
      <c r="P630" s="7"/>
      <c r="Q630" s="7"/>
      <c r="R630" s="7"/>
      <c r="S630" s="7"/>
      <c r="T630" s="7"/>
      <c r="U630" s="7"/>
      <c r="V630" s="288"/>
      <c r="W630" s="191"/>
      <c r="X630" s="7"/>
      <c r="Y630" s="28"/>
      <c r="AB630" s="31"/>
      <c r="AC630" s="31"/>
      <c r="AD630" s="31"/>
    </row>
    <row r="631" ht="15.75" customHeight="1">
      <c r="F631" s="7"/>
      <c r="G631" s="7"/>
      <c r="H631" s="7"/>
      <c r="I631" s="7"/>
      <c r="J631" s="7"/>
      <c r="K631" s="7"/>
      <c r="L631" s="7"/>
      <c r="M631" s="7"/>
      <c r="N631" s="7"/>
      <c r="O631" s="7"/>
      <c r="P631" s="7"/>
      <c r="Q631" s="7"/>
      <c r="R631" s="7"/>
      <c r="S631" s="7"/>
      <c r="T631" s="7"/>
      <c r="U631" s="7"/>
      <c r="V631" s="288"/>
      <c r="W631" s="191"/>
      <c r="X631" s="7"/>
      <c r="Y631" s="28"/>
      <c r="AB631" s="31"/>
      <c r="AC631" s="31"/>
      <c r="AD631" s="31"/>
    </row>
    <row r="632" ht="15.75" customHeight="1">
      <c r="F632" s="7"/>
      <c r="G632" s="7"/>
      <c r="H632" s="7"/>
      <c r="I632" s="7"/>
      <c r="J632" s="7"/>
      <c r="K632" s="7"/>
      <c r="L632" s="7"/>
      <c r="M632" s="7"/>
      <c r="N632" s="7"/>
      <c r="O632" s="7"/>
      <c r="P632" s="7"/>
      <c r="Q632" s="7"/>
      <c r="R632" s="7"/>
      <c r="S632" s="7"/>
      <c r="T632" s="7"/>
      <c r="U632" s="7"/>
      <c r="V632" s="288"/>
      <c r="W632" s="191"/>
      <c r="X632" s="7"/>
      <c r="Y632" s="28"/>
      <c r="AB632" s="31"/>
      <c r="AC632" s="31"/>
      <c r="AD632" s="31"/>
    </row>
    <row r="633" ht="15.75" customHeight="1">
      <c r="F633" s="7"/>
      <c r="G633" s="7"/>
      <c r="H633" s="7"/>
      <c r="I633" s="7"/>
      <c r="J633" s="7"/>
      <c r="K633" s="7"/>
      <c r="L633" s="7"/>
      <c r="M633" s="7"/>
      <c r="N633" s="7"/>
      <c r="O633" s="7"/>
      <c r="P633" s="7"/>
      <c r="Q633" s="7"/>
      <c r="R633" s="7"/>
      <c r="S633" s="7"/>
      <c r="T633" s="7"/>
      <c r="U633" s="7"/>
      <c r="V633" s="288"/>
      <c r="W633" s="191"/>
      <c r="X633" s="7"/>
      <c r="Y633" s="28"/>
      <c r="AB633" s="31"/>
      <c r="AC633" s="31"/>
      <c r="AD633" s="31"/>
    </row>
    <row r="634" ht="15.75" customHeight="1">
      <c r="F634" s="7"/>
      <c r="G634" s="7"/>
      <c r="H634" s="7"/>
      <c r="I634" s="7"/>
      <c r="J634" s="7"/>
      <c r="K634" s="7"/>
      <c r="L634" s="7"/>
      <c r="M634" s="7"/>
      <c r="N634" s="7"/>
      <c r="O634" s="7"/>
      <c r="P634" s="7"/>
      <c r="Q634" s="7"/>
      <c r="R634" s="7"/>
      <c r="S634" s="7"/>
      <c r="T634" s="7"/>
      <c r="U634" s="7"/>
      <c r="V634" s="288"/>
      <c r="W634" s="191"/>
      <c r="X634" s="7"/>
      <c r="Y634" s="28"/>
      <c r="AB634" s="31"/>
      <c r="AC634" s="31"/>
      <c r="AD634" s="31"/>
    </row>
    <row r="635" ht="15.75" customHeight="1">
      <c r="F635" s="7"/>
      <c r="G635" s="7"/>
      <c r="H635" s="7"/>
      <c r="I635" s="7"/>
      <c r="J635" s="7"/>
      <c r="K635" s="7"/>
      <c r="L635" s="7"/>
      <c r="M635" s="7"/>
      <c r="N635" s="7"/>
      <c r="O635" s="7"/>
      <c r="P635" s="7"/>
      <c r="Q635" s="7"/>
      <c r="R635" s="7"/>
      <c r="S635" s="7"/>
      <c r="T635" s="7"/>
      <c r="U635" s="7"/>
      <c r="V635" s="288"/>
      <c r="W635" s="191"/>
      <c r="X635" s="7"/>
      <c r="Y635" s="28"/>
      <c r="AB635" s="31"/>
      <c r="AC635" s="31"/>
      <c r="AD635" s="31"/>
    </row>
    <row r="636" ht="15.75" customHeight="1">
      <c r="F636" s="7"/>
      <c r="G636" s="7"/>
      <c r="H636" s="7"/>
      <c r="I636" s="7"/>
      <c r="J636" s="7"/>
      <c r="K636" s="7"/>
      <c r="L636" s="7"/>
      <c r="M636" s="7"/>
      <c r="N636" s="7"/>
      <c r="O636" s="7"/>
      <c r="P636" s="7"/>
      <c r="Q636" s="7"/>
      <c r="R636" s="7"/>
      <c r="S636" s="7"/>
      <c r="T636" s="7"/>
      <c r="U636" s="7"/>
      <c r="V636" s="288"/>
      <c r="W636" s="191"/>
      <c r="X636" s="7"/>
      <c r="Y636" s="28"/>
      <c r="AB636" s="31"/>
      <c r="AC636" s="31"/>
      <c r="AD636" s="31"/>
    </row>
    <row r="637" ht="15.75" customHeight="1">
      <c r="F637" s="7"/>
      <c r="G637" s="7"/>
      <c r="H637" s="7"/>
      <c r="I637" s="7"/>
      <c r="J637" s="7"/>
      <c r="K637" s="7"/>
      <c r="L637" s="7"/>
      <c r="M637" s="7"/>
      <c r="N637" s="7"/>
      <c r="O637" s="7"/>
      <c r="P637" s="7"/>
      <c r="Q637" s="7"/>
      <c r="R637" s="7"/>
      <c r="S637" s="7"/>
      <c r="T637" s="7"/>
      <c r="U637" s="7"/>
      <c r="V637" s="288"/>
      <c r="W637" s="191"/>
      <c r="X637" s="7"/>
      <c r="Y637" s="28"/>
      <c r="AB637" s="31"/>
      <c r="AC637" s="31"/>
      <c r="AD637" s="31"/>
    </row>
    <row r="638" ht="15.75" customHeight="1">
      <c r="F638" s="7"/>
      <c r="G638" s="7"/>
      <c r="H638" s="7"/>
      <c r="I638" s="7"/>
      <c r="J638" s="7"/>
      <c r="K638" s="7"/>
      <c r="L638" s="7"/>
      <c r="M638" s="7"/>
      <c r="N638" s="7"/>
      <c r="O638" s="7"/>
      <c r="P638" s="7"/>
      <c r="Q638" s="7"/>
      <c r="R638" s="7"/>
      <c r="S638" s="7"/>
      <c r="T638" s="7"/>
      <c r="U638" s="7"/>
      <c r="V638" s="288"/>
      <c r="W638" s="191"/>
      <c r="X638" s="7"/>
      <c r="Y638" s="28"/>
      <c r="AB638" s="31"/>
      <c r="AC638" s="31"/>
      <c r="AD638" s="31"/>
    </row>
    <row r="639" ht="15.75" customHeight="1">
      <c r="F639" s="7"/>
      <c r="G639" s="7"/>
      <c r="H639" s="7"/>
      <c r="I639" s="7"/>
      <c r="J639" s="7"/>
      <c r="K639" s="7"/>
      <c r="L639" s="7"/>
      <c r="M639" s="7"/>
      <c r="N639" s="7"/>
      <c r="O639" s="7"/>
      <c r="P639" s="7"/>
      <c r="Q639" s="7"/>
      <c r="R639" s="7"/>
      <c r="S639" s="7"/>
      <c r="T639" s="7"/>
      <c r="U639" s="7"/>
      <c r="V639" s="288"/>
      <c r="W639" s="191"/>
      <c r="X639" s="7"/>
      <c r="Y639" s="28"/>
      <c r="AB639" s="31"/>
      <c r="AC639" s="31"/>
      <c r="AD639" s="31"/>
    </row>
    <row r="640" ht="15.75" customHeight="1">
      <c r="F640" s="7"/>
      <c r="G640" s="7"/>
      <c r="H640" s="7"/>
      <c r="I640" s="7"/>
      <c r="J640" s="7"/>
      <c r="K640" s="7"/>
      <c r="L640" s="7"/>
      <c r="M640" s="7"/>
      <c r="N640" s="7"/>
      <c r="O640" s="7"/>
      <c r="P640" s="7"/>
      <c r="Q640" s="7"/>
      <c r="R640" s="7"/>
      <c r="S640" s="7"/>
      <c r="T640" s="7"/>
      <c r="U640" s="7"/>
      <c r="V640" s="288"/>
      <c r="W640" s="191"/>
      <c r="X640" s="7"/>
      <c r="Y640" s="28"/>
      <c r="AB640" s="31"/>
      <c r="AC640" s="31"/>
      <c r="AD640" s="31"/>
    </row>
    <row r="641" ht="15.75" customHeight="1">
      <c r="F641" s="7"/>
      <c r="G641" s="7"/>
      <c r="H641" s="7"/>
      <c r="I641" s="7"/>
      <c r="J641" s="7"/>
      <c r="K641" s="7"/>
      <c r="L641" s="7"/>
      <c r="M641" s="7"/>
      <c r="N641" s="7"/>
      <c r="O641" s="7"/>
      <c r="P641" s="7"/>
      <c r="Q641" s="7"/>
      <c r="R641" s="7"/>
      <c r="S641" s="7"/>
      <c r="T641" s="7"/>
      <c r="U641" s="7"/>
      <c r="V641" s="288"/>
      <c r="W641" s="191"/>
      <c r="X641" s="7"/>
      <c r="Y641" s="28"/>
      <c r="AB641" s="31"/>
      <c r="AC641" s="31"/>
      <c r="AD641" s="31"/>
    </row>
    <row r="642" ht="15.75" customHeight="1">
      <c r="F642" s="7"/>
      <c r="G642" s="7"/>
      <c r="H642" s="7"/>
      <c r="I642" s="7"/>
      <c r="J642" s="7"/>
      <c r="K642" s="7"/>
      <c r="L642" s="7"/>
      <c r="M642" s="7"/>
      <c r="N642" s="7"/>
      <c r="O642" s="7"/>
      <c r="P642" s="7"/>
      <c r="Q642" s="7"/>
      <c r="R642" s="7"/>
      <c r="S642" s="7"/>
      <c r="T642" s="7"/>
      <c r="U642" s="7"/>
      <c r="V642" s="288"/>
      <c r="W642" s="191"/>
      <c r="X642" s="7"/>
      <c r="Y642" s="28"/>
      <c r="AB642" s="31"/>
      <c r="AC642" s="31"/>
      <c r="AD642" s="31"/>
    </row>
    <row r="643" ht="15.75" customHeight="1">
      <c r="F643" s="7"/>
      <c r="G643" s="7"/>
      <c r="H643" s="7"/>
      <c r="I643" s="7"/>
      <c r="J643" s="7"/>
      <c r="K643" s="7"/>
      <c r="L643" s="7"/>
      <c r="M643" s="7"/>
      <c r="N643" s="7"/>
      <c r="O643" s="7"/>
      <c r="P643" s="7"/>
      <c r="Q643" s="7"/>
      <c r="R643" s="7"/>
      <c r="S643" s="7"/>
      <c r="T643" s="7"/>
      <c r="U643" s="7"/>
      <c r="V643" s="288"/>
      <c r="W643" s="191"/>
      <c r="X643" s="7"/>
      <c r="Y643" s="28"/>
      <c r="AB643" s="31"/>
      <c r="AC643" s="31"/>
      <c r="AD643" s="31"/>
    </row>
    <row r="644" ht="15.75" customHeight="1">
      <c r="F644" s="7"/>
      <c r="G644" s="7"/>
      <c r="H644" s="7"/>
      <c r="I644" s="7"/>
      <c r="J644" s="7"/>
      <c r="K644" s="7"/>
      <c r="L644" s="7"/>
      <c r="M644" s="7"/>
      <c r="N644" s="7"/>
      <c r="O644" s="7"/>
      <c r="P644" s="7"/>
      <c r="Q644" s="7"/>
      <c r="R644" s="7"/>
      <c r="S644" s="7"/>
      <c r="T644" s="7"/>
      <c r="U644" s="7"/>
      <c r="V644" s="288"/>
      <c r="W644" s="191"/>
      <c r="X644" s="7"/>
      <c r="Y644" s="28"/>
      <c r="AB644" s="31"/>
      <c r="AC644" s="31"/>
      <c r="AD644" s="31"/>
    </row>
    <row r="645" ht="15.75" customHeight="1">
      <c r="F645" s="7"/>
      <c r="G645" s="7"/>
      <c r="H645" s="7"/>
      <c r="I645" s="7"/>
      <c r="J645" s="7"/>
      <c r="K645" s="7"/>
      <c r="L645" s="7"/>
      <c r="M645" s="7"/>
      <c r="N645" s="7"/>
      <c r="O645" s="7"/>
      <c r="P645" s="7"/>
      <c r="Q645" s="7"/>
      <c r="R645" s="7"/>
      <c r="S645" s="7"/>
      <c r="T645" s="7"/>
      <c r="U645" s="7"/>
      <c r="V645" s="288"/>
      <c r="W645" s="191"/>
      <c r="X645" s="7"/>
      <c r="Y645" s="28"/>
      <c r="AB645" s="31"/>
      <c r="AC645" s="31"/>
      <c r="AD645" s="31"/>
    </row>
    <row r="646" ht="15.75" customHeight="1">
      <c r="F646" s="7"/>
      <c r="G646" s="7"/>
      <c r="H646" s="7"/>
      <c r="I646" s="7"/>
      <c r="J646" s="7"/>
      <c r="K646" s="7"/>
      <c r="L646" s="7"/>
      <c r="M646" s="7"/>
      <c r="N646" s="7"/>
      <c r="O646" s="7"/>
      <c r="P646" s="7"/>
      <c r="Q646" s="7"/>
      <c r="R646" s="7"/>
      <c r="S646" s="7"/>
      <c r="T646" s="7"/>
      <c r="U646" s="7"/>
      <c r="V646" s="288"/>
      <c r="W646" s="191"/>
      <c r="X646" s="7"/>
      <c r="Y646" s="28"/>
      <c r="AB646" s="31"/>
      <c r="AC646" s="31"/>
      <c r="AD646" s="31"/>
    </row>
    <row r="647" ht="15.75" customHeight="1">
      <c r="F647" s="7"/>
      <c r="G647" s="7"/>
      <c r="H647" s="7"/>
      <c r="I647" s="7"/>
      <c r="J647" s="7"/>
      <c r="K647" s="7"/>
      <c r="L647" s="7"/>
      <c r="M647" s="7"/>
      <c r="N647" s="7"/>
      <c r="O647" s="7"/>
      <c r="P647" s="7"/>
      <c r="Q647" s="7"/>
      <c r="R647" s="7"/>
      <c r="S647" s="7"/>
      <c r="T647" s="7"/>
      <c r="U647" s="7"/>
      <c r="V647" s="288"/>
      <c r="W647" s="191"/>
      <c r="X647" s="7"/>
      <c r="Y647" s="28"/>
      <c r="AB647" s="31"/>
      <c r="AC647" s="31"/>
      <c r="AD647" s="31"/>
    </row>
    <row r="648" ht="15.75" customHeight="1">
      <c r="F648" s="7"/>
      <c r="G648" s="7"/>
      <c r="H648" s="7"/>
      <c r="I648" s="7"/>
      <c r="J648" s="7"/>
      <c r="K648" s="7"/>
      <c r="L648" s="7"/>
      <c r="M648" s="7"/>
      <c r="N648" s="7"/>
      <c r="O648" s="7"/>
      <c r="P648" s="7"/>
      <c r="Q648" s="7"/>
      <c r="R648" s="7"/>
      <c r="S648" s="7"/>
      <c r="T648" s="7"/>
      <c r="U648" s="7"/>
      <c r="V648" s="288"/>
      <c r="W648" s="191"/>
      <c r="X648" s="7"/>
      <c r="Y648" s="28"/>
      <c r="AB648" s="31"/>
      <c r="AC648" s="31"/>
      <c r="AD648" s="31"/>
    </row>
    <row r="649" ht="15.75" customHeight="1">
      <c r="F649" s="7"/>
      <c r="G649" s="7"/>
      <c r="H649" s="7"/>
      <c r="I649" s="7"/>
      <c r="J649" s="7"/>
      <c r="K649" s="7"/>
      <c r="L649" s="7"/>
      <c r="M649" s="7"/>
      <c r="N649" s="7"/>
      <c r="O649" s="7"/>
      <c r="P649" s="7"/>
      <c r="Q649" s="7"/>
      <c r="R649" s="7"/>
      <c r="S649" s="7"/>
      <c r="T649" s="7"/>
      <c r="U649" s="7"/>
      <c r="V649" s="288"/>
      <c r="W649" s="191"/>
      <c r="X649" s="7"/>
      <c r="Y649" s="28"/>
      <c r="AB649" s="31"/>
      <c r="AC649" s="31"/>
      <c r="AD649" s="31"/>
    </row>
    <row r="650" ht="15.75" customHeight="1">
      <c r="F650" s="7"/>
      <c r="G650" s="7"/>
      <c r="H650" s="7"/>
      <c r="I650" s="7"/>
      <c r="J650" s="7"/>
      <c r="K650" s="7"/>
      <c r="L650" s="7"/>
      <c r="M650" s="7"/>
      <c r="N650" s="7"/>
      <c r="O650" s="7"/>
      <c r="P650" s="7"/>
      <c r="Q650" s="7"/>
      <c r="R650" s="7"/>
      <c r="S650" s="7"/>
      <c r="T650" s="7"/>
      <c r="U650" s="7"/>
      <c r="V650" s="288"/>
      <c r="W650" s="191"/>
      <c r="X650" s="7"/>
      <c r="Y650" s="28"/>
      <c r="AB650" s="31"/>
      <c r="AC650" s="31"/>
      <c r="AD650" s="31"/>
    </row>
    <row r="651" ht="15.75" customHeight="1">
      <c r="F651" s="7"/>
      <c r="G651" s="7"/>
      <c r="H651" s="7"/>
      <c r="I651" s="7"/>
      <c r="J651" s="7"/>
      <c r="K651" s="7"/>
      <c r="L651" s="7"/>
      <c r="M651" s="7"/>
      <c r="N651" s="7"/>
      <c r="O651" s="7"/>
      <c r="P651" s="7"/>
      <c r="Q651" s="7"/>
      <c r="R651" s="7"/>
      <c r="S651" s="7"/>
      <c r="T651" s="7"/>
      <c r="U651" s="7"/>
      <c r="V651" s="288"/>
      <c r="W651" s="191"/>
      <c r="X651" s="7"/>
      <c r="Y651" s="28"/>
      <c r="AB651" s="31"/>
      <c r="AC651" s="31"/>
      <c r="AD651" s="31"/>
    </row>
    <row r="652" ht="15.75" customHeight="1">
      <c r="F652" s="7"/>
      <c r="G652" s="7"/>
      <c r="H652" s="7"/>
      <c r="I652" s="7"/>
      <c r="J652" s="7"/>
      <c r="K652" s="7"/>
      <c r="L652" s="7"/>
      <c r="M652" s="7"/>
      <c r="N652" s="7"/>
      <c r="O652" s="7"/>
      <c r="P652" s="7"/>
      <c r="Q652" s="7"/>
      <c r="R652" s="7"/>
      <c r="S652" s="7"/>
      <c r="T652" s="7"/>
      <c r="U652" s="7"/>
      <c r="V652" s="288"/>
      <c r="W652" s="191"/>
      <c r="X652" s="7"/>
      <c r="Y652" s="28"/>
      <c r="AB652" s="31"/>
      <c r="AC652" s="31"/>
      <c r="AD652" s="31"/>
    </row>
    <row r="653" ht="15.75" customHeight="1">
      <c r="F653" s="7"/>
      <c r="G653" s="7"/>
      <c r="H653" s="7"/>
      <c r="I653" s="7"/>
      <c r="J653" s="7"/>
      <c r="K653" s="7"/>
      <c r="L653" s="7"/>
      <c r="M653" s="7"/>
      <c r="N653" s="7"/>
      <c r="O653" s="7"/>
      <c r="P653" s="7"/>
      <c r="Q653" s="7"/>
      <c r="R653" s="7"/>
      <c r="S653" s="7"/>
      <c r="T653" s="7"/>
      <c r="U653" s="7"/>
      <c r="V653" s="288"/>
      <c r="W653" s="191"/>
      <c r="X653" s="7"/>
      <c r="Y653" s="28"/>
      <c r="AB653" s="31"/>
      <c r="AC653" s="31"/>
      <c r="AD653" s="31"/>
    </row>
    <row r="654" ht="15.75" customHeight="1">
      <c r="F654" s="7"/>
      <c r="G654" s="7"/>
      <c r="H654" s="7"/>
      <c r="I654" s="7"/>
      <c r="J654" s="7"/>
      <c r="K654" s="7"/>
      <c r="L654" s="7"/>
      <c r="M654" s="7"/>
      <c r="N654" s="7"/>
      <c r="O654" s="7"/>
      <c r="P654" s="7"/>
      <c r="Q654" s="7"/>
      <c r="R654" s="7"/>
      <c r="S654" s="7"/>
      <c r="T654" s="7"/>
      <c r="U654" s="7"/>
      <c r="V654" s="288"/>
      <c r="W654" s="191"/>
      <c r="X654" s="7"/>
      <c r="Y654" s="28"/>
      <c r="AB654" s="31"/>
      <c r="AC654" s="31"/>
      <c r="AD654" s="31"/>
    </row>
    <row r="655" ht="15.75" customHeight="1">
      <c r="F655" s="7"/>
      <c r="G655" s="7"/>
      <c r="H655" s="7"/>
      <c r="I655" s="7"/>
      <c r="J655" s="7"/>
      <c r="K655" s="7"/>
      <c r="L655" s="7"/>
      <c r="M655" s="7"/>
      <c r="N655" s="7"/>
      <c r="O655" s="7"/>
      <c r="P655" s="7"/>
      <c r="Q655" s="7"/>
      <c r="R655" s="7"/>
      <c r="S655" s="7"/>
      <c r="T655" s="7"/>
      <c r="U655" s="7"/>
      <c r="V655" s="288"/>
      <c r="W655" s="191"/>
      <c r="X655" s="7"/>
      <c r="Y655" s="28"/>
      <c r="AB655" s="31"/>
      <c r="AC655" s="31"/>
      <c r="AD655" s="31"/>
    </row>
    <row r="656" ht="15.75" customHeight="1">
      <c r="F656" s="7"/>
      <c r="G656" s="7"/>
      <c r="H656" s="7"/>
      <c r="I656" s="7"/>
      <c r="J656" s="7"/>
      <c r="K656" s="7"/>
      <c r="L656" s="7"/>
      <c r="M656" s="7"/>
      <c r="N656" s="7"/>
      <c r="O656" s="7"/>
      <c r="P656" s="7"/>
      <c r="Q656" s="7"/>
      <c r="R656" s="7"/>
      <c r="S656" s="7"/>
      <c r="T656" s="7"/>
      <c r="U656" s="7"/>
      <c r="V656" s="288"/>
      <c r="W656" s="191"/>
      <c r="X656" s="7"/>
      <c r="Y656" s="28"/>
      <c r="AB656" s="31"/>
      <c r="AC656" s="31"/>
      <c r="AD656" s="31"/>
    </row>
    <row r="657" ht="15.75" customHeight="1">
      <c r="F657" s="7"/>
      <c r="G657" s="7"/>
      <c r="H657" s="7"/>
      <c r="I657" s="7"/>
      <c r="J657" s="7"/>
      <c r="K657" s="7"/>
      <c r="L657" s="7"/>
      <c r="M657" s="7"/>
      <c r="N657" s="7"/>
      <c r="O657" s="7"/>
      <c r="P657" s="7"/>
      <c r="Q657" s="7"/>
      <c r="R657" s="7"/>
      <c r="S657" s="7"/>
      <c r="T657" s="7"/>
      <c r="U657" s="7"/>
      <c r="V657" s="288"/>
      <c r="W657" s="191"/>
      <c r="X657" s="7"/>
      <c r="Y657" s="28"/>
      <c r="AB657" s="31"/>
      <c r="AC657" s="31"/>
      <c r="AD657" s="31"/>
    </row>
    <row r="658" ht="15.75" customHeight="1">
      <c r="F658" s="7"/>
      <c r="G658" s="7"/>
      <c r="H658" s="7"/>
      <c r="I658" s="7"/>
      <c r="J658" s="7"/>
      <c r="K658" s="7"/>
      <c r="L658" s="7"/>
      <c r="M658" s="7"/>
      <c r="N658" s="7"/>
      <c r="O658" s="7"/>
      <c r="P658" s="7"/>
      <c r="Q658" s="7"/>
      <c r="R658" s="7"/>
      <c r="S658" s="7"/>
      <c r="T658" s="7"/>
      <c r="U658" s="7"/>
      <c r="V658" s="288"/>
      <c r="W658" s="191"/>
      <c r="X658" s="7"/>
      <c r="Y658" s="28"/>
      <c r="AB658" s="31"/>
      <c r="AC658" s="31"/>
      <c r="AD658" s="31"/>
    </row>
    <row r="659" ht="15.75" customHeight="1">
      <c r="F659" s="7"/>
      <c r="G659" s="7"/>
      <c r="H659" s="7"/>
      <c r="I659" s="7"/>
      <c r="J659" s="7"/>
      <c r="K659" s="7"/>
      <c r="L659" s="7"/>
      <c r="M659" s="7"/>
      <c r="N659" s="7"/>
      <c r="O659" s="7"/>
      <c r="P659" s="7"/>
      <c r="Q659" s="7"/>
      <c r="R659" s="7"/>
      <c r="S659" s="7"/>
      <c r="T659" s="7"/>
      <c r="U659" s="7"/>
      <c r="V659" s="288"/>
      <c r="W659" s="191"/>
      <c r="X659" s="7"/>
      <c r="Y659" s="28"/>
      <c r="AB659" s="31"/>
      <c r="AC659" s="31"/>
      <c r="AD659" s="31"/>
    </row>
    <row r="660" ht="15.75" customHeight="1">
      <c r="F660" s="7"/>
      <c r="G660" s="7"/>
      <c r="H660" s="7"/>
      <c r="I660" s="7"/>
      <c r="J660" s="7"/>
      <c r="K660" s="7"/>
      <c r="L660" s="7"/>
      <c r="M660" s="7"/>
      <c r="N660" s="7"/>
      <c r="O660" s="7"/>
      <c r="P660" s="7"/>
      <c r="Q660" s="7"/>
      <c r="R660" s="7"/>
      <c r="S660" s="7"/>
      <c r="T660" s="7"/>
      <c r="U660" s="7"/>
      <c r="V660" s="288"/>
      <c r="W660" s="191"/>
      <c r="X660" s="7"/>
      <c r="Y660" s="28"/>
      <c r="AB660" s="31"/>
      <c r="AC660" s="31"/>
      <c r="AD660" s="31"/>
    </row>
    <row r="661" ht="15.75" customHeight="1">
      <c r="F661" s="7"/>
      <c r="G661" s="7"/>
      <c r="H661" s="7"/>
      <c r="I661" s="7"/>
      <c r="J661" s="7"/>
      <c r="K661" s="7"/>
      <c r="L661" s="7"/>
      <c r="M661" s="7"/>
      <c r="N661" s="7"/>
      <c r="O661" s="7"/>
      <c r="P661" s="7"/>
      <c r="Q661" s="7"/>
      <c r="R661" s="7"/>
      <c r="S661" s="7"/>
      <c r="T661" s="7"/>
      <c r="U661" s="7"/>
      <c r="V661" s="288"/>
      <c r="W661" s="191"/>
      <c r="X661" s="7"/>
      <c r="Y661" s="28"/>
      <c r="AB661" s="31"/>
      <c r="AC661" s="31"/>
      <c r="AD661" s="31"/>
    </row>
    <row r="662" ht="15.75" customHeight="1">
      <c r="F662" s="7"/>
      <c r="G662" s="7"/>
      <c r="H662" s="7"/>
      <c r="I662" s="7"/>
      <c r="J662" s="7"/>
      <c r="K662" s="7"/>
      <c r="L662" s="7"/>
      <c r="M662" s="7"/>
      <c r="N662" s="7"/>
      <c r="O662" s="7"/>
      <c r="P662" s="7"/>
      <c r="Q662" s="7"/>
      <c r="R662" s="7"/>
      <c r="S662" s="7"/>
      <c r="T662" s="7"/>
      <c r="U662" s="7"/>
      <c r="V662" s="288"/>
      <c r="W662" s="191"/>
      <c r="X662" s="7"/>
      <c r="Y662" s="28"/>
      <c r="AB662" s="31"/>
      <c r="AC662" s="31"/>
      <c r="AD662" s="31"/>
    </row>
    <row r="663" ht="15.75" customHeight="1">
      <c r="F663" s="7"/>
      <c r="G663" s="7"/>
      <c r="H663" s="7"/>
      <c r="I663" s="7"/>
      <c r="J663" s="7"/>
      <c r="K663" s="7"/>
      <c r="L663" s="7"/>
      <c r="M663" s="7"/>
      <c r="N663" s="7"/>
      <c r="O663" s="7"/>
      <c r="P663" s="7"/>
      <c r="Q663" s="7"/>
      <c r="R663" s="7"/>
      <c r="S663" s="7"/>
      <c r="T663" s="7"/>
      <c r="U663" s="7"/>
      <c r="V663" s="288"/>
      <c r="W663" s="191"/>
      <c r="X663" s="7"/>
      <c r="Y663" s="28"/>
      <c r="AB663" s="31"/>
      <c r="AC663" s="31"/>
      <c r="AD663" s="31"/>
    </row>
    <row r="664" ht="15.75" customHeight="1">
      <c r="F664" s="7"/>
      <c r="G664" s="7"/>
      <c r="H664" s="7"/>
      <c r="I664" s="7"/>
      <c r="J664" s="7"/>
      <c r="K664" s="7"/>
      <c r="L664" s="7"/>
      <c r="M664" s="7"/>
      <c r="N664" s="7"/>
      <c r="O664" s="7"/>
      <c r="P664" s="7"/>
      <c r="Q664" s="7"/>
      <c r="R664" s="7"/>
      <c r="S664" s="7"/>
      <c r="T664" s="7"/>
      <c r="U664" s="7"/>
      <c r="V664" s="288"/>
      <c r="W664" s="191"/>
      <c r="X664" s="7"/>
      <c r="Y664" s="28"/>
      <c r="AB664" s="31"/>
      <c r="AC664" s="31"/>
      <c r="AD664" s="31"/>
    </row>
    <row r="665" ht="15.75" customHeight="1">
      <c r="F665" s="7"/>
      <c r="G665" s="7"/>
      <c r="H665" s="7"/>
      <c r="I665" s="7"/>
      <c r="J665" s="7"/>
      <c r="K665" s="7"/>
      <c r="L665" s="7"/>
      <c r="M665" s="7"/>
      <c r="N665" s="7"/>
      <c r="O665" s="7"/>
      <c r="P665" s="7"/>
      <c r="Q665" s="7"/>
      <c r="R665" s="7"/>
      <c r="S665" s="7"/>
      <c r="T665" s="7"/>
      <c r="U665" s="7"/>
      <c r="V665" s="288"/>
      <c r="W665" s="191"/>
      <c r="X665" s="7"/>
      <c r="Y665" s="28"/>
      <c r="AB665" s="31"/>
      <c r="AC665" s="31"/>
      <c r="AD665" s="31"/>
    </row>
    <row r="666" ht="15.75" customHeight="1">
      <c r="F666" s="7"/>
      <c r="G666" s="7"/>
      <c r="H666" s="7"/>
      <c r="I666" s="7"/>
      <c r="J666" s="7"/>
      <c r="K666" s="7"/>
      <c r="L666" s="7"/>
      <c r="M666" s="7"/>
      <c r="N666" s="7"/>
      <c r="O666" s="7"/>
      <c r="P666" s="7"/>
      <c r="Q666" s="7"/>
      <c r="R666" s="7"/>
      <c r="S666" s="7"/>
      <c r="T666" s="7"/>
      <c r="U666" s="7"/>
      <c r="V666" s="288"/>
      <c r="W666" s="191"/>
      <c r="X666" s="7"/>
      <c r="Y666" s="28"/>
      <c r="AB666" s="31"/>
      <c r="AC666" s="31"/>
      <c r="AD666" s="31"/>
    </row>
    <row r="667" ht="15.75" customHeight="1">
      <c r="F667" s="7"/>
      <c r="G667" s="7"/>
      <c r="H667" s="7"/>
      <c r="I667" s="7"/>
      <c r="J667" s="7"/>
      <c r="K667" s="7"/>
      <c r="L667" s="7"/>
      <c r="M667" s="7"/>
      <c r="N667" s="7"/>
      <c r="O667" s="7"/>
      <c r="P667" s="7"/>
      <c r="Q667" s="7"/>
      <c r="R667" s="7"/>
      <c r="S667" s="7"/>
      <c r="T667" s="7"/>
      <c r="U667" s="7"/>
      <c r="V667" s="288"/>
      <c r="W667" s="191"/>
      <c r="X667" s="7"/>
      <c r="Y667" s="28"/>
      <c r="AB667" s="31"/>
      <c r="AC667" s="31"/>
      <c r="AD667" s="31"/>
    </row>
    <row r="668" ht="15.75" customHeight="1">
      <c r="F668" s="7"/>
      <c r="G668" s="7"/>
      <c r="H668" s="7"/>
      <c r="I668" s="7"/>
      <c r="J668" s="7"/>
      <c r="K668" s="7"/>
      <c r="L668" s="7"/>
      <c r="M668" s="7"/>
      <c r="N668" s="7"/>
      <c r="O668" s="7"/>
      <c r="P668" s="7"/>
      <c r="Q668" s="7"/>
      <c r="R668" s="7"/>
      <c r="S668" s="7"/>
      <c r="T668" s="7"/>
      <c r="U668" s="7"/>
      <c r="V668" s="288"/>
      <c r="W668" s="191"/>
      <c r="X668" s="7"/>
      <c r="Y668" s="28"/>
      <c r="AB668" s="31"/>
      <c r="AC668" s="31"/>
      <c r="AD668" s="31"/>
    </row>
    <row r="669" ht="15.75" customHeight="1">
      <c r="F669" s="7"/>
      <c r="G669" s="7"/>
      <c r="H669" s="7"/>
      <c r="I669" s="7"/>
      <c r="J669" s="7"/>
      <c r="K669" s="7"/>
      <c r="L669" s="7"/>
      <c r="M669" s="7"/>
      <c r="N669" s="7"/>
      <c r="O669" s="7"/>
      <c r="P669" s="7"/>
      <c r="Q669" s="7"/>
      <c r="R669" s="7"/>
      <c r="S669" s="7"/>
      <c r="T669" s="7"/>
      <c r="U669" s="7"/>
      <c r="V669" s="288"/>
      <c r="W669" s="191"/>
      <c r="X669" s="7"/>
      <c r="Y669" s="28"/>
      <c r="AB669" s="31"/>
      <c r="AC669" s="31"/>
      <c r="AD669" s="31"/>
    </row>
    <row r="670" ht="15.75" customHeight="1">
      <c r="F670" s="7"/>
      <c r="G670" s="7"/>
      <c r="H670" s="7"/>
      <c r="I670" s="7"/>
      <c r="J670" s="7"/>
      <c r="K670" s="7"/>
      <c r="L670" s="7"/>
      <c r="M670" s="7"/>
      <c r="N670" s="7"/>
      <c r="O670" s="7"/>
      <c r="P670" s="7"/>
      <c r="Q670" s="7"/>
      <c r="R670" s="7"/>
      <c r="S670" s="7"/>
      <c r="T670" s="7"/>
      <c r="U670" s="7"/>
      <c r="V670" s="288"/>
      <c r="W670" s="191"/>
      <c r="X670" s="7"/>
      <c r="Y670" s="28"/>
      <c r="AB670" s="31"/>
      <c r="AC670" s="31"/>
      <c r="AD670" s="31"/>
    </row>
    <row r="671" ht="15.75" customHeight="1">
      <c r="F671" s="7"/>
      <c r="G671" s="7"/>
      <c r="H671" s="7"/>
      <c r="I671" s="7"/>
      <c r="J671" s="7"/>
      <c r="K671" s="7"/>
      <c r="L671" s="7"/>
      <c r="M671" s="7"/>
      <c r="N671" s="7"/>
      <c r="O671" s="7"/>
      <c r="P671" s="7"/>
      <c r="Q671" s="7"/>
      <c r="R671" s="7"/>
      <c r="S671" s="7"/>
      <c r="T671" s="7"/>
      <c r="U671" s="7"/>
      <c r="V671" s="288"/>
      <c r="W671" s="191"/>
      <c r="X671" s="7"/>
      <c r="Y671" s="28"/>
      <c r="AB671" s="31"/>
      <c r="AC671" s="31"/>
      <c r="AD671" s="31"/>
    </row>
    <row r="672" ht="15.75" customHeight="1">
      <c r="F672" s="7"/>
      <c r="G672" s="7"/>
      <c r="H672" s="7"/>
      <c r="I672" s="7"/>
      <c r="J672" s="7"/>
      <c r="K672" s="7"/>
      <c r="L672" s="7"/>
      <c r="M672" s="7"/>
      <c r="N672" s="7"/>
      <c r="O672" s="7"/>
      <c r="P672" s="7"/>
      <c r="Q672" s="7"/>
      <c r="R672" s="7"/>
      <c r="S672" s="7"/>
      <c r="T672" s="7"/>
      <c r="U672" s="7"/>
      <c r="V672" s="288"/>
      <c r="W672" s="191"/>
      <c r="X672" s="7"/>
      <c r="Y672" s="28"/>
      <c r="AB672" s="31"/>
      <c r="AC672" s="31"/>
      <c r="AD672" s="31"/>
    </row>
    <row r="673" ht="15.75" customHeight="1">
      <c r="F673" s="7"/>
      <c r="G673" s="7"/>
      <c r="H673" s="7"/>
      <c r="I673" s="7"/>
      <c r="J673" s="7"/>
      <c r="K673" s="7"/>
      <c r="L673" s="7"/>
      <c r="M673" s="7"/>
      <c r="N673" s="7"/>
      <c r="O673" s="7"/>
      <c r="P673" s="7"/>
      <c r="Q673" s="7"/>
      <c r="R673" s="7"/>
      <c r="S673" s="7"/>
      <c r="T673" s="7"/>
      <c r="U673" s="7"/>
      <c r="V673" s="288"/>
      <c r="W673" s="191"/>
      <c r="X673" s="7"/>
      <c r="Y673" s="28"/>
      <c r="AB673" s="31"/>
      <c r="AC673" s="31"/>
      <c r="AD673" s="31"/>
    </row>
    <row r="674" ht="15.75" customHeight="1">
      <c r="F674" s="7"/>
      <c r="G674" s="7"/>
      <c r="H674" s="7"/>
      <c r="I674" s="7"/>
      <c r="J674" s="7"/>
      <c r="K674" s="7"/>
      <c r="L674" s="7"/>
      <c r="M674" s="7"/>
      <c r="N674" s="7"/>
      <c r="O674" s="7"/>
      <c r="P674" s="7"/>
      <c r="Q674" s="7"/>
      <c r="R674" s="7"/>
      <c r="S674" s="7"/>
      <c r="T674" s="7"/>
      <c r="U674" s="7"/>
      <c r="V674" s="288"/>
      <c r="W674" s="191"/>
      <c r="X674" s="7"/>
      <c r="Y674" s="28"/>
      <c r="AB674" s="31"/>
      <c r="AC674" s="31"/>
      <c r="AD674" s="31"/>
    </row>
    <row r="675" ht="15.75" customHeight="1">
      <c r="F675" s="7"/>
      <c r="G675" s="7"/>
      <c r="H675" s="7"/>
      <c r="I675" s="7"/>
      <c r="J675" s="7"/>
      <c r="K675" s="7"/>
      <c r="L675" s="7"/>
      <c r="M675" s="7"/>
      <c r="N675" s="7"/>
      <c r="O675" s="7"/>
      <c r="P675" s="7"/>
      <c r="Q675" s="7"/>
      <c r="R675" s="7"/>
      <c r="S675" s="7"/>
      <c r="T675" s="7"/>
      <c r="U675" s="7"/>
      <c r="V675" s="288"/>
      <c r="W675" s="191"/>
      <c r="X675" s="7"/>
      <c r="Y675" s="28"/>
      <c r="AB675" s="31"/>
      <c r="AC675" s="31"/>
      <c r="AD675" s="31"/>
    </row>
    <row r="676" ht="15.75" customHeight="1">
      <c r="F676" s="7"/>
      <c r="G676" s="7"/>
      <c r="H676" s="7"/>
      <c r="I676" s="7"/>
      <c r="J676" s="7"/>
      <c r="K676" s="7"/>
      <c r="L676" s="7"/>
      <c r="M676" s="7"/>
      <c r="N676" s="7"/>
      <c r="O676" s="7"/>
      <c r="P676" s="7"/>
      <c r="Q676" s="7"/>
      <c r="R676" s="7"/>
      <c r="S676" s="7"/>
      <c r="T676" s="7"/>
      <c r="U676" s="7"/>
      <c r="V676" s="288"/>
      <c r="W676" s="191"/>
      <c r="X676" s="7"/>
      <c r="Y676" s="28"/>
      <c r="AB676" s="31"/>
      <c r="AC676" s="31"/>
      <c r="AD676" s="31"/>
    </row>
    <row r="677" ht="15.75" customHeight="1">
      <c r="F677" s="7"/>
      <c r="G677" s="7"/>
      <c r="H677" s="7"/>
      <c r="I677" s="7"/>
      <c r="J677" s="7"/>
      <c r="K677" s="7"/>
      <c r="L677" s="7"/>
      <c r="M677" s="7"/>
      <c r="N677" s="7"/>
      <c r="O677" s="7"/>
      <c r="P677" s="7"/>
      <c r="Q677" s="7"/>
      <c r="R677" s="7"/>
      <c r="S677" s="7"/>
      <c r="T677" s="7"/>
      <c r="U677" s="7"/>
      <c r="V677" s="288"/>
      <c r="W677" s="191"/>
      <c r="X677" s="7"/>
      <c r="Y677" s="28"/>
      <c r="AB677" s="31"/>
      <c r="AC677" s="31"/>
      <c r="AD677" s="31"/>
    </row>
    <row r="678" ht="15.75" customHeight="1">
      <c r="F678" s="7"/>
      <c r="G678" s="7"/>
      <c r="H678" s="7"/>
      <c r="I678" s="7"/>
      <c r="J678" s="7"/>
      <c r="K678" s="7"/>
      <c r="L678" s="7"/>
      <c r="M678" s="7"/>
      <c r="N678" s="7"/>
      <c r="O678" s="7"/>
      <c r="P678" s="7"/>
      <c r="Q678" s="7"/>
      <c r="R678" s="7"/>
      <c r="S678" s="7"/>
      <c r="T678" s="7"/>
      <c r="U678" s="7"/>
      <c r="V678" s="288"/>
      <c r="W678" s="191"/>
      <c r="X678" s="7"/>
      <c r="Y678" s="28"/>
      <c r="AB678" s="31"/>
      <c r="AC678" s="31"/>
      <c r="AD678" s="31"/>
    </row>
    <row r="679" ht="15.75" customHeight="1">
      <c r="F679" s="7"/>
      <c r="G679" s="7"/>
      <c r="H679" s="7"/>
      <c r="I679" s="7"/>
      <c r="J679" s="7"/>
      <c r="K679" s="7"/>
      <c r="L679" s="7"/>
      <c r="M679" s="7"/>
      <c r="N679" s="7"/>
      <c r="O679" s="7"/>
      <c r="P679" s="7"/>
      <c r="Q679" s="7"/>
      <c r="R679" s="7"/>
      <c r="S679" s="7"/>
      <c r="T679" s="7"/>
      <c r="U679" s="7"/>
      <c r="V679" s="288"/>
      <c r="W679" s="191"/>
      <c r="X679" s="7"/>
      <c r="Y679" s="28"/>
      <c r="AB679" s="31"/>
      <c r="AC679" s="31"/>
      <c r="AD679" s="31"/>
    </row>
    <row r="680" ht="15.75" customHeight="1">
      <c r="F680" s="7"/>
      <c r="G680" s="7"/>
      <c r="H680" s="7"/>
      <c r="I680" s="7"/>
      <c r="J680" s="7"/>
      <c r="K680" s="7"/>
      <c r="L680" s="7"/>
      <c r="M680" s="7"/>
      <c r="N680" s="7"/>
      <c r="O680" s="7"/>
      <c r="P680" s="7"/>
      <c r="Q680" s="7"/>
      <c r="R680" s="7"/>
      <c r="S680" s="7"/>
      <c r="T680" s="7"/>
      <c r="U680" s="7"/>
      <c r="V680" s="288"/>
      <c r="W680" s="191"/>
      <c r="X680" s="7"/>
      <c r="Y680" s="28"/>
      <c r="AB680" s="31"/>
      <c r="AC680" s="31"/>
      <c r="AD680" s="31"/>
    </row>
    <row r="681" ht="15.75" customHeight="1">
      <c r="F681" s="7"/>
      <c r="G681" s="7"/>
      <c r="H681" s="7"/>
      <c r="I681" s="7"/>
      <c r="J681" s="7"/>
      <c r="K681" s="7"/>
      <c r="L681" s="7"/>
      <c r="M681" s="7"/>
      <c r="N681" s="7"/>
      <c r="O681" s="7"/>
      <c r="P681" s="7"/>
      <c r="Q681" s="7"/>
      <c r="R681" s="7"/>
      <c r="S681" s="7"/>
      <c r="T681" s="7"/>
      <c r="U681" s="7"/>
      <c r="V681" s="288"/>
      <c r="W681" s="191"/>
      <c r="X681" s="7"/>
      <c r="Y681" s="28"/>
      <c r="AB681" s="31"/>
      <c r="AC681" s="31"/>
      <c r="AD681" s="31"/>
    </row>
  </sheetData>
  <conditionalFormatting sqref="A3:AQ490">
    <cfRule type="expression" dxfId="5" priority="1">
      <formula>$E3&lt;&gt;""</formula>
    </cfRule>
  </conditionalFormatting>
  <conditionalFormatting sqref="A3:AF490">
    <cfRule type="expression" dxfId="6" priority="2">
      <formula>$F3&lt;&gt;""</formula>
    </cfRule>
  </conditionalFormatting>
  <conditionalFormatting sqref="A3:AF490">
    <cfRule type="expression" dxfId="7" priority="3">
      <formula>#REF!&lt;&gt;""</formula>
    </cfRule>
  </conditionalFormatting>
  <dataValidations>
    <dataValidation type="list" allowBlank="1" showErrorMessage="1" sqref="L76 L122:L127 L246:L250 L306 L309 L320 L331 L342 L356 L358:L422 L434:L681">
      <formula1>EAT!$H$2:$H$272</formula1>
    </dataValidation>
    <dataValidation type="list" allowBlank="1" showErrorMessage="1" sqref="F3:F21 F23 F25 F27 F29 F31:F35 F37 F39 F41 F43:F74 F76 F78:F79 F81:F82 F84:F85 F87 F89 F91:F94 F96:F97 F99 F101:F106 F108:F113 F115:F120 F122:F127 F129:F134 F136:F141 F143:F148 F150:F152 F154:F155 F157:F161 F163:F169 F171:F176 F178:F183 F185:F193 F195:F197 F199:F203 F205:F210 F212:F213 F215:F219 F221:F225 F227:F230 F232:F237 F239:F244 F246:F250 F252:F253 F255 F257 F259:F261 F263:F265 F267:F268 F270:F275 F277:F284 F286:F289 F291:F293 F295:F296 F298:F303 F305:F306 F308 F319 F330 F341 F358:F359 F361 F363:F364 F366:F367 F369 F371:F372 F374:F375 F377 F379:F380 F382:F383 F385:F387 F389:F391 F393:F394 F396:F398 F400:F401 F403 F405 F407 F409:F410 F412:F413 F415 F417:F418 F420:F422 F424:F428 F430:F681">
      <formula1>PODs!$B$3:$B$1226</formula1>
    </dataValidation>
    <dataValidation type="list" allowBlank="1" showErrorMessage="1" sqref="P310 P321 P332 P343 P356:P422 P434:P681">
      <formula1>EAT!$M$2:$M$272</formula1>
    </dataValidation>
    <dataValidation type="list" allowBlank="1" showErrorMessage="1" sqref="F356">
      <formula1>#REF!</formula1>
    </dataValidation>
    <dataValidation type="list" allowBlank="1" showErrorMessage="1" sqref="R312 R314 R316:R317 R323 R325 R327:R328 R334 R336 R338:R339 R345 R347 R349:R350 R352 R354:R422 R434:R681">
      <formula1>BART!$I$2:$I$179</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0"/>
  <cols>
    <col customWidth="1" min="1" max="1" width="24.0"/>
    <col customWidth="1" min="2" max="3" width="23.29"/>
    <col customWidth="1" min="4" max="4" width="37.86"/>
    <col customWidth="1" min="5" max="5" width="34.71"/>
    <col customWidth="1" min="6" max="6" width="35.57"/>
  </cols>
  <sheetData>
    <row r="1" ht="15.75" customHeight="1">
      <c r="A1" s="4" t="s">
        <v>2674</v>
      </c>
      <c r="B1" s="4" t="s">
        <v>2675</v>
      </c>
      <c r="C1" s="4" t="s">
        <v>2676</v>
      </c>
      <c r="D1" s="4" t="s">
        <v>2677</v>
      </c>
      <c r="E1" s="1" t="s">
        <v>2678</v>
      </c>
      <c r="F1" s="1" t="s">
        <v>2679</v>
      </c>
    </row>
    <row r="2" ht="15.75" customHeight="1">
      <c r="A2" s="2" t="s">
        <v>103</v>
      </c>
      <c r="B2" s="7" t="s">
        <v>2680</v>
      </c>
      <c r="C2" s="7"/>
      <c r="D2" s="7"/>
      <c r="E2" s="2"/>
      <c r="F2" s="2"/>
      <c r="G2" s="2"/>
      <c r="H2" s="2"/>
      <c r="I2" s="2"/>
      <c r="J2" s="2"/>
      <c r="K2" s="2"/>
      <c r="L2" s="2"/>
      <c r="M2" s="2"/>
      <c r="N2" s="2"/>
      <c r="O2" s="2"/>
      <c r="P2" s="2"/>
      <c r="Q2" s="2"/>
      <c r="R2" s="2"/>
      <c r="S2" s="2"/>
      <c r="T2" s="2"/>
      <c r="U2" s="2"/>
      <c r="V2" s="2"/>
      <c r="W2" s="2"/>
      <c r="X2" s="2"/>
      <c r="Y2" s="2"/>
      <c r="Z2" s="2"/>
    </row>
    <row r="3" ht="15.75" customHeight="1">
      <c r="D3" s="7" t="s">
        <v>883</v>
      </c>
      <c r="E3" s="7" t="s">
        <v>2681</v>
      </c>
    </row>
    <row r="4" ht="15.75" customHeight="1">
      <c r="D4" s="7" t="s">
        <v>883</v>
      </c>
      <c r="E4" s="7" t="s">
        <v>2682</v>
      </c>
    </row>
    <row r="5" ht="15.75" customHeight="1">
      <c r="D5" s="7" t="s">
        <v>717</v>
      </c>
      <c r="E5" s="7" t="s">
        <v>2683</v>
      </c>
    </row>
    <row r="6" ht="15.75" customHeight="1">
      <c r="D6" s="7" t="s">
        <v>862</v>
      </c>
      <c r="E6" s="7" t="s">
        <v>2684</v>
      </c>
    </row>
    <row r="7" ht="15.75" customHeight="1">
      <c r="D7" s="7"/>
    </row>
    <row r="8" ht="15.75" customHeight="1">
      <c r="D8" s="7"/>
    </row>
    <row r="9" ht="15.75" customHeight="1">
      <c r="D9" s="7"/>
    </row>
    <row r="10" ht="15.75" customHeight="1">
      <c r="D10" s="7"/>
    </row>
    <row r="11" ht="15.75" customHeight="1">
      <c r="D11" s="7"/>
    </row>
    <row r="12" ht="15.75" customHeight="1">
      <c r="D12" s="7"/>
    </row>
    <row r="13" ht="15.75" customHeight="1">
      <c r="D13" s="7"/>
    </row>
    <row r="14" ht="15.75" customHeight="1">
      <c r="D14" s="7"/>
    </row>
    <row r="15" ht="15.75" customHeight="1">
      <c r="D15" s="7"/>
    </row>
    <row r="16" ht="15.75" customHeight="1">
      <c r="D16" s="7"/>
    </row>
    <row r="17" ht="15.75" customHeight="1">
      <c r="D17" s="7"/>
    </row>
    <row r="18" ht="15.75" customHeight="1">
      <c r="D18" s="7"/>
    </row>
    <row r="19" ht="15.75" customHeight="1">
      <c r="D19" s="7"/>
    </row>
    <row r="20" ht="15.75" customHeight="1">
      <c r="D20" s="7"/>
    </row>
    <row r="21" ht="15.75" customHeight="1">
      <c r="D21" s="7"/>
    </row>
    <row r="22" ht="15.75" customHeight="1">
      <c r="D22" s="7"/>
    </row>
    <row r="23" ht="15.75" customHeight="1">
      <c r="D23" s="7"/>
    </row>
    <row r="24" ht="15.75" customHeight="1">
      <c r="D24" s="7"/>
    </row>
    <row r="25" ht="15.75" customHeight="1">
      <c r="D25" s="7"/>
    </row>
    <row r="26" ht="15.75" customHeight="1">
      <c r="D26" s="7"/>
    </row>
    <row r="27" ht="15.75" customHeight="1">
      <c r="D27" s="7"/>
    </row>
    <row r="28" ht="15.75" customHeight="1">
      <c r="D28" s="7"/>
    </row>
    <row r="29" ht="15.75" customHeight="1">
      <c r="D29" s="7"/>
    </row>
    <row r="30" ht="15.75" customHeight="1">
      <c r="D30" s="7"/>
    </row>
    <row r="31" ht="15.75" customHeight="1">
      <c r="D31" s="7"/>
    </row>
    <row r="32" ht="15.75" customHeight="1">
      <c r="D32" s="7"/>
    </row>
    <row r="33" ht="15.75" customHeight="1">
      <c r="D33" s="7"/>
    </row>
    <row r="34" ht="15.75" customHeight="1">
      <c r="D34" s="7"/>
    </row>
    <row r="35" ht="15.75" customHeight="1">
      <c r="D35" s="7"/>
    </row>
    <row r="36" ht="15.75" customHeight="1">
      <c r="D36" s="7"/>
    </row>
    <row r="37" ht="15.75" customHeight="1">
      <c r="D37" s="7"/>
    </row>
    <row r="38" ht="15.75" customHeight="1">
      <c r="D38" s="7"/>
    </row>
    <row r="39" ht="15.75" customHeight="1">
      <c r="D39" s="7"/>
    </row>
    <row r="40" ht="15.75" customHeight="1">
      <c r="D40" s="7"/>
    </row>
    <row r="41" ht="15.75" customHeight="1">
      <c r="D41" s="7"/>
    </row>
    <row r="42" ht="15.75" customHeight="1">
      <c r="D42" s="7"/>
    </row>
    <row r="43" ht="15.75" customHeight="1">
      <c r="D43" s="7"/>
    </row>
    <row r="44" ht="15.75" customHeight="1">
      <c r="D44" s="7"/>
    </row>
    <row r="45" ht="15.75" customHeight="1">
      <c r="D45" s="7"/>
    </row>
    <row r="46" ht="15.75" customHeight="1">
      <c r="D46" s="7"/>
    </row>
    <row r="47" ht="15.75" customHeight="1">
      <c r="D47" s="7"/>
    </row>
    <row r="48" ht="15.75" customHeight="1">
      <c r="D48" s="7"/>
    </row>
    <row r="49" ht="15.75" customHeight="1">
      <c r="D49" s="7"/>
    </row>
    <row r="50" ht="15.75" customHeight="1">
      <c r="D50" s="7"/>
    </row>
    <row r="51" ht="15.75" customHeight="1">
      <c r="D51" s="7"/>
    </row>
    <row r="52" ht="15.75" customHeight="1">
      <c r="D52" s="7"/>
    </row>
    <row r="53" ht="15.75" customHeight="1">
      <c r="D53" s="7"/>
    </row>
    <row r="54" ht="15.75" customHeight="1">
      <c r="D54" s="7"/>
    </row>
    <row r="55" ht="15.75" customHeight="1">
      <c r="D55" s="7"/>
    </row>
    <row r="56" ht="15.75" customHeight="1">
      <c r="D56" s="7"/>
    </row>
    <row r="57" ht="15.75" customHeight="1">
      <c r="D57" s="7"/>
    </row>
    <row r="58" ht="15.75" customHeight="1">
      <c r="D58" s="7"/>
    </row>
    <row r="59" ht="15.75" customHeight="1">
      <c r="D59" s="7"/>
    </row>
    <row r="60" ht="15.75" customHeight="1">
      <c r="D60" s="7"/>
    </row>
    <row r="61" ht="15.75" customHeight="1">
      <c r="D61" s="7"/>
    </row>
    <row r="62" ht="15.75" customHeight="1">
      <c r="D62" s="7"/>
    </row>
    <row r="63" ht="15.75" customHeight="1">
      <c r="D63" s="7"/>
    </row>
    <row r="64" ht="15.75" customHeight="1">
      <c r="D64" s="7"/>
    </row>
    <row r="65" ht="15.75" customHeight="1">
      <c r="D65" s="7"/>
    </row>
    <row r="66" ht="15.75" customHeight="1">
      <c r="D66" s="7"/>
    </row>
    <row r="67" ht="15.75" customHeight="1">
      <c r="D67" s="7"/>
    </row>
    <row r="68" ht="15.75" customHeight="1">
      <c r="D68" s="7"/>
    </row>
    <row r="69" ht="15.75" customHeight="1">
      <c r="D69" s="7"/>
    </row>
    <row r="70" ht="15.75" customHeight="1">
      <c r="D70" s="7"/>
    </row>
    <row r="71" ht="15.75" customHeight="1">
      <c r="D71" s="7"/>
    </row>
    <row r="72" ht="15.75" customHeight="1">
      <c r="D72" s="7"/>
    </row>
    <row r="73" ht="15.75" customHeight="1">
      <c r="D73" s="7"/>
    </row>
    <row r="74" ht="15.75" customHeight="1">
      <c r="D74" s="7"/>
    </row>
    <row r="75" ht="15.75" customHeight="1">
      <c r="D75" s="7"/>
    </row>
    <row r="76" ht="15.75" customHeight="1">
      <c r="D76" s="7"/>
    </row>
    <row r="77" ht="15.75" customHeight="1">
      <c r="D77" s="7"/>
    </row>
    <row r="78" ht="15.75" customHeight="1">
      <c r="D78" s="7"/>
    </row>
    <row r="79" ht="15.75" customHeight="1">
      <c r="D79" s="7"/>
    </row>
    <row r="80" ht="15.75" customHeight="1">
      <c r="D80" s="7"/>
    </row>
    <row r="81" ht="15.75" customHeight="1">
      <c r="D81" s="7"/>
    </row>
    <row r="82" ht="15.75" customHeight="1">
      <c r="D82" s="7"/>
    </row>
    <row r="83" ht="15.75" customHeight="1">
      <c r="D83" s="7"/>
    </row>
    <row r="84" ht="15.75" customHeight="1">
      <c r="D84" s="7"/>
    </row>
    <row r="85" ht="15.75" customHeight="1">
      <c r="D85" s="7"/>
    </row>
    <row r="86" ht="15.75" customHeight="1">
      <c r="D86" s="7"/>
    </row>
    <row r="87" ht="15.75" customHeight="1">
      <c r="D87" s="7"/>
    </row>
    <row r="88" ht="15.75" customHeight="1">
      <c r="D88" s="7"/>
    </row>
    <row r="89" ht="15.75" customHeight="1">
      <c r="D89" s="7"/>
    </row>
    <row r="90" ht="15.75" customHeight="1">
      <c r="D90" s="7"/>
    </row>
    <row r="91" ht="15.75" customHeight="1">
      <c r="D91" s="7"/>
    </row>
    <row r="92" ht="15.75" customHeight="1">
      <c r="D92" s="7"/>
    </row>
    <row r="93" ht="15.75" customHeight="1">
      <c r="D93" s="7"/>
    </row>
    <row r="94" ht="15.75" customHeight="1">
      <c r="D94" s="7"/>
    </row>
    <row r="95" ht="15.75" customHeight="1">
      <c r="D95" s="7"/>
    </row>
    <row r="96" ht="15.75" customHeight="1">
      <c r="D96" s="7"/>
    </row>
    <row r="97" ht="15.75" customHeight="1">
      <c r="D97" s="7"/>
    </row>
    <row r="98" ht="15.75" customHeight="1">
      <c r="D98" s="7"/>
    </row>
    <row r="99" ht="15.75" customHeight="1">
      <c r="D99" s="7"/>
    </row>
    <row r="100" ht="15.75" customHeight="1">
      <c r="D100" s="7"/>
    </row>
    <row r="101" ht="15.75" customHeight="1">
      <c r="D101" s="7"/>
    </row>
    <row r="102" ht="15.75" customHeight="1">
      <c r="D102" s="7"/>
    </row>
    <row r="103" ht="15.75" customHeight="1">
      <c r="D103" s="7"/>
    </row>
    <row r="104" ht="15.75" customHeight="1">
      <c r="D104" s="7"/>
    </row>
    <row r="105" ht="15.75" customHeight="1">
      <c r="D105" s="7"/>
    </row>
    <row r="106" ht="15.75" customHeight="1">
      <c r="D106" s="7"/>
    </row>
    <row r="107" ht="15.75" customHeight="1">
      <c r="D107" s="7"/>
    </row>
    <row r="108" ht="15.75" customHeight="1">
      <c r="D108" s="7"/>
    </row>
    <row r="109" ht="15.75" customHeight="1">
      <c r="D109" s="7"/>
    </row>
    <row r="110" ht="15.75" customHeight="1">
      <c r="D110" s="7"/>
    </row>
    <row r="111" ht="15.75" customHeight="1">
      <c r="D111" s="7"/>
    </row>
    <row r="112" ht="15.75" customHeight="1">
      <c r="D112" s="7"/>
    </row>
    <row r="113" ht="15.75" customHeight="1">
      <c r="D113" s="7"/>
    </row>
    <row r="114" ht="15.75" customHeight="1">
      <c r="D114" s="7"/>
    </row>
    <row r="115" ht="15.75" customHeight="1">
      <c r="D115" s="7"/>
    </row>
    <row r="116" ht="15.75" customHeight="1">
      <c r="D116" s="7"/>
    </row>
    <row r="117" ht="15.75" customHeight="1">
      <c r="D117" s="7"/>
    </row>
    <row r="118" ht="15.75" customHeight="1">
      <c r="D118" s="7"/>
    </row>
    <row r="119" ht="15.75" customHeight="1">
      <c r="D119" s="7"/>
    </row>
    <row r="120" ht="15.75" customHeight="1">
      <c r="D120" s="7"/>
    </row>
    <row r="121" ht="15.75" customHeight="1">
      <c r="D121" s="7"/>
    </row>
    <row r="122" ht="15.75" customHeight="1">
      <c r="D122" s="7"/>
    </row>
    <row r="123" ht="15.75" customHeight="1">
      <c r="D123" s="7"/>
    </row>
    <row r="124" ht="15.75" customHeight="1">
      <c r="D124" s="7"/>
    </row>
    <row r="125" ht="15.75" customHeight="1">
      <c r="D125" s="7"/>
    </row>
    <row r="126" ht="15.75" customHeight="1">
      <c r="D126" s="7"/>
    </row>
    <row r="127" ht="15.75" customHeight="1">
      <c r="D127" s="7"/>
    </row>
    <row r="128" ht="15.75" customHeight="1">
      <c r="D128" s="7"/>
    </row>
    <row r="129" ht="15.75" customHeight="1">
      <c r="D129" s="7"/>
    </row>
    <row r="130" ht="15.75" customHeight="1">
      <c r="D130" s="7"/>
    </row>
    <row r="131" ht="15.75" customHeight="1">
      <c r="D131" s="7"/>
    </row>
    <row r="132" ht="15.75" customHeight="1">
      <c r="D132" s="7"/>
    </row>
    <row r="133" ht="15.75" customHeight="1">
      <c r="D133" s="7"/>
    </row>
    <row r="134" ht="15.75" customHeight="1">
      <c r="D134" s="7"/>
    </row>
    <row r="135" ht="15.75" customHeight="1">
      <c r="D135" s="7"/>
    </row>
    <row r="136" ht="15.75" customHeight="1">
      <c r="D136" s="7"/>
    </row>
    <row r="137" ht="15.75" customHeight="1">
      <c r="D137" s="7"/>
    </row>
    <row r="138" ht="15.75" customHeight="1">
      <c r="D138" s="7"/>
    </row>
    <row r="139" ht="15.75" customHeight="1">
      <c r="D139" s="7"/>
    </row>
    <row r="140" ht="15.75" customHeight="1">
      <c r="D140" s="7"/>
    </row>
    <row r="141" ht="15.75" customHeight="1">
      <c r="D141" s="7"/>
    </row>
    <row r="142" ht="15.75" customHeight="1">
      <c r="D142" s="7"/>
    </row>
    <row r="143" ht="15.75" customHeight="1">
      <c r="D143" s="7"/>
    </row>
    <row r="144" ht="15.75" customHeight="1">
      <c r="D144" s="7"/>
    </row>
    <row r="145" ht="15.75" customHeight="1">
      <c r="D145" s="7"/>
    </row>
    <row r="146" ht="15.75" customHeight="1">
      <c r="D146" s="7"/>
    </row>
    <row r="147" ht="15.75" customHeight="1">
      <c r="D147" s="7"/>
    </row>
    <row r="148" ht="15.75" customHeight="1">
      <c r="D148" s="7"/>
    </row>
    <row r="149" ht="15.75" customHeight="1">
      <c r="D149" s="7"/>
    </row>
    <row r="150" ht="15.75" customHeight="1">
      <c r="D150" s="7"/>
    </row>
    <row r="151" ht="15.75" customHeight="1">
      <c r="D151" s="7"/>
    </row>
    <row r="152" ht="15.75" customHeight="1">
      <c r="D152" s="7"/>
    </row>
    <row r="153" ht="15.75" customHeight="1">
      <c r="D153" s="7"/>
    </row>
    <row r="154" ht="15.75" customHeight="1">
      <c r="D154" s="7"/>
    </row>
    <row r="155" ht="15.75" customHeight="1">
      <c r="D155" s="7"/>
    </row>
    <row r="156" ht="15.75" customHeight="1">
      <c r="D156" s="7"/>
    </row>
    <row r="157" ht="15.75" customHeight="1">
      <c r="D157" s="7"/>
    </row>
    <row r="158" ht="15.75" customHeight="1">
      <c r="D158" s="7"/>
    </row>
    <row r="159" ht="15.75" customHeight="1">
      <c r="D159" s="7"/>
    </row>
    <row r="160" ht="15.75" customHeight="1">
      <c r="D160" s="7"/>
    </row>
    <row r="161" ht="15.75" customHeight="1">
      <c r="D161" s="7"/>
    </row>
    <row r="162" ht="15.75" customHeight="1">
      <c r="D162" s="7"/>
    </row>
    <row r="163" ht="15.75" customHeight="1">
      <c r="D163" s="7"/>
    </row>
    <row r="164" ht="15.75" customHeight="1">
      <c r="D164" s="7"/>
    </row>
    <row r="165" ht="15.75" customHeight="1">
      <c r="D165" s="7"/>
    </row>
    <row r="166" ht="15.75" customHeight="1">
      <c r="D166" s="7"/>
    </row>
    <row r="167" ht="15.75" customHeight="1">
      <c r="D167" s="7"/>
    </row>
    <row r="168" ht="15.75" customHeight="1">
      <c r="D168" s="7"/>
    </row>
    <row r="169" ht="15.75" customHeight="1">
      <c r="D169" s="7"/>
    </row>
    <row r="170" ht="15.75" customHeight="1">
      <c r="D170" s="7"/>
    </row>
    <row r="171" ht="15.75" customHeight="1">
      <c r="D171" s="7"/>
    </row>
    <row r="172" ht="15.75" customHeight="1">
      <c r="D172" s="7"/>
    </row>
    <row r="173" ht="15.75" customHeight="1">
      <c r="D173" s="7"/>
    </row>
    <row r="174" ht="15.75" customHeight="1">
      <c r="D174" s="7"/>
    </row>
    <row r="175" ht="15.75" customHeight="1">
      <c r="D175" s="7"/>
    </row>
    <row r="176" ht="15.75" customHeight="1">
      <c r="D176" s="7"/>
    </row>
    <row r="177" ht="15.75" customHeight="1">
      <c r="D177" s="7"/>
    </row>
    <row r="178" ht="15.75" customHeight="1">
      <c r="D178" s="7"/>
    </row>
    <row r="179" ht="15.75" customHeight="1">
      <c r="D179" s="7"/>
    </row>
    <row r="180" ht="15.75" customHeight="1">
      <c r="D180" s="7"/>
    </row>
    <row r="181" ht="15.75" customHeight="1">
      <c r="D181" s="7"/>
    </row>
    <row r="182" ht="15.75" customHeight="1">
      <c r="D182" s="7"/>
    </row>
    <row r="183" ht="15.75" customHeight="1">
      <c r="D183" s="7"/>
    </row>
    <row r="184" ht="15.75" customHeight="1">
      <c r="D184" s="7"/>
    </row>
    <row r="185" ht="15.75" customHeight="1">
      <c r="D185" s="7"/>
    </row>
    <row r="186" ht="15.75" customHeight="1">
      <c r="D186" s="7"/>
    </row>
    <row r="187" ht="15.75" customHeight="1">
      <c r="D187" s="7"/>
    </row>
    <row r="188" ht="15.75" customHeight="1">
      <c r="D188" s="7"/>
    </row>
    <row r="189" ht="15.75" customHeight="1">
      <c r="D189" s="7"/>
    </row>
    <row r="190" ht="15.75" customHeight="1">
      <c r="D190" s="7"/>
    </row>
    <row r="191" ht="15.75" customHeight="1">
      <c r="D191" s="7"/>
    </row>
    <row r="192" ht="15.75" customHeight="1">
      <c r="D192" s="7"/>
    </row>
    <row r="193" ht="15.75" customHeight="1">
      <c r="D193" s="7"/>
    </row>
    <row r="194" ht="15.75" customHeight="1">
      <c r="D194" s="7"/>
    </row>
    <row r="195" ht="15.75" customHeight="1">
      <c r="D195" s="7"/>
    </row>
    <row r="196" ht="15.75" customHeight="1">
      <c r="D196" s="7"/>
    </row>
    <row r="197" ht="15.75" customHeight="1">
      <c r="D197" s="7"/>
    </row>
    <row r="198" ht="15.75" customHeight="1">
      <c r="D198" s="7"/>
    </row>
    <row r="199" ht="15.75" customHeight="1">
      <c r="D199" s="7"/>
    </row>
    <row r="200" ht="15.75" customHeight="1">
      <c r="D200" s="7"/>
    </row>
    <row r="201" ht="15.75" customHeight="1">
      <c r="D201" s="7"/>
    </row>
    <row r="202" ht="15.75" customHeight="1">
      <c r="D202" s="7"/>
    </row>
    <row r="203" ht="15.75" customHeight="1">
      <c r="D203" s="7"/>
    </row>
    <row r="204" ht="15.75" customHeight="1">
      <c r="D204" s="7"/>
    </row>
    <row r="205" ht="15.75" customHeight="1">
      <c r="D205" s="7"/>
    </row>
    <row r="206" ht="15.75" customHeight="1">
      <c r="D206" s="7"/>
    </row>
    <row r="207" ht="15.75" customHeight="1">
      <c r="D207" s="7"/>
    </row>
    <row r="208" ht="15.75" customHeight="1">
      <c r="D208" s="7"/>
    </row>
    <row r="209" ht="15.75" customHeight="1">
      <c r="D209" s="7"/>
    </row>
    <row r="210" ht="15.75" customHeight="1">
      <c r="D210" s="7"/>
    </row>
    <row r="211" ht="15.75" customHeight="1">
      <c r="D211" s="7"/>
    </row>
    <row r="212" ht="15.75" customHeight="1">
      <c r="D212" s="7"/>
    </row>
    <row r="213" ht="15.75" customHeight="1">
      <c r="D213" s="7"/>
    </row>
    <row r="214" ht="15.75" customHeight="1">
      <c r="D214" s="7"/>
    </row>
    <row r="215" ht="15.75" customHeight="1">
      <c r="D215" s="7"/>
    </row>
    <row r="216" ht="15.75" customHeight="1">
      <c r="D216" s="7"/>
    </row>
    <row r="217" ht="15.75" customHeight="1">
      <c r="D217" s="7"/>
    </row>
    <row r="218" ht="15.75" customHeight="1">
      <c r="D218" s="7"/>
    </row>
    <row r="219" ht="15.75" customHeight="1">
      <c r="D219" s="7"/>
    </row>
    <row r="220" ht="15.75" customHeight="1">
      <c r="D220" s="7"/>
    </row>
    <row r="221" ht="15.75" customHeight="1">
      <c r="D221" s="277"/>
    </row>
    <row r="222" ht="15.75" customHeight="1">
      <c r="D222" s="277"/>
    </row>
    <row r="223" ht="15.75" customHeight="1">
      <c r="D223" s="277"/>
    </row>
    <row r="224" ht="15.75" customHeight="1">
      <c r="D224" s="277"/>
    </row>
    <row r="225" ht="15.75" customHeight="1">
      <c r="D225" s="277"/>
    </row>
    <row r="226" ht="15.75" customHeight="1">
      <c r="D226" s="277"/>
    </row>
    <row r="227" ht="15.75" customHeight="1">
      <c r="D227" s="277"/>
    </row>
    <row r="228" ht="15.75" customHeight="1">
      <c r="D228" s="277"/>
    </row>
    <row r="229" ht="15.75" customHeight="1">
      <c r="D229" s="277"/>
    </row>
    <row r="230" ht="15.75" customHeight="1">
      <c r="D230" s="277"/>
    </row>
    <row r="231" ht="15.75" customHeight="1">
      <c r="D231" s="277"/>
    </row>
    <row r="232" ht="15.75" customHeight="1">
      <c r="D232" s="277"/>
    </row>
    <row r="233" ht="15.75" customHeight="1">
      <c r="D233" s="277"/>
    </row>
    <row r="234" ht="15.75" customHeight="1">
      <c r="D234" s="277"/>
    </row>
    <row r="235" ht="15.75" customHeight="1">
      <c r="D235" s="277"/>
    </row>
    <row r="236" ht="15.75" customHeight="1">
      <c r="D236" s="277"/>
    </row>
    <row r="237" ht="15.75" customHeight="1">
      <c r="D237" s="277"/>
    </row>
    <row r="238" ht="15.75" customHeight="1">
      <c r="D238" s="277"/>
    </row>
    <row r="239" ht="15.75" customHeight="1">
      <c r="D239" s="277"/>
    </row>
    <row r="240" ht="15.75" customHeight="1">
      <c r="D240" s="277"/>
    </row>
    <row r="241" ht="15.75" customHeight="1">
      <c r="D241" s="277"/>
    </row>
    <row r="242" ht="15.75" customHeight="1">
      <c r="D242" s="277"/>
    </row>
    <row r="243" ht="15.75" customHeight="1">
      <c r="D243" s="277"/>
    </row>
    <row r="244" ht="15.75" customHeight="1">
      <c r="D244" s="277"/>
    </row>
    <row r="245" ht="15.75" customHeight="1">
      <c r="D245" s="277"/>
    </row>
    <row r="246" ht="15.75" customHeight="1">
      <c r="D246" s="277"/>
    </row>
    <row r="247" ht="15.75" customHeight="1">
      <c r="D247" s="277"/>
    </row>
    <row r="248" ht="15.75" customHeight="1">
      <c r="D248" s="277"/>
    </row>
    <row r="249" ht="15.75" customHeight="1">
      <c r="D249" s="277"/>
    </row>
    <row r="250" ht="15.75" customHeight="1">
      <c r="D250" s="277"/>
    </row>
    <row r="251" ht="15.75" customHeight="1">
      <c r="D251" s="277"/>
    </row>
    <row r="252" ht="15.75" customHeight="1">
      <c r="D252" s="277"/>
    </row>
    <row r="253" ht="15.75" customHeight="1">
      <c r="D253" s="277"/>
    </row>
    <row r="254" ht="15.75" customHeight="1">
      <c r="D254" s="277"/>
    </row>
    <row r="255" ht="15.75" customHeight="1">
      <c r="D255" s="277"/>
    </row>
    <row r="256" ht="15.75" customHeight="1">
      <c r="D256" s="277"/>
    </row>
    <row r="257" ht="15.75" customHeight="1">
      <c r="D257" s="277"/>
    </row>
    <row r="258" ht="15.75" customHeight="1">
      <c r="D258" s="277"/>
    </row>
    <row r="259" ht="15.75" customHeight="1">
      <c r="D259" s="277"/>
    </row>
    <row r="260" ht="15.75" customHeight="1">
      <c r="D260" s="277"/>
    </row>
    <row r="261" ht="15.75" customHeight="1">
      <c r="D261" s="277"/>
    </row>
    <row r="262" ht="15.75" customHeight="1">
      <c r="D262" s="277"/>
    </row>
    <row r="263" ht="15.75" customHeight="1">
      <c r="D263" s="277"/>
    </row>
    <row r="264" ht="15.75" customHeight="1">
      <c r="D264" s="277"/>
    </row>
    <row r="265" ht="15.75" customHeight="1">
      <c r="D265" s="277"/>
    </row>
    <row r="266" ht="15.75" customHeight="1">
      <c r="D266" s="277"/>
    </row>
    <row r="267" ht="15.75" customHeight="1">
      <c r="D267" s="277"/>
    </row>
    <row r="268" ht="15.75" customHeight="1">
      <c r="D268" s="277"/>
    </row>
    <row r="269" ht="15.75" customHeight="1">
      <c r="D269" s="277"/>
    </row>
    <row r="270" ht="15.75" customHeight="1">
      <c r="D270" s="277"/>
    </row>
    <row r="271" ht="15.75" customHeight="1">
      <c r="D271" s="277"/>
    </row>
    <row r="272" ht="15.75" customHeight="1">
      <c r="D272" s="277"/>
    </row>
    <row r="273" ht="15.75" customHeight="1">
      <c r="D273" s="277"/>
    </row>
    <row r="274" ht="15.75" customHeight="1">
      <c r="D274" s="277"/>
    </row>
    <row r="275" ht="15.75" customHeight="1">
      <c r="D275" s="277"/>
    </row>
    <row r="276" ht="15.75" customHeight="1">
      <c r="D276" s="277"/>
    </row>
    <row r="277" ht="15.75" customHeight="1">
      <c r="D277" s="277"/>
    </row>
    <row r="278" ht="15.75" customHeight="1">
      <c r="D278" s="277"/>
    </row>
    <row r="279" ht="15.75" customHeight="1">
      <c r="D279" s="277"/>
    </row>
    <row r="280" ht="15.75" customHeight="1">
      <c r="D280" s="277"/>
    </row>
    <row r="281" ht="15.75" customHeight="1">
      <c r="D281" s="277"/>
    </row>
    <row r="282" ht="15.75" customHeight="1">
      <c r="D282" s="277"/>
    </row>
    <row r="283" ht="15.75" customHeight="1">
      <c r="D283" s="277"/>
    </row>
    <row r="284" ht="15.75" customHeight="1">
      <c r="D284" s="277"/>
    </row>
    <row r="285" ht="15.75" customHeight="1">
      <c r="D285" s="277"/>
    </row>
    <row r="286" ht="15.75" customHeight="1">
      <c r="D286" s="277"/>
    </row>
    <row r="287" ht="15.75" customHeight="1">
      <c r="D287" s="277"/>
    </row>
    <row r="288" ht="15.75" customHeight="1">
      <c r="D288" s="277"/>
    </row>
    <row r="289" ht="15.75" customHeight="1">
      <c r="D289" s="277"/>
    </row>
    <row r="290" ht="15.75" customHeight="1">
      <c r="D290" s="277"/>
    </row>
    <row r="291" ht="15.75" customHeight="1">
      <c r="D291" s="277"/>
    </row>
    <row r="292" ht="15.75" customHeight="1">
      <c r="D292" s="277"/>
    </row>
    <row r="293" ht="15.75" customHeight="1">
      <c r="D293" s="277"/>
    </row>
    <row r="294" ht="15.75" customHeight="1">
      <c r="D294" s="277"/>
    </row>
    <row r="295" ht="15.75" customHeight="1">
      <c r="D295" s="277"/>
    </row>
    <row r="296" ht="15.75" customHeight="1">
      <c r="D296" s="277"/>
    </row>
    <row r="297" ht="15.75" customHeight="1">
      <c r="D297" s="277"/>
    </row>
    <row r="298" ht="15.75" customHeight="1">
      <c r="D298" s="277"/>
    </row>
    <row r="299" ht="15.75" customHeight="1">
      <c r="D299" s="277"/>
    </row>
    <row r="300" ht="15.75" customHeight="1">
      <c r="D300" s="277"/>
    </row>
    <row r="301" ht="15.75" customHeight="1">
      <c r="D301" s="277"/>
    </row>
    <row r="302" ht="15.75" customHeight="1">
      <c r="D302" s="277"/>
    </row>
    <row r="303" ht="15.75" customHeight="1">
      <c r="D303" s="277"/>
    </row>
    <row r="304" ht="15.75" customHeight="1">
      <c r="D304" s="277"/>
    </row>
    <row r="305" ht="15.75" customHeight="1">
      <c r="D305" s="277"/>
    </row>
    <row r="306" ht="15.75" customHeight="1">
      <c r="D306" s="277"/>
    </row>
    <row r="307" ht="15.75" customHeight="1">
      <c r="D307" s="277"/>
    </row>
    <row r="308" ht="15.75" customHeight="1">
      <c r="D308" s="277"/>
    </row>
    <row r="309" ht="15.75" customHeight="1">
      <c r="D309" s="277"/>
    </row>
    <row r="310" ht="15.75" customHeight="1">
      <c r="D310" s="277"/>
    </row>
    <row r="311" ht="15.75" customHeight="1">
      <c r="D311" s="277"/>
    </row>
    <row r="312" ht="15.75" customHeight="1">
      <c r="D312" s="277"/>
    </row>
    <row r="313" ht="15.75" customHeight="1">
      <c r="D313" s="277"/>
    </row>
    <row r="314" ht="15.75" customHeight="1">
      <c r="D314" s="277"/>
    </row>
    <row r="315" ht="15.75" customHeight="1">
      <c r="D315" s="277"/>
    </row>
    <row r="316" ht="15.75" customHeight="1">
      <c r="D316" s="277"/>
    </row>
    <row r="317" ht="15.75" customHeight="1">
      <c r="D317" s="277"/>
    </row>
    <row r="318" ht="15.75" customHeight="1">
      <c r="D318" s="277"/>
    </row>
    <row r="319" ht="15.75" customHeight="1">
      <c r="D319" s="277"/>
    </row>
    <row r="320" ht="15.75" customHeight="1">
      <c r="D320" s="277"/>
    </row>
    <row r="321" ht="15.75" customHeight="1">
      <c r="D321" s="277"/>
    </row>
    <row r="322" ht="15.75" customHeight="1">
      <c r="D322" s="277"/>
    </row>
    <row r="323" ht="15.75" customHeight="1">
      <c r="D323" s="277"/>
    </row>
    <row r="324" ht="15.75" customHeight="1">
      <c r="D324" s="277"/>
    </row>
    <row r="325" ht="15.75" customHeight="1">
      <c r="D325" s="277"/>
    </row>
    <row r="326" ht="15.75" customHeight="1">
      <c r="D326" s="277"/>
    </row>
    <row r="327" ht="15.75" customHeight="1">
      <c r="D327" s="277"/>
    </row>
    <row r="328" ht="15.75" customHeight="1">
      <c r="D328" s="277"/>
    </row>
    <row r="329" ht="15.75" customHeight="1">
      <c r="D329" s="277"/>
    </row>
    <row r="330" ht="15.75" customHeight="1">
      <c r="D330" s="277"/>
    </row>
    <row r="331" ht="15.75" customHeight="1">
      <c r="D331" s="277"/>
    </row>
    <row r="332" ht="15.75" customHeight="1">
      <c r="D332" s="277"/>
    </row>
    <row r="333" ht="15.75" customHeight="1">
      <c r="D333" s="277"/>
    </row>
    <row r="334" ht="15.75" customHeight="1">
      <c r="D334" s="277"/>
    </row>
    <row r="335" ht="15.75" customHeight="1">
      <c r="D335" s="277"/>
    </row>
    <row r="336" ht="15.75" customHeight="1">
      <c r="D336" s="277"/>
    </row>
    <row r="337" ht="15.75" customHeight="1">
      <c r="D337" s="277"/>
    </row>
    <row r="338" ht="15.75" customHeight="1">
      <c r="D338" s="277"/>
    </row>
    <row r="339" ht="15.75" customHeight="1">
      <c r="D339" s="277"/>
    </row>
    <row r="340" ht="15.75" customHeight="1">
      <c r="D340" s="277"/>
    </row>
    <row r="341" ht="15.75" customHeight="1">
      <c r="D341" s="277"/>
    </row>
    <row r="342" ht="15.75" customHeight="1">
      <c r="D342" s="277"/>
    </row>
    <row r="343" ht="15.75" customHeight="1">
      <c r="D343" s="277"/>
    </row>
    <row r="344" ht="15.75" customHeight="1">
      <c r="D344" s="277"/>
    </row>
    <row r="345" ht="15.75" customHeight="1">
      <c r="D345" s="277"/>
    </row>
    <row r="346" ht="15.75" customHeight="1">
      <c r="D346" s="277"/>
    </row>
    <row r="347" ht="15.75" customHeight="1">
      <c r="D347" s="277"/>
    </row>
    <row r="348" ht="15.75" customHeight="1">
      <c r="D348" s="277"/>
    </row>
    <row r="349" ht="15.75" customHeight="1">
      <c r="D349" s="277"/>
    </row>
    <row r="350" ht="15.75" customHeight="1">
      <c r="D350" s="277"/>
    </row>
    <row r="351" ht="15.75" customHeight="1">
      <c r="D351" s="277"/>
    </row>
    <row r="352" ht="15.75" customHeight="1">
      <c r="D352" s="277"/>
    </row>
    <row r="353" ht="15.75" customHeight="1">
      <c r="D353" s="277"/>
    </row>
    <row r="354" ht="15.75" customHeight="1">
      <c r="D354" s="277"/>
    </row>
    <row r="355" ht="15.75" customHeight="1">
      <c r="D355" s="277"/>
    </row>
    <row r="356" ht="15.75" customHeight="1">
      <c r="D356" s="277"/>
    </row>
    <row r="357" ht="15.75" customHeight="1">
      <c r="D357" s="277"/>
    </row>
    <row r="358" ht="15.75" customHeight="1">
      <c r="D358" s="277"/>
    </row>
    <row r="359" ht="15.75" customHeight="1">
      <c r="D359" s="277"/>
    </row>
    <row r="360" ht="15.75" customHeight="1">
      <c r="D360" s="277"/>
    </row>
    <row r="361" ht="15.75" customHeight="1">
      <c r="D361" s="277"/>
    </row>
    <row r="362" ht="15.75" customHeight="1">
      <c r="D362" s="277"/>
    </row>
    <row r="363" ht="15.75" customHeight="1">
      <c r="D363" s="277"/>
    </row>
    <row r="364" ht="15.75" customHeight="1">
      <c r="D364" s="277"/>
    </row>
    <row r="365" ht="15.75" customHeight="1">
      <c r="D365" s="277"/>
    </row>
    <row r="366" ht="15.75" customHeight="1">
      <c r="D366" s="277"/>
    </row>
    <row r="367" ht="15.75" customHeight="1">
      <c r="D367" s="277"/>
    </row>
    <row r="368" ht="15.75" customHeight="1">
      <c r="D368" s="277"/>
    </row>
    <row r="369" ht="15.75" customHeight="1">
      <c r="D369" s="277"/>
    </row>
    <row r="370" ht="15.75" customHeight="1">
      <c r="D370" s="277"/>
    </row>
    <row r="371" ht="15.75" customHeight="1">
      <c r="D371" s="277"/>
    </row>
    <row r="372" ht="15.75" customHeight="1">
      <c r="D372" s="277"/>
    </row>
    <row r="373" ht="15.75" customHeight="1">
      <c r="D373" s="277"/>
    </row>
    <row r="374" ht="15.75" customHeight="1">
      <c r="D374" s="277"/>
    </row>
    <row r="375" ht="15.75" customHeight="1">
      <c r="D375" s="277"/>
    </row>
    <row r="376" ht="15.75" customHeight="1">
      <c r="D376" s="277"/>
    </row>
    <row r="377" ht="15.75" customHeight="1">
      <c r="D377" s="277"/>
    </row>
    <row r="378" ht="15.75" customHeight="1">
      <c r="D378" s="277"/>
    </row>
    <row r="379" ht="15.75" customHeight="1">
      <c r="D379" s="277"/>
    </row>
    <row r="380" ht="15.75" customHeight="1">
      <c r="D380" s="277"/>
    </row>
    <row r="381" ht="15.75" customHeight="1">
      <c r="D381" s="277"/>
    </row>
    <row r="382" ht="15.75" customHeight="1">
      <c r="D382" s="277"/>
    </row>
    <row r="383" ht="15.75" customHeight="1">
      <c r="D383" s="277"/>
    </row>
    <row r="384" ht="15.75" customHeight="1">
      <c r="D384" s="277"/>
    </row>
    <row r="385" ht="15.75" customHeight="1">
      <c r="D385" s="277"/>
    </row>
    <row r="386" ht="15.75" customHeight="1">
      <c r="D386" s="277"/>
    </row>
    <row r="387" ht="15.75" customHeight="1">
      <c r="D387" s="277"/>
    </row>
    <row r="388" ht="15.75" customHeight="1">
      <c r="D388" s="277"/>
    </row>
    <row r="389" ht="15.75" customHeight="1">
      <c r="D389" s="277"/>
    </row>
    <row r="390" ht="15.75" customHeight="1">
      <c r="D390" s="277"/>
    </row>
    <row r="391" ht="15.75" customHeight="1">
      <c r="D391" s="277"/>
    </row>
    <row r="392" ht="15.75" customHeight="1">
      <c r="D392" s="277"/>
    </row>
    <row r="393" ht="15.75" customHeight="1">
      <c r="D393" s="277"/>
    </row>
    <row r="394" ht="15.75" customHeight="1">
      <c r="D394" s="277"/>
    </row>
    <row r="395" ht="15.75" customHeight="1">
      <c r="D395" s="277"/>
    </row>
    <row r="396" ht="15.75" customHeight="1">
      <c r="D396" s="277"/>
    </row>
    <row r="397" ht="15.75" customHeight="1">
      <c r="D397" s="277"/>
    </row>
    <row r="398" ht="15.75" customHeight="1">
      <c r="D398" s="277"/>
    </row>
    <row r="399" ht="15.75" customHeight="1">
      <c r="D399" s="277"/>
    </row>
    <row r="400" ht="15.75" customHeight="1">
      <c r="D400" s="277"/>
    </row>
    <row r="401" ht="15.75" customHeight="1">
      <c r="D401" s="277"/>
    </row>
    <row r="402" ht="15.75" customHeight="1">
      <c r="D402" s="277"/>
    </row>
    <row r="403" ht="15.75" customHeight="1">
      <c r="D403" s="277"/>
    </row>
    <row r="404" ht="15.75" customHeight="1">
      <c r="D404" s="277"/>
    </row>
    <row r="405" ht="15.75" customHeight="1">
      <c r="D405" s="277"/>
    </row>
    <row r="406" ht="15.75" customHeight="1">
      <c r="D406" s="277"/>
    </row>
    <row r="407" ht="15.75" customHeight="1">
      <c r="D407" s="277"/>
    </row>
    <row r="408" ht="15.75" customHeight="1">
      <c r="D408" s="277"/>
    </row>
    <row r="409" ht="15.75" customHeight="1">
      <c r="D409" s="277"/>
    </row>
    <row r="410" ht="15.75" customHeight="1">
      <c r="D410" s="277"/>
    </row>
    <row r="411" ht="15.75" customHeight="1">
      <c r="D411" s="277"/>
    </row>
    <row r="412" ht="15.75" customHeight="1">
      <c r="D412" s="277"/>
    </row>
    <row r="413" ht="15.75" customHeight="1">
      <c r="D413" s="277"/>
    </row>
    <row r="414" ht="15.75" customHeight="1">
      <c r="D414" s="277"/>
    </row>
    <row r="415" ht="15.75" customHeight="1">
      <c r="D415" s="277"/>
    </row>
    <row r="416" ht="15.75" customHeight="1">
      <c r="D416" s="277"/>
    </row>
    <row r="417" ht="15.75" customHeight="1">
      <c r="D417" s="277"/>
    </row>
    <row r="418" ht="15.75" customHeight="1">
      <c r="D418" s="277"/>
    </row>
    <row r="419" ht="15.75" customHeight="1">
      <c r="D419" s="277"/>
    </row>
    <row r="420" ht="15.75" customHeight="1">
      <c r="D420" s="277"/>
    </row>
    <row r="421" ht="15.75" customHeight="1">
      <c r="D421" s="277"/>
    </row>
    <row r="422" ht="15.75" customHeight="1">
      <c r="D422" s="277"/>
    </row>
    <row r="423" ht="15.75" customHeight="1">
      <c r="D423" s="277"/>
    </row>
    <row r="424" ht="15.75" customHeight="1">
      <c r="D424" s="277"/>
    </row>
    <row r="425" ht="15.75" customHeight="1">
      <c r="D425" s="277"/>
    </row>
    <row r="426" ht="15.75" customHeight="1">
      <c r="D426" s="277"/>
    </row>
    <row r="427" ht="15.75" customHeight="1">
      <c r="D427" s="277"/>
    </row>
    <row r="428" ht="15.75" customHeight="1">
      <c r="D428" s="277"/>
    </row>
    <row r="429" ht="15.75" customHeight="1">
      <c r="D429" s="277"/>
    </row>
    <row r="430" ht="15.75" customHeight="1">
      <c r="D430" s="277"/>
    </row>
    <row r="431" ht="15.75" customHeight="1">
      <c r="D431" s="277"/>
    </row>
    <row r="432" ht="15.75" customHeight="1">
      <c r="D432" s="277"/>
    </row>
    <row r="433" ht="15.75" customHeight="1">
      <c r="D433" s="277"/>
    </row>
    <row r="434" ht="15.75" customHeight="1">
      <c r="D434" s="277"/>
    </row>
    <row r="435" ht="15.75" customHeight="1">
      <c r="D435" s="277"/>
    </row>
    <row r="436" ht="15.75" customHeight="1">
      <c r="D436" s="277"/>
    </row>
    <row r="437" ht="15.75" customHeight="1">
      <c r="D437" s="277"/>
    </row>
    <row r="438" ht="15.75" customHeight="1">
      <c r="D438" s="277"/>
    </row>
    <row r="439" ht="15.75" customHeight="1">
      <c r="D439" s="277"/>
    </row>
    <row r="440" ht="15.75" customHeight="1">
      <c r="D440" s="277"/>
    </row>
    <row r="441" ht="15.75" customHeight="1">
      <c r="D441" s="277"/>
    </row>
    <row r="442" ht="15.75" customHeight="1">
      <c r="D442" s="277"/>
    </row>
    <row r="443" ht="15.75" customHeight="1">
      <c r="D443" s="277"/>
    </row>
    <row r="444" ht="15.75" customHeight="1">
      <c r="D444" s="277"/>
    </row>
    <row r="445" ht="15.75" customHeight="1">
      <c r="D445" s="277"/>
    </row>
    <row r="446" ht="15.75" customHeight="1">
      <c r="D446" s="277"/>
    </row>
    <row r="447" ht="15.75" customHeight="1">
      <c r="D447" s="277"/>
    </row>
    <row r="448" ht="15.75" customHeight="1">
      <c r="D448" s="277"/>
    </row>
    <row r="449" ht="15.75" customHeight="1">
      <c r="D449" s="277"/>
    </row>
    <row r="450" ht="15.75" customHeight="1">
      <c r="D450" s="277"/>
    </row>
    <row r="451" ht="15.75" customHeight="1">
      <c r="D451" s="277"/>
    </row>
    <row r="452" ht="15.75" customHeight="1">
      <c r="D452" s="277"/>
    </row>
    <row r="453" ht="15.75" customHeight="1">
      <c r="D453" s="277"/>
    </row>
    <row r="454" ht="15.75" customHeight="1">
      <c r="D454" s="277"/>
    </row>
    <row r="455" ht="15.75" customHeight="1">
      <c r="D455" s="277"/>
    </row>
    <row r="456" ht="15.75" customHeight="1">
      <c r="D456" s="277"/>
    </row>
    <row r="457" ht="15.75" customHeight="1">
      <c r="D457" s="277"/>
    </row>
    <row r="458" ht="15.75" customHeight="1">
      <c r="D458" s="277"/>
    </row>
    <row r="459" ht="15.75" customHeight="1">
      <c r="D459" s="277"/>
    </row>
    <row r="460" ht="15.75" customHeight="1">
      <c r="D460" s="277"/>
    </row>
    <row r="461" ht="15.75" customHeight="1">
      <c r="D461" s="277"/>
    </row>
    <row r="462" ht="15.75" customHeight="1">
      <c r="D462" s="277"/>
    </row>
    <row r="463" ht="15.75" customHeight="1">
      <c r="D463" s="277"/>
    </row>
    <row r="464" ht="15.75" customHeight="1">
      <c r="D464" s="277"/>
    </row>
    <row r="465" ht="15.75" customHeight="1">
      <c r="D465" s="277"/>
    </row>
    <row r="466" ht="15.75" customHeight="1">
      <c r="D466" s="277"/>
    </row>
    <row r="467" ht="15.75" customHeight="1">
      <c r="D467" s="277"/>
    </row>
    <row r="468" ht="15.75" customHeight="1">
      <c r="D468" s="277"/>
    </row>
    <row r="469" ht="15.75" customHeight="1">
      <c r="D469" s="277"/>
    </row>
    <row r="470" ht="15.75" customHeight="1">
      <c r="D470" s="277"/>
    </row>
    <row r="471" ht="15.75" customHeight="1">
      <c r="D471" s="277"/>
    </row>
    <row r="472" ht="15.75" customHeight="1">
      <c r="D472" s="277"/>
    </row>
    <row r="473" ht="15.75" customHeight="1">
      <c r="D473" s="277"/>
    </row>
    <row r="474" ht="15.75" customHeight="1">
      <c r="D474" s="277"/>
    </row>
    <row r="475" ht="15.75" customHeight="1">
      <c r="D475" s="277"/>
    </row>
    <row r="476" ht="15.75" customHeight="1">
      <c r="D476" s="277"/>
    </row>
    <row r="477" ht="15.75" customHeight="1">
      <c r="D477" s="277"/>
    </row>
    <row r="478" ht="15.75" customHeight="1">
      <c r="D478" s="277"/>
    </row>
    <row r="479" ht="15.75" customHeight="1">
      <c r="D479" s="277"/>
    </row>
    <row r="480" ht="15.75" customHeight="1">
      <c r="D480" s="277"/>
    </row>
    <row r="481" ht="15.75" customHeight="1">
      <c r="D481" s="277"/>
    </row>
    <row r="482" ht="15.75" customHeight="1">
      <c r="D482" s="277"/>
    </row>
    <row r="483" ht="15.75" customHeight="1">
      <c r="D483" s="277"/>
    </row>
    <row r="484" ht="15.75" customHeight="1">
      <c r="D484" s="277"/>
    </row>
    <row r="485" ht="15.75" customHeight="1">
      <c r="D485" s="277"/>
    </row>
    <row r="486" ht="15.75" customHeight="1">
      <c r="D486" s="277"/>
    </row>
    <row r="487" ht="15.75" customHeight="1">
      <c r="D487" s="277"/>
    </row>
    <row r="488" ht="15.75" customHeight="1">
      <c r="D488" s="277"/>
    </row>
    <row r="489" ht="15.75" customHeight="1">
      <c r="D489" s="277"/>
    </row>
    <row r="490" ht="15.75" customHeight="1">
      <c r="D490" s="277"/>
    </row>
    <row r="491" ht="15.75" customHeight="1">
      <c r="D491" s="277"/>
    </row>
    <row r="492" ht="15.75" customHeight="1">
      <c r="D492" s="277"/>
    </row>
    <row r="493" ht="15.75" customHeight="1">
      <c r="D493" s="277"/>
    </row>
    <row r="494" ht="15.75" customHeight="1">
      <c r="D494" s="277"/>
    </row>
    <row r="495" ht="15.75" customHeight="1">
      <c r="D495" s="277"/>
    </row>
    <row r="496" ht="15.75" customHeight="1">
      <c r="D496" s="277"/>
    </row>
    <row r="497" ht="15.75" customHeight="1">
      <c r="D497" s="277"/>
    </row>
    <row r="498" ht="15.75" customHeight="1">
      <c r="D498" s="277"/>
    </row>
    <row r="499" ht="15.75" customHeight="1">
      <c r="D499" s="277"/>
    </row>
    <row r="500" ht="15.75" customHeight="1">
      <c r="D500" s="277"/>
    </row>
    <row r="501" ht="15.75" customHeight="1">
      <c r="D501" s="277"/>
    </row>
    <row r="502" ht="15.75" customHeight="1">
      <c r="D502" s="277"/>
    </row>
    <row r="503" ht="15.75" customHeight="1">
      <c r="D503" s="277"/>
    </row>
    <row r="504" ht="15.75" customHeight="1">
      <c r="D504" s="277"/>
    </row>
    <row r="505" ht="15.75" customHeight="1">
      <c r="D505" s="277"/>
    </row>
    <row r="506" ht="15.75" customHeight="1">
      <c r="D506" s="277"/>
    </row>
    <row r="507" ht="15.75" customHeight="1">
      <c r="D507" s="277"/>
    </row>
    <row r="508" ht="15.75" customHeight="1">
      <c r="D508" s="277"/>
    </row>
    <row r="509" ht="15.75" customHeight="1">
      <c r="D509" s="277"/>
    </row>
    <row r="510" ht="15.75" customHeight="1">
      <c r="D510" s="277"/>
    </row>
    <row r="511" ht="15.75" customHeight="1">
      <c r="D511" s="277"/>
    </row>
    <row r="512" ht="15.75" customHeight="1">
      <c r="D512" s="277"/>
    </row>
    <row r="513" ht="15.75" customHeight="1">
      <c r="D513" s="277"/>
    </row>
    <row r="514" ht="15.75" customHeight="1">
      <c r="D514" s="277"/>
    </row>
    <row r="515" ht="15.75" customHeight="1">
      <c r="D515" s="277"/>
    </row>
    <row r="516" ht="15.75" customHeight="1">
      <c r="D516" s="277"/>
    </row>
    <row r="517" ht="15.75" customHeight="1">
      <c r="D517" s="277"/>
    </row>
    <row r="518" ht="15.75" customHeight="1">
      <c r="D518" s="277"/>
    </row>
    <row r="519" ht="15.75" customHeight="1">
      <c r="D519" s="277"/>
    </row>
    <row r="520" ht="15.75" customHeight="1">
      <c r="D520" s="277"/>
    </row>
    <row r="521" ht="15.75" customHeight="1">
      <c r="D521" s="277"/>
    </row>
    <row r="522" ht="15.75" customHeight="1">
      <c r="D522" s="277"/>
    </row>
    <row r="523" ht="15.75" customHeight="1">
      <c r="D523" s="277"/>
    </row>
    <row r="524" ht="15.75" customHeight="1">
      <c r="D524" s="277"/>
    </row>
    <row r="525" ht="15.75" customHeight="1">
      <c r="D525" s="277"/>
    </row>
    <row r="526" ht="15.75" customHeight="1">
      <c r="D526" s="277"/>
    </row>
    <row r="527" ht="15.75" customHeight="1">
      <c r="D527" s="277"/>
    </row>
    <row r="528" ht="15.75" customHeight="1">
      <c r="D528" s="277"/>
    </row>
    <row r="529" ht="15.75" customHeight="1">
      <c r="D529" s="277"/>
    </row>
    <row r="530" ht="15.75" customHeight="1">
      <c r="D530" s="277"/>
    </row>
    <row r="531" ht="15.75" customHeight="1">
      <c r="D531" s="277"/>
    </row>
    <row r="532" ht="15.75" customHeight="1">
      <c r="D532" s="277"/>
    </row>
    <row r="533" ht="15.75" customHeight="1">
      <c r="D533" s="277"/>
    </row>
    <row r="534" ht="15.75" customHeight="1">
      <c r="D534" s="277"/>
    </row>
    <row r="535" ht="15.75" customHeight="1">
      <c r="D535" s="277"/>
    </row>
    <row r="536" ht="15.75" customHeight="1">
      <c r="D536" s="277"/>
    </row>
    <row r="537" ht="15.75" customHeight="1">
      <c r="D537" s="277"/>
    </row>
    <row r="538" ht="15.75" customHeight="1">
      <c r="D538" s="277"/>
    </row>
    <row r="539" ht="15.75" customHeight="1">
      <c r="D539" s="277"/>
    </row>
    <row r="540" ht="15.75" customHeight="1">
      <c r="D540" s="277"/>
    </row>
    <row r="541" ht="15.75" customHeight="1">
      <c r="D541" s="277"/>
    </row>
    <row r="542" ht="15.75" customHeight="1">
      <c r="D542" s="277"/>
    </row>
    <row r="543" ht="15.75" customHeight="1">
      <c r="D543" s="277"/>
    </row>
    <row r="544" ht="15.75" customHeight="1">
      <c r="D544" s="277"/>
    </row>
    <row r="545" ht="15.75" customHeight="1">
      <c r="D545" s="277"/>
    </row>
    <row r="546" ht="15.75" customHeight="1">
      <c r="D546" s="277"/>
    </row>
    <row r="547" ht="15.75" customHeight="1">
      <c r="D547" s="277"/>
    </row>
    <row r="548" ht="15.75" customHeight="1">
      <c r="D548" s="277"/>
    </row>
    <row r="549" ht="15.75" customHeight="1">
      <c r="D549" s="277"/>
    </row>
    <row r="550" ht="15.75" customHeight="1">
      <c r="D550" s="277"/>
    </row>
    <row r="551" ht="15.75" customHeight="1">
      <c r="D551" s="277"/>
    </row>
    <row r="552" ht="15.75" customHeight="1">
      <c r="D552" s="277"/>
    </row>
    <row r="553" ht="15.75" customHeight="1">
      <c r="D553" s="277"/>
    </row>
    <row r="554" ht="15.75" customHeight="1">
      <c r="D554" s="277"/>
    </row>
    <row r="555" ht="15.75" customHeight="1">
      <c r="D555" s="277"/>
    </row>
    <row r="556" ht="15.75" customHeight="1">
      <c r="D556" s="277"/>
    </row>
    <row r="557" ht="15.75" customHeight="1">
      <c r="D557" s="277"/>
    </row>
    <row r="558" ht="15.75" customHeight="1">
      <c r="D558" s="277"/>
    </row>
    <row r="559" ht="15.75" customHeight="1">
      <c r="D559" s="277"/>
    </row>
    <row r="560" ht="15.75" customHeight="1">
      <c r="D560" s="277"/>
    </row>
    <row r="561" ht="15.75" customHeight="1">
      <c r="D561" s="277"/>
    </row>
    <row r="562" ht="15.75" customHeight="1">
      <c r="D562" s="277"/>
    </row>
    <row r="563" ht="15.75" customHeight="1">
      <c r="D563" s="277"/>
    </row>
    <row r="564" ht="15.75" customHeight="1">
      <c r="D564" s="277"/>
    </row>
    <row r="565" ht="15.75" customHeight="1">
      <c r="D565" s="277"/>
    </row>
    <row r="566" ht="15.75" customHeight="1">
      <c r="D566" s="277"/>
    </row>
    <row r="567" ht="15.75" customHeight="1">
      <c r="D567" s="277"/>
    </row>
    <row r="568" ht="15.75" customHeight="1">
      <c r="D568" s="277"/>
    </row>
    <row r="569" ht="15.75" customHeight="1">
      <c r="D569" s="277"/>
    </row>
    <row r="570" ht="15.75" customHeight="1">
      <c r="D570" s="277"/>
    </row>
    <row r="571" ht="15.75" customHeight="1">
      <c r="D571" s="277"/>
    </row>
    <row r="572" ht="15.75" customHeight="1">
      <c r="D572" s="277"/>
    </row>
    <row r="573" ht="15.75" customHeight="1">
      <c r="D573" s="277"/>
    </row>
    <row r="574" ht="15.75" customHeight="1">
      <c r="D574" s="277"/>
    </row>
    <row r="575" ht="15.75" customHeight="1">
      <c r="D575" s="277"/>
    </row>
    <row r="576" ht="15.75" customHeight="1">
      <c r="D576" s="277"/>
    </row>
    <row r="577" ht="15.75" customHeight="1">
      <c r="D577" s="277"/>
    </row>
    <row r="578" ht="15.75" customHeight="1">
      <c r="D578" s="277"/>
    </row>
    <row r="579" ht="15.75" customHeight="1">
      <c r="D579" s="277"/>
    </row>
    <row r="580" ht="15.75" customHeight="1">
      <c r="D580" s="277"/>
    </row>
    <row r="581" ht="15.75" customHeight="1">
      <c r="D581" s="277"/>
    </row>
    <row r="582" ht="15.75" customHeight="1">
      <c r="D582" s="277"/>
    </row>
    <row r="583" ht="15.75" customHeight="1">
      <c r="D583" s="277"/>
    </row>
    <row r="584" ht="15.75" customHeight="1">
      <c r="D584" s="277"/>
    </row>
    <row r="585" ht="15.75" customHeight="1">
      <c r="D585" s="277"/>
    </row>
    <row r="586" ht="15.75" customHeight="1">
      <c r="D586" s="277"/>
    </row>
    <row r="587" ht="15.75" customHeight="1">
      <c r="D587" s="277"/>
    </row>
    <row r="588" ht="15.75" customHeight="1">
      <c r="D588" s="277"/>
    </row>
    <row r="589" ht="15.75" customHeight="1">
      <c r="D589" s="277"/>
    </row>
    <row r="590" ht="15.75" customHeight="1">
      <c r="D590" s="277"/>
    </row>
    <row r="591" ht="15.75" customHeight="1">
      <c r="D591" s="277"/>
    </row>
    <row r="592" ht="15.75" customHeight="1">
      <c r="D592" s="277"/>
    </row>
    <row r="593" ht="15.75" customHeight="1">
      <c r="D593" s="277"/>
    </row>
    <row r="594" ht="15.75" customHeight="1">
      <c r="D594" s="277"/>
    </row>
    <row r="595" ht="15.75" customHeight="1">
      <c r="D595" s="277"/>
    </row>
    <row r="596" ht="15.75" customHeight="1">
      <c r="D596" s="277"/>
    </row>
    <row r="597" ht="15.75" customHeight="1">
      <c r="D597" s="277"/>
    </row>
    <row r="598" ht="15.75" customHeight="1">
      <c r="D598" s="277"/>
    </row>
    <row r="599" ht="15.75" customHeight="1">
      <c r="D599" s="277"/>
    </row>
    <row r="600" ht="15.75" customHeight="1">
      <c r="D600" s="277"/>
    </row>
    <row r="601" ht="15.75" customHeight="1">
      <c r="D601" s="277"/>
    </row>
    <row r="602" ht="15.75" customHeight="1">
      <c r="D602" s="277"/>
    </row>
    <row r="603" ht="15.75" customHeight="1">
      <c r="D603" s="277"/>
    </row>
    <row r="604" ht="15.75" customHeight="1">
      <c r="D604" s="277"/>
    </row>
    <row r="605" ht="15.75" customHeight="1">
      <c r="D605" s="277"/>
    </row>
    <row r="606" ht="15.75" customHeight="1">
      <c r="D606" s="277"/>
    </row>
    <row r="607" ht="15.75" customHeight="1">
      <c r="D607" s="277"/>
    </row>
    <row r="608" ht="15.75" customHeight="1">
      <c r="D608" s="277"/>
    </row>
    <row r="609" ht="15.75" customHeight="1">
      <c r="D609" s="277"/>
    </row>
    <row r="610" ht="15.75" customHeight="1">
      <c r="D610" s="277"/>
    </row>
    <row r="611" ht="15.75" customHeight="1">
      <c r="D611" s="277"/>
    </row>
    <row r="612" ht="15.75" customHeight="1">
      <c r="D612" s="277"/>
    </row>
    <row r="613" ht="15.75" customHeight="1">
      <c r="D613" s="277"/>
    </row>
    <row r="614" ht="15.75" customHeight="1">
      <c r="D614" s="277"/>
    </row>
    <row r="615" ht="15.75" customHeight="1">
      <c r="D615" s="277"/>
    </row>
    <row r="616" ht="15.75" customHeight="1">
      <c r="D616" s="277"/>
    </row>
    <row r="617" ht="15.75" customHeight="1">
      <c r="D617" s="277"/>
    </row>
    <row r="618" ht="15.75" customHeight="1">
      <c r="D618" s="277"/>
    </row>
    <row r="619" ht="15.75" customHeight="1">
      <c r="D619" s="277"/>
    </row>
    <row r="620" ht="15.75" customHeight="1">
      <c r="D620" s="277"/>
    </row>
    <row r="621" ht="15.75" customHeight="1">
      <c r="D621" s="277"/>
    </row>
    <row r="622" ht="15.75" customHeight="1">
      <c r="D622" s="277"/>
    </row>
    <row r="623" ht="15.75" customHeight="1">
      <c r="D623" s="277"/>
    </row>
    <row r="624" ht="15.75" customHeight="1">
      <c r="D624" s="277"/>
    </row>
    <row r="625" ht="15.75" customHeight="1">
      <c r="D625" s="277"/>
    </row>
    <row r="626" ht="15.75" customHeight="1">
      <c r="D626" s="277"/>
    </row>
    <row r="627" ht="15.75" customHeight="1">
      <c r="D627" s="277"/>
    </row>
    <row r="628" ht="15.75" customHeight="1">
      <c r="D628" s="277"/>
    </row>
    <row r="629" ht="15.75" customHeight="1">
      <c r="D629" s="277"/>
    </row>
    <row r="630" ht="15.75" customHeight="1">
      <c r="D630" s="277"/>
    </row>
    <row r="631" ht="15.75" customHeight="1">
      <c r="D631" s="277"/>
    </row>
    <row r="632" ht="15.75" customHeight="1">
      <c r="D632" s="277"/>
    </row>
    <row r="633" ht="15.75" customHeight="1">
      <c r="D633" s="277"/>
    </row>
    <row r="634" ht="15.75" customHeight="1">
      <c r="D634" s="277"/>
    </row>
    <row r="635" ht="15.75" customHeight="1">
      <c r="D635" s="277"/>
    </row>
    <row r="636" ht="15.75" customHeight="1">
      <c r="D636" s="277"/>
    </row>
    <row r="637" ht="15.75" customHeight="1">
      <c r="D637" s="277"/>
    </row>
    <row r="638" ht="15.75" customHeight="1">
      <c r="D638" s="277"/>
    </row>
    <row r="639" ht="15.75" customHeight="1">
      <c r="D639" s="277"/>
    </row>
    <row r="640" ht="15.75" customHeight="1">
      <c r="D640" s="277"/>
    </row>
    <row r="641" ht="15.75" customHeight="1">
      <c r="D641" s="277"/>
    </row>
    <row r="642" ht="15.75" customHeight="1">
      <c r="D642" s="277"/>
    </row>
    <row r="643" ht="15.75" customHeight="1">
      <c r="D643" s="277"/>
    </row>
    <row r="644" ht="15.75" customHeight="1">
      <c r="D644" s="277"/>
    </row>
    <row r="645" ht="15.75" customHeight="1">
      <c r="D645" s="277"/>
    </row>
    <row r="646" ht="15.75" customHeight="1">
      <c r="D646" s="277"/>
    </row>
    <row r="647" ht="15.75" customHeight="1">
      <c r="D647" s="277"/>
    </row>
    <row r="648" ht="15.75" customHeight="1">
      <c r="D648" s="277"/>
    </row>
    <row r="649" ht="15.75" customHeight="1">
      <c r="D649" s="277"/>
    </row>
    <row r="650" ht="15.75" customHeight="1">
      <c r="D650" s="277"/>
    </row>
    <row r="651" ht="15.75" customHeight="1">
      <c r="D651" s="277"/>
    </row>
    <row r="652" ht="15.75" customHeight="1">
      <c r="D652" s="277"/>
    </row>
    <row r="653" ht="15.75" customHeight="1">
      <c r="D653" s="277"/>
    </row>
    <row r="654" ht="15.75" customHeight="1">
      <c r="D654" s="277"/>
    </row>
    <row r="655" ht="15.75" customHeight="1">
      <c r="D655" s="277"/>
    </row>
    <row r="656" ht="15.75" customHeight="1">
      <c r="D656" s="277"/>
    </row>
    <row r="657" ht="15.75" customHeight="1">
      <c r="D657" s="277"/>
    </row>
    <row r="658" ht="15.75" customHeight="1">
      <c r="D658" s="277"/>
    </row>
    <row r="659" ht="15.75" customHeight="1">
      <c r="D659" s="277"/>
    </row>
    <row r="660" ht="15.75" customHeight="1">
      <c r="D660" s="277"/>
    </row>
    <row r="661" ht="15.75" customHeight="1">
      <c r="D661" s="277"/>
    </row>
    <row r="662" ht="15.75" customHeight="1">
      <c r="D662" s="277"/>
    </row>
    <row r="663" ht="15.75" customHeight="1">
      <c r="D663" s="277"/>
    </row>
    <row r="664" ht="15.75" customHeight="1">
      <c r="D664" s="277"/>
    </row>
    <row r="665" ht="15.75" customHeight="1">
      <c r="D665" s="277"/>
    </row>
    <row r="666" ht="15.75" customHeight="1">
      <c r="D666" s="277"/>
    </row>
    <row r="667" ht="15.75" customHeight="1">
      <c r="D667" s="277"/>
    </row>
    <row r="668" ht="15.75" customHeight="1">
      <c r="D668" s="277"/>
    </row>
    <row r="669" ht="15.75" customHeight="1">
      <c r="D669" s="277"/>
    </row>
    <row r="670" ht="15.75" customHeight="1">
      <c r="D670" s="277"/>
    </row>
    <row r="671" ht="15.75" customHeight="1">
      <c r="D671" s="277"/>
    </row>
    <row r="672" ht="15.75" customHeight="1">
      <c r="D672" s="277"/>
    </row>
    <row r="673" ht="15.75" customHeight="1">
      <c r="D673" s="277"/>
    </row>
    <row r="674" ht="15.75" customHeight="1">
      <c r="D674" s="277"/>
    </row>
    <row r="675" ht="15.75" customHeight="1">
      <c r="D675" s="277"/>
    </row>
    <row r="676" ht="15.75" customHeight="1">
      <c r="D676" s="277"/>
    </row>
    <row r="677" ht="15.75" customHeight="1">
      <c r="D677" s="277"/>
    </row>
    <row r="678" ht="15.75" customHeight="1">
      <c r="D678" s="277"/>
    </row>
    <row r="679" ht="15.75" customHeight="1">
      <c r="D679" s="277"/>
    </row>
    <row r="680" ht="15.75" customHeight="1">
      <c r="D680" s="277"/>
    </row>
    <row r="681" ht="15.75" customHeight="1">
      <c r="D681" s="277"/>
    </row>
    <row r="682" ht="15.75" customHeight="1">
      <c r="D682" s="277"/>
    </row>
    <row r="683" ht="15.75" customHeight="1">
      <c r="D683" s="277"/>
    </row>
    <row r="684" ht="15.75" customHeight="1">
      <c r="D684" s="277"/>
    </row>
    <row r="685" ht="15.75" customHeight="1">
      <c r="D685" s="277"/>
    </row>
    <row r="686" ht="15.75" customHeight="1">
      <c r="D686" s="277"/>
    </row>
    <row r="687" ht="15.75" customHeight="1">
      <c r="D687" s="277"/>
    </row>
    <row r="688" ht="15.75" customHeight="1">
      <c r="D688" s="277"/>
    </row>
    <row r="689" ht="15.75" customHeight="1">
      <c r="D689" s="277"/>
    </row>
    <row r="690" ht="15.75" customHeight="1">
      <c r="D690" s="277"/>
    </row>
    <row r="691" ht="15.75" customHeight="1">
      <c r="D691" s="277"/>
    </row>
    <row r="692" ht="15.75" customHeight="1">
      <c r="D692" s="277"/>
    </row>
    <row r="693" ht="15.75" customHeight="1">
      <c r="D693" s="277"/>
    </row>
    <row r="694" ht="15.75" customHeight="1">
      <c r="D694" s="277"/>
    </row>
    <row r="695" ht="15.75" customHeight="1">
      <c r="D695" s="277"/>
    </row>
    <row r="696" ht="15.75" customHeight="1">
      <c r="D696" s="277"/>
    </row>
    <row r="697" ht="15.75" customHeight="1">
      <c r="D697" s="277"/>
    </row>
    <row r="698" ht="15.75" customHeight="1">
      <c r="D698" s="277"/>
    </row>
    <row r="699" ht="15.75" customHeight="1">
      <c r="D699" s="277"/>
    </row>
    <row r="700" ht="15.75" customHeight="1">
      <c r="D700" s="277"/>
    </row>
    <row r="701" ht="15.75" customHeight="1">
      <c r="D701" s="277"/>
    </row>
    <row r="702" ht="15.75" customHeight="1">
      <c r="D702" s="277"/>
    </row>
    <row r="703" ht="15.75" customHeight="1">
      <c r="D703" s="277"/>
    </row>
    <row r="704" ht="15.75" customHeight="1">
      <c r="D704" s="277"/>
    </row>
    <row r="705" ht="15.75" customHeight="1">
      <c r="D705" s="277"/>
    </row>
    <row r="706" ht="15.75" customHeight="1">
      <c r="D706" s="277"/>
    </row>
    <row r="707" ht="15.75" customHeight="1">
      <c r="D707" s="277"/>
    </row>
    <row r="708" ht="15.75" customHeight="1">
      <c r="D708" s="277"/>
    </row>
    <row r="709" ht="15.75" customHeight="1">
      <c r="D709" s="277"/>
    </row>
    <row r="710" ht="15.75" customHeight="1">
      <c r="D710" s="277"/>
    </row>
    <row r="711" ht="15.75" customHeight="1">
      <c r="D711" s="277"/>
    </row>
    <row r="712" ht="15.75" customHeight="1">
      <c r="D712" s="277"/>
    </row>
    <row r="713" ht="15.75" customHeight="1">
      <c r="D713" s="277"/>
    </row>
    <row r="714" ht="15.75" customHeight="1">
      <c r="D714" s="277"/>
    </row>
    <row r="715" ht="15.75" customHeight="1">
      <c r="D715" s="277"/>
    </row>
    <row r="716" ht="15.75" customHeight="1">
      <c r="D716" s="277"/>
    </row>
    <row r="717" ht="15.75" customHeight="1">
      <c r="D717" s="277"/>
    </row>
    <row r="718" ht="15.75" customHeight="1">
      <c r="D718" s="277"/>
    </row>
    <row r="719" ht="15.75" customHeight="1">
      <c r="D719" s="277"/>
    </row>
    <row r="720" ht="15.75" customHeight="1">
      <c r="D720" s="277"/>
    </row>
    <row r="721" ht="15.75" customHeight="1">
      <c r="D721" s="277"/>
    </row>
    <row r="722" ht="15.75" customHeight="1">
      <c r="D722" s="277"/>
    </row>
    <row r="723" ht="15.75" customHeight="1">
      <c r="D723" s="277"/>
    </row>
    <row r="724" ht="15.75" customHeight="1">
      <c r="D724" s="277"/>
    </row>
    <row r="725" ht="15.75" customHeight="1">
      <c r="D725" s="277"/>
    </row>
    <row r="726" ht="15.75" customHeight="1">
      <c r="D726" s="277"/>
    </row>
    <row r="727" ht="15.75" customHeight="1">
      <c r="D727" s="277"/>
    </row>
    <row r="728" ht="15.75" customHeight="1">
      <c r="D728" s="277"/>
    </row>
    <row r="729" ht="15.75" customHeight="1">
      <c r="D729" s="277"/>
    </row>
    <row r="730" ht="15.75" customHeight="1">
      <c r="D730" s="277"/>
    </row>
    <row r="731" ht="15.75" customHeight="1">
      <c r="D731" s="277"/>
    </row>
    <row r="732" ht="15.75" customHeight="1">
      <c r="D732" s="277"/>
    </row>
    <row r="733" ht="15.75" customHeight="1">
      <c r="D733" s="277"/>
    </row>
    <row r="734" ht="15.75" customHeight="1">
      <c r="D734" s="277"/>
    </row>
    <row r="735" ht="15.75" customHeight="1">
      <c r="D735" s="277"/>
    </row>
    <row r="736" ht="15.75" customHeight="1">
      <c r="D736" s="277"/>
    </row>
    <row r="737" ht="15.75" customHeight="1">
      <c r="D737" s="277"/>
    </row>
    <row r="738" ht="15.75" customHeight="1">
      <c r="D738" s="277"/>
    </row>
    <row r="739" ht="15.75" customHeight="1">
      <c r="D739" s="277"/>
    </row>
    <row r="740" ht="15.75" customHeight="1">
      <c r="D740" s="277"/>
    </row>
    <row r="741" ht="15.75" customHeight="1">
      <c r="D741" s="277"/>
    </row>
    <row r="742" ht="15.75" customHeight="1">
      <c r="D742" s="277"/>
    </row>
    <row r="743" ht="15.75" customHeight="1">
      <c r="D743" s="277"/>
    </row>
    <row r="744" ht="15.75" customHeight="1">
      <c r="D744" s="277"/>
    </row>
    <row r="745" ht="15.75" customHeight="1">
      <c r="D745" s="277"/>
    </row>
    <row r="746" ht="15.75" customHeight="1">
      <c r="D746" s="277"/>
    </row>
    <row r="747" ht="15.75" customHeight="1">
      <c r="D747" s="277"/>
    </row>
    <row r="748" ht="15.75" customHeight="1">
      <c r="D748" s="277"/>
    </row>
    <row r="749" ht="15.75" customHeight="1">
      <c r="D749" s="277"/>
    </row>
    <row r="750" ht="15.75" customHeight="1">
      <c r="D750" s="277"/>
    </row>
    <row r="751" ht="15.75" customHeight="1">
      <c r="D751" s="277"/>
    </row>
    <row r="752" ht="15.75" customHeight="1">
      <c r="D752" s="277"/>
    </row>
    <row r="753" ht="15.75" customHeight="1">
      <c r="D753" s="277"/>
    </row>
    <row r="754" ht="15.75" customHeight="1">
      <c r="D754" s="277"/>
    </row>
    <row r="755" ht="15.75" customHeight="1">
      <c r="D755" s="277"/>
    </row>
    <row r="756" ht="15.75" customHeight="1">
      <c r="D756" s="277"/>
    </row>
    <row r="757" ht="15.75" customHeight="1">
      <c r="D757" s="277"/>
    </row>
    <row r="758" ht="15.75" customHeight="1">
      <c r="D758" s="277"/>
    </row>
    <row r="759" ht="15.75" customHeight="1">
      <c r="D759" s="277"/>
    </row>
    <row r="760" ht="15.75" customHeight="1">
      <c r="D760" s="277"/>
    </row>
    <row r="761" ht="15.75" customHeight="1">
      <c r="D761" s="277"/>
    </row>
    <row r="762" ht="15.75" customHeight="1">
      <c r="D762" s="277"/>
    </row>
    <row r="763" ht="15.75" customHeight="1">
      <c r="D763" s="277"/>
    </row>
    <row r="764" ht="15.75" customHeight="1">
      <c r="D764" s="277"/>
    </row>
    <row r="765" ht="15.75" customHeight="1">
      <c r="D765" s="277"/>
    </row>
    <row r="766" ht="15.75" customHeight="1">
      <c r="D766" s="277"/>
    </row>
    <row r="767" ht="15.75" customHeight="1">
      <c r="D767" s="277"/>
    </row>
    <row r="768" ht="15.75" customHeight="1">
      <c r="D768" s="277"/>
    </row>
    <row r="769" ht="15.75" customHeight="1">
      <c r="D769" s="277"/>
    </row>
    <row r="770" ht="15.75" customHeight="1">
      <c r="D770" s="277"/>
    </row>
    <row r="771" ht="15.75" customHeight="1">
      <c r="D771" s="277"/>
    </row>
    <row r="772" ht="15.75" customHeight="1">
      <c r="D772" s="277"/>
    </row>
    <row r="773" ht="15.75" customHeight="1">
      <c r="D773" s="277"/>
    </row>
    <row r="774" ht="15.75" customHeight="1">
      <c r="D774" s="277"/>
    </row>
    <row r="775" ht="15.75" customHeight="1">
      <c r="D775" s="277"/>
    </row>
    <row r="776" ht="15.75" customHeight="1">
      <c r="D776" s="277"/>
    </row>
    <row r="777" ht="15.75" customHeight="1">
      <c r="D777" s="277"/>
    </row>
    <row r="778" ht="15.75" customHeight="1">
      <c r="D778" s="277"/>
    </row>
    <row r="779" ht="15.75" customHeight="1">
      <c r="D779" s="277"/>
    </row>
    <row r="780" ht="15.75" customHeight="1">
      <c r="D780" s="277"/>
    </row>
    <row r="781" ht="15.75" customHeight="1">
      <c r="D781" s="277"/>
    </row>
    <row r="782" ht="15.75" customHeight="1">
      <c r="D782" s="277"/>
    </row>
    <row r="783" ht="15.75" customHeight="1">
      <c r="D783" s="277"/>
    </row>
    <row r="784" ht="15.75" customHeight="1">
      <c r="D784" s="277"/>
    </row>
    <row r="785" ht="15.75" customHeight="1">
      <c r="D785" s="277"/>
    </row>
    <row r="786" ht="15.75" customHeight="1">
      <c r="D786" s="277"/>
    </row>
    <row r="787" ht="15.75" customHeight="1">
      <c r="D787" s="277"/>
    </row>
    <row r="788" ht="15.75" customHeight="1">
      <c r="D788" s="277"/>
    </row>
    <row r="789" ht="15.75" customHeight="1">
      <c r="D789" s="277"/>
    </row>
    <row r="790" ht="15.75" customHeight="1">
      <c r="D790" s="277"/>
    </row>
    <row r="791" ht="15.75" customHeight="1">
      <c r="D791" s="277"/>
    </row>
    <row r="792" ht="15.75" customHeight="1">
      <c r="D792" s="277"/>
    </row>
    <row r="793" ht="15.75" customHeight="1">
      <c r="D793" s="277"/>
    </row>
    <row r="794" ht="15.75" customHeight="1">
      <c r="D794" s="277"/>
    </row>
    <row r="795" ht="15.75" customHeight="1">
      <c r="D795" s="277"/>
    </row>
    <row r="796" ht="15.75" customHeight="1">
      <c r="D796" s="277"/>
    </row>
    <row r="797" ht="15.75" customHeight="1">
      <c r="D797" s="277"/>
    </row>
    <row r="798" ht="15.75" customHeight="1">
      <c r="D798" s="277"/>
    </row>
    <row r="799" ht="15.75" customHeight="1">
      <c r="D799" s="277"/>
    </row>
    <row r="800" ht="15.75" customHeight="1">
      <c r="D800" s="277"/>
    </row>
    <row r="801" ht="15.75" customHeight="1">
      <c r="D801" s="277"/>
    </row>
    <row r="802" ht="15.75" customHeight="1">
      <c r="D802" s="277"/>
    </row>
    <row r="803" ht="15.75" customHeight="1">
      <c r="D803" s="277"/>
    </row>
    <row r="804" ht="15.75" customHeight="1">
      <c r="D804" s="277"/>
    </row>
    <row r="805" ht="15.75" customHeight="1">
      <c r="D805" s="277"/>
    </row>
    <row r="806" ht="15.75" customHeight="1">
      <c r="D806" s="277"/>
    </row>
    <row r="807" ht="15.75" customHeight="1">
      <c r="D807" s="277"/>
    </row>
    <row r="808" ht="15.75" customHeight="1">
      <c r="D808" s="277"/>
    </row>
    <row r="809" ht="15.75" customHeight="1">
      <c r="D809" s="277"/>
    </row>
    <row r="810" ht="15.75" customHeight="1">
      <c r="D810" s="277"/>
    </row>
    <row r="811" ht="15.75" customHeight="1">
      <c r="D811" s="277"/>
    </row>
    <row r="812" ht="15.75" customHeight="1">
      <c r="D812" s="277"/>
    </row>
    <row r="813" ht="15.75" customHeight="1">
      <c r="D813" s="277"/>
    </row>
    <row r="814" ht="15.75" customHeight="1">
      <c r="D814" s="277"/>
    </row>
    <row r="815" ht="15.75" customHeight="1">
      <c r="D815" s="277"/>
    </row>
    <row r="816" ht="15.75" customHeight="1">
      <c r="D816" s="277"/>
    </row>
    <row r="817" ht="15.75" customHeight="1">
      <c r="D817" s="277"/>
    </row>
    <row r="818" ht="15.75" customHeight="1">
      <c r="D818" s="277"/>
    </row>
    <row r="819" ht="15.75" customHeight="1">
      <c r="D819" s="277"/>
    </row>
    <row r="820" ht="15.75" customHeight="1">
      <c r="D820" s="277"/>
    </row>
    <row r="821" ht="15.75" customHeight="1">
      <c r="D821" s="277"/>
    </row>
    <row r="822" ht="15.75" customHeight="1">
      <c r="D822" s="277"/>
    </row>
    <row r="823" ht="15.75" customHeight="1">
      <c r="D823" s="277"/>
    </row>
    <row r="824" ht="15.75" customHeight="1">
      <c r="D824" s="277"/>
    </row>
    <row r="825" ht="15.75" customHeight="1">
      <c r="D825" s="277"/>
    </row>
    <row r="826" ht="15.75" customHeight="1">
      <c r="D826" s="277"/>
    </row>
    <row r="827" ht="15.75" customHeight="1">
      <c r="D827" s="277"/>
    </row>
    <row r="828" ht="15.75" customHeight="1">
      <c r="D828" s="277"/>
    </row>
    <row r="829" ht="15.75" customHeight="1">
      <c r="D829" s="277"/>
    </row>
    <row r="830" ht="15.75" customHeight="1">
      <c r="D830" s="277"/>
    </row>
    <row r="831" ht="15.75" customHeight="1">
      <c r="D831" s="277"/>
    </row>
    <row r="832" ht="15.75" customHeight="1">
      <c r="D832" s="277"/>
    </row>
    <row r="833" ht="15.75" customHeight="1">
      <c r="D833" s="277"/>
    </row>
    <row r="834" ht="15.75" customHeight="1">
      <c r="D834" s="277"/>
    </row>
    <row r="835" ht="15.75" customHeight="1">
      <c r="D835" s="277"/>
    </row>
    <row r="836" ht="15.75" customHeight="1">
      <c r="D836" s="277"/>
    </row>
    <row r="837" ht="15.75" customHeight="1">
      <c r="D837" s="277"/>
    </row>
    <row r="838" ht="15.75" customHeight="1">
      <c r="D838" s="277"/>
    </row>
    <row r="839" ht="15.75" customHeight="1">
      <c r="D839" s="277"/>
    </row>
    <row r="840" ht="15.75" customHeight="1">
      <c r="D840" s="277"/>
    </row>
    <row r="841" ht="15.75" customHeight="1">
      <c r="D841" s="277"/>
    </row>
    <row r="842" ht="15.75" customHeight="1">
      <c r="D842" s="277"/>
    </row>
    <row r="843" ht="15.75" customHeight="1">
      <c r="D843" s="277"/>
    </row>
    <row r="844" ht="15.75" customHeight="1">
      <c r="D844" s="277"/>
    </row>
    <row r="845" ht="15.75" customHeight="1">
      <c r="D845" s="277"/>
    </row>
    <row r="846" ht="15.75" customHeight="1">
      <c r="D846" s="277"/>
    </row>
    <row r="847" ht="15.75" customHeight="1">
      <c r="D847" s="277"/>
    </row>
    <row r="848" ht="15.75" customHeight="1">
      <c r="D848" s="277"/>
    </row>
    <row r="849" ht="15.75" customHeight="1">
      <c r="D849" s="277"/>
    </row>
    <row r="850" ht="15.75" customHeight="1">
      <c r="D850" s="277"/>
    </row>
    <row r="851" ht="15.75" customHeight="1">
      <c r="D851" s="277"/>
    </row>
    <row r="852" ht="15.75" customHeight="1">
      <c r="D852" s="277"/>
    </row>
    <row r="853" ht="15.75" customHeight="1">
      <c r="D853" s="277"/>
    </row>
    <row r="854" ht="15.75" customHeight="1">
      <c r="D854" s="277"/>
    </row>
    <row r="855" ht="15.75" customHeight="1">
      <c r="D855" s="277"/>
    </row>
    <row r="856" ht="15.75" customHeight="1">
      <c r="D856" s="277"/>
    </row>
    <row r="857" ht="15.75" customHeight="1">
      <c r="D857" s="277"/>
    </row>
    <row r="858" ht="15.75" customHeight="1">
      <c r="D858" s="277"/>
    </row>
    <row r="859" ht="15.75" customHeight="1">
      <c r="D859" s="277"/>
    </row>
    <row r="860" ht="15.75" customHeight="1">
      <c r="D860" s="277"/>
    </row>
    <row r="861" ht="15.75" customHeight="1">
      <c r="D861" s="277"/>
    </row>
    <row r="862" ht="15.75" customHeight="1">
      <c r="D862" s="277"/>
    </row>
    <row r="863" ht="15.75" customHeight="1">
      <c r="D863" s="277"/>
    </row>
    <row r="864" ht="15.75" customHeight="1">
      <c r="D864" s="277"/>
    </row>
    <row r="865" ht="15.75" customHeight="1">
      <c r="D865" s="277"/>
    </row>
    <row r="866" ht="15.75" customHeight="1">
      <c r="D866" s="277"/>
    </row>
    <row r="867" ht="15.75" customHeight="1">
      <c r="D867" s="277"/>
    </row>
    <row r="868" ht="15.75" customHeight="1">
      <c r="D868" s="277"/>
    </row>
    <row r="869" ht="15.75" customHeight="1">
      <c r="D869" s="277"/>
    </row>
    <row r="870" ht="15.75" customHeight="1">
      <c r="D870" s="277"/>
    </row>
    <row r="871" ht="15.75" customHeight="1">
      <c r="D871" s="277"/>
    </row>
    <row r="872" ht="15.75" customHeight="1">
      <c r="D872" s="277"/>
    </row>
    <row r="873" ht="15.75" customHeight="1">
      <c r="D873" s="277"/>
    </row>
    <row r="874" ht="15.75" customHeight="1">
      <c r="D874" s="277"/>
    </row>
    <row r="875" ht="15.75" customHeight="1">
      <c r="D875" s="277"/>
    </row>
    <row r="876" ht="15.75" customHeight="1">
      <c r="D876" s="277"/>
    </row>
    <row r="877" ht="15.75" customHeight="1">
      <c r="D877" s="277"/>
    </row>
    <row r="878" ht="15.75" customHeight="1">
      <c r="D878" s="277"/>
    </row>
    <row r="879" ht="15.75" customHeight="1">
      <c r="D879" s="277"/>
    </row>
    <row r="880" ht="15.75" customHeight="1">
      <c r="D880" s="277"/>
    </row>
    <row r="881" ht="15.75" customHeight="1">
      <c r="D881" s="277"/>
    </row>
    <row r="882" ht="15.75" customHeight="1">
      <c r="D882" s="277"/>
    </row>
    <row r="883" ht="15.75" customHeight="1">
      <c r="D883" s="277"/>
    </row>
    <row r="884" ht="15.75" customHeight="1">
      <c r="D884" s="277"/>
    </row>
    <row r="885" ht="15.75" customHeight="1">
      <c r="D885" s="277"/>
    </row>
    <row r="886" ht="15.75" customHeight="1">
      <c r="D886" s="277"/>
    </row>
    <row r="887" ht="15.75" customHeight="1">
      <c r="D887" s="277"/>
    </row>
    <row r="888" ht="15.75" customHeight="1">
      <c r="D888" s="277"/>
    </row>
    <row r="889" ht="15.75" customHeight="1">
      <c r="D889" s="277"/>
    </row>
    <row r="890" ht="15.75" customHeight="1">
      <c r="D890" s="277"/>
    </row>
    <row r="891" ht="15.75" customHeight="1">
      <c r="D891" s="277"/>
    </row>
    <row r="892" ht="15.75" customHeight="1">
      <c r="D892" s="277"/>
    </row>
    <row r="893" ht="15.75" customHeight="1">
      <c r="D893" s="277"/>
    </row>
    <row r="894" ht="15.75" customHeight="1">
      <c r="D894" s="277"/>
    </row>
    <row r="895" ht="15.75" customHeight="1">
      <c r="D895" s="277"/>
    </row>
    <row r="896" ht="15.75" customHeight="1">
      <c r="D896" s="277"/>
    </row>
    <row r="897" ht="15.75" customHeight="1">
      <c r="D897" s="277"/>
    </row>
    <row r="898" ht="15.75" customHeight="1">
      <c r="D898" s="277"/>
    </row>
    <row r="899" ht="15.75" customHeight="1">
      <c r="D899" s="277"/>
    </row>
    <row r="900" ht="15.75" customHeight="1">
      <c r="D900" s="277"/>
    </row>
    <row r="901" ht="15.75" customHeight="1">
      <c r="D901" s="277"/>
    </row>
    <row r="902" ht="15.75" customHeight="1">
      <c r="D902" s="277"/>
    </row>
    <row r="903" ht="15.75" customHeight="1">
      <c r="D903" s="277"/>
    </row>
    <row r="904" ht="15.75" customHeight="1">
      <c r="D904" s="277"/>
    </row>
    <row r="905" ht="15.75" customHeight="1">
      <c r="D905" s="277"/>
    </row>
    <row r="906" ht="15.75" customHeight="1">
      <c r="D906" s="277"/>
    </row>
    <row r="907" ht="15.75" customHeight="1">
      <c r="D907" s="277"/>
    </row>
    <row r="908" ht="15.75" customHeight="1">
      <c r="D908" s="277"/>
    </row>
    <row r="909" ht="15.75" customHeight="1">
      <c r="D909" s="277"/>
    </row>
    <row r="910" ht="15.75" customHeight="1">
      <c r="D910" s="277"/>
    </row>
    <row r="911" ht="15.75" customHeight="1">
      <c r="D911" s="277"/>
    </row>
    <row r="912" ht="15.75" customHeight="1">
      <c r="D912" s="277"/>
    </row>
    <row r="913" ht="15.75" customHeight="1">
      <c r="D913" s="277"/>
    </row>
    <row r="914" ht="15.75" customHeight="1">
      <c r="D914" s="277"/>
    </row>
    <row r="915" ht="15.75" customHeight="1">
      <c r="D915" s="277"/>
    </row>
    <row r="916" ht="15.75" customHeight="1">
      <c r="D916" s="277"/>
    </row>
    <row r="917" ht="15.75" customHeight="1">
      <c r="D917" s="277"/>
    </row>
    <row r="918" ht="15.75" customHeight="1">
      <c r="D918" s="277"/>
    </row>
    <row r="919" ht="15.75" customHeight="1">
      <c r="D919" s="277"/>
    </row>
    <row r="920" ht="15.75" customHeight="1">
      <c r="D920" s="277"/>
    </row>
    <row r="921" ht="15.75" customHeight="1">
      <c r="D921" s="277"/>
    </row>
    <row r="922" ht="15.75" customHeight="1">
      <c r="D922" s="277"/>
    </row>
    <row r="923" ht="15.75" customHeight="1">
      <c r="D923" s="277"/>
    </row>
    <row r="924" ht="15.75" customHeight="1">
      <c r="D924" s="277"/>
    </row>
    <row r="925" ht="15.75" customHeight="1">
      <c r="D925" s="277"/>
    </row>
    <row r="926" ht="15.75" customHeight="1">
      <c r="D926" s="277"/>
    </row>
    <row r="927" ht="15.75" customHeight="1">
      <c r="D927" s="277"/>
    </row>
    <row r="928" ht="15.75" customHeight="1">
      <c r="D928" s="277"/>
    </row>
    <row r="929" ht="15.75" customHeight="1">
      <c r="D929" s="277"/>
    </row>
    <row r="930" ht="15.75" customHeight="1">
      <c r="D930" s="277"/>
    </row>
    <row r="931" ht="15.75" customHeight="1">
      <c r="D931" s="277"/>
    </row>
    <row r="932" ht="15.75" customHeight="1">
      <c r="D932" s="277"/>
    </row>
    <row r="933" ht="15.75" customHeight="1">
      <c r="D933" s="277"/>
    </row>
    <row r="934" ht="15.75" customHeight="1">
      <c r="D934" s="277"/>
    </row>
    <row r="935" ht="15.75" customHeight="1">
      <c r="D935" s="277"/>
    </row>
    <row r="936" ht="15.75" customHeight="1">
      <c r="D936" s="277"/>
    </row>
    <row r="937" ht="15.75" customHeight="1">
      <c r="D937" s="277"/>
    </row>
    <row r="938" ht="15.75" customHeight="1">
      <c r="D938" s="277"/>
    </row>
    <row r="939" ht="15.75" customHeight="1">
      <c r="D939" s="277"/>
    </row>
    <row r="940" ht="15.75" customHeight="1">
      <c r="D940" s="277"/>
    </row>
    <row r="941" ht="15.75" customHeight="1">
      <c r="D941" s="277"/>
    </row>
    <row r="942" ht="15.75" customHeight="1">
      <c r="D942" s="277"/>
    </row>
    <row r="943" ht="15.75" customHeight="1">
      <c r="D943" s="277"/>
    </row>
    <row r="944" ht="15.75" customHeight="1">
      <c r="D944" s="277"/>
    </row>
    <row r="945" ht="15.75" customHeight="1">
      <c r="D945" s="277"/>
    </row>
    <row r="946" ht="15.75" customHeight="1">
      <c r="D946" s="277"/>
    </row>
    <row r="947" ht="15.75" customHeight="1">
      <c r="D947" s="277"/>
    </row>
    <row r="948" ht="15.75" customHeight="1">
      <c r="D948" s="277"/>
    </row>
    <row r="949" ht="15.75" customHeight="1">
      <c r="D949" s="277"/>
    </row>
    <row r="950" ht="15.75" customHeight="1">
      <c r="D950" s="277"/>
    </row>
    <row r="951" ht="15.75" customHeight="1">
      <c r="D951" s="277"/>
    </row>
    <row r="952" ht="15.75" customHeight="1">
      <c r="D952" s="277"/>
    </row>
    <row r="953" ht="15.75" customHeight="1">
      <c r="D953" s="277"/>
    </row>
    <row r="954" ht="15.75" customHeight="1">
      <c r="D954" s="277"/>
    </row>
    <row r="955" ht="15.75" customHeight="1">
      <c r="D955" s="277"/>
    </row>
    <row r="956" ht="15.75" customHeight="1">
      <c r="D956" s="277"/>
    </row>
    <row r="957" ht="15.75" customHeight="1">
      <c r="D957" s="277"/>
    </row>
    <row r="958" ht="15.75" customHeight="1">
      <c r="D958" s="277"/>
    </row>
    <row r="959" ht="15.75" customHeight="1">
      <c r="D959" s="277"/>
    </row>
    <row r="960" ht="15.75" customHeight="1">
      <c r="D960" s="277"/>
    </row>
    <row r="961" ht="15.75" customHeight="1">
      <c r="D961" s="277"/>
    </row>
    <row r="962" ht="15.75" customHeight="1">
      <c r="D962" s="277"/>
    </row>
    <row r="963" ht="15.75" customHeight="1">
      <c r="D963" s="277"/>
    </row>
    <row r="964" ht="15.75" customHeight="1">
      <c r="D964" s="277"/>
    </row>
    <row r="965" ht="15.75" customHeight="1">
      <c r="D965" s="277"/>
    </row>
    <row r="966" ht="15.75" customHeight="1">
      <c r="D966" s="277"/>
    </row>
    <row r="967" ht="15.75" customHeight="1">
      <c r="D967" s="277"/>
    </row>
    <row r="968" ht="15.75" customHeight="1">
      <c r="D968" s="277"/>
    </row>
    <row r="969" ht="15.75" customHeight="1">
      <c r="D969" s="277"/>
    </row>
    <row r="970" ht="15.75" customHeight="1">
      <c r="D970" s="277"/>
    </row>
    <row r="971" ht="15.75" customHeight="1">
      <c r="D971" s="277"/>
    </row>
    <row r="972" ht="15.75" customHeight="1">
      <c r="D972" s="277"/>
    </row>
    <row r="973" ht="15.75" customHeight="1">
      <c r="D973" s="277"/>
    </row>
    <row r="974" ht="15.75" customHeight="1">
      <c r="D974" s="277"/>
    </row>
    <row r="975" ht="15.75" customHeight="1">
      <c r="D975" s="277"/>
    </row>
    <row r="976" ht="15.75" customHeight="1">
      <c r="D976" s="277"/>
    </row>
    <row r="977" ht="15.75" customHeight="1">
      <c r="D977" s="277"/>
    </row>
    <row r="978" ht="15.75" customHeight="1">
      <c r="D978" s="277"/>
    </row>
    <row r="979" ht="15.75" customHeight="1">
      <c r="D979" s="277"/>
    </row>
    <row r="980" ht="15.75" customHeight="1">
      <c r="D980" s="277"/>
    </row>
    <row r="981" ht="15.75" customHeight="1">
      <c r="D981" s="277"/>
    </row>
    <row r="982" ht="15.75" customHeight="1">
      <c r="D982" s="277"/>
    </row>
    <row r="983" ht="15.75" customHeight="1">
      <c r="D983" s="277"/>
    </row>
    <row r="984" ht="15.75" customHeight="1">
      <c r="D984" s="277"/>
    </row>
    <row r="985" ht="15.75" customHeight="1">
      <c r="D985" s="277"/>
    </row>
    <row r="986" ht="15.75" customHeight="1">
      <c r="D986" s="277"/>
    </row>
    <row r="987" ht="15.75" customHeight="1">
      <c r="D987" s="277"/>
    </row>
    <row r="988" ht="15.75" customHeight="1">
      <c r="D988" s="277"/>
    </row>
    <row r="989" ht="15.75" customHeight="1">
      <c r="D989" s="277"/>
    </row>
    <row r="990" ht="15.75" customHeight="1">
      <c r="D990" s="277"/>
    </row>
    <row r="991" ht="15.75" customHeight="1">
      <c r="D991" s="277"/>
    </row>
    <row r="992" ht="15.75" customHeight="1">
      <c r="D992" s="277"/>
    </row>
    <row r="993" ht="15.75" customHeight="1">
      <c r="D993" s="277"/>
    </row>
    <row r="994" ht="15.75" customHeight="1">
      <c r="D994" s="277"/>
    </row>
    <row r="995" ht="15.75" customHeight="1">
      <c r="D995" s="277"/>
    </row>
    <row r="996" ht="15.75" customHeight="1">
      <c r="D996" s="277"/>
    </row>
    <row r="997" ht="15.75" customHeight="1">
      <c r="D997" s="277"/>
    </row>
    <row r="998" ht="15.75" customHeight="1">
      <c r="D998" s="277"/>
    </row>
    <row r="999" ht="15.75" customHeight="1">
      <c r="D999" s="277"/>
    </row>
    <row r="1000" ht="15.75" customHeight="1">
      <c r="D1000" s="277"/>
    </row>
  </sheetData>
  <dataValidations>
    <dataValidation type="list" allowBlank="1" showErrorMessage="1" sqref="D3:D1000">
      <formula1>BOT!$E$3:$E$1179</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sheetViews>
  <sheetFormatPr customHeight="1" defaultColWidth="14.43" defaultRowHeight="15.0"/>
  <cols>
    <col customWidth="1" min="1" max="1" width="35.0"/>
    <col customWidth="1" min="2" max="2" width="36.43"/>
    <col customWidth="1" min="3" max="3" width="19.29"/>
    <col customWidth="1" min="4" max="4" width="13.57"/>
    <col customWidth="1" min="5" max="5" width="24.0"/>
    <col customWidth="1" min="6" max="6" width="32.29"/>
    <col customWidth="1" min="7" max="7" width="24.86"/>
    <col customWidth="1" min="8" max="8" width="22.86"/>
    <col customWidth="1" min="9" max="9" width="20.57"/>
    <col customWidth="1" min="10" max="10" width="19.71"/>
    <col customWidth="1" min="11" max="11" width="32.29"/>
    <col customWidth="1" min="12" max="12" width="24.86"/>
    <col customWidth="1" min="13" max="13" width="25.0"/>
    <col customWidth="1" min="14" max="14" width="16.71"/>
    <col customWidth="1" min="15" max="17" width="13.57"/>
    <col customWidth="1" min="18" max="18" width="18.86"/>
    <col customWidth="1" min="19" max="20" width="13.57"/>
    <col customWidth="1" min="21" max="21" width="20.29"/>
    <col customWidth="1" min="22" max="22" width="17.43"/>
    <col customWidth="1" min="23" max="23" width="20.29"/>
    <col customWidth="1" min="24" max="24" width="19.14"/>
    <col customWidth="1" min="25" max="25" width="22.71"/>
    <col customWidth="1" min="26" max="26" width="18.57"/>
    <col customWidth="1" min="27" max="27" width="17.43"/>
    <col customWidth="1" min="28" max="28" width="18.57"/>
    <col customWidth="1" min="29" max="29" width="28.0"/>
    <col customWidth="1" min="30" max="30" width="34.29"/>
  </cols>
  <sheetData>
    <row r="1" ht="15.75" customHeight="1">
      <c r="A1" s="318" t="s">
        <v>2685</v>
      </c>
      <c r="B1" s="319" t="s">
        <v>297</v>
      </c>
      <c r="C1" s="320" t="s">
        <v>2686</v>
      </c>
      <c r="D1" s="320" t="s">
        <v>2687</v>
      </c>
      <c r="E1" s="321" t="s">
        <v>2688</v>
      </c>
      <c r="F1" s="321" t="s">
        <v>940</v>
      </c>
      <c r="G1" s="322" t="s">
        <v>2689</v>
      </c>
      <c r="H1" s="321" t="s">
        <v>2690</v>
      </c>
      <c r="I1" s="321" t="s">
        <v>941</v>
      </c>
      <c r="J1" s="322" t="s">
        <v>2691</v>
      </c>
      <c r="K1" s="321" t="s">
        <v>2692</v>
      </c>
      <c r="L1" s="321" t="s">
        <v>942</v>
      </c>
      <c r="M1" s="322" t="s">
        <v>2693</v>
      </c>
      <c r="N1" s="321" t="s">
        <v>2694</v>
      </c>
      <c r="O1" s="321" t="s">
        <v>2695</v>
      </c>
      <c r="P1" s="321" t="s">
        <v>2696</v>
      </c>
      <c r="Q1" s="321" t="s">
        <v>2697</v>
      </c>
      <c r="R1" s="321" t="s">
        <v>2698</v>
      </c>
      <c r="S1" s="321" t="s">
        <v>2699</v>
      </c>
      <c r="T1" s="321" t="s">
        <v>2700</v>
      </c>
      <c r="U1" s="321" t="s">
        <v>2701</v>
      </c>
      <c r="V1" s="321" t="s">
        <v>2702</v>
      </c>
      <c r="W1" s="321" t="s">
        <v>2703</v>
      </c>
      <c r="X1" s="322" t="s">
        <v>36</v>
      </c>
      <c r="Y1" s="322" t="s">
        <v>2704</v>
      </c>
      <c r="Z1" s="322" t="s">
        <v>2705</v>
      </c>
      <c r="AA1" s="322" t="s">
        <v>2706</v>
      </c>
      <c r="AB1" s="322" t="s">
        <v>2707</v>
      </c>
      <c r="AC1" s="322" t="s">
        <v>2708</v>
      </c>
      <c r="AD1" s="322" t="s">
        <v>2709</v>
      </c>
    </row>
    <row r="2" ht="15.75" customHeight="1">
      <c r="A2" s="323" t="s">
        <v>328</v>
      </c>
      <c r="B2" s="324" t="s">
        <v>2710</v>
      </c>
      <c r="C2" s="324">
        <v>1.0</v>
      </c>
      <c r="D2" s="324">
        <v>1.0</v>
      </c>
      <c r="E2" s="324" t="s">
        <v>974</v>
      </c>
      <c r="F2" s="324" t="s">
        <v>2711</v>
      </c>
      <c r="G2" s="324" t="s">
        <v>2712</v>
      </c>
      <c r="H2" s="325" t="s">
        <v>962</v>
      </c>
      <c r="I2" s="325" t="s">
        <v>2713</v>
      </c>
      <c r="J2" s="326"/>
      <c r="K2" s="325" t="s">
        <v>1188</v>
      </c>
      <c r="L2" s="325" t="s">
        <v>2714</v>
      </c>
      <c r="M2" s="326"/>
      <c r="N2" s="324" t="s">
        <v>2715</v>
      </c>
      <c r="O2" s="324" t="s">
        <v>2716</v>
      </c>
      <c r="P2" s="324">
        <v>1.407</v>
      </c>
      <c r="Q2" s="324" t="s">
        <v>2717</v>
      </c>
      <c r="R2" s="324" t="s">
        <v>2715</v>
      </c>
      <c r="S2" s="324" t="s">
        <v>2718</v>
      </c>
      <c r="T2" s="324" t="s">
        <v>2719</v>
      </c>
      <c r="U2" s="324">
        <v>0.874271440466278</v>
      </c>
      <c r="V2" s="324" t="s">
        <v>2718</v>
      </c>
      <c r="W2" s="324" t="b">
        <v>0</v>
      </c>
      <c r="X2" s="324">
        <v>2021.0</v>
      </c>
      <c r="Y2" s="324" t="s">
        <v>1995</v>
      </c>
      <c r="Z2" s="324" t="s">
        <v>2713</v>
      </c>
      <c r="AA2" s="324"/>
      <c r="AB2" s="324" t="s">
        <v>2720</v>
      </c>
      <c r="AC2" s="324" t="s">
        <v>299</v>
      </c>
      <c r="AD2" s="327" t="s">
        <v>329</v>
      </c>
    </row>
    <row r="3" ht="15.75" customHeight="1">
      <c r="A3" s="323" t="s">
        <v>328</v>
      </c>
      <c r="B3" s="324" t="s">
        <v>2710</v>
      </c>
      <c r="C3" s="324">
        <v>2.0</v>
      </c>
      <c r="D3" s="324">
        <v>1.0</v>
      </c>
      <c r="E3" s="324" t="s">
        <v>974</v>
      </c>
      <c r="F3" s="324" t="s">
        <v>2711</v>
      </c>
      <c r="G3" s="324" t="s">
        <v>2712</v>
      </c>
      <c r="H3" s="325" t="s">
        <v>962</v>
      </c>
      <c r="I3" s="325" t="s">
        <v>2713</v>
      </c>
      <c r="J3" s="326"/>
      <c r="K3" s="325" t="s">
        <v>1188</v>
      </c>
      <c r="L3" s="325" t="s">
        <v>2714</v>
      </c>
      <c r="M3" s="326"/>
      <c r="N3" s="324" t="s">
        <v>2715</v>
      </c>
      <c r="O3" s="324" t="s">
        <v>2721</v>
      </c>
      <c r="P3" s="324">
        <v>0.013</v>
      </c>
      <c r="Q3" s="324" t="s">
        <v>2722</v>
      </c>
      <c r="R3" s="324" t="s">
        <v>2715</v>
      </c>
      <c r="S3" s="324" t="s">
        <v>2723</v>
      </c>
      <c r="T3" s="324" t="s">
        <v>2719</v>
      </c>
      <c r="U3" s="328">
        <v>8.07784557644748E-6</v>
      </c>
      <c r="V3" s="324" t="s">
        <v>2718</v>
      </c>
      <c r="W3" s="324" t="b">
        <v>0</v>
      </c>
      <c r="X3" s="324">
        <v>2021.0</v>
      </c>
      <c r="Y3" s="324" t="s">
        <v>1995</v>
      </c>
      <c r="Z3" s="324" t="s">
        <v>2713</v>
      </c>
      <c r="AA3" s="324"/>
      <c r="AB3" s="324" t="s">
        <v>2720</v>
      </c>
      <c r="AC3" s="324" t="s">
        <v>299</v>
      </c>
      <c r="AD3" s="327" t="s">
        <v>329</v>
      </c>
    </row>
    <row r="4" ht="15.75" customHeight="1">
      <c r="A4" s="323" t="s">
        <v>328</v>
      </c>
      <c r="B4" s="324" t="s">
        <v>2710</v>
      </c>
      <c r="C4" s="324">
        <v>3.0</v>
      </c>
      <c r="D4" s="324">
        <v>1.0</v>
      </c>
      <c r="E4" s="324" t="s">
        <v>974</v>
      </c>
      <c r="F4" s="324" t="s">
        <v>2711</v>
      </c>
      <c r="G4" s="324" t="s">
        <v>2712</v>
      </c>
      <c r="H4" s="325" t="s">
        <v>962</v>
      </c>
      <c r="I4" s="325" t="s">
        <v>2713</v>
      </c>
      <c r="J4" s="326"/>
      <c r="K4" s="325" t="s">
        <v>1188</v>
      </c>
      <c r="L4" s="325" t="s">
        <v>2714</v>
      </c>
      <c r="M4" s="326"/>
      <c r="N4" s="324" t="s">
        <v>2715</v>
      </c>
      <c r="O4" s="324" t="s">
        <v>2724</v>
      </c>
      <c r="P4" s="324">
        <v>0.033</v>
      </c>
      <c r="Q4" s="324" t="s">
        <v>2722</v>
      </c>
      <c r="R4" s="324" t="s">
        <v>2715</v>
      </c>
      <c r="S4" s="324" t="s">
        <v>2723</v>
      </c>
      <c r="T4" s="324" t="s">
        <v>2719</v>
      </c>
      <c r="U4" s="328">
        <v>2.05053003094436E-5</v>
      </c>
      <c r="V4" s="324" t="s">
        <v>2718</v>
      </c>
      <c r="W4" s="324" t="b">
        <v>0</v>
      </c>
      <c r="X4" s="324">
        <v>2021.0</v>
      </c>
      <c r="Y4" s="324" t="s">
        <v>1995</v>
      </c>
      <c r="Z4" s="324" t="s">
        <v>2713</v>
      </c>
      <c r="AA4" s="324"/>
      <c r="AB4" s="324" t="s">
        <v>2720</v>
      </c>
      <c r="AC4" s="324" t="s">
        <v>299</v>
      </c>
      <c r="AD4" s="327" t="s">
        <v>329</v>
      </c>
    </row>
    <row r="5" ht="15.75" customHeight="1">
      <c r="A5" s="323" t="s">
        <v>328</v>
      </c>
      <c r="B5" s="324" t="s">
        <v>2710</v>
      </c>
      <c r="C5" s="324">
        <v>4.0</v>
      </c>
      <c r="D5" s="324">
        <v>2.0</v>
      </c>
      <c r="E5" s="324" t="s">
        <v>974</v>
      </c>
      <c r="F5" s="324" t="s">
        <v>2725</v>
      </c>
      <c r="G5" s="324" t="s">
        <v>2726</v>
      </c>
      <c r="H5" s="325" t="s">
        <v>962</v>
      </c>
      <c r="I5" s="325" t="s">
        <v>2713</v>
      </c>
      <c r="J5" s="326"/>
      <c r="K5" s="325" t="s">
        <v>1188</v>
      </c>
      <c r="L5" s="325" t="s">
        <v>2714</v>
      </c>
      <c r="M5" s="326"/>
      <c r="N5" s="324" t="s">
        <v>2715</v>
      </c>
      <c r="O5" s="324" t="s">
        <v>2716</v>
      </c>
      <c r="P5" s="324">
        <v>0.341</v>
      </c>
      <c r="Q5" s="324" t="s">
        <v>2717</v>
      </c>
      <c r="R5" s="324" t="s">
        <v>2715</v>
      </c>
      <c r="S5" s="324" t="s">
        <v>2718</v>
      </c>
      <c r="T5" s="324" t="s">
        <v>2719</v>
      </c>
      <c r="U5" s="324">
        <v>0.211888103197584</v>
      </c>
      <c r="V5" s="324" t="s">
        <v>2718</v>
      </c>
      <c r="W5" s="324" t="b">
        <v>0</v>
      </c>
      <c r="X5" s="324">
        <v>2021.0</v>
      </c>
      <c r="Y5" s="324" t="s">
        <v>1995</v>
      </c>
      <c r="Z5" s="324" t="s">
        <v>2713</v>
      </c>
      <c r="AA5" s="324"/>
      <c r="AB5" s="324" t="s">
        <v>2720</v>
      </c>
      <c r="AC5" s="324" t="s">
        <v>299</v>
      </c>
      <c r="AD5" s="327" t="s">
        <v>329</v>
      </c>
    </row>
    <row r="6" ht="15.75" customHeight="1">
      <c r="A6" s="323" t="s">
        <v>328</v>
      </c>
      <c r="B6" s="324" t="s">
        <v>2710</v>
      </c>
      <c r="C6" s="324">
        <v>5.0</v>
      </c>
      <c r="D6" s="324">
        <v>2.0</v>
      </c>
      <c r="E6" s="324" t="s">
        <v>974</v>
      </c>
      <c r="F6" s="324" t="s">
        <v>2725</v>
      </c>
      <c r="G6" s="324" t="s">
        <v>2726</v>
      </c>
      <c r="H6" s="325" t="s">
        <v>962</v>
      </c>
      <c r="I6" s="325" t="s">
        <v>2713</v>
      </c>
      <c r="J6" s="326"/>
      <c r="K6" s="325" t="s">
        <v>1188</v>
      </c>
      <c r="L6" s="325" t="s">
        <v>2714</v>
      </c>
      <c r="M6" s="326"/>
      <c r="N6" s="324" t="s">
        <v>2715</v>
      </c>
      <c r="O6" s="324" t="s">
        <v>2721</v>
      </c>
      <c r="P6" s="324">
        <v>0.009</v>
      </c>
      <c r="Q6" s="324" t="s">
        <v>2722</v>
      </c>
      <c r="R6" s="324" t="s">
        <v>2715</v>
      </c>
      <c r="S6" s="324" t="s">
        <v>2723</v>
      </c>
      <c r="T6" s="324" t="s">
        <v>2719</v>
      </c>
      <c r="U6" s="328">
        <v>5.59235462984826E-6</v>
      </c>
      <c r="V6" s="324" t="s">
        <v>2718</v>
      </c>
      <c r="W6" s="324" t="b">
        <v>0</v>
      </c>
      <c r="X6" s="324">
        <v>2021.0</v>
      </c>
      <c r="Y6" s="324" t="s">
        <v>1995</v>
      </c>
      <c r="Z6" s="324" t="s">
        <v>2713</v>
      </c>
      <c r="AA6" s="324"/>
      <c r="AB6" s="324" t="s">
        <v>2720</v>
      </c>
      <c r="AC6" s="324" t="s">
        <v>299</v>
      </c>
      <c r="AD6" s="327" t="s">
        <v>329</v>
      </c>
    </row>
    <row r="7" ht="15.75" customHeight="1">
      <c r="A7" s="323" t="s">
        <v>328</v>
      </c>
      <c r="B7" s="324" t="s">
        <v>2710</v>
      </c>
      <c r="C7" s="324">
        <v>6.0</v>
      </c>
      <c r="D7" s="324">
        <v>2.0</v>
      </c>
      <c r="E7" s="324" t="s">
        <v>974</v>
      </c>
      <c r="F7" s="324" t="s">
        <v>2725</v>
      </c>
      <c r="G7" s="324" t="s">
        <v>2726</v>
      </c>
      <c r="H7" s="325" t="s">
        <v>962</v>
      </c>
      <c r="I7" s="325" t="s">
        <v>2713</v>
      </c>
      <c r="J7" s="326"/>
      <c r="K7" s="325" t="s">
        <v>1188</v>
      </c>
      <c r="L7" s="325" t="s">
        <v>2714</v>
      </c>
      <c r="M7" s="326"/>
      <c r="N7" s="324" t="s">
        <v>2715</v>
      </c>
      <c r="O7" s="324" t="s">
        <v>2724</v>
      </c>
      <c r="P7" s="324">
        <v>0.008</v>
      </c>
      <c r="Q7" s="324" t="s">
        <v>2722</v>
      </c>
      <c r="R7" s="324" t="s">
        <v>2715</v>
      </c>
      <c r="S7" s="324" t="s">
        <v>2723</v>
      </c>
      <c r="T7" s="324" t="s">
        <v>2719</v>
      </c>
      <c r="U7" s="328">
        <v>4.97098189319845E-6</v>
      </c>
      <c r="V7" s="324" t="s">
        <v>2718</v>
      </c>
      <c r="W7" s="324" t="b">
        <v>0</v>
      </c>
      <c r="X7" s="324">
        <v>2021.0</v>
      </c>
      <c r="Y7" s="324" t="s">
        <v>1995</v>
      </c>
      <c r="Z7" s="324" t="s">
        <v>2713</v>
      </c>
      <c r="AA7" s="324"/>
      <c r="AB7" s="324" t="s">
        <v>2720</v>
      </c>
      <c r="AC7" s="324" t="s">
        <v>299</v>
      </c>
      <c r="AD7" s="327" t="s">
        <v>329</v>
      </c>
    </row>
    <row r="8" ht="15.75" customHeight="1">
      <c r="A8" s="323" t="s">
        <v>328</v>
      </c>
      <c r="B8" s="324" t="s">
        <v>2710</v>
      </c>
      <c r="C8" s="324">
        <v>7.0</v>
      </c>
      <c r="D8" s="324">
        <v>3.0</v>
      </c>
      <c r="E8" s="324" t="s">
        <v>974</v>
      </c>
      <c r="F8" s="324" t="s">
        <v>2727</v>
      </c>
      <c r="G8" s="324" t="s">
        <v>2728</v>
      </c>
      <c r="H8" s="325" t="s">
        <v>962</v>
      </c>
      <c r="I8" s="325" t="s">
        <v>2713</v>
      </c>
      <c r="J8" s="326"/>
      <c r="K8" s="325" t="s">
        <v>1188</v>
      </c>
      <c r="L8" s="325" t="s">
        <v>2714</v>
      </c>
      <c r="M8" s="326"/>
      <c r="N8" s="324" t="s">
        <v>2715</v>
      </c>
      <c r="O8" s="324" t="s">
        <v>2716</v>
      </c>
      <c r="P8" s="324">
        <v>0.464</v>
      </c>
      <c r="Q8" s="324" t="s">
        <v>2717</v>
      </c>
      <c r="R8" s="324" t="s">
        <v>2715</v>
      </c>
      <c r="S8" s="324" t="s">
        <v>2718</v>
      </c>
      <c r="T8" s="324" t="s">
        <v>2719</v>
      </c>
      <c r="U8" s="324">
        <v>0.28831694980551</v>
      </c>
      <c r="V8" s="324" t="s">
        <v>2718</v>
      </c>
      <c r="W8" s="324" t="b">
        <v>0</v>
      </c>
      <c r="X8" s="324">
        <v>2021.0</v>
      </c>
      <c r="Y8" s="324" t="s">
        <v>1995</v>
      </c>
      <c r="Z8" s="324" t="s">
        <v>2713</v>
      </c>
      <c r="AA8" s="324"/>
      <c r="AB8" s="324" t="s">
        <v>2720</v>
      </c>
      <c r="AC8" s="324" t="s">
        <v>299</v>
      </c>
      <c r="AD8" s="327" t="s">
        <v>329</v>
      </c>
    </row>
    <row r="9" ht="15.75" customHeight="1">
      <c r="A9" s="323" t="s">
        <v>328</v>
      </c>
      <c r="B9" s="324" t="s">
        <v>2710</v>
      </c>
      <c r="C9" s="324">
        <v>8.0</v>
      </c>
      <c r="D9" s="324">
        <v>3.0</v>
      </c>
      <c r="E9" s="324" t="s">
        <v>974</v>
      </c>
      <c r="F9" s="324" t="s">
        <v>2727</v>
      </c>
      <c r="G9" s="324" t="s">
        <v>2728</v>
      </c>
      <c r="H9" s="325" t="s">
        <v>962</v>
      </c>
      <c r="I9" s="325" t="s">
        <v>2713</v>
      </c>
      <c r="J9" s="326"/>
      <c r="K9" s="325" t="s">
        <v>1188</v>
      </c>
      <c r="L9" s="325" t="s">
        <v>2714</v>
      </c>
      <c r="M9" s="326"/>
      <c r="N9" s="324" t="s">
        <v>2715</v>
      </c>
      <c r="O9" s="324" t="s">
        <v>2721</v>
      </c>
      <c r="P9" s="324">
        <v>0.012</v>
      </c>
      <c r="Q9" s="324" t="s">
        <v>2722</v>
      </c>
      <c r="R9" s="324" t="s">
        <v>2715</v>
      </c>
      <c r="S9" s="324" t="s">
        <v>2723</v>
      </c>
      <c r="T9" s="324" t="s">
        <v>2719</v>
      </c>
      <c r="U9" s="328">
        <v>7.45647283979768E-6</v>
      </c>
      <c r="V9" s="324" t="s">
        <v>2718</v>
      </c>
      <c r="W9" s="324" t="b">
        <v>0</v>
      </c>
      <c r="X9" s="324">
        <v>2021.0</v>
      </c>
      <c r="Y9" s="324" t="s">
        <v>1995</v>
      </c>
      <c r="Z9" s="324" t="s">
        <v>2713</v>
      </c>
      <c r="AA9" s="324"/>
      <c r="AB9" s="324" t="s">
        <v>2720</v>
      </c>
      <c r="AC9" s="324" t="s">
        <v>299</v>
      </c>
      <c r="AD9" s="327" t="s">
        <v>329</v>
      </c>
    </row>
    <row r="10" ht="15.75" customHeight="1">
      <c r="A10" s="323" t="s">
        <v>328</v>
      </c>
      <c r="B10" s="324" t="s">
        <v>2710</v>
      </c>
      <c r="C10" s="324">
        <v>9.0</v>
      </c>
      <c r="D10" s="324">
        <v>3.0</v>
      </c>
      <c r="E10" s="324" t="s">
        <v>974</v>
      </c>
      <c r="F10" s="324" t="s">
        <v>2727</v>
      </c>
      <c r="G10" s="324" t="s">
        <v>2728</v>
      </c>
      <c r="H10" s="325" t="s">
        <v>962</v>
      </c>
      <c r="I10" s="325" t="s">
        <v>2713</v>
      </c>
      <c r="J10" s="326"/>
      <c r="K10" s="325" t="s">
        <v>1188</v>
      </c>
      <c r="L10" s="325" t="s">
        <v>2714</v>
      </c>
      <c r="M10" s="326"/>
      <c r="N10" s="324" t="s">
        <v>2715</v>
      </c>
      <c r="O10" s="324" t="s">
        <v>2724</v>
      </c>
      <c r="P10" s="324">
        <v>0.01</v>
      </c>
      <c r="Q10" s="324" t="s">
        <v>2722</v>
      </c>
      <c r="R10" s="324" t="s">
        <v>2715</v>
      </c>
      <c r="S10" s="324" t="s">
        <v>2723</v>
      </c>
      <c r="T10" s="324" t="s">
        <v>2719</v>
      </c>
      <c r="U10" s="328">
        <v>6.21372736649806E-6</v>
      </c>
      <c r="V10" s="324" t="s">
        <v>2718</v>
      </c>
      <c r="W10" s="324" t="b">
        <v>0</v>
      </c>
      <c r="X10" s="324">
        <v>2021.0</v>
      </c>
      <c r="Y10" s="324" t="s">
        <v>1995</v>
      </c>
      <c r="Z10" s="324" t="s">
        <v>2713</v>
      </c>
      <c r="AA10" s="324"/>
      <c r="AB10" s="324" t="s">
        <v>2720</v>
      </c>
      <c r="AC10" s="324" t="s">
        <v>299</v>
      </c>
      <c r="AD10" s="327" t="s">
        <v>329</v>
      </c>
    </row>
    <row r="11" ht="15.75" customHeight="1">
      <c r="A11" s="323" t="s">
        <v>328</v>
      </c>
      <c r="B11" s="324" t="s">
        <v>2710</v>
      </c>
      <c r="C11" s="324">
        <v>10.0</v>
      </c>
      <c r="D11" s="324">
        <v>4.0</v>
      </c>
      <c r="E11" s="324" t="s">
        <v>974</v>
      </c>
      <c r="F11" s="324" t="s">
        <v>2729</v>
      </c>
      <c r="G11" s="324"/>
      <c r="H11" s="325" t="s">
        <v>962</v>
      </c>
      <c r="I11" s="325" t="s">
        <v>2713</v>
      </c>
      <c r="J11" s="326"/>
      <c r="K11" s="325" t="s">
        <v>1188</v>
      </c>
      <c r="L11" s="325" t="s">
        <v>2714</v>
      </c>
      <c r="M11" s="326"/>
      <c r="N11" s="324" t="s">
        <v>2715</v>
      </c>
      <c r="O11" s="324" t="s">
        <v>2716</v>
      </c>
      <c r="P11" s="324">
        <v>0.737333333333333</v>
      </c>
      <c r="Q11" s="324" t="s">
        <v>2717</v>
      </c>
      <c r="R11" s="324" t="s">
        <v>2715</v>
      </c>
      <c r="S11" s="324" t="s">
        <v>2718</v>
      </c>
      <c r="T11" s="324" t="s">
        <v>2719</v>
      </c>
      <c r="U11" s="324">
        <v>0.458158831156457</v>
      </c>
      <c r="V11" s="324" t="s">
        <v>2718</v>
      </c>
      <c r="W11" s="324" t="b">
        <v>1</v>
      </c>
      <c r="X11" s="324">
        <v>2021.0</v>
      </c>
      <c r="Y11" s="324" t="s">
        <v>1995</v>
      </c>
      <c r="Z11" s="324" t="s">
        <v>2713</v>
      </c>
      <c r="AA11" s="324"/>
      <c r="AB11" s="325" t="s">
        <v>2730</v>
      </c>
      <c r="AC11" s="324" t="s">
        <v>299</v>
      </c>
      <c r="AD11" s="327" t="s">
        <v>329</v>
      </c>
    </row>
    <row r="12" ht="15.75" customHeight="1">
      <c r="A12" s="323" t="s">
        <v>328</v>
      </c>
      <c r="B12" s="324" t="s">
        <v>2710</v>
      </c>
      <c r="C12" s="324">
        <v>11.0</v>
      </c>
      <c r="D12" s="324">
        <v>4.0</v>
      </c>
      <c r="E12" s="324" t="s">
        <v>974</v>
      </c>
      <c r="F12" s="324" t="s">
        <v>2729</v>
      </c>
      <c r="G12" s="324"/>
      <c r="H12" s="325" t="s">
        <v>962</v>
      </c>
      <c r="I12" s="325" t="s">
        <v>2713</v>
      </c>
      <c r="J12" s="326"/>
      <c r="K12" s="325" t="s">
        <v>1188</v>
      </c>
      <c r="L12" s="325" t="s">
        <v>2714</v>
      </c>
      <c r="M12" s="326"/>
      <c r="N12" s="324" t="s">
        <v>2715</v>
      </c>
      <c r="O12" s="324" t="s">
        <v>2721</v>
      </c>
      <c r="P12" s="324">
        <v>0.0113333333333333</v>
      </c>
      <c r="Q12" s="324" t="s">
        <v>2722</v>
      </c>
      <c r="R12" s="324" t="s">
        <v>2715</v>
      </c>
      <c r="S12" s="324" t="s">
        <v>2723</v>
      </c>
      <c r="T12" s="324" t="s">
        <v>2719</v>
      </c>
      <c r="U12" s="328">
        <v>7.04222434869781E-6</v>
      </c>
      <c r="V12" s="324" t="s">
        <v>2718</v>
      </c>
      <c r="W12" s="324" t="b">
        <v>1</v>
      </c>
      <c r="X12" s="324">
        <v>2021.0</v>
      </c>
      <c r="Y12" s="324" t="s">
        <v>1995</v>
      </c>
      <c r="Z12" s="324" t="s">
        <v>2713</v>
      </c>
      <c r="AA12" s="324"/>
      <c r="AB12" s="325" t="s">
        <v>2730</v>
      </c>
      <c r="AC12" s="324" t="s">
        <v>299</v>
      </c>
      <c r="AD12" s="327" t="s">
        <v>329</v>
      </c>
    </row>
    <row r="13" ht="15.75" customHeight="1">
      <c r="A13" s="323" t="s">
        <v>328</v>
      </c>
      <c r="B13" s="324" t="s">
        <v>2710</v>
      </c>
      <c r="C13" s="324">
        <v>12.0</v>
      </c>
      <c r="D13" s="324">
        <v>4.0</v>
      </c>
      <c r="E13" s="324" t="s">
        <v>974</v>
      </c>
      <c r="F13" s="324" t="s">
        <v>2729</v>
      </c>
      <c r="G13" s="324"/>
      <c r="H13" s="325" t="s">
        <v>962</v>
      </c>
      <c r="I13" s="325" t="s">
        <v>2713</v>
      </c>
      <c r="J13" s="326"/>
      <c r="K13" s="325" t="s">
        <v>1188</v>
      </c>
      <c r="L13" s="325" t="s">
        <v>2714</v>
      </c>
      <c r="M13" s="326"/>
      <c r="N13" s="324" t="s">
        <v>2715</v>
      </c>
      <c r="O13" s="324" t="s">
        <v>2724</v>
      </c>
      <c r="P13" s="324">
        <v>0.017</v>
      </c>
      <c r="Q13" s="324" t="s">
        <v>2722</v>
      </c>
      <c r="R13" s="324" t="s">
        <v>2715</v>
      </c>
      <c r="S13" s="324" t="s">
        <v>2723</v>
      </c>
      <c r="T13" s="324" t="s">
        <v>2719</v>
      </c>
      <c r="U13" s="328">
        <v>1.05633365230467E-5</v>
      </c>
      <c r="V13" s="324" t="s">
        <v>2718</v>
      </c>
      <c r="W13" s="324" t="b">
        <v>1</v>
      </c>
      <c r="X13" s="324">
        <v>2021.0</v>
      </c>
      <c r="Y13" s="324" t="s">
        <v>1995</v>
      </c>
      <c r="Z13" s="324" t="s">
        <v>2713</v>
      </c>
      <c r="AA13" s="324"/>
      <c r="AB13" s="325" t="s">
        <v>2730</v>
      </c>
      <c r="AC13" s="324" t="s">
        <v>299</v>
      </c>
      <c r="AD13" s="327" t="s">
        <v>329</v>
      </c>
    </row>
    <row r="14" ht="15.75" customHeight="1">
      <c r="A14" s="329" t="s">
        <v>418</v>
      </c>
      <c r="B14" s="330" t="s">
        <v>2710</v>
      </c>
      <c r="C14" s="330">
        <v>1.0</v>
      </c>
      <c r="D14" s="330">
        <v>1.0</v>
      </c>
      <c r="E14" s="330" t="s">
        <v>974</v>
      </c>
      <c r="F14" s="330" t="s">
        <v>2731</v>
      </c>
      <c r="G14" s="330"/>
      <c r="H14" s="330" t="s">
        <v>962</v>
      </c>
      <c r="I14" s="330" t="s">
        <v>2732</v>
      </c>
      <c r="J14" s="330"/>
      <c r="K14" s="330" t="s">
        <v>1188</v>
      </c>
      <c r="L14" s="330" t="s">
        <v>2733</v>
      </c>
      <c r="M14" s="330"/>
      <c r="N14" s="330" t="s">
        <v>2734</v>
      </c>
      <c r="O14" s="330" t="s">
        <v>2735</v>
      </c>
      <c r="P14" s="330">
        <v>0.1467</v>
      </c>
      <c r="Q14" s="330" t="s">
        <v>2717</v>
      </c>
      <c r="R14" s="330" t="s">
        <v>2719</v>
      </c>
      <c r="S14" s="330" t="s">
        <v>2718</v>
      </c>
      <c r="T14" s="330" t="s">
        <v>2719</v>
      </c>
      <c r="U14" s="330">
        <v>0.1467</v>
      </c>
      <c r="V14" s="330" t="s">
        <v>2718</v>
      </c>
      <c r="W14" s="330" t="b">
        <v>0</v>
      </c>
      <c r="X14" s="330">
        <v>2021.0</v>
      </c>
      <c r="Y14" s="330" t="s">
        <v>2736</v>
      </c>
      <c r="Z14" s="330" t="s">
        <v>2713</v>
      </c>
      <c r="AA14" s="330"/>
      <c r="AB14" s="330" t="s">
        <v>2720</v>
      </c>
      <c r="AC14" s="330" t="s">
        <v>2737</v>
      </c>
      <c r="AD14" s="330" t="s">
        <v>419</v>
      </c>
    </row>
    <row r="15" ht="15.75" customHeight="1">
      <c r="A15" s="329" t="s">
        <v>418</v>
      </c>
      <c r="B15" s="330" t="s">
        <v>2710</v>
      </c>
      <c r="C15" s="330">
        <v>2.0</v>
      </c>
      <c r="D15" s="330">
        <v>1.0</v>
      </c>
      <c r="E15" s="330" t="s">
        <v>974</v>
      </c>
      <c r="F15" s="330" t="s">
        <v>2731</v>
      </c>
      <c r="G15" s="330"/>
      <c r="H15" s="330" t="s">
        <v>962</v>
      </c>
      <c r="I15" s="330" t="s">
        <v>2732</v>
      </c>
      <c r="J15" s="330"/>
      <c r="K15" s="330" t="s">
        <v>1188</v>
      </c>
      <c r="L15" s="330" t="s">
        <v>2733</v>
      </c>
      <c r="M15" s="330"/>
      <c r="N15" s="330" t="s">
        <v>2734</v>
      </c>
      <c r="O15" s="330" t="s">
        <v>2716</v>
      </c>
      <c r="P15" s="330">
        <v>0.14483</v>
      </c>
      <c r="Q15" s="330" t="s">
        <v>2717</v>
      </c>
      <c r="R15" s="330" t="s">
        <v>2719</v>
      </c>
      <c r="S15" s="330" t="s">
        <v>2718</v>
      </c>
      <c r="T15" s="330" t="s">
        <v>2719</v>
      </c>
      <c r="U15" s="330">
        <v>0.14483</v>
      </c>
      <c r="V15" s="330" t="s">
        <v>2718</v>
      </c>
      <c r="W15" s="330" t="b">
        <v>0</v>
      </c>
      <c r="X15" s="330">
        <v>2021.0</v>
      </c>
      <c r="Y15" s="330" t="s">
        <v>2736</v>
      </c>
      <c r="Z15" s="330" t="s">
        <v>2713</v>
      </c>
      <c r="AA15" s="330"/>
      <c r="AB15" s="330" t="s">
        <v>2720</v>
      </c>
      <c r="AC15" s="330" t="s">
        <v>2737</v>
      </c>
      <c r="AD15" s="330" t="s">
        <v>419</v>
      </c>
    </row>
    <row r="16" ht="15.75" customHeight="1">
      <c r="A16" s="329" t="s">
        <v>418</v>
      </c>
      <c r="B16" s="330" t="s">
        <v>2710</v>
      </c>
      <c r="C16" s="330">
        <v>3.0</v>
      </c>
      <c r="D16" s="330">
        <v>1.0</v>
      </c>
      <c r="E16" s="330" t="s">
        <v>974</v>
      </c>
      <c r="F16" s="330" t="s">
        <v>2731</v>
      </c>
      <c r="G16" s="330"/>
      <c r="H16" s="330" t="s">
        <v>962</v>
      </c>
      <c r="I16" s="330" t="s">
        <v>2732</v>
      </c>
      <c r="J16" s="330"/>
      <c r="K16" s="330" t="s">
        <v>1188</v>
      </c>
      <c r="L16" s="330" t="s">
        <v>2733</v>
      </c>
      <c r="M16" s="330"/>
      <c r="N16" s="330" t="s">
        <v>2734</v>
      </c>
      <c r="O16" s="330" t="s">
        <v>2724</v>
      </c>
      <c r="P16" s="330">
        <v>0.00186</v>
      </c>
      <c r="Q16" s="330" t="s">
        <v>2717</v>
      </c>
      <c r="R16" s="330" t="s">
        <v>2719</v>
      </c>
      <c r="S16" s="330" t="s">
        <v>2718</v>
      </c>
      <c r="T16" s="330" t="s">
        <v>2719</v>
      </c>
      <c r="U16" s="330">
        <v>0.00186</v>
      </c>
      <c r="V16" s="330" t="s">
        <v>2718</v>
      </c>
      <c r="W16" s="330" t="b">
        <v>0</v>
      </c>
      <c r="X16" s="330">
        <v>2021.0</v>
      </c>
      <c r="Y16" s="330" t="s">
        <v>2736</v>
      </c>
      <c r="Z16" s="330" t="s">
        <v>2713</v>
      </c>
      <c r="AA16" s="330"/>
      <c r="AB16" s="330" t="s">
        <v>2720</v>
      </c>
      <c r="AC16" s="330" t="s">
        <v>2737</v>
      </c>
      <c r="AD16" s="330" t="s">
        <v>419</v>
      </c>
    </row>
    <row r="17" ht="15.75" customHeight="1">
      <c r="A17" s="329" t="s">
        <v>418</v>
      </c>
      <c r="B17" s="330" t="s">
        <v>2710</v>
      </c>
      <c r="C17" s="330">
        <v>4.0</v>
      </c>
      <c r="D17" s="330">
        <v>2.0</v>
      </c>
      <c r="E17" s="330" t="s">
        <v>974</v>
      </c>
      <c r="F17" s="330" t="s">
        <v>2731</v>
      </c>
      <c r="G17" s="330"/>
      <c r="H17" s="330" t="s">
        <v>962</v>
      </c>
      <c r="I17" s="330" t="s">
        <v>2738</v>
      </c>
      <c r="J17" s="330"/>
      <c r="K17" s="330" t="s">
        <v>1188</v>
      </c>
      <c r="L17" s="330" t="s">
        <v>2733</v>
      </c>
      <c r="M17" s="330"/>
      <c r="N17" s="330" t="s">
        <v>2734</v>
      </c>
      <c r="O17" s="330" t="s">
        <v>2735</v>
      </c>
      <c r="P17" s="330">
        <v>0.19987</v>
      </c>
      <c r="Q17" s="330" t="s">
        <v>2717</v>
      </c>
      <c r="R17" s="330" t="s">
        <v>2719</v>
      </c>
      <c r="S17" s="330" t="s">
        <v>2718</v>
      </c>
      <c r="T17" s="330" t="s">
        <v>2719</v>
      </c>
      <c r="U17" s="330">
        <v>0.19987</v>
      </c>
      <c r="V17" s="330" t="s">
        <v>2718</v>
      </c>
      <c r="W17" s="330" t="b">
        <v>0</v>
      </c>
      <c r="X17" s="330">
        <v>2021.0</v>
      </c>
      <c r="Y17" s="330" t="s">
        <v>2736</v>
      </c>
      <c r="Z17" s="330" t="s">
        <v>2713</v>
      </c>
      <c r="AA17" s="330"/>
      <c r="AB17" s="330" t="s">
        <v>2720</v>
      </c>
      <c r="AC17" s="330" t="s">
        <v>2737</v>
      </c>
      <c r="AD17" s="330" t="s">
        <v>419</v>
      </c>
    </row>
    <row r="18" ht="15.75" customHeight="1">
      <c r="A18" s="329" t="s">
        <v>418</v>
      </c>
      <c r="B18" s="330" t="s">
        <v>2710</v>
      </c>
      <c r="C18" s="330">
        <v>5.0</v>
      </c>
      <c r="D18" s="330">
        <v>2.0</v>
      </c>
      <c r="E18" s="330" t="s">
        <v>974</v>
      </c>
      <c r="F18" s="330" t="s">
        <v>2731</v>
      </c>
      <c r="G18" s="330"/>
      <c r="H18" s="330" t="s">
        <v>962</v>
      </c>
      <c r="I18" s="330" t="s">
        <v>2738</v>
      </c>
      <c r="J18" s="330"/>
      <c r="K18" s="330" t="s">
        <v>1188</v>
      </c>
      <c r="L18" s="330" t="s">
        <v>2733</v>
      </c>
      <c r="M18" s="330"/>
      <c r="N18" s="330" t="s">
        <v>2734</v>
      </c>
      <c r="O18" s="330" t="s">
        <v>2716</v>
      </c>
      <c r="P18" s="330">
        <v>0.19914</v>
      </c>
      <c r="Q18" s="330" t="s">
        <v>2717</v>
      </c>
      <c r="R18" s="330" t="s">
        <v>2719</v>
      </c>
      <c r="S18" s="330" t="s">
        <v>2718</v>
      </c>
      <c r="T18" s="330" t="s">
        <v>2719</v>
      </c>
      <c r="U18" s="330">
        <v>0.19914</v>
      </c>
      <c r="V18" s="330" t="s">
        <v>2718</v>
      </c>
      <c r="W18" s="330" t="b">
        <v>0</v>
      </c>
      <c r="X18" s="330">
        <v>2021.0</v>
      </c>
      <c r="Y18" s="330" t="s">
        <v>2736</v>
      </c>
      <c r="Z18" s="330" t="s">
        <v>2713</v>
      </c>
      <c r="AA18" s="330"/>
      <c r="AB18" s="330" t="s">
        <v>2720</v>
      </c>
      <c r="AC18" s="330" t="s">
        <v>2737</v>
      </c>
      <c r="AD18" s="330" t="s">
        <v>419</v>
      </c>
    </row>
    <row r="19" ht="15.75" customHeight="1">
      <c r="A19" s="329" t="s">
        <v>418</v>
      </c>
      <c r="B19" s="330" t="s">
        <v>2710</v>
      </c>
      <c r="C19" s="330">
        <v>6.0</v>
      </c>
      <c r="D19" s="330">
        <v>2.0</v>
      </c>
      <c r="E19" s="330" t="s">
        <v>974</v>
      </c>
      <c r="F19" s="330" t="s">
        <v>2731</v>
      </c>
      <c r="G19" s="330"/>
      <c r="H19" s="330" t="s">
        <v>962</v>
      </c>
      <c r="I19" s="330" t="s">
        <v>2738</v>
      </c>
      <c r="J19" s="330"/>
      <c r="K19" s="330" t="s">
        <v>1188</v>
      </c>
      <c r="L19" s="330" t="s">
        <v>2733</v>
      </c>
      <c r="M19" s="330"/>
      <c r="N19" s="330" t="s">
        <v>2734</v>
      </c>
      <c r="O19" s="330" t="s">
        <v>2721</v>
      </c>
      <c r="P19" s="331">
        <v>9.6E-6</v>
      </c>
      <c r="Q19" s="330" t="s">
        <v>2717</v>
      </c>
      <c r="R19" s="330" t="s">
        <v>2719</v>
      </c>
      <c r="S19" s="330" t="s">
        <v>2718</v>
      </c>
      <c r="T19" s="330" t="s">
        <v>2719</v>
      </c>
      <c r="U19" s="331">
        <v>9.6E-6</v>
      </c>
      <c r="V19" s="330" t="s">
        <v>2718</v>
      </c>
      <c r="W19" s="330" t="b">
        <v>0</v>
      </c>
      <c r="X19" s="330">
        <v>2021.0</v>
      </c>
      <c r="Y19" s="330" t="s">
        <v>2736</v>
      </c>
      <c r="Z19" s="330" t="s">
        <v>2713</v>
      </c>
      <c r="AA19" s="330"/>
      <c r="AB19" s="330" t="s">
        <v>2720</v>
      </c>
      <c r="AC19" s="330" t="s">
        <v>2737</v>
      </c>
      <c r="AD19" s="330" t="s">
        <v>419</v>
      </c>
    </row>
    <row r="20" ht="15.75" customHeight="1">
      <c r="A20" s="329" t="s">
        <v>418</v>
      </c>
      <c r="B20" s="330" t="s">
        <v>2710</v>
      </c>
      <c r="C20" s="330">
        <v>7.0</v>
      </c>
      <c r="D20" s="330">
        <v>2.0</v>
      </c>
      <c r="E20" s="330" t="s">
        <v>974</v>
      </c>
      <c r="F20" s="330" t="s">
        <v>2731</v>
      </c>
      <c r="G20" s="330"/>
      <c r="H20" s="330" t="s">
        <v>962</v>
      </c>
      <c r="I20" s="330" t="s">
        <v>2738</v>
      </c>
      <c r="J20" s="330"/>
      <c r="K20" s="330" t="s">
        <v>1188</v>
      </c>
      <c r="L20" s="330" t="s">
        <v>2733</v>
      </c>
      <c r="M20" s="330"/>
      <c r="N20" s="330" t="s">
        <v>2734</v>
      </c>
      <c r="O20" s="330" t="s">
        <v>2724</v>
      </c>
      <c r="P20" s="331">
        <v>1.64429530201342E-6</v>
      </c>
      <c r="Q20" s="330" t="s">
        <v>2717</v>
      </c>
      <c r="R20" s="330" t="s">
        <v>2719</v>
      </c>
      <c r="S20" s="330" t="s">
        <v>2718</v>
      </c>
      <c r="T20" s="330" t="s">
        <v>2719</v>
      </c>
      <c r="U20" s="331">
        <v>1.64429530201342E-6</v>
      </c>
      <c r="V20" s="330" t="s">
        <v>2718</v>
      </c>
      <c r="W20" s="330" t="b">
        <v>0</v>
      </c>
      <c r="X20" s="330">
        <v>2021.0</v>
      </c>
      <c r="Y20" s="330" t="s">
        <v>2736</v>
      </c>
      <c r="Z20" s="330" t="s">
        <v>2713</v>
      </c>
      <c r="AA20" s="330"/>
      <c r="AB20" s="330" t="s">
        <v>2720</v>
      </c>
      <c r="AC20" s="330" t="s">
        <v>2737</v>
      </c>
      <c r="AD20" s="330" t="s">
        <v>419</v>
      </c>
    </row>
    <row r="21" ht="15.75" customHeight="1">
      <c r="A21" s="329" t="s">
        <v>418</v>
      </c>
      <c r="B21" s="330" t="s">
        <v>2710</v>
      </c>
      <c r="C21" s="330">
        <v>8.0</v>
      </c>
      <c r="D21" s="330">
        <v>3.0</v>
      </c>
      <c r="E21" s="330" t="s">
        <v>974</v>
      </c>
      <c r="F21" s="330" t="s">
        <v>2731</v>
      </c>
      <c r="G21" s="330"/>
      <c r="H21" s="330" t="s">
        <v>962</v>
      </c>
      <c r="I21" s="330" t="s">
        <v>2739</v>
      </c>
      <c r="J21" s="330"/>
      <c r="K21" s="330" t="s">
        <v>1188</v>
      </c>
      <c r="L21" s="330" t="s">
        <v>2733</v>
      </c>
      <c r="M21" s="330"/>
      <c r="N21" s="330" t="s">
        <v>2734</v>
      </c>
      <c r="O21" s="330" t="s">
        <v>2735</v>
      </c>
      <c r="P21" s="330">
        <v>0.03955</v>
      </c>
      <c r="Q21" s="330" t="s">
        <v>2717</v>
      </c>
      <c r="R21" s="330" t="s">
        <v>2719</v>
      </c>
      <c r="S21" s="330" t="s">
        <v>2718</v>
      </c>
      <c r="T21" s="330" t="s">
        <v>2719</v>
      </c>
      <c r="U21" s="330">
        <v>0.03955</v>
      </c>
      <c r="V21" s="330" t="s">
        <v>2718</v>
      </c>
      <c r="W21" s="330" t="b">
        <v>0</v>
      </c>
      <c r="X21" s="330">
        <v>2021.0</v>
      </c>
      <c r="Y21" s="330" t="s">
        <v>2736</v>
      </c>
      <c r="Z21" s="330" t="s">
        <v>2713</v>
      </c>
      <c r="AA21" s="330"/>
      <c r="AB21" s="330" t="s">
        <v>2720</v>
      </c>
      <c r="AC21" s="330" t="s">
        <v>2737</v>
      </c>
      <c r="AD21" s="330" t="s">
        <v>419</v>
      </c>
    </row>
    <row r="22" ht="15.75" customHeight="1">
      <c r="A22" s="329" t="s">
        <v>418</v>
      </c>
      <c r="B22" s="330" t="s">
        <v>2710</v>
      </c>
      <c r="C22" s="330">
        <v>9.0</v>
      </c>
      <c r="D22" s="330">
        <v>3.0</v>
      </c>
      <c r="E22" s="330" t="s">
        <v>974</v>
      </c>
      <c r="F22" s="330" t="s">
        <v>2731</v>
      </c>
      <c r="G22" s="330"/>
      <c r="H22" s="330" t="s">
        <v>962</v>
      </c>
      <c r="I22" s="330" t="s">
        <v>2739</v>
      </c>
      <c r="J22" s="330"/>
      <c r="K22" s="330" t="s">
        <v>1188</v>
      </c>
      <c r="L22" s="330" t="s">
        <v>2733</v>
      </c>
      <c r="M22" s="330"/>
      <c r="N22" s="330" t="s">
        <v>2734</v>
      </c>
      <c r="O22" s="330" t="s">
        <v>2716</v>
      </c>
      <c r="P22" s="330">
        <v>0.03915</v>
      </c>
      <c r="Q22" s="330" t="s">
        <v>2717</v>
      </c>
      <c r="R22" s="330" t="s">
        <v>2719</v>
      </c>
      <c r="S22" s="330" t="s">
        <v>2718</v>
      </c>
      <c r="T22" s="330" t="s">
        <v>2719</v>
      </c>
      <c r="U22" s="330">
        <v>0.03915</v>
      </c>
      <c r="V22" s="330" t="s">
        <v>2718</v>
      </c>
      <c r="W22" s="330" t="b">
        <v>0</v>
      </c>
      <c r="X22" s="330">
        <v>2021.0</v>
      </c>
      <c r="Y22" s="330" t="s">
        <v>2736</v>
      </c>
      <c r="Z22" s="330" t="s">
        <v>2713</v>
      </c>
      <c r="AA22" s="330"/>
      <c r="AB22" s="330" t="s">
        <v>2720</v>
      </c>
      <c r="AC22" s="330" t="s">
        <v>2737</v>
      </c>
      <c r="AD22" s="330" t="s">
        <v>419</v>
      </c>
    </row>
    <row r="23" ht="15.75" customHeight="1">
      <c r="A23" s="329" t="s">
        <v>418</v>
      </c>
      <c r="B23" s="330" t="s">
        <v>2710</v>
      </c>
      <c r="C23" s="330">
        <v>10.0</v>
      </c>
      <c r="D23" s="330">
        <v>3.0</v>
      </c>
      <c r="E23" s="330" t="s">
        <v>974</v>
      </c>
      <c r="F23" s="330" t="s">
        <v>2731</v>
      </c>
      <c r="G23" s="330"/>
      <c r="H23" s="330" t="s">
        <v>962</v>
      </c>
      <c r="I23" s="330" t="s">
        <v>2739</v>
      </c>
      <c r="J23" s="330"/>
      <c r="K23" s="330" t="s">
        <v>1188</v>
      </c>
      <c r="L23" s="330" t="s">
        <v>2733</v>
      </c>
      <c r="M23" s="330"/>
      <c r="N23" s="330" t="s">
        <v>2734</v>
      </c>
      <c r="O23" s="330" t="s">
        <v>2721</v>
      </c>
      <c r="P23" s="331">
        <v>5.99999999999999E-6</v>
      </c>
      <c r="Q23" s="330" t="s">
        <v>2717</v>
      </c>
      <c r="R23" s="330" t="s">
        <v>2719</v>
      </c>
      <c r="S23" s="330" t="s">
        <v>2718</v>
      </c>
      <c r="T23" s="330" t="s">
        <v>2719</v>
      </c>
      <c r="U23" s="331">
        <v>5.99999999999999E-6</v>
      </c>
      <c r="V23" s="330" t="s">
        <v>2718</v>
      </c>
      <c r="W23" s="330" t="b">
        <v>0</v>
      </c>
      <c r="X23" s="330">
        <v>2021.0</v>
      </c>
      <c r="Y23" s="330" t="s">
        <v>2736</v>
      </c>
      <c r="Z23" s="330" t="s">
        <v>2713</v>
      </c>
      <c r="AA23" s="330"/>
      <c r="AB23" s="330" t="s">
        <v>2720</v>
      </c>
      <c r="AC23" s="330" t="s">
        <v>2737</v>
      </c>
      <c r="AD23" s="330" t="s">
        <v>419</v>
      </c>
    </row>
    <row r="24" ht="15.75" customHeight="1">
      <c r="A24" s="329" t="s">
        <v>418</v>
      </c>
      <c r="B24" s="330" t="s">
        <v>2710</v>
      </c>
      <c r="C24" s="330">
        <v>11.0</v>
      </c>
      <c r="D24" s="330">
        <v>3.0</v>
      </c>
      <c r="E24" s="330" t="s">
        <v>974</v>
      </c>
      <c r="F24" s="330" t="s">
        <v>2731</v>
      </c>
      <c r="G24" s="330"/>
      <c r="H24" s="330" t="s">
        <v>962</v>
      </c>
      <c r="I24" s="330" t="s">
        <v>2739</v>
      </c>
      <c r="J24" s="330"/>
      <c r="K24" s="330" t="s">
        <v>1188</v>
      </c>
      <c r="L24" s="330" t="s">
        <v>2733</v>
      </c>
      <c r="M24" s="330"/>
      <c r="N24" s="330" t="s">
        <v>2734</v>
      </c>
      <c r="O24" s="330" t="s">
        <v>2724</v>
      </c>
      <c r="P24" s="331">
        <v>8.38926174496644E-7</v>
      </c>
      <c r="Q24" s="330" t="s">
        <v>2717</v>
      </c>
      <c r="R24" s="330" t="s">
        <v>2719</v>
      </c>
      <c r="S24" s="330" t="s">
        <v>2718</v>
      </c>
      <c r="T24" s="330" t="s">
        <v>2719</v>
      </c>
      <c r="U24" s="331">
        <v>8.38926174496644E-7</v>
      </c>
      <c r="V24" s="330" t="s">
        <v>2718</v>
      </c>
      <c r="W24" s="330" t="b">
        <v>0</v>
      </c>
      <c r="X24" s="330">
        <v>2021.0</v>
      </c>
      <c r="Y24" s="330" t="s">
        <v>2736</v>
      </c>
      <c r="Z24" s="330" t="s">
        <v>2713</v>
      </c>
      <c r="AA24" s="330"/>
      <c r="AB24" s="330" t="s">
        <v>2720</v>
      </c>
      <c r="AC24" s="330" t="s">
        <v>2737</v>
      </c>
      <c r="AD24" s="330" t="s">
        <v>419</v>
      </c>
    </row>
    <row r="25" ht="15.75" customHeight="1">
      <c r="A25" s="329" t="s">
        <v>418</v>
      </c>
      <c r="B25" s="330" t="s">
        <v>2710</v>
      </c>
      <c r="C25" s="330">
        <v>12.0</v>
      </c>
      <c r="D25" s="330">
        <v>4.0</v>
      </c>
      <c r="E25" s="330" t="s">
        <v>974</v>
      </c>
      <c r="F25" s="330" t="s">
        <v>2731</v>
      </c>
      <c r="G25" s="330"/>
      <c r="H25" s="330" t="s">
        <v>962</v>
      </c>
      <c r="I25" s="330" t="s">
        <v>2732</v>
      </c>
      <c r="J25" s="330"/>
      <c r="K25" s="330" t="s">
        <v>1188</v>
      </c>
      <c r="L25" s="330" t="s">
        <v>2733</v>
      </c>
      <c r="M25" s="330"/>
      <c r="N25" s="330" t="s">
        <v>2740</v>
      </c>
      <c r="O25" s="330" t="s">
        <v>2735</v>
      </c>
      <c r="P25" s="330">
        <v>0.23608</v>
      </c>
      <c r="Q25" s="330" t="s">
        <v>2717</v>
      </c>
      <c r="R25" s="330" t="s">
        <v>2715</v>
      </c>
      <c r="S25" s="330" t="s">
        <v>2718</v>
      </c>
      <c r="T25" s="330" t="s">
        <v>2719</v>
      </c>
      <c r="U25" s="330">
        <v>0.146693675668286</v>
      </c>
      <c r="V25" s="330" t="s">
        <v>2718</v>
      </c>
      <c r="W25" s="330" t="b">
        <v>0</v>
      </c>
      <c r="X25" s="330">
        <v>2021.0</v>
      </c>
      <c r="Y25" s="330" t="s">
        <v>2736</v>
      </c>
      <c r="Z25" s="330" t="s">
        <v>2713</v>
      </c>
      <c r="AA25" s="330"/>
      <c r="AB25" s="330" t="s">
        <v>2720</v>
      </c>
      <c r="AC25" s="330" t="s">
        <v>2737</v>
      </c>
      <c r="AD25" s="330" t="s">
        <v>419</v>
      </c>
    </row>
    <row r="26" ht="15.75" customHeight="1">
      <c r="A26" s="329" t="s">
        <v>418</v>
      </c>
      <c r="B26" s="330" t="s">
        <v>2710</v>
      </c>
      <c r="C26" s="330">
        <v>13.0</v>
      </c>
      <c r="D26" s="330">
        <v>4.0</v>
      </c>
      <c r="E26" s="330" t="s">
        <v>974</v>
      </c>
      <c r="F26" s="330" t="s">
        <v>2731</v>
      </c>
      <c r="G26" s="330"/>
      <c r="H26" s="330" t="s">
        <v>962</v>
      </c>
      <c r="I26" s="330" t="s">
        <v>2732</v>
      </c>
      <c r="J26" s="330"/>
      <c r="K26" s="330" t="s">
        <v>1188</v>
      </c>
      <c r="L26" s="330" t="s">
        <v>2733</v>
      </c>
      <c r="M26" s="330"/>
      <c r="N26" s="330" t="s">
        <v>2740</v>
      </c>
      <c r="O26" s="330" t="s">
        <v>2716</v>
      </c>
      <c r="P26" s="330">
        <v>0.23308</v>
      </c>
      <c r="Q26" s="330" t="s">
        <v>2717</v>
      </c>
      <c r="R26" s="330" t="s">
        <v>2715</v>
      </c>
      <c r="S26" s="330" t="s">
        <v>2718</v>
      </c>
      <c r="T26" s="330" t="s">
        <v>2719</v>
      </c>
      <c r="U26" s="330">
        <v>0.144829557458336</v>
      </c>
      <c r="V26" s="330" t="s">
        <v>2718</v>
      </c>
      <c r="W26" s="330" t="b">
        <v>0</v>
      </c>
      <c r="X26" s="330">
        <v>2021.0</v>
      </c>
      <c r="Y26" s="330" t="s">
        <v>2736</v>
      </c>
      <c r="Z26" s="330" t="s">
        <v>2713</v>
      </c>
      <c r="AA26" s="330"/>
      <c r="AB26" s="330" t="s">
        <v>2720</v>
      </c>
      <c r="AC26" s="330" t="s">
        <v>2737</v>
      </c>
      <c r="AD26" s="330" t="s">
        <v>419</v>
      </c>
    </row>
    <row r="27" ht="15.75" customHeight="1">
      <c r="A27" s="329" t="s">
        <v>418</v>
      </c>
      <c r="B27" s="330" t="s">
        <v>2710</v>
      </c>
      <c r="C27" s="330">
        <v>14.0</v>
      </c>
      <c r="D27" s="330">
        <v>4.0</v>
      </c>
      <c r="E27" s="330" t="s">
        <v>974</v>
      </c>
      <c r="F27" s="330" t="s">
        <v>2731</v>
      </c>
      <c r="G27" s="330"/>
      <c r="H27" s="330" t="s">
        <v>962</v>
      </c>
      <c r="I27" s="330" t="s">
        <v>2732</v>
      </c>
      <c r="J27" s="330"/>
      <c r="K27" s="330" t="s">
        <v>1188</v>
      </c>
      <c r="L27" s="330" t="s">
        <v>2733</v>
      </c>
      <c r="M27" s="330"/>
      <c r="N27" s="330" t="s">
        <v>2740</v>
      </c>
      <c r="O27" s="330" t="s">
        <v>2721</v>
      </c>
      <c r="P27" s="331">
        <v>4.0E-7</v>
      </c>
      <c r="Q27" s="330" t="s">
        <v>2717</v>
      </c>
      <c r="R27" s="330" t="s">
        <v>2715</v>
      </c>
      <c r="S27" s="330" t="s">
        <v>2718</v>
      </c>
      <c r="T27" s="330" t="s">
        <v>2719</v>
      </c>
      <c r="U27" s="331">
        <v>2.48549094659922E-7</v>
      </c>
      <c r="V27" s="330" t="s">
        <v>2718</v>
      </c>
      <c r="W27" s="330" t="b">
        <v>0</v>
      </c>
      <c r="X27" s="330">
        <v>2021.0</v>
      </c>
      <c r="Y27" s="330" t="s">
        <v>2736</v>
      </c>
      <c r="Z27" s="330" t="s">
        <v>2713</v>
      </c>
      <c r="AA27" s="330"/>
      <c r="AB27" s="330" t="s">
        <v>2720</v>
      </c>
      <c r="AC27" s="330" t="s">
        <v>2737</v>
      </c>
      <c r="AD27" s="330" t="s">
        <v>419</v>
      </c>
    </row>
    <row r="28" ht="15.75" customHeight="1">
      <c r="A28" s="329" t="s">
        <v>418</v>
      </c>
      <c r="B28" s="330" t="s">
        <v>2710</v>
      </c>
      <c r="C28" s="330">
        <v>15.0</v>
      </c>
      <c r="D28" s="330">
        <v>4.0</v>
      </c>
      <c r="E28" s="330" t="s">
        <v>974</v>
      </c>
      <c r="F28" s="330" t="s">
        <v>2731</v>
      </c>
      <c r="G28" s="330"/>
      <c r="H28" s="330" t="s">
        <v>962</v>
      </c>
      <c r="I28" s="330" t="s">
        <v>2732</v>
      </c>
      <c r="J28" s="330"/>
      <c r="K28" s="330" t="s">
        <v>1188</v>
      </c>
      <c r="L28" s="330" t="s">
        <v>2733</v>
      </c>
      <c r="M28" s="330"/>
      <c r="N28" s="330" t="s">
        <v>2740</v>
      </c>
      <c r="O28" s="330" t="s">
        <v>2724</v>
      </c>
      <c r="P28" s="331">
        <v>1.00671140939597E-5</v>
      </c>
      <c r="Q28" s="330" t="s">
        <v>2717</v>
      </c>
      <c r="R28" s="330" t="s">
        <v>2715</v>
      </c>
      <c r="S28" s="330" t="s">
        <v>2718</v>
      </c>
      <c r="T28" s="330" t="s">
        <v>2719</v>
      </c>
      <c r="U28" s="331">
        <v>6.25543023472953E-6</v>
      </c>
      <c r="V28" s="330" t="s">
        <v>2718</v>
      </c>
      <c r="W28" s="330" t="b">
        <v>0</v>
      </c>
      <c r="X28" s="330">
        <v>2021.0</v>
      </c>
      <c r="Y28" s="330" t="s">
        <v>2736</v>
      </c>
      <c r="Z28" s="330" t="s">
        <v>2713</v>
      </c>
      <c r="AA28" s="330"/>
      <c r="AB28" s="330" t="s">
        <v>2720</v>
      </c>
      <c r="AC28" s="330" t="s">
        <v>2737</v>
      </c>
      <c r="AD28" s="330" t="s">
        <v>419</v>
      </c>
    </row>
    <row r="29" ht="15.75" customHeight="1">
      <c r="A29" s="329" t="s">
        <v>418</v>
      </c>
      <c r="B29" s="330" t="s">
        <v>2710</v>
      </c>
      <c r="C29" s="330">
        <v>16.0</v>
      </c>
      <c r="D29" s="330">
        <v>5.0</v>
      </c>
      <c r="E29" s="330" t="s">
        <v>974</v>
      </c>
      <c r="F29" s="330" t="s">
        <v>2731</v>
      </c>
      <c r="G29" s="330"/>
      <c r="H29" s="330" t="s">
        <v>962</v>
      </c>
      <c r="I29" s="330" t="s">
        <v>2738</v>
      </c>
      <c r="J29" s="330"/>
      <c r="K29" s="330" t="s">
        <v>1188</v>
      </c>
      <c r="L29" s="330" t="s">
        <v>2733</v>
      </c>
      <c r="M29" s="330"/>
      <c r="N29" s="330" t="s">
        <v>2740</v>
      </c>
      <c r="O29" s="330" t="s">
        <v>2735</v>
      </c>
      <c r="P29" s="330">
        <v>0.32165</v>
      </c>
      <c r="Q29" s="330" t="s">
        <v>2717</v>
      </c>
      <c r="R29" s="330" t="s">
        <v>2715</v>
      </c>
      <c r="S29" s="330" t="s">
        <v>2718</v>
      </c>
      <c r="T29" s="330" t="s">
        <v>2719</v>
      </c>
      <c r="U29" s="330">
        <v>0.19986454074341</v>
      </c>
      <c r="V29" s="330" t="s">
        <v>2718</v>
      </c>
      <c r="W29" s="330" t="b">
        <v>0</v>
      </c>
      <c r="X29" s="330">
        <v>2021.0</v>
      </c>
      <c r="Y29" s="330" t="s">
        <v>2736</v>
      </c>
      <c r="Z29" s="330" t="s">
        <v>2713</v>
      </c>
      <c r="AA29" s="330"/>
      <c r="AB29" s="330" t="s">
        <v>2720</v>
      </c>
      <c r="AC29" s="330" t="s">
        <v>2737</v>
      </c>
      <c r="AD29" s="330" t="s">
        <v>419</v>
      </c>
    </row>
    <row r="30" ht="15.75" customHeight="1">
      <c r="A30" s="329" t="s">
        <v>418</v>
      </c>
      <c r="B30" s="330" t="s">
        <v>2710</v>
      </c>
      <c r="C30" s="330">
        <v>17.0</v>
      </c>
      <c r="D30" s="330">
        <v>5.0</v>
      </c>
      <c r="E30" s="330" t="s">
        <v>974</v>
      </c>
      <c r="F30" s="330" t="s">
        <v>2731</v>
      </c>
      <c r="G30" s="330"/>
      <c r="H30" s="330" t="s">
        <v>962</v>
      </c>
      <c r="I30" s="330" t="s">
        <v>2738</v>
      </c>
      <c r="J30" s="330"/>
      <c r="K30" s="330" t="s">
        <v>1188</v>
      </c>
      <c r="L30" s="330" t="s">
        <v>2733</v>
      </c>
      <c r="M30" s="330"/>
      <c r="N30" s="330" t="s">
        <v>2740</v>
      </c>
      <c r="O30" s="330" t="s">
        <v>2716</v>
      </c>
      <c r="P30" s="330">
        <v>0.32048</v>
      </c>
      <c r="Q30" s="330" t="s">
        <v>2717</v>
      </c>
      <c r="R30" s="330" t="s">
        <v>2715</v>
      </c>
      <c r="S30" s="330" t="s">
        <v>2718</v>
      </c>
      <c r="T30" s="330" t="s">
        <v>2719</v>
      </c>
      <c r="U30" s="330">
        <v>0.19913753464153</v>
      </c>
      <c r="V30" s="330" t="s">
        <v>2718</v>
      </c>
      <c r="W30" s="330" t="b">
        <v>0</v>
      </c>
      <c r="X30" s="330">
        <v>2021.0</v>
      </c>
      <c r="Y30" s="330" t="s">
        <v>2736</v>
      </c>
      <c r="Z30" s="330" t="s">
        <v>2713</v>
      </c>
      <c r="AA30" s="330"/>
      <c r="AB30" s="330" t="s">
        <v>2720</v>
      </c>
      <c r="AC30" s="330" t="s">
        <v>2737</v>
      </c>
      <c r="AD30" s="330" t="s">
        <v>419</v>
      </c>
    </row>
    <row r="31" ht="15.75" customHeight="1">
      <c r="A31" s="329" t="s">
        <v>418</v>
      </c>
      <c r="B31" s="330" t="s">
        <v>2710</v>
      </c>
      <c r="C31" s="330">
        <v>18.0</v>
      </c>
      <c r="D31" s="330">
        <v>5.0</v>
      </c>
      <c r="E31" s="330" t="s">
        <v>974</v>
      </c>
      <c r="F31" s="330" t="s">
        <v>2731</v>
      </c>
      <c r="G31" s="330"/>
      <c r="H31" s="330" t="s">
        <v>962</v>
      </c>
      <c r="I31" s="330" t="s">
        <v>2738</v>
      </c>
      <c r="J31" s="330"/>
      <c r="K31" s="330" t="s">
        <v>1188</v>
      </c>
      <c r="L31" s="330" t="s">
        <v>2733</v>
      </c>
      <c r="M31" s="330"/>
      <c r="N31" s="330" t="s">
        <v>2740</v>
      </c>
      <c r="O31" s="330" t="s">
        <v>2721</v>
      </c>
      <c r="P31" s="331">
        <v>1.52E-5</v>
      </c>
      <c r="Q31" s="330" t="s">
        <v>2717</v>
      </c>
      <c r="R31" s="330" t="s">
        <v>2715</v>
      </c>
      <c r="S31" s="330" t="s">
        <v>2718</v>
      </c>
      <c r="T31" s="330" t="s">
        <v>2719</v>
      </c>
      <c r="U31" s="331">
        <v>9.44486559707599E-6</v>
      </c>
      <c r="V31" s="330" t="s">
        <v>2718</v>
      </c>
      <c r="W31" s="330" t="b">
        <v>0</v>
      </c>
      <c r="X31" s="330">
        <v>2021.0</v>
      </c>
      <c r="Y31" s="330" t="s">
        <v>2736</v>
      </c>
      <c r="Z31" s="330" t="s">
        <v>2713</v>
      </c>
      <c r="AA31" s="330"/>
      <c r="AB31" s="330" t="s">
        <v>2720</v>
      </c>
      <c r="AC31" s="330" t="s">
        <v>2737</v>
      </c>
      <c r="AD31" s="330" t="s">
        <v>419</v>
      </c>
    </row>
    <row r="32" ht="15.75" customHeight="1">
      <c r="A32" s="329" t="s">
        <v>418</v>
      </c>
      <c r="B32" s="330" t="s">
        <v>2710</v>
      </c>
      <c r="C32" s="330">
        <v>19.0</v>
      </c>
      <c r="D32" s="330">
        <v>5.0</v>
      </c>
      <c r="E32" s="330" t="s">
        <v>974</v>
      </c>
      <c r="F32" s="330" t="s">
        <v>2731</v>
      </c>
      <c r="G32" s="330"/>
      <c r="H32" s="330" t="s">
        <v>962</v>
      </c>
      <c r="I32" s="330" t="s">
        <v>2738</v>
      </c>
      <c r="J32" s="330"/>
      <c r="K32" s="330" t="s">
        <v>1188</v>
      </c>
      <c r="L32" s="330" t="s">
        <v>2733</v>
      </c>
      <c r="M32" s="330"/>
      <c r="N32" s="330" t="s">
        <v>2740</v>
      </c>
      <c r="O32" s="330" t="s">
        <v>2724</v>
      </c>
      <c r="P32" s="331">
        <v>2.65100671140939E-6</v>
      </c>
      <c r="Q32" s="330" t="s">
        <v>2717</v>
      </c>
      <c r="R32" s="330" t="s">
        <v>2715</v>
      </c>
      <c r="S32" s="330" t="s">
        <v>2718</v>
      </c>
      <c r="T32" s="330" t="s">
        <v>2719</v>
      </c>
      <c r="U32" s="331">
        <v>1.6472632951453E-6</v>
      </c>
      <c r="V32" s="330" t="s">
        <v>2718</v>
      </c>
      <c r="W32" s="330" t="b">
        <v>0</v>
      </c>
      <c r="X32" s="330">
        <v>2021.0</v>
      </c>
      <c r="Y32" s="330" t="s">
        <v>2736</v>
      </c>
      <c r="Z32" s="330" t="s">
        <v>2713</v>
      </c>
      <c r="AA32" s="330"/>
      <c r="AB32" s="330" t="s">
        <v>2720</v>
      </c>
      <c r="AC32" s="330" t="s">
        <v>2737</v>
      </c>
      <c r="AD32" s="330" t="s">
        <v>419</v>
      </c>
    </row>
    <row r="33" ht="15.75" customHeight="1">
      <c r="A33" s="329" t="s">
        <v>418</v>
      </c>
      <c r="B33" s="330" t="s">
        <v>2710</v>
      </c>
      <c r="C33" s="330">
        <v>20.0</v>
      </c>
      <c r="D33" s="330">
        <v>6.0</v>
      </c>
      <c r="E33" s="330" t="s">
        <v>974</v>
      </c>
      <c r="F33" s="330" t="s">
        <v>2731</v>
      </c>
      <c r="G33" s="330"/>
      <c r="H33" s="330" t="s">
        <v>962</v>
      </c>
      <c r="I33" s="330" t="s">
        <v>2739</v>
      </c>
      <c r="J33" s="330"/>
      <c r="K33" s="330" t="s">
        <v>1188</v>
      </c>
      <c r="L33" s="330" t="s">
        <v>2733</v>
      </c>
      <c r="M33" s="330"/>
      <c r="N33" s="330" t="s">
        <v>2740</v>
      </c>
      <c r="O33" s="330" t="s">
        <v>2735</v>
      </c>
      <c r="P33" s="330">
        <v>0.06366</v>
      </c>
      <c r="Q33" s="330" t="s">
        <v>2717</v>
      </c>
      <c r="R33" s="330" t="s">
        <v>2715</v>
      </c>
      <c r="S33" s="330" t="s">
        <v>2718</v>
      </c>
      <c r="T33" s="330" t="s">
        <v>2719</v>
      </c>
      <c r="U33" s="330">
        <v>0.0395565884151266</v>
      </c>
      <c r="V33" s="330" t="s">
        <v>2718</v>
      </c>
      <c r="W33" s="330" t="b">
        <v>0</v>
      </c>
      <c r="X33" s="330">
        <v>2021.0</v>
      </c>
      <c r="Y33" s="330" t="s">
        <v>2736</v>
      </c>
      <c r="Z33" s="330" t="s">
        <v>2713</v>
      </c>
      <c r="AA33" s="330"/>
      <c r="AB33" s="330" t="s">
        <v>2720</v>
      </c>
      <c r="AC33" s="330" t="s">
        <v>2737</v>
      </c>
      <c r="AD33" s="330" t="s">
        <v>419</v>
      </c>
    </row>
    <row r="34" ht="15.75" customHeight="1">
      <c r="A34" s="329" t="s">
        <v>418</v>
      </c>
      <c r="B34" s="330" t="s">
        <v>2710</v>
      </c>
      <c r="C34" s="330">
        <v>21.0</v>
      </c>
      <c r="D34" s="330">
        <v>6.0</v>
      </c>
      <c r="E34" s="330" t="s">
        <v>974</v>
      </c>
      <c r="F34" s="330" t="s">
        <v>2731</v>
      </c>
      <c r="G34" s="330"/>
      <c r="H34" s="330" t="s">
        <v>962</v>
      </c>
      <c r="I34" s="330" t="s">
        <v>2739</v>
      </c>
      <c r="J34" s="330"/>
      <c r="K34" s="330" t="s">
        <v>1188</v>
      </c>
      <c r="L34" s="330" t="s">
        <v>2733</v>
      </c>
      <c r="M34" s="330"/>
      <c r="N34" s="330" t="s">
        <v>2740</v>
      </c>
      <c r="O34" s="330" t="s">
        <v>2716</v>
      </c>
      <c r="P34" s="330">
        <v>0.06301</v>
      </c>
      <c r="Q34" s="330" t="s">
        <v>2717</v>
      </c>
      <c r="R34" s="330" t="s">
        <v>2715</v>
      </c>
      <c r="S34" s="330" t="s">
        <v>2718</v>
      </c>
      <c r="T34" s="330" t="s">
        <v>2719</v>
      </c>
      <c r="U34" s="330">
        <v>0.0391526961363043</v>
      </c>
      <c r="V34" s="330" t="s">
        <v>2718</v>
      </c>
      <c r="W34" s="330" t="b">
        <v>0</v>
      </c>
      <c r="X34" s="330">
        <v>2021.0</v>
      </c>
      <c r="Y34" s="330" t="s">
        <v>2736</v>
      </c>
      <c r="Z34" s="330" t="s">
        <v>2713</v>
      </c>
      <c r="AA34" s="330"/>
      <c r="AB34" s="330" t="s">
        <v>2720</v>
      </c>
      <c r="AC34" s="330" t="s">
        <v>2737</v>
      </c>
      <c r="AD34" s="330" t="s">
        <v>419</v>
      </c>
    </row>
    <row r="35" ht="15.75" customHeight="1">
      <c r="A35" s="329" t="s">
        <v>418</v>
      </c>
      <c r="B35" s="330" t="s">
        <v>2710</v>
      </c>
      <c r="C35" s="330">
        <v>22.0</v>
      </c>
      <c r="D35" s="330">
        <v>6.0</v>
      </c>
      <c r="E35" s="330" t="s">
        <v>974</v>
      </c>
      <c r="F35" s="330" t="s">
        <v>2731</v>
      </c>
      <c r="G35" s="330"/>
      <c r="H35" s="330" t="s">
        <v>962</v>
      </c>
      <c r="I35" s="330" t="s">
        <v>2739</v>
      </c>
      <c r="J35" s="330"/>
      <c r="K35" s="330" t="s">
        <v>1188</v>
      </c>
      <c r="L35" s="330" t="s">
        <v>2733</v>
      </c>
      <c r="M35" s="330"/>
      <c r="N35" s="330" t="s">
        <v>2740</v>
      </c>
      <c r="O35" s="330" t="s">
        <v>2721</v>
      </c>
      <c r="P35" s="331">
        <v>9.6E-6</v>
      </c>
      <c r="Q35" s="330" t="s">
        <v>2717</v>
      </c>
      <c r="R35" s="330" t="s">
        <v>2715</v>
      </c>
      <c r="S35" s="330" t="s">
        <v>2718</v>
      </c>
      <c r="T35" s="330" t="s">
        <v>2719</v>
      </c>
      <c r="U35" s="331">
        <v>5.965178271836E-6</v>
      </c>
      <c r="V35" s="330" t="s">
        <v>2718</v>
      </c>
      <c r="W35" s="330" t="b">
        <v>0</v>
      </c>
      <c r="X35" s="330">
        <v>2021.0</v>
      </c>
      <c r="Y35" s="330" t="s">
        <v>2736</v>
      </c>
      <c r="Z35" s="330" t="s">
        <v>2713</v>
      </c>
      <c r="AA35" s="330"/>
      <c r="AB35" s="330" t="s">
        <v>2720</v>
      </c>
      <c r="AC35" s="330" t="s">
        <v>2737</v>
      </c>
      <c r="AD35" s="330" t="s">
        <v>419</v>
      </c>
    </row>
    <row r="36" ht="15.75" customHeight="1">
      <c r="A36" s="329" t="s">
        <v>418</v>
      </c>
      <c r="B36" s="330" t="s">
        <v>2710</v>
      </c>
      <c r="C36" s="330">
        <v>23.0</v>
      </c>
      <c r="D36" s="330">
        <v>6.0</v>
      </c>
      <c r="E36" s="330" t="s">
        <v>974</v>
      </c>
      <c r="F36" s="330" t="s">
        <v>2731</v>
      </c>
      <c r="G36" s="330"/>
      <c r="H36" s="330" t="s">
        <v>962</v>
      </c>
      <c r="I36" s="330" t="s">
        <v>2739</v>
      </c>
      <c r="J36" s="330"/>
      <c r="K36" s="330" t="s">
        <v>1188</v>
      </c>
      <c r="L36" s="330" t="s">
        <v>2733</v>
      </c>
      <c r="M36" s="330"/>
      <c r="N36" s="330" t="s">
        <v>2740</v>
      </c>
      <c r="O36" s="330" t="s">
        <v>2724</v>
      </c>
      <c r="P36" s="331">
        <v>1.37583892617449E-6</v>
      </c>
      <c r="Q36" s="330" t="s">
        <v>2717</v>
      </c>
      <c r="R36" s="330" t="s">
        <v>2715</v>
      </c>
      <c r="S36" s="330" t="s">
        <v>2718</v>
      </c>
      <c r="T36" s="330" t="s">
        <v>2719</v>
      </c>
      <c r="U36" s="331">
        <v>8.54908798746308E-7</v>
      </c>
      <c r="V36" s="330" t="s">
        <v>2718</v>
      </c>
      <c r="W36" s="330" t="b">
        <v>0</v>
      </c>
      <c r="X36" s="330">
        <v>2021.0</v>
      </c>
      <c r="Y36" s="330" t="s">
        <v>2736</v>
      </c>
      <c r="Z36" s="330" t="s">
        <v>2713</v>
      </c>
      <c r="AA36" s="330"/>
      <c r="AB36" s="330" t="s">
        <v>2720</v>
      </c>
      <c r="AC36" s="330" t="s">
        <v>2737</v>
      </c>
      <c r="AD36" s="330" t="s">
        <v>419</v>
      </c>
    </row>
    <row r="37" ht="15.75" customHeight="1">
      <c r="A37" s="329" t="s">
        <v>418</v>
      </c>
      <c r="B37" s="330" t="s">
        <v>2710</v>
      </c>
      <c r="C37" s="330">
        <v>24.0</v>
      </c>
      <c r="D37" s="330">
        <v>7.0</v>
      </c>
      <c r="E37" s="330" t="s">
        <v>974</v>
      </c>
      <c r="F37" s="330" t="s">
        <v>2741</v>
      </c>
      <c r="G37" s="330"/>
      <c r="H37" s="330" t="s">
        <v>962</v>
      </c>
      <c r="I37" s="330" t="s">
        <v>2732</v>
      </c>
      <c r="J37" s="330"/>
      <c r="K37" s="330" t="s">
        <v>1188</v>
      </c>
      <c r="L37" s="330" t="s">
        <v>2733</v>
      </c>
      <c r="M37" s="330"/>
      <c r="N37" s="330" t="s">
        <v>2734</v>
      </c>
      <c r="O37" s="330" t="s">
        <v>2735</v>
      </c>
      <c r="P37" s="330">
        <v>0.18315</v>
      </c>
      <c r="Q37" s="330" t="s">
        <v>2717</v>
      </c>
      <c r="R37" s="330" t="s">
        <v>2719</v>
      </c>
      <c r="S37" s="330" t="s">
        <v>2718</v>
      </c>
      <c r="T37" s="330" t="s">
        <v>2719</v>
      </c>
      <c r="U37" s="330">
        <v>0.18315</v>
      </c>
      <c r="V37" s="330" t="s">
        <v>2718</v>
      </c>
      <c r="W37" s="330" t="b">
        <v>0</v>
      </c>
      <c r="X37" s="330">
        <v>2021.0</v>
      </c>
      <c r="Y37" s="330" t="s">
        <v>2736</v>
      </c>
      <c r="Z37" s="330" t="s">
        <v>2713</v>
      </c>
      <c r="AA37" s="330"/>
      <c r="AB37" s="330" t="s">
        <v>2720</v>
      </c>
      <c r="AC37" s="330" t="s">
        <v>2737</v>
      </c>
      <c r="AD37" s="330" t="s">
        <v>419</v>
      </c>
    </row>
    <row r="38" ht="15.75" customHeight="1">
      <c r="A38" s="329" t="s">
        <v>418</v>
      </c>
      <c r="B38" s="330" t="s">
        <v>2710</v>
      </c>
      <c r="C38" s="330">
        <v>25.0</v>
      </c>
      <c r="D38" s="330">
        <v>7.0</v>
      </c>
      <c r="E38" s="330" t="s">
        <v>974</v>
      </c>
      <c r="F38" s="330" t="s">
        <v>2741</v>
      </c>
      <c r="G38" s="330"/>
      <c r="H38" s="330" t="s">
        <v>962</v>
      </c>
      <c r="I38" s="330" t="s">
        <v>2732</v>
      </c>
      <c r="J38" s="330"/>
      <c r="K38" s="330" t="s">
        <v>1188</v>
      </c>
      <c r="L38" s="330" t="s">
        <v>2733</v>
      </c>
      <c r="M38" s="330"/>
      <c r="N38" s="330" t="s">
        <v>2734</v>
      </c>
      <c r="O38" s="330" t="s">
        <v>2716</v>
      </c>
      <c r="P38" s="330">
        <v>0.18129</v>
      </c>
      <c r="Q38" s="330" t="s">
        <v>2717</v>
      </c>
      <c r="R38" s="330" t="s">
        <v>2719</v>
      </c>
      <c r="S38" s="330" t="s">
        <v>2718</v>
      </c>
      <c r="T38" s="330" t="s">
        <v>2719</v>
      </c>
      <c r="U38" s="330">
        <v>0.18129</v>
      </c>
      <c r="V38" s="330" t="s">
        <v>2718</v>
      </c>
      <c r="W38" s="330" t="b">
        <v>0</v>
      </c>
      <c r="X38" s="330">
        <v>2021.0</v>
      </c>
      <c r="Y38" s="330" t="s">
        <v>2736</v>
      </c>
      <c r="Z38" s="330" t="s">
        <v>2713</v>
      </c>
      <c r="AA38" s="330"/>
      <c r="AB38" s="330" t="s">
        <v>2720</v>
      </c>
      <c r="AC38" s="330" t="s">
        <v>2737</v>
      </c>
      <c r="AD38" s="330" t="s">
        <v>419</v>
      </c>
    </row>
    <row r="39" ht="15.75" customHeight="1">
      <c r="A39" s="329" t="s">
        <v>418</v>
      </c>
      <c r="B39" s="330" t="s">
        <v>2710</v>
      </c>
      <c r="C39" s="330">
        <v>26.0</v>
      </c>
      <c r="D39" s="330">
        <v>7.0</v>
      </c>
      <c r="E39" s="330" t="s">
        <v>974</v>
      </c>
      <c r="F39" s="330" t="s">
        <v>2741</v>
      </c>
      <c r="G39" s="330"/>
      <c r="H39" s="330" t="s">
        <v>962</v>
      </c>
      <c r="I39" s="330" t="s">
        <v>2732</v>
      </c>
      <c r="J39" s="330"/>
      <c r="K39" s="330" t="s">
        <v>1188</v>
      </c>
      <c r="L39" s="330" t="s">
        <v>2733</v>
      </c>
      <c r="M39" s="330"/>
      <c r="N39" s="330" t="s">
        <v>2734</v>
      </c>
      <c r="O39" s="330" t="s">
        <v>2724</v>
      </c>
      <c r="P39" s="330">
        <v>0.00186</v>
      </c>
      <c r="Q39" s="330" t="s">
        <v>2717</v>
      </c>
      <c r="R39" s="330" t="s">
        <v>2719</v>
      </c>
      <c r="S39" s="330" t="s">
        <v>2718</v>
      </c>
      <c r="T39" s="330" t="s">
        <v>2719</v>
      </c>
      <c r="U39" s="330">
        <v>0.00186</v>
      </c>
      <c r="V39" s="330" t="s">
        <v>2718</v>
      </c>
      <c r="W39" s="330" t="b">
        <v>0</v>
      </c>
      <c r="X39" s="330">
        <v>2021.0</v>
      </c>
      <c r="Y39" s="330" t="s">
        <v>2736</v>
      </c>
      <c r="Z39" s="330" t="s">
        <v>2713</v>
      </c>
      <c r="AA39" s="330"/>
      <c r="AB39" s="330" t="s">
        <v>2720</v>
      </c>
      <c r="AC39" s="330" t="s">
        <v>2737</v>
      </c>
      <c r="AD39" s="330" t="s">
        <v>419</v>
      </c>
    </row>
    <row r="40" ht="15.75" customHeight="1">
      <c r="A40" s="329" t="s">
        <v>418</v>
      </c>
      <c r="B40" s="330" t="s">
        <v>2710</v>
      </c>
      <c r="C40" s="330">
        <v>27.0</v>
      </c>
      <c r="D40" s="330">
        <v>8.0</v>
      </c>
      <c r="E40" s="330" t="s">
        <v>974</v>
      </c>
      <c r="F40" s="330" t="s">
        <v>2741</v>
      </c>
      <c r="G40" s="330"/>
      <c r="H40" s="330" t="s">
        <v>962</v>
      </c>
      <c r="I40" s="330" t="s">
        <v>2738</v>
      </c>
      <c r="J40" s="330"/>
      <c r="K40" s="330" t="s">
        <v>1188</v>
      </c>
      <c r="L40" s="330" t="s">
        <v>2733</v>
      </c>
      <c r="M40" s="330"/>
      <c r="N40" s="330" t="s">
        <v>2734</v>
      </c>
      <c r="O40" s="330" t="s">
        <v>2735</v>
      </c>
      <c r="P40" s="330">
        <v>0.19821</v>
      </c>
      <c r="Q40" s="330" t="s">
        <v>2717</v>
      </c>
      <c r="R40" s="330" t="s">
        <v>2719</v>
      </c>
      <c r="S40" s="330" t="s">
        <v>2718</v>
      </c>
      <c r="T40" s="330" t="s">
        <v>2719</v>
      </c>
      <c r="U40" s="330">
        <v>0.19821</v>
      </c>
      <c r="V40" s="330" t="s">
        <v>2718</v>
      </c>
      <c r="W40" s="330" t="b">
        <v>0</v>
      </c>
      <c r="X40" s="330">
        <v>2021.0</v>
      </c>
      <c r="Y40" s="330" t="s">
        <v>2736</v>
      </c>
      <c r="Z40" s="330" t="s">
        <v>2713</v>
      </c>
      <c r="AA40" s="330"/>
      <c r="AB40" s="330" t="s">
        <v>2720</v>
      </c>
      <c r="AC40" s="330" t="s">
        <v>2737</v>
      </c>
      <c r="AD40" s="330" t="s">
        <v>419</v>
      </c>
    </row>
    <row r="41" ht="15.75" customHeight="1">
      <c r="A41" s="329" t="s">
        <v>418</v>
      </c>
      <c r="B41" s="330" t="s">
        <v>2710</v>
      </c>
      <c r="C41" s="330">
        <v>28.0</v>
      </c>
      <c r="D41" s="330">
        <v>8.0</v>
      </c>
      <c r="E41" s="330" t="s">
        <v>974</v>
      </c>
      <c r="F41" s="330" t="s">
        <v>2741</v>
      </c>
      <c r="G41" s="330"/>
      <c r="H41" s="330" t="s">
        <v>962</v>
      </c>
      <c r="I41" s="330" t="s">
        <v>2738</v>
      </c>
      <c r="J41" s="330"/>
      <c r="K41" s="330" t="s">
        <v>1188</v>
      </c>
      <c r="L41" s="330" t="s">
        <v>2733</v>
      </c>
      <c r="M41" s="330"/>
      <c r="N41" s="330" t="s">
        <v>2734</v>
      </c>
      <c r="O41" s="330" t="s">
        <v>2716</v>
      </c>
      <c r="P41" s="330">
        <v>0.19748</v>
      </c>
      <c r="Q41" s="330" t="s">
        <v>2717</v>
      </c>
      <c r="R41" s="330" t="s">
        <v>2719</v>
      </c>
      <c r="S41" s="330" t="s">
        <v>2718</v>
      </c>
      <c r="T41" s="330" t="s">
        <v>2719</v>
      </c>
      <c r="U41" s="330">
        <v>0.19748</v>
      </c>
      <c r="V41" s="330" t="s">
        <v>2718</v>
      </c>
      <c r="W41" s="330" t="b">
        <v>0</v>
      </c>
      <c r="X41" s="330">
        <v>2021.0</v>
      </c>
      <c r="Y41" s="330" t="s">
        <v>2736</v>
      </c>
      <c r="Z41" s="330" t="s">
        <v>2713</v>
      </c>
      <c r="AA41" s="330"/>
      <c r="AB41" s="330" t="s">
        <v>2720</v>
      </c>
      <c r="AC41" s="330" t="s">
        <v>2737</v>
      </c>
      <c r="AD41" s="330" t="s">
        <v>419</v>
      </c>
    </row>
    <row r="42" ht="15.75" customHeight="1">
      <c r="A42" s="329" t="s">
        <v>418</v>
      </c>
      <c r="B42" s="330" t="s">
        <v>2710</v>
      </c>
      <c r="C42" s="330">
        <v>29.0</v>
      </c>
      <c r="D42" s="330">
        <v>8.0</v>
      </c>
      <c r="E42" s="330" t="s">
        <v>974</v>
      </c>
      <c r="F42" s="330" t="s">
        <v>2741</v>
      </c>
      <c r="G42" s="330"/>
      <c r="H42" s="330" t="s">
        <v>962</v>
      </c>
      <c r="I42" s="330" t="s">
        <v>2738</v>
      </c>
      <c r="J42" s="330"/>
      <c r="K42" s="330" t="s">
        <v>1188</v>
      </c>
      <c r="L42" s="330" t="s">
        <v>2733</v>
      </c>
      <c r="M42" s="330"/>
      <c r="N42" s="330" t="s">
        <v>2734</v>
      </c>
      <c r="O42" s="330" t="s">
        <v>2721</v>
      </c>
      <c r="P42" s="331">
        <v>9.6E-6</v>
      </c>
      <c r="Q42" s="330" t="s">
        <v>2717</v>
      </c>
      <c r="R42" s="330" t="s">
        <v>2719</v>
      </c>
      <c r="S42" s="330" t="s">
        <v>2718</v>
      </c>
      <c r="T42" s="330" t="s">
        <v>2719</v>
      </c>
      <c r="U42" s="331">
        <v>9.6E-6</v>
      </c>
      <c r="V42" s="330" t="s">
        <v>2718</v>
      </c>
      <c r="W42" s="330" t="b">
        <v>0</v>
      </c>
      <c r="X42" s="330">
        <v>2021.0</v>
      </c>
      <c r="Y42" s="330" t="s">
        <v>2736</v>
      </c>
      <c r="Z42" s="330" t="s">
        <v>2713</v>
      </c>
      <c r="AA42" s="330"/>
      <c r="AB42" s="330" t="s">
        <v>2720</v>
      </c>
      <c r="AC42" s="330" t="s">
        <v>2737</v>
      </c>
      <c r="AD42" s="330" t="s">
        <v>419</v>
      </c>
    </row>
    <row r="43" ht="15.75" customHeight="1">
      <c r="A43" s="329" t="s">
        <v>418</v>
      </c>
      <c r="B43" s="330" t="s">
        <v>2710</v>
      </c>
      <c r="C43" s="330">
        <v>30.0</v>
      </c>
      <c r="D43" s="330">
        <v>8.0</v>
      </c>
      <c r="E43" s="330" t="s">
        <v>974</v>
      </c>
      <c r="F43" s="330" t="s">
        <v>2741</v>
      </c>
      <c r="G43" s="330"/>
      <c r="H43" s="330" t="s">
        <v>962</v>
      </c>
      <c r="I43" s="330" t="s">
        <v>2738</v>
      </c>
      <c r="J43" s="330"/>
      <c r="K43" s="330" t="s">
        <v>1188</v>
      </c>
      <c r="L43" s="330" t="s">
        <v>2733</v>
      </c>
      <c r="M43" s="330"/>
      <c r="N43" s="330" t="s">
        <v>2734</v>
      </c>
      <c r="O43" s="330" t="s">
        <v>2724</v>
      </c>
      <c r="P43" s="331">
        <v>1.64429530201342E-6</v>
      </c>
      <c r="Q43" s="330" t="s">
        <v>2717</v>
      </c>
      <c r="R43" s="330" t="s">
        <v>2719</v>
      </c>
      <c r="S43" s="330" t="s">
        <v>2718</v>
      </c>
      <c r="T43" s="330" t="s">
        <v>2719</v>
      </c>
      <c r="U43" s="331">
        <v>1.64429530201342E-6</v>
      </c>
      <c r="V43" s="330" t="s">
        <v>2718</v>
      </c>
      <c r="W43" s="330" t="b">
        <v>0</v>
      </c>
      <c r="X43" s="330">
        <v>2021.0</v>
      </c>
      <c r="Y43" s="330" t="s">
        <v>2736</v>
      </c>
      <c r="Z43" s="330" t="s">
        <v>2713</v>
      </c>
      <c r="AA43" s="330"/>
      <c r="AB43" s="330" t="s">
        <v>2720</v>
      </c>
      <c r="AC43" s="330" t="s">
        <v>2737</v>
      </c>
      <c r="AD43" s="330" t="s">
        <v>419</v>
      </c>
    </row>
    <row r="44" ht="15.75" customHeight="1">
      <c r="A44" s="329" t="s">
        <v>418</v>
      </c>
      <c r="B44" s="330" t="s">
        <v>2710</v>
      </c>
      <c r="C44" s="330">
        <v>31.0</v>
      </c>
      <c r="D44" s="330">
        <v>9.0</v>
      </c>
      <c r="E44" s="330" t="s">
        <v>974</v>
      </c>
      <c r="F44" s="330" t="s">
        <v>2741</v>
      </c>
      <c r="G44" s="330"/>
      <c r="H44" s="330" t="s">
        <v>962</v>
      </c>
      <c r="I44" s="330" t="s">
        <v>2739</v>
      </c>
      <c r="J44" s="330"/>
      <c r="K44" s="330" t="s">
        <v>1188</v>
      </c>
      <c r="L44" s="330" t="s">
        <v>2733</v>
      </c>
      <c r="M44" s="330"/>
      <c r="N44" s="330" t="s">
        <v>2734</v>
      </c>
      <c r="O44" s="330" t="s">
        <v>2735</v>
      </c>
      <c r="P44" s="330">
        <v>0.05459</v>
      </c>
      <c r="Q44" s="330" t="s">
        <v>2717</v>
      </c>
      <c r="R44" s="330" t="s">
        <v>2719</v>
      </c>
      <c r="S44" s="330" t="s">
        <v>2718</v>
      </c>
      <c r="T44" s="330" t="s">
        <v>2719</v>
      </c>
      <c r="U44" s="330">
        <v>0.05459</v>
      </c>
      <c r="V44" s="330" t="s">
        <v>2718</v>
      </c>
      <c r="W44" s="330" t="b">
        <v>0</v>
      </c>
      <c r="X44" s="330">
        <v>2021.0</v>
      </c>
      <c r="Y44" s="330" t="s">
        <v>2736</v>
      </c>
      <c r="Z44" s="330" t="s">
        <v>2713</v>
      </c>
      <c r="AA44" s="330"/>
      <c r="AB44" s="330" t="s">
        <v>2720</v>
      </c>
      <c r="AC44" s="330" t="s">
        <v>2737</v>
      </c>
      <c r="AD44" s="330" t="s">
        <v>419</v>
      </c>
    </row>
    <row r="45" ht="15.75" customHeight="1">
      <c r="A45" s="329" t="s">
        <v>418</v>
      </c>
      <c r="B45" s="330" t="s">
        <v>2710</v>
      </c>
      <c r="C45" s="330">
        <v>32.0</v>
      </c>
      <c r="D45" s="330">
        <v>9.0</v>
      </c>
      <c r="E45" s="330" t="s">
        <v>974</v>
      </c>
      <c r="F45" s="330" t="s">
        <v>2741</v>
      </c>
      <c r="G45" s="330"/>
      <c r="H45" s="330" t="s">
        <v>962</v>
      </c>
      <c r="I45" s="330" t="s">
        <v>2739</v>
      </c>
      <c r="J45" s="330"/>
      <c r="K45" s="330" t="s">
        <v>1188</v>
      </c>
      <c r="L45" s="330" t="s">
        <v>2733</v>
      </c>
      <c r="M45" s="330"/>
      <c r="N45" s="330" t="s">
        <v>2734</v>
      </c>
      <c r="O45" s="330" t="s">
        <v>2716</v>
      </c>
      <c r="P45" s="330">
        <v>0.05404</v>
      </c>
      <c r="Q45" s="330" t="s">
        <v>2717</v>
      </c>
      <c r="R45" s="330" t="s">
        <v>2719</v>
      </c>
      <c r="S45" s="330" t="s">
        <v>2718</v>
      </c>
      <c r="T45" s="330" t="s">
        <v>2719</v>
      </c>
      <c r="U45" s="330">
        <v>0.05404</v>
      </c>
      <c r="V45" s="330" t="s">
        <v>2718</v>
      </c>
      <c r="W45" s="330" t="b">
        <v>0</v>
      </c>
      <c r="X45" s="330">
        <v>2021.0</v>
      </c>
      <c r="Y45" s="330" t="s">
        <v>2736</v>
      </c>
      <c r="Z45" s="330" t="s">
        <v>2713</v>
      </c>
      <c r="AA45" s="330"/>
      <c r="AB45" s="330" t="s">
        <v>2720</v>
      </c>
      <c r="AC45" s="330" t="s">
        <v>2737</v>
      </c>
      <c r="AD45" s="330" t="s">
        <v>419</v>
      </c>
    </row>
    <row r="46" ht="15.75" customHeight="1">
      <c r="A46" s="329" t="s">
        <v>418</v>
      </c>
      <c r="B46" s="330" t="s">
        <v>2710</v>
      </c>
      <c r="C46" s="330">
        <v>33.0</v>
      </c>
      <c r="D46" s="330">
        <v>9.0</v>
      </c>
      <c r="E46" s="330" t="s">
        <v>974</v>
      </c>
      <c r="F46" s="330" t="s">
        <v>2741</v>
      </c>
      <c r="G46" s="330"/>
      <c r="H46" s="330" t="s">
        <v>962</v>
      </c>
      <c r="I46" s="330" t="s">
        <v>2739</v>
      </c>
      <c r="J46" s="330"/>
      <c r="K46" s="330" t="s">
        <v>1188</v>
      </c>
      <c r="L46" s="330" t="s">
        <v>2733</v>
      </c>
      <c r="M46" s="330"/>
      <c r="N46" s="330" t="s">
        <v>2734</v>
      </c>
      <c r="O46" s="330" t="s">
        <v>2721</v>
      </c>
      <c r="P46" s="331">
        <v>8.0E-6</v>
      </c>
      <c r="Q46" s="330" t="s">
        <v>2717</v>
      </c>
      <c r="R46" s="330" t="s">
        <v>2719</v>
      </c>
      <c r="S46" s="330" t="s">
        <v>2718</v>
      </c>
      <c r="T46" s="330" t="s">
        <v>2719</v>
      </c>
      <c r="U46" s="331">
        <v>8.0E-6</v>
      </c>
      <c r="V46" s="330" t="s">
        <v>2718</v>
      </c>
      <c r="W46" s="330" t="b">
        <v>0</v>
      </c>
      <c r="X46" s="330">
        <v>2021.0</v>
      </c>
      <c r="Y46" s="330" t="s">
        <v>2736</v>
      </c>
      <c r="Z46" s="330" t="s">
        <v>2713</v>
      </c>
      <c r="AA46" s="330"/>
      <c r="AB46" s="330" t="s">
        <v>2720</v>
      </c>
      <c r="AC46" s="330" t="s">
        <v>2737</v>
      </c>
      <c r="AD46" s="330" t="s">
        <v>419</v>
      </c>
    </row>
    <row r="47" ht="15.75" customHeight="1">
      <c r="A47" s="329" t="s">
        <v>418</v>
      </c>
      <c r="B47" s="330" t="s">
        <v>2710</v>
      </c>
      <c r="C47" s="330">
        <v>34.0</v>
      </c>
      <c r="D47" s="330">
        <v>9.0</v>
      </c>
      <c r="E47" s="330" t="s">
        <v>974</v>
      </c>
      <c r="F47" s="330" t="s">
        <v>2741</v>
      </c>
      <c r="G47" s="330"/>
      <c r="H47" s="330" t="s">
        <v>962</v>
      </c>
      <c r="I47" s="330" t="s">
        <v>2739</v>
      </c>
      <c r="J47" s="330"/>
      <c r="K47" s="330" t="s">
        <v>1188</v>
      </c>
      <c r="L47" s="330" t="s">
        <v>2733</v>
      </c>
      <c r="M47" s="330"/>
      <c r="N47" s="330" t="s">
        <v>2734</v>
      </c>
      <c r="O47" s="330" t="s">
        <v>2724</v>
      </c>
      <c r="P47" s="331">
        <v>1.1744966442953E-6</v>
      </c>
      <c r="Q47" s="330" t="s">
        <v>2717</v>
      </c>
      <c r="R47" s="330" t="s">
        <v>2719</v>
      </c>
      <c r="S47" s="330" t="s">
        <v>2718</v>
      </c>
      <c r="T47" s="330" t="s">
        <v>2719</v>
      </c>
      <c r="U47" s="331">
        <v>1.1744966442953E-6</v>
      </c>
      <c r="V47" s="330" t="s">
        <v>2718</v>
      </c>
      <c r="W47" s="330" t="b">
        <v>0</v>
      </c>
      <c r="X47" s="330">
        <v>2021.0</v>
      </c>
      <c r="Y47" s="330" t="s">
        <v>2736</v>
      </c>
      <c r="Z47" s="330" t="s">
        <v>2713</v>
      </c>
      <c r="AA47" s="330"/>
      <c r="AB47" s="330" t="s">
        <v>2720</v>
      </c>
      <c r="AC47" s="330" t="s">
        <v>2737</v>
      </c>
      <c r="AD47" s="330" t="s">
        <v>419</v>
      </c>
    </row>
    <row r="48" ht="15.75" customHeight="1">
      <c r="A48" s="329" t="s">
        <v>418</v>
      </c>
      <c r="B48" s="330" t="s">
        <v>2710</v>
      </c>
      <c r="C48" s="330">
        <v>35.0</v>
      </c>
      <c r="D48" s="330">
        <v>10.0</v>
      </c>
      <c r="E48" s="330" t="s">
        <v>974</v>
      </c>
      <c r="F48" s="330" t="s">
        <v>2741</v>
      </c>
      <c r="G48" s="330"/>
      <c r="H48" s="330" t="s">
        <v>962</v>
      </c>
      <c r="I48" s="330" t="s">
        <v>2732</v>
      </c>
      <c r="J48" s="330"/>
      <c r="K48" s="330" t="s">
        <v>1188</v>
      </c>
      <c r="L48" s="330" t="s">
        <v>2733</v>
      </c>
      <c r="M48" s="330"/>
      <c r="N48" s="330" t="s">
        <v>2740</v>
      </c>
      <c r="O48" s="330" t="s">
        <v>2735</v>
      </c>
      <c r="P48" s="330">
        <v>0.29476</v>
      </c>
      <c r="Q48" s="330" t="s">
        <v>2717</v>
      </c>
      <c r="R48" s="330" t="s">
        <v>2715</v>
      </c>
      <c r="S48" s="330" t="s">
        <v>2718</v>
      </c>
      <c r="T48" s="330" t="s">
        <v>2719</v>
      </c>
      <c r="U48" s="330">
        <v>0.183155827854897</v>
      </c>
      <c r="V48" s="330" t="s">
        <v>2718</v>
      </c>
      <c r="W48" s="330" t="b">
        <v>0</v>
      </c>
      <c r="X48" s="330">
        <v>2021.0</v>
      </c>
      <c r="Y48" s="330" t="s">
        <v>2736</v>
      </c>
      <c r="Z48" s="330" t="s">
        <v>2713</v>
      </c>
      <c r="AA48" s="330"/>
      <c r="AB48" s="330" t="s">
        <v>2720</v>
      </c>
      <c r="AC48" s="330" t="s">
        <v>2737</v>
      </c>
      <c r="AD48" s="330" t="s">
        <v>419</v>
      </c>
    </row>
    <row r="49" ht="15.75" customHeight="1">
      <c r="A49" s="329" t="s">
        <v>418</v>
      </c>
      <c r="B49" s="330" t="s">
        <v>2710</v>
      </c>
      <c r="C49" s="330">
        <v>36.0</v>
      </c>
      <c r="D49" s="330">
        <v>10.0</v>
      </c>
      <c r="E49" s="330" t="s">
        <v>974</v>
      </c>
      <c r="F49" s="330" t="s">
        <v>2741</v>
      </c>
      <c r="G49" s="330"/>
      <c r="H49" s="330" t="s">
        <v>962</v>
      </c>
      <c r="I49" s="330" t="s">
        <v>2732</v>
      </c>
      <c r="J49" s="330"/>
      <c r="K49" s="330" t="s">
        <v>1188</v>
      </c>
      <c r="L49" s="330" t="s">
        <v>2733</v>
      </c>
      <c r="M49" s="330"/>
      <c r="N49" s="330" t="s">
        <v>2740</v>
      </c>
      <c r="O49" s="330" t="s">
        <v>2716</v>
      </c>
      <c r="P49" s="330">
        <v>0.29175</v>
      </c>
      <c r="Q49" s="330" t="s">
        <v>2717</v>
      </c>
      <c r="R49" s="330" t="s">
        <v>2715</v>
      </c>
      <c r="S49" s="330" t="s">
        <v>2718</v>
      </c>
      <c r="T49" s="330" t="s">
        <v>2719</v>
      </c>
      <c r="U49" s="330">
        <v>0.181285495917581</v>
      </c>
      <c r="V49" s="330" t="s">
        <v>2718</v>
      </c>
      <c r="W49" s="330" t="b">
        <v>0</v>
      </c>
      <c r="X49" s="330">
        <v>2021.0</v>
      </c>
      <c r="Y49" s="330" t="s">
        <v>2736</v>
      </c>
      <c r="Z49" s="330" t="s">
        <v>2713</v>
      </c>
      <c r="AA49" s="330"/>
      <c r="AB49" s="330" t="s">
        <v>2720</v>
      </c>
      <c r="AC49" s="330" t="s">
        <v>2737</v>
      </c>
      <c r="AD49" s="330" t="s">
        <v>419</v>
      </c>
    </row>
    <row r="50" ht="15.75" customHeight="1">
      <c r="A50" s="329" t="s">
        <v>418</v>
      </c>
      <c r="B50" s="330" t="s">
        <v>2710</v>
      </c>
      <c r="C50" s="330">
        <v>37.0</v>
      </c>
      <c r="D50" s="330">
        <v>10.0</v>
      </c>
      <c r="E50" s="330" t="s">
        <v>974</v>
      </c>
      <c r="F50" s="330" t="s">
        <v>2741</v>
      </c>
      <c r="G50" s="330"/>
      <c r="H50" s="330" t="s">
        <v>962</v>
      </c>
      <c r="I50" s="330" t="s">
        <v>2732</v>
      </c>
      <c r="J50" s="330"/>
      <c r="K50" s="330" t="s">
        <v>1188</v>
      </c>
      <c r="L50" s="330" t="s">
        <v>2733</v>
      </c>
      <c r="M50" s="330"/>
      <c r="N50" s="330" t="s">
        <v>2740</v>
      </c>
      <c r="O50" s="330" t="s">
        <v>2721</v>
      </c>
      <c r="P50" s="331">
        <v>4.0E-7</v>
      </c>
      <c r="Q50" s="330" t="s">
        <v>2717</v>
      </c>
      <c r="R50" s="330" t="s">
        <v>2715</v>
      </c>
      <c r="S50" s="330" t="s">
        <v>2718</v>
      </c>
      <c r="T50" s="330" t="s">
        <v>2719</v>
      </c>
      <c r="U50" s="331">
        <v>2.48549094659922E-7</v>
      </c>
      <c r="V50" s="330" t="s">
        <v>2718</v>
      </c>
      <c r="W50" s="330" t="b">
        <v>0</v>
      </c>
      <c r="X50" s="330">
        <v>2021.0</v>
      </c>
      <c r="Y50" s="330" t="s">
        <v>2736</v>
      </c>
      <c r="Z50" s="330" t="s">
        <v>2713</v>
      </c>
      <c r="AA50" s="330"/>
      <c r="AB50" s="330" t="s">
        <v>2720</v>
      </c>
      <c r="AC50" s="330" t="s">
        <v>2737</v>
      </c>
      <c r="AD50" s="330" t="s">
        <v>419</v>
      </c>
    </row>
    <row r="51" ht="15.75" customHeight="1">
      <c r="A51" s="329" t="s">
        <v>418</v>
      </c>
      <c r="B51" s="330" t="s">
        <v>2710</v>
      </c>
      <c r="C51" s="330">
        <v>38.0</v>
      </c>
      <c r="D51" s="330">
        <v>10.0</v>
      </c>
      <c r="E51" s="330" t="s">
        <v>974</v>
      </c>
      <c r="F51" s="330" t="s">
        <v>2741</v>
      </c>
      <c r="G51" s="330"/>
      <c r="H51" s="330" t="s">
        <v>962</v>
      </c>
      <c r="I51" s="330" t="s">
        <v>2732</v>
      </c>
      <c r="J51" s="330"/>
      <c r="K51" s="330" t="s">
        <v>1188</v>
      </c>
      <c r="L51" s="330" t="s">
        <v>2733</v>
      </c>
      <c r="M51" s="330"/>
      <c r="N51" s="330" t="s">
        <v>2740</v>
      </c>
      <c r="O51" s="330" t="s">
        <v>2724</v>
      </c>
      <c r="P51" s="331">
        <v>1.00671140939597E-5</v>
      </c>
      <c r="Q51" s="330" t="s">
        <v>2717</v>
      </c>
      <c r="R51" s="330" t="s">
        <v>2715</v>
      </c>
      <c r="S51" s="330" t="s">
        <v>2718</v>
      </c>
      <c r="T51" s="330" t="s">
        <v>2719</v>
      </c>
      <c r="U51" s="331">
        <v>6.25543023472953E-6</v>
      </c>
      <c r="V51" s="330" t="s">
        <v>2718</v>
      </c>
      <c r="W51" s="330" t="b">
        <v>0</v>
      </c>
      <c r="X51" s="330">
        <v>2021.0</v>
      </c>
      <c r="Y51" s="330" t="s">
        <v>2736</v>
      </c>
      <c r="Z51" s="330" t="s">
        <v>2713</v>
      </c>
      <c r="AA51" s="330"/>
      <c r="AB51" s="330" t="s">
        <v>2720</v>
      </c>
      <c r="AC51" s="330" t="s">
        <v>2737</v>
      </c>
      <c r="AD51" s="330" t="s">
        <v>419</v>
      </c>
    </row>
    <row r="52" ht="15.75" customHeight="1">
      <c r="A52" s="329" t="s">
        <v>418</v>
      </c>
      <c r="B52" s="330" t="s">
        <v>2710</v>
      </c>
      <c r="C52" s="330">
        <v>39.0</v>
      </c>
      <c r="D52" s="330">
        <v>11.0</v>
      </c>
      <c r="E52" s="330" t="s">
        <v>974</v>
      </c>
      <c r="F52" s="330" t="s">
        <v>2741</v>
      </c>
      <c r="G52" s="330"/>
      <c r="H52" s="330" t="s">
        <v>962</v>
      </c>
      <c r="I52" s="330" t="s">
        <v>2738</v>
      </c>
      <c r="J52" s="330"/>
      <c r="K52" s="330" t="s">
        <v>1188</v>
      </c>
      <c r="L52" s="330" t="s">
        <v>2733</v>
      </c>
      <c r="M52" s="330"/>
      <c r="N52" s="330" t="s">
        <v>2740</v>
      </c>
      <c r="O52" s="330" t="s">
        <v>2735</v>
      </c>
      <c r="P52" s="330">
        <v>0.31898</v>
      </c>
      <c r="Q52" s="330" t="s">
        <v>2717</v>
      </c>
      <c r="R52" s="330" t="s">
        <v>2715</v>
      </c>
      <c r="S52" s="330" t="s">
        <v>2718</v>
      </c>
      <c r="T52" s="330" t="s">
        <v>2719</v>
      </c>
      <c r="U52" s="330">
        <v>0.198205475536555</v>
      </c>
      <c r="V52" s="330" t="s">
        <v>2718</v>
      </c>
      <c r="W52" s="330" t="b">
        <v>0</v>
      </c>
      <c r="X52" s="330">
        <v>2021.0</v>
      </c>
      <c r="Y52" s="330" t="s">
        <v>2736</v>
      </c>
      <c r="Z52" s="330" t="s">
        <v>2713</v>
      </c>
      <c r="AA52" s="330"/>
      <c r="AB52" s="330" t="s">
        <v>2720</v>
      </c>
      <c r="AC52" s="330" t="s">
        <v>2737</v>
      </c>
      <c r="AD52" s="330" t="s">
        <v>419</v>
      </c>
    </row>
    <row r="53" ht="15.75" customHeight="1">
      <c r="A53" s="329" t="s">
        <v>418</v>
      </c>
      <c r="B53" s="330" t="s">
        <v>2710</v>
      </c>
      <c r="C53" s="330">
        <v>40.0</v>
      </c>
      <c r="D53" s="330">
        <v>11.0</v>
      </c>
      <c r="E53" s="330" t="s">
        <v>974</v>
      </c>
      <c r="F53" s="330" t="s">
        <v>2741</v>
      </c>
      <c r="G53" s="330"/>
      <c r="H53" s="330" t="s">
        <v>962</v>
      </c>
      <c r="I53" s="330" t="s">
        <v>2738</v>
      </c>
      <c r="J53" s="330"/>
      <c r="K53" s="330" t="s">
        <v>1188</v>
      </c>
      <c r="L53" s="330" t="s">
        <v>2733</v>
      </c>
      <c r="M53" s="330"/>
      <c r="N53" s="330" t="s">
        <v>2740</v>
      </c>
      <c r="O53" s="330" t="s">
        <v>2716</v>
      </c>
      <c r="P53" s="330">
        <v>0.31781</v>
      </c>
      <c r="Q53" s="330" t="s">
        <v>2717</v>
      </c>
      <c r="R53" s="330" t="s">
        <v>2715</v>
      </c>
      <c r="S53" s="330" t="s">
        <v>2718</v>
      </c>
      <c r="T53" s="330" t="s">
        <v>2719</v>
      </c>
      <c r="U53" s="330">
        <v>0.197478469434675</v>
      </c>
      <c r="V53" s="330" t="s">
        <v>2718</v>
      </c>
      <c r="W53" s="330" t="b">
        <v>0</v>
      </c>
      <c r="X53" s="330">
        <v>2021.0</v>
      </c>
      <c r="Y53" s="330" t="s">
        <v>2736</v>
      </c>
      <c r="Z53" s="330" t="s">
        <v>2713</v>
      </c>
      <c r="AA53" s="330"/>
      <c r="AB53" s="330" t="s">
        <v>2720</v>
      </c>
      <c r="AC53" s="330" t="s">
        <v>2737</v>
      </c>
      <c r="AD53" s="330" t="s">
        <v>419</v>
      </c>
    </row>
    <row r="54" ht="15.75" customHeight="1">
      <c r="A54" s="329" t="s">
        <v>418</v>
      </c>
      <c r="B54" s="330" t="s">
        <v>2710</v>
      </c>
      <c r="C54" s="330">
        <v>41.0</v>
      </c>
      <c r="D54" s="330">
        <v>11.0</v>
      </c>
      <c r="E54" s="330" t="s">
        <v>974</v>
      </c>
      <c r="F54" s="330" t="s">
        <v>2741</v>
      </c>
      <c r="G54" s="330"/>
      <c r="H54" s="330" t="s">
        <v>962</v>
      </c>
      <c r="I54" s="330" t="s">
        <v>2738</v>
      </c>
      <c r="J54" s="330"/>
      <c r="K54" s="330" t="s">
        <v>1188</v>
      </c>
      <c r="L54" s="330" t="s">
        <v>2733</v>
      </c>
      <c r="M54" s="330"/>
      <c r="N54" s="330" t="s">
        <v>2740</v>
      </c>
      <c r="O54" s="330" t="s">
        <v>2721</v>
      </c>
      <c r="P54" s="331">
        <v>1.52E-5</v>
      </c>
      <c r="Q54" s="330" t="s">
        <v>2717</v>
      </c>
      <c r="R54" s="330" t="s">
        <v>2715</v>
      </c>
      <c r="S54" s="330" t="s">
        <v>2718</v>
      </c>
      <c r="T54" s="330" t="s">
        <v>2719</v>
      </c>
      <c r="U54" s="331">
        <v>9.44486559707599E-6</v>
      </c>
      <c r="V54" s="330" t="s">
        <v>2718</v>
      </c>
      <c r="W54" s="330" t="b">
        <v>0</v>
      </c>
      <c r="X54" s="330">
        <v>2021.0</v>
      </c>
      <c r="Y54" s="330" t="s">
        <v>2736</v>
      </c>
      <c r="Z54" s="330" t="s">
        <v>2713</v>
      </c>
      <c r="AA54" s="330"/>
      <c r="AB54" s="330" t="s">
        <v>2720</v>
      </c>
      <c r="AC54" s="330" t="s">
        <v>2737</v>
      </c>
      <c r="AD54" s="330" t="s">
        <v>419</v>
      </c>
    </row>
    <row r="55" ht="15.75" customHeight="1">
      <c r="A55" s="329" t="s">
        <v>418</v>
      </c>
      <c r="B55" s="330" t="s">
        <v>2710</v>
      </c>
      <c r="C55" s="330">
        <v>42.0</v>
      </c>
      <c r="D55" s="330">
        <v>11.0</v>
      </c>
      <c r="E55" s="330" t="s">
        <v>974</v>
      </c>
      <c r="F55" s="330" t="s">
        <v>2741</v>
      </c>
      <c r="G55" s="330"/>
      <c r="H55" s="330" t="s">
        <v>962</v>
      </c>
      <c r="I55" s="330" t="s">
        <v>2738</v>
      </c>
      <c r="J55" s="330"/>
      <c r="K55" s="330" t="s">
        <v>1188</v>
      </c>
      <c r="L55" s="330" t="s">
        <v>2733</v>
      </c>
      <c r="M55" s="330"/>
      <c r="N55" s="330" t="s">
        <v>2740</v>
      </c>
      <c r="O55" s="330" t="s">
        <v>2724</v>
      </c>
      <c r="P55" s="331">
        <v>2.65100671140939E-6</v>
      </c>
      <c r="Q55" s="330" t="s">
        <v>2717</v>
      </c>
      <c r="R55" s="330" t="s">
        <v>2715</v>
      </c>
      <c r="S55" s="330" t="s">
        <v>2718</v>
      </c>
      <c r="T55" s="330" t="s">
        <v>2719</v>
      </c>
      <c r="U55" s="331">
        <v>1.6472632951453E-6</v>
      </c>
      <c r="V55" s="330" t="s">
        <v>2718</v>
      </c>
      <c r="W55" s="330" t="b">
        <v>0</v>
      </c>
      <c r="X55" s="330">
        <v>2021.0</v>
      </c>
      <c r="Y55" s="330" t="s">
        <v>2736</v>
      </c>
      <c r="Z55" s="330" t="s">
        <v>2713</v>
      </c>
      <c r="AA55" s="330"/>
      <c r="AB55" s="330" t="s">
        <v>2720</v>
      </c>
      <c r="AC55" s="330" t="s">
        <v>2737</v>
      </c>
      <c r="AD55" s="330" t="s">
        <v>419</v>
      </c>
    </row>
    <row r="56" ht="15.75" customHeight="1">
      <c r="A56" s="329" t="s">
        <v>418</v>
      </c>
      <c r="B56" s="330" t="s">
        <v>2710</v>
      </c>
      <c r="C56" s="330">
        <v>43.0</v>
      </c>
      <c r="D56" s="330">
        <v>12.0</v>
      </c>
      <c r="E56" s="330" t="s">
        <v>974</v>
      </c>
      <c r="F56" s="330" t="s">
        <v>2741</v>
      </c>
      <c r="G56" s="330"/>
      <c r="H56" s="330" t="s">
        <v>962</v>
      </c>
      <c r="I56" s="330" t="s">
        <v>2739</v>
      </c>
      <c r="J56" s="330"/>
      <c r="K56" s="330" t="s">
        <v>1188</v>
      </c>
      <c r="L56" s="330" t="s">
        <v>2733</v>
      </c>
      <c r="M56" s="330"/>
      <c r="N56" s="330" t="s">
        <v>2740</v>
      </c>
      <c r="O56" s="330" t="s">
        <v>2735</v>
      </c>
      <c r="P56" s="330">
        <v>0.08787</v>
      </c>
      <c r="Q56" s="330" t="s">
        <v>2717</v>
      </c>
      <c r="R56" s="330" t="s">
        <v>2715</v>
      </c>
      <c r="S56" s="330" t="s">
        <v>2718</v>
      </c>
      <c r="T56" s="330" t="s">
        <v>2719</v>
      </c>
      <c r="U56" s="330">
        <v>0.0546000223694185</v>
      </c>
      <c r="V56" s="330" t="s">
        <v>2718</v>
      </c>
      <c r="W56" s="330" t="b">
        <v>0</v>
      </c>
      <c r="X56" s="330">
        <v>2021.0</v>
      </c>
      <c r="Y56" s="330" t="s">
        <v>2736</v>
      </c>
      <c r="Z56" s="330" t="s">
        <v>2713</v>
      </c>
      <c r="AA56" s="330"/>
      <c r="AB56" s="330" t="s">
        <v>2720</v>
      </c>
      <c r="AC56" s="330" t="s">
        <v>2737</v>
      </c>
      <c r="AD56" s="330" t="s">
        <v>419</v>
      </c>
    </row>
    <row r="57" ht="15.75" customHeight="1">
      <c r="A57" s="329" t="s">
        <v>418</v>
      </c>
      <c r="B57" s="330" t="s">
        <v>2710</v>
      </c>
      <c r="C57" s="330">
        <v>44.0</v>
      </c>
      <c r="D57" s="330">
        <v>12.0</v>
      </c>
      <c r="E57" s="330" t="s">
        <v>974</v>
      </c>
      <c r="F57" s="330" t="s">
        <v>2741</v>
      </c>
      <c r="G57" s="330"/>
      <c r="H57" s="330" t="s">
        <v>962</v>
      </c>
      <c r="I57" s="330" t="s">
        <v>2739</v>
      </c>
      <c r="J57" s="330"/>
      <c r="K57" s="330" t="s">
        <v>1188</v>
      </c>
      <c r="L57" s="330" t="s">
        <v>2733</v>
      </c>
      <c r="M57" s="330"/>
      <c r="N57" s="330" t="s">
        <v>2740</v>
      </c>
      <c r="O57" s="330" t="s">
        <v>2716</v>
      </c>
      <c r="P57" s="330">
        <v>0.08697</v>
      </c>
      <c r="Q57" s="330" t="s">
        <v>2717</v>
      </c>
      <c r="R57" s="330" t="s">
        <v>2715</v>
      </c>
      <c r="S57" s="330" t="s">
        <v>2718</v>
      </c>
      <c r="T57" s="330" t="s">
        <v>2719</v>
      </c>
      <c r="U57" s="330">
        <v>0.0540407869064337</v>
      </c>
      <c r="V57" s="330" t="s">
        <v>2718</v>
      </c>
      <c r="W57" s="330" t="b">
        <v>0</v>
      </c>
      <c r="X57" s="330">
        <v>2021.0</v>
      </c>
      <c r="Y57" s="330" t="s">
        <v>2736</v>
      </c>
      <c r="Z57" s="330" t="s">
        <v>2713</v>
      </c>
      <c r="AA57" s="330"/>
      <c r="AB57" s="330" t="s">
        <v>2720</v>
      </c>
      <c r="AC57" s="330" t="s">
        <v>2737</v>
      </c>
      <c r="AD57" s="330" t="s">
        <v>419</v>
      </c>
    </row>
    <row r="58" ht="15.75" customHeight="1">
      <c r="A58" s="329" t="s">
        <v>418</v>
      </c>
      <c r="B58" s="330" t="s">
        <v>2710</v>
      </c>
      <c r="C58" s="330">
        <v>45.0</v>
      </c>
      <c r="D58" s="330">
        <v>12.0</v>
      </c>
      <c r="E58" s="330" t="s">
        <v>974</v>
      </c>
      <c r="F58" s="330" t="s">
        <v>2741</v>
      </c>
      <c r="G58" s="330"/>
      <c r="H58" s="330" t="s">
        <v>962</v>
      </c>
      <c r="I58" s="330" t="s">
        <v>2739</v>
      </c>
      <c r="J58" s="330"/>
      <c r="K58" s="330" t="s">
        <v>1188</v>
      </c>
      <c r="L58" s="330" t="s">
        <v>2733</v>
      </c>
      <c r="M58" s="330"/>
      <c r="N58" s="330" t="s">
        <v>2740</v>
      </c>
      <c r="O58" s="330" t="s">
        <v>2721</v>
      </c>
      <c r="P58" s="331">
        <v>1.32E-5</v>
      </c>
      <c r="Q58" s="330" t="s">
        <v>2717</v>
      </c>
      <c r="R58" s="330" t="s">
        <v>2715</v>
      </c>
      <c r="S58" s="330" t="s">
        <v>2718</v>
      </c>
      <c r="T58" s="330" t="s">
        <v>2719</v>
      </c>
      <c r="U58" s="331">
        <v>8.202120123776E-6</v>
      </c>
      <c r="V58" s="330" t="s">
        <v>2718</v>
      </c>
      <c r="W58" s="330" t="b">
        <v>0</v>
      </c>
      <c r="X58" s="330">
        <v>2021.0</v>
      </c>
      <c r="Y58" s="330" t="s">
        <v>2736</v>
      </c>
      <c r="Z58" s="330" t="s">
        <v>2713</v>
      </c>
      <c r="AA58" s="330"/>
      <c r="AB58" s="330" t="s">
        <v>2720</v>
      </c>
      <c r="AC58" s="330" t="s">
        <v>2737</v>
      </c>
      <c r="AD58" s="330" t="s">
        <v>419</v>
      </c>
    </row>
    <row r="59" ht="15.75" customHeight="1">
      <c r="A59" s="329" t="s">
        <v>418</v>
      </c>
      <c r="B59" s="330" t="s">
        <v>2710</v>
      </c>
      <c r="C59" s="330">
        <v>46.0</v>
      </c>
      <c r="D59" s="330">
        <v>12.0</v>
      </c>
      <c r="E59" s="330" t="s">
        <v>974</v>
      </c>
      <c r="F59" s="330" t="s">
        <v>2741</v>
      </c>
      <c r="G59" s="330"/>
      <c r="H59" s="330" t="s">
        <v>962</v>
      </c>
      <c r="I59" s="330" t="s">
        <v>2739</v>
      </c>
      <c r="J59" s="330"/>
      <c r="K59" s="330" t="s">
        <v>1188</v>
      </c>
      <c r="L59" s="330" t="s">
        <v>2733</v>
      </c>
      <c r="M59" s="330"/>
      <c r="N59" s="330" t="s">
        <v>2740</v>
      </c>
      <c r="O59" s="330" t="s">
        <v>2724</v>
      </c>
      <c r="P59" s="331">
        <v>1.91275167785234E-6</v>
      </c>
      <c r="Q59" s="330" t="s">
        <v>2717</v>
      </c>
      <c r="R59" s="330" t="s">
        <v>2715</v>
      </c>
      <c r="S59" s="330" t="s">
        <v>2718</v>
      </c>
      <c r="T59" s="330" t="s">
        <v>2719</v>
      </c>
      <c r="U59" s="331">
        <v>1.18853174459832E-6</v>
      </c>
      <c r="V59" s="330" t="s">
        <v>2718</v>
      </c>
      <c r="W59" s="330" t="b">
        <v>0</v>
      </c>
      <c r="X59" s="330">
        <v>2021.0</v>
      </c>
      <c r="Y59" s="330" t="s">
        <v>2736</v>
      </c>
      <c r="Z59" s="330" t="s">
        <v>2713</v>
      </c>
      <c r="AA59" s="330"/>
      <c r="AB59" s="330" t="s">
        <v>2720</v>
      </c>
      <c r="AC59" s="330" t="s">
        <v>2737</v>
      </c>
      <c r="AD59" s="330" t="s">
        <v>419</v>
      </c>
    </row>
    <row r="60" ht="15.75" customHeight="1">
      <c r="A60" s="329" t="s">
        <v>418</v>
      </c>
      <c r="B60" s="330" t="s">
        <v>2710</v>
      </c>
      <c r="C60" s="330">
        <v>47.0</v>
      </c>
      <c r="D60" s="330">
        <v>13.0</v>
      </c>
      <c r="E60" s="330" t="s">
        <v>974</v>
      </c>
      <c r="F60" s="330" t="s">
        <v>2742</v>
      </c>
      <c r="G60" s="330"/>
      <c r="H60" s="330" t="s">
        <v>962</v>
      </c>
      <c r="I60" s="330" t="s">
        <v>2732</v>
      </c>
      <c r="J60" s="330"/>
      <c r="K60" s="330" t="s">
        <v>1188</v>
      </c>
      <c r="L60" s="330" t="s">
        <v>2733</v>
      </c>
      <c r="M60" s="330"/>
      <c r="N60" s="330" t="s">
        <v>2734</v>
      </c>
      <c r="O60" s="330" t="s">
        <v>2735</v>
      </c>
      <c r="P60" s="330">
        <v>0.26529</v>
      </c>
      <c r="Q60" s="330" t="s">
        <v>2717</v>
      </c>
      <c r="R60" s="330" t="s">
        <v>2719</v>
      </c>
      <c r="S60" s="330" t="s">
        <v>2718</v>
      </c>
      <c r="T60" s="330" t="s">
        <v>2719</v>
      </c>
      <c r="U60" s="330">
        <v>0.26529</v>
      </c>
      <c r="V60" s="330" t="s">
        <v>2718</v>
      </c>
      <c r="W60" s="330" t="b">
        <v>0</v>
      </c>
      <c r="X60" s="330">
        <v>2021.0</v>
      </c>
      <c r="Y60" s="330" t="s">
        <v>2736</v>
      </c>
      <c r="Z60" s="330" t="s">
        <v>2713</v>
      </c>
      <c r="AA60" s="330"/>
      <c r="AB60" s="330" t="s">
        <v>2720</v>
      </c>
      <c r="AC60" s="330" t="s">
        <v>2737</v>
      </c>
      <c r="AD60" s="330" t="s">
        <v>419</v>
      </c>
    </row>
    <row r="61" ht="15.75" customHeight="1">
      <c r="A61" s="329" t="s">
        <v>418</v>
      </c>
      <c r="B61" s="330" t="s">
        <v>2710</v>
      </c>
      <c r="C61" s="330">
        <v>48.0</v>
      </c>
      <c r="D61" s="330">
        <v>13.0</v>
      </c>
      <c r="E61" s="330" t="s">
        <v>974</v>
      </c>
      <c r="F61" s="330" t="s">
        <v>2742</v>
      </c>
      <c r="G61" s="330"/>
      <c r="H61" s="330" t="s">
        <v>962</v>
      </c>
      <c r="I61" s="330" t="s">
        <v>2732</v>
      </c>
      <c r="J61" s="330"/>
      <c r="K61" s="330" t="s">
        <v>1188</v>
      </c>
      <c r="L61" s="330" t="s">
        <v>2733</v>
      </c>
      <c r="M61" s="330"/>
      <c r="N61" s="330" t="s">
        <v>2734</v>
      </c>
      <c r="O61" s="330" t="s">
        <v>2716</v>
      </c>
      <c r="P61" s="330">
        <v>0.26343</v>
      </c>
      <c r="Q61" s="330" t="s">
        <v>2717</v>
      </c>
      <c r="R61" s="330" t="s">
        <v>2719</v>
      </c>
      <c r="S61" s="330" t="s">
        <v>2718</v>
      </c>
      <c r="T61" s="330" t="s">
        <v>2719</v>
      </c>
      <c r="U61" s="330">
        <v>0.26343</v>
      </c>
      <c r="V61" s="330" t="s">
        <v>2718</v>
      </c>
      <c r="W61" s="330" t="b">
        <v>0</v>
      </c>
      <c r="X61" s="330">
        <v>2021.0</v>
      </c>
      <c r="Y61" s="330" t="s">
        <v>2736</v>
      </c>
      <c r="Z61" s="330" t="s">
        <v>2713</v>
      </c>
      <c r="AA61" s="330"/>
      <c r="AB61" s="330" t="s">
        <v>2720</v>
      </c>
      <c r="AC61" s="330" t="s">
        <v>2737</v>
      </c>
      <c r="AD61" s="330" t="s">
        <v>419</v>
      </c>
    </row>
    <row r="62" ht="15.75" customHeight="1">
      <c r="A62" s="329" t="s">
        <v>418</v>
      </c>
      <c r="B62" s="330" t="s">
        <v>2710</v>
      </c>
      <c r="C62" s="330">
        <v>49.0</v>
      </c>
      <c r="D62" s="330">
        <v>13.0</v>
      </c>
      <c r="E62" s="330" t="s">
        <v>974</v>
      </c>
      <c r="F62" s="330" t="s">
        <v>2742</v>
      </c>
      <c r="G62" s="330"/>
      <c r="H62" s="330" t="s">
        <v>962</v>
      </c>
      <c r="I62" s="330" t="s">
        <v>2732</v>
      </c>
      <c r="J62" s="330"/>
      <c r="K62" s="330" t="s">
        <v>1188</v>
      </c>
      <c r="L62" s="330" t="s">
        <v>2733</v>
      </c>
      <c r="M62" s="330"/>
      <c r="N62" s="330" t="s">
        <v>2734</v>
      </c>
      <c r="O62" s="330" t="s">
        <v>2724</v>
      </c>
      <c r="P62" s="330">
        <v>0.00186</v>
      </c>
      <c r="Q62" s="330" t="s">
        <v>2717</v>
      </c>
      <c r="R62" s="330" t="s">
        <v>2719</v>
      </c>
      <c r="S62" s="330" t="s">
        <v>2718</v>
      </c>
      <c r="T62" s="330" t="s">
        <v>2719</v>
      </c>
      <c r="U62" s="330">
        <v>0.00186</v>
      </c>
      <c r="V62" s="330" t="s">
        <v>2718</v>
      </c>
      <c r="W62" s="330" t="b">
        <v>0</v>
      </c>
      <c r="X62" s="330">
        <v>2021.0</v>
      </c>
      <c r="Y62" s="330" t="s">
        <v>2736</v>
      </c>
      <c r="Z62" s="330" t="s">
        <v>2713</v>
      </c>
      <c r="AA62" s="330"/>
      <c r="AB62" s="330" t="s">
        <v>2720</v>
      </c>
      <c r="AC62" s="330" t="s">
        <v>2737</v>
      </c>
      <c r="AD62" s="330" t="s">
        <v>419</v>
      </c>
    </row>
    <row r="63" ht="15.75" customHeight="1">
      <c r="A63" s="329" t="s">
        <v>418</v>
      </c>
      <c r="B63" s="330" t="s">
        <v>2710</v>
      </c>
      <c r="C63" s="330">
        <v>50.0</v>
      </c>
      <c r="D63" s="330">
        <v>14.0</v>
      </c>
      <c r="E63" s="330" t="s">
        <v>974</v>
      </c>
      <c r="F63" s="330" t="s">
        <v>2742</v>
      </c>
      <c r="G63" s="330"/>
      <c r="H63" s="330" t="s">
        <v>962</v>
      </c>
      <c r="I63" s="330" t="s">
        <v>2738</v>
      </c>
      <c r="J63" s="330"/>
      <c r="K63" s="330" t="s">
        <v>1188</v>
      </c>
      <c r="L63" s="330" t="s">
        <v>2733</v>
      </c>
      <c r="M63" s="330"/>
      <c r="N63" s="330" t="s">
        <v>2734</v>
      </c>
      <c r="O63" s="330" t="s">
        <v>2735</v>
      </c>
      <c r="P63" s="330">
        <v>0.31306</v>
      </c>
      <c r="Q63" s="330" t="s">
        <v>2717</v>
      </c>
      <c r="R63" s="330" t="s">
        <v>2719</v>
      </c>
      <c r="S63" s="330" t="s">
        <v>2718</v>
      </c>
      <c r="T63" s="330" t="s">
        <v>2719</v>
      </c>
      <c r="U63" s="330">
        <v>0.31306</v>
      </c>
      <c r="V63" s="330" t="s">
        <v>2718</v>
      </c>
      <c r="W63" s="330" t="b">
        <v>0</v>
      </c>
      <c r="X63" s="330">
        <v>2021.0</v>
      </c>
      <c r="Y63" s="330" t="s">
        <v>2736</v>
      </c>
      <c r="Z63" s="330" t="s">
        <v>2713</v>
      </c>
      <c r="AA63" s="330"/>
      <c r="AB63" s="330" t="s">
        <v>2720</v>
      </c>
      <c r="AC63" s="330" t="s">
        <v>2737</v>
      </c>
      <c r="AD63" s="330" t="s">
        <v>419</v>
      </c>
    </row>
    <row r="64" ht="15.75" customHeight="1">
      <c r="A64" s="329" t="s">
        <v>418</v>
      </c>
      <c r="B64" s="330" t="s">
        <v>2710</v>
      </c>
      <c r="C64" s="330">
        <v>51.0</v>
      </c>
      <c r="D64" s="330">
        <v>14.0</v>
      </c>
      <c r="E64" s="330" t="s">
        <v>974</v>
      </c>
      <c r="F64" s="330" t="s">
        <v>2742</v>
      </c>
      <c r="G64" s="330"/>
      <c r="H64" s="330" t="s">
        <v>962</v>
      </c>
      <c r="I64" s="330" t="s">
        <v>2738</v>
      </c>
      <c r="J64" s="330"/>
      <c r="K64" s="330" t="s">
        <v>1188</v>
      </c>
      <c r="L64" s="330" t="s">
        <v>2733</v>
      </c>
      <c r="M64" s="330"/>
      <c r="N64" s="330" t="s">
        <v>2734</v>
      </c>
      <c r="O64" s="330" t="s">
        <v>2716</v>
      </c>
      <c r="P64" s="330">
        <v>0.31233</v>
      </c>
      <c r="Q64" s="330" t="s">
        <v>2717</v>
      </c>
      <c r="R64" s="330" t="s">
        <v>2719</v>
      </c>
      <c r="S64" s="330" t="s">
        <v>2718</v>
      </c>
      <c r="T64" s="330" t="s">
        <v>2719</v>
      </c>
      <c r="U64" s="330">
        <v>0.31233</v>
      </c>
      <c r="V64" s="330" t="s">
        <v>2718</v>
      </c>
      <c r="W64" s="330" t="b">
        <v>0</v>
      </c>
      <c r="X64" s="330">
        <v>2021.0</v>
      </c>
      <c r="Y64" s="330" t="s">
        <v>2736</v>
      </c>
      <c r="Z64" s="330" t="s">
        <v>2713</v>
      </c>
      <c r="AA64" s="330"/>
      <c r="AB64" s="330" t="s">
        <v>2720</v>
      </c>
      <c r="AC64" s="330" t="s">
        <v>2737</v>
      </c>
      <c r="AD64" s="330" t="s">
        <v>419</v>
      </c>
    </row>
    <row r="65" ht="15.75" customHeight="1">
      <c r="A65" s="329" t="s">
        <v>418</v>
      </c>
      <c r="B65" s="330" t="s">
        <v>2710</v>
      </c>
      <c r="C65" s="330">
        <v>52.0</v>
      </c>
      <c r="D65" s="330">
        <v>14.0</v>
      </c>
      <c r="E65" s="330" t="s">
        <v>974</v>
      </c>
      <c r="F65" s="330" t="s">
        <v>2742</v>
      </c>
      <c r="G65" s="330"/>
      <c r="H65" s="330" t="s">
        <v>962</v>
      </c>
      <c r="I65" s="330" t="s">
        <v>2738</v>
      </c>
      <c r="J65" s="330"/>
      <c r="K65" s="330" t="s">
        <v>1188</v>
      </c>
      <c r="L65" s="330" t="s">
        <v>2733</v>
      </c>
      <c r="M65" s="330"/>
      <c r="N65" s="330" t="s">
        <v>2734</v>
      </c>
      <c r="O65" s="330" t="s">
        <v>2721</v>
      </c>
      <c r="P65" s="331">
        <v>9.6E-6</v>
      </c>
      <c r="Q65" s="330" t="s">
        <v>2717</v>
      </c>
      <c r="R65" s="330" t="s">
        <v>2719</v>
      </c>
      <c r="S65" s="330" t="s">
        <v>2718</v>
      </c>
      <c r="T65" s="330" t="s">
        <v>2719</v>
      </c>
      <c r="U65" s="331">
        <v>9.6E-6</v>
      </c>
      <c r="V65" s="330" t="s">
        <v>2718</v>
      </c>
      <c r="W65" s="330" t="b">
        <v>0</v>
      </c>
      <c r="X65" s="330">
        <v>2021.0</v>
      </c>
      <c r="Y65" s="330" t="s">
        <v>2736</v>
      </c>
      <c r="Z65" s="330" t="s">
        <v>2713</v>
      </c>
      <c r="AA65" s="330"/>
      <c r="AB65" s="330" t="s">
        <v>2720</v>
      </c>
      <c r="AC65" s="330" t="s">
        <v>2737</v>
      </c>
      <c r="AD65" s="330" t="s">
        <v>419</v>
      </c>
    </row>
    <row r="66" ht="15.75" customHeight="1">
      <c r="A66" s="329" t="s">
        <v>418</v>
      </c>
      <c r="B66" s="330" t="s">
        <v>2710</v>
      </c>
      <c r="C66" s="330">
        <v>53.0</v>
      </c>
      <c r="D66" s="330">
        <v>14.0</v>
      </c>
      <c r="E66" s="330" t="s">
        <v>974</v>
      </c>
      <c r="F66" s="330" t="s">
        <v>2742</v>
      </c>
      <c r="G66" s="330"/>
      <c r="H66" s="330" t="s">
        <v>962</v>
      </c>
      <c r="I66" s="330" t="s">
        <v>2738</v>
      </c>
      <c r="J66" s="330"/>
      <c r="K66" s="330" t="s">
        <v>1188</v>
      </c>
      <c r="L66" s="330" t="s">
        <v>2733</v>
      </c>
      <c r="M66" s="330"/>
      <c r="N66" s="330" t="s">
        <v>2734</v>
      </c>
      <c r="O66" s="330" t="s">
        <v>2724</v>
      </c>
      <c r="P66" s="331">
        <v>1.64429530201342E-6</v>
      </c>
      <c r="Q66" s="330" t="s">
        <v>2717</v>
      </c>
      <c r="R66" s="330" t="s">
        <v>2719</v>
      </c>
      <c r="S66" s="330" t="s">
        <v>2718</v>
      </c>
      <c r="T66" s="330" t="s">
        <v>2719</v>
      </c>
      <c r="U66" s="331">
        <v>1.64429530201342E-6</v>
      </c>
      <c r="V66" s="330" t="s">
        <v>2718</v>
      </c>
      <c r="W66" s="330" t="b">
        <v>0</v>
      </c>
      <c r="X66" s="330">
        <v>2021.0</v>
      </c>
      <c r="Y66" s="330" t="s">
        <v>2736</v>
      </c>
      <c r="Z66" s="330" t="s">
        <v>2713</v>
      </c>
      <c r="AA66" s="330"/>
      <c r="AB66" s="330" t="s">
        <v>2720</v>
      </c>
      <c r="AC66" s="330" t="s">
        <v>2737</v>
      </c>
      <c r="AD66" s="330" t="s">
        <v>419</v>
      </c>
    </row>
    <row r="67" ht="15.75" customHeight="1">
      <c r="A67" s="329" t="s">
        <v>418</v>
      </c>
      <c r="B67" s="330" t="s">
        <v>2710</v>
      </c>
      <c r="C67" s="330">
        <v>54.0</v>
      </c>
      <c r="D67" s="330">
        <v>15.0</v>
      </c>
      <c r="E67" s="330" t="s">
        <v>974</v>
      </c>
      <c r="F67" s="330" t="s">
        <v>2742</v>
      </c>
      <c r="G67" s="330"/>
      <c r="H67" s="330" t="s">
        <v>962</v>
      </c>
      <c r="I67" s="330" t="s">
        <v>2739</v>
      </c>
      <c r="J67" s="330"/>
      <c r="K67" s="330" t="s">
        <v>1188</v>
      </c>
      <c r="L67" s="330" t="s">
        <v>2733</v>
      </c>
      <c r="M67" s="330"/>
      <c r="N67" s="330" t="s">
        <v>2734</v>
      </c>
      <c r="O67" s="330" t="s">
        <v>2735</v>
      </c>
      <c r="P67" s="330">
        <v>0.0766</v>
      </c>
      <c r="Q67" s="330" t="s">
        <v>2717</v>
      </c>
      <c r="R67" s="330" t="s">
        <v>2719</v>
      </c>
      <c r="S67" s="330" t="s">
        <v>2718</v>
      </c>
      <c r="T67" s="330" t="s">
        <v>2719</v>
      </c>
      <c r="U67" s="330">
        <v>0.0766</v>
      </c>
      <c r="V67" s="330" t="s">
        <v>2718</v>
      </c>
      <c r="W67" s="330" t="b">
        <v>0</v>
      </c>
      <c r="X67" s="330">
        <v>2021.0</v>
      </c>
      <c r="Y67" s="330" t="s">
        <v>2736</v>
      </c>
      <c r="Z67" s="330" t="s">
        <v>2713</v>
      </c>
      <c r="AA67" s="330"/>
      <c r="AB67" s="330" t="s">
        <v>2720</v>
      </c>
      <c r="AC67" s="330" t="s">
        <v>2737</v>
      </c>
      <c r="AD67" s="330" t="s">
        <v>419</v>
      </c>
    </row>
    <row r="68" ht="15.75" customHeight="1">
      <c r="A68" s="329" t="s">
        <v>418</v>
      </c>
      <c r="B68" s="330" t="s">
        <v>2710</v>
      </c>
      <c r="C68" s="330">
        <v>55.0</v>
      </c>
      <c r="D68" s="330">
        <v>15.0</v>
      </c>
      <c r="E68" s="330" t="s">
        <v>974</v>
      </c>
      <c r="F68" s="330" t="s">
        <v>2742</v>
      </c>
      <c r="G68" s="330"/>
      <c r="H68" s="330" t="s">
        <v>962</v>
      </c>
      <c r="I68" s="330" t="s">
        <v>2739</v>
      </c>
      <c r="J68" s="330"/>
      <c r="K68" s="330" t="s">
        <v>1188</v>
      </c>
      <c r="L68" s="330" t="s">
        <v>2733</v>
      </c>
      <c r="M68" s="330"/>
      <c r="N68" s="330" t="s">
        <v>2734</v>
      </c>
      <c r="O68" s="330" t="s">
        <v>2716</v>
      </c>
      <c r="P68" s="330">
        <v>0.07582</v>
      </c>
      <c r="Q68" s="330" t="s">
        <v>2717</v>
      </c>
      <c r="R68" s="330" t="s">
        <v>2719</v>
      </c>
      <c r="S68" s="330" t="s">
        <v>2718</v>
      </c>
      <c r="T68" s="330" t="s">
        <v>2719</v>
      </c>
      <c r="U68" s="330">
        <v>0.07582</v>
      </c>
      <c r="V68" s="330" t="s">
        <v>2718</v>
      </c>
      <c r="W68" s="330" t="b">
        <v>0</v>
      </c>
      <c r="X68" s="330">
        <v>2021.0</v>
      </c>
      <c r="Y68" s="330" t="s">
        <v>2736</v>
      </c>
      <c r="Z68" s="330" t="s">
        <v>2713</v>
      </c>
      <c r="AA68" s="330"/>
      <c r="AB68" s="330" t="s">
        <v>2720</v>
      </c>
      <c r="AC68" s="330" t="s">
        <v>2737</v>
      </c>
      <c r="AD68" s="330" t="s">
        <v>419</v>
      </c>
    </row>
    <row r="69" ht="15.75" customHeight="1">
      <c r="A69" s="329" t="s">
        <v>418</v>
      </c>
      <c r="B69" s="330" t="s">
        <v>2710</v>
      </c>
      <c r="C69" s="330">
        <v>56.0</v>
      </c>
      <c r="D69" s="330">
        <v>15.0</v>
      </c>
      <c r="E69" s="330" t="s">
        <v>974</v>
      </c>
      <c r="F69" s="330" t="s">
        <v>2742</v>
      </c>
      <c r="G69" s="330"/>
      <c r="H69" s="330" t="s">
        <v>962</v>
      </c>
      <c r="I69" s="330" t="s">
        <v>2739</v>
      </c>
      <c r="J69" s="330"/>
      <c r="K69" s="330" t="s">
        <v>1188</v>
      </c>
      <c r="L69" s="330" t="s">
        <v>2733</v>
      </c>
      <c r="M69" s="330"/>
      <c r="N69" s="330" t="s">
        <v>2734</v>
      </c>
      <c r="O69" s="330" t="s">
        <v>2721</v>
      </c>
      <c r="P69" s="331">
        <v>1.16E-5</v>
      </c>
      <c r="Q69" s="330" t="s">
        <v>2717</v>
      </c>
      <c r="R69" s="330" t="s">
        <v>2719</v>
      </c>
      <c r="S69" s="330" t="s">
        <v>2718</v>
      </c>
      <c r="T69" s="330" t="s">
        <v>2719</v>
      </c>
      <c r="U69" s="331">
        <v>1.16E-5</v>
      </c>
      <c r="V69" s="330" t="s">
        <v>2718</v>
      </c>
      <c r="W69" s="330" t="b">
        <v>0</v>
      </c>
      <c r="X69" s="330">
        <v>2021.0</v>
      </c>
      <c r="Y69" s="330" t="s">
        <v>2736</v>
      </c>
      <c r="Z69" s="330" t="s">
        <v>2713</v>
      </c>
      <c r="AA69" s="330"/>
      <c r="AB69" s="330" t="s">
        <v>2720</v>
      </c>
      <c r="AC69" s="330" t="s">
        <v>2737</v>
      </c>
      <c r="AD69" s="330" t="s">
        <v>419</v>
      </c>
    </row>
    <row r="70" ht="15.75" customHeight="1">
      <c r="A70" s="329" t="s">
        <v>418</v>
      </c>
      <c r="B70" s="330" t="s">
        <v>2710</v>
      </c>
      <c r="C70" s="330">
        <v>57.0</v>
      </c>
      <c r="D70" s="330">
        <v>15.0</v>
      </c>
      <c r="E70" s="330" t="s">
        <v>974</v>
      </c>
      <c r="F70" s="330" t="s">
        <v>2742</v>
      </c>
      <c r="G70" s="330"/>
      <c r="H70" s="330" t="s">
        <v>962</v>
      </c>
      <c r="I70" s="330" t="s">
        <v>2739</v>
      </c>
      <c r="J70" s="330"/>
      <c r="K70" s="330" t="s">
        <v>1188</v>
      </c>
      <c r="L70" s="330" t="s">
        <v>2733</v>
      </c>
      <c r="M70" s="330"/>
      <c r="N70" s="330" t="s">
        <v>2734</v>
      </c>
      <c r="O70" s="330" t="s">
        <v>2724</v>
      </c>
      <c r="P70" s="331">
        <v>1.64429530201342E-6</v>
      </c>
      <c r="Q70" s="330" t="s">
        <v>2717</v>
      </c>
      <c r="R70" s="330" t="s">
        <v>2719</v>
      </c>
      <c r="S70" s="330" t="s">
        <v>2718</v>
      </c>
      <c r="T70" s="330" t="s">
        <v>2719</v>
      </c>
      <c r="U70" s="331">
        <v>1.64429530201342E-6</v>
      </c>
      <c r="V70" s="330" t="s">
        <v>2718</v>
      </c>
      <c r="W70" s="330" t="b">
        <v>0</v>
      </c>
      <c r="X70" s="330">
        <v>2021.0</v>
      </c>
      <c r="Y70" s="330" t="s">
        <v>2736</v>
      </c>
      <c r="Z70" s="330" t="s">
        <v>2713</v>
      </c>
      <c r="AA70" s="330"/>
      <c r="AB70" s="330" t="s">
        <v>2720</v>
      </c>
      <c r="AC70" s="330" t="s">
        <v>2737</v>
      </c>
      <c r="AD70" s="330" t="s">
        <v>419</v>
      </c>
    </row>
    <row r="71" ht="15.75" customHeight="1">
      <c r="A71" s="329" t="s">
        <v>418</v>
      </c>
      <c r="B71" s="330" t="s">
        <v>2710</v>
      </c>
      <c r="C71" s="330">
        <v>58.0</v>
      </c>
      <c r="D71" s="330">
        <v>16.0</v>
      </c>
      <c r="E71" s="330" t="s">
        <v>974</v>
      </c>
      <c r="F71" s="330" t="s">
        <v>2742</v>
      </c>
      <c r="G71" s="330"/>
      <c r="H71" s="330" t="s">
        <v>962</v>
      </c>
      <c r="I71" s="330" t="s">
        <v>2732</v>
      </c>
      <c r="J71" s="330"/>
      <c r="K71" s="330" t="s">
        <v>1188</v>
      </c>
      <c r="L71" s="330" t="s">
        <v>2733</v>
      </c>
      <c r="M71" s="330"/>
      <c r="N71" s="330" t="s">
        <v>2740</v>
      </c>
      <c r="O71" s="330" t="s">
        <v>2735</v>
      </c>
      <c r="P71" s="330">
        <v>0.42695</v>
      </c>
      <c r="Q71" s="330" t="s">
        <v>2717</v>
      </c>
      <c r="R71" s="330" t="s">
        <v>2715</v>
      </c>
      <c r="S71" s="330" t="s">
        <v>2718</v>
      </c>
      <c r="T71" s="330" t="s">
        <v>2719</v>
      </c>
      <c r="U71" s="330">
        <v>0.265295089912635</v>
      </c>
      <c r="V71" s="330" t="s">
        <v>2718</v>
      </c>
      <c r="W71" s="330" t="b">
        <v>0</v>
      </c>
      <c r="X71" s="330">
        <v>2021.0</v>
      </c>
      <c r="Y71" s="330" t="s">
        <v>2736</v>
      </c>
      <c r="Z71" s="330" t="s">
        <v>2713</v>
      </c>
      <c r="AA71" s="330"/>
      <c r="AB71" s="330" t="s">
        <v>2720</v>
      </c>
      <c r="AC71" s="330" t="s">
        <v>2737</v>
      </c>
      <c r="AD71" s="330" t="s">
        <v>419</v>
      </c>
    </row>
    <row r="72" ht="15.75" customHeight="1">
      <c r="A72" s="329" t="s">
        <v>418</v>
      </c>
      <c r="B72" s="330" t="s">
        <v>2710</v>
      </c>
      <c r="C72" s="330">
        <v>59.0</v>
      </c>
      <c r="D72" s="330">
        <v>16.0</v>
      </c>
      <c r="E72" s="330" t="s">
        <v>974</v>
      </c>
      <c r="F72" s="330" t="s">
        <v>2742</v>
      </c>
      <c r="G72" s="330"/>
      <c r="H72" s="330" t="s">
        <v>962</v>
      </c>
      <c r="I72" s="330" t="s">
        <v>2732</v>
      </c>
      <c r="J72" s="330"/>
      <c r="K72" s="330" t="s">
        <v>1188</v>
      </c>
      <c r="L72" s="330" t="s">
        <v>2733</v>
      </c>
      <c r="M72" s="330"/>
      <c r="N72" s="330" t="s">
        <v>2740</v>
      </c>
      <c r="O72" s="330" t="s">
        <v>2716</v>
      </c>
      <c r="P72" s="330">
        <v>0.42395</v>
      </c>
      <c r="Q72" s="330" t="s">
        <v>2717</v>
      </c>
      <c r="R72" s="330" t="s">
        <v>2715</v>
      </c>
      <c r="S72" s="330" t="s">
        <v>2718</v>
      </c>
      <c r="T72" s="330" t="s">
        <v>2719</v>
      </c>
      <c r="U72" s="330">
        <v>0.263430971702685</v>
      </c>
      <c r="V72" s="330" t="s">
        <v>2718</v>
      </c>
      <c r="W72" s="330" t="b">
        <v>0</v>
      </c>
      <c r="X72" s="330">
        <v>2021.0</v>
      </c>
      <c r="Y72" s="330" t="s">
        <v>2736</v>
      </c>
      <c r="Z72" s="330" t="s">
        <v>2713</v>
      </c>
      <c r="AA72" s="330"/>
      <c r="AB72" s="330" t="s">
        <v>2720</v>
      </c>
      <c r="AC72" s="330" t="s">
        <v>2737</v>
      </c>
      <c r="AD72" s="330" t="s">
        <v>419</v>
      </c>
    </row>
    <row r="73" ht="15.75" customHeight="1">
      <c r="A73" s="329" t="s">
        <v>418</v>
      </c>
      <c r="B73" s="330" t="s">
        <v>2710</v>
      </c>
      <c r="C73" s="330">
        <v>60.0</v>
      </c>
      <c r="D73" s="330">
        <v>16.0</v>
      </c>
      <c r="E73" s="330" t="s">
        <v>974</v>
      </c>
      <c r="F73" s="330" t="s">
        <v>2742</v>
      </c>
      <c r="G73" s="330"/>
      <c r="H73" s="330" t="s">
        <v>962</v>
      </c>
      <c r="I73" s="330" t="s">
        <v>2732</v>
      </c>
      <c r="J73" s="330"/>
      <c r="K73" s="330" t="s">
        <v>1188</v>
      </c>
      <c r="L73" s="330" t="s">
        <v>2733</v>
      </c>
      <c r="M73" s="330"/>
      <c r="N73" s="330" t="s">
        <v>2740</v>
      </c>
      <c r="O73" s="330" t="s">
        <v>2721</v>
      </c>
      <c r="P73" s="331">
        <v>4.0E-7</v>
      </c>
      <c r="Q73" s="330" t="s">
        <v>2717</v>
      </c>
      <c r="R73" s="330" t="s">
        <v>2715</v>
      </c>
      <c r="S73" s="330" t="s">
        <v>2718</v>
      </c>
      <c r="T73" s="330" t="s">
        <v>2719</v>
      </c>
      <c r="U73" s="331">
        <v>2.48549094659922E-7</v>
      </c>
      <c r="V73" s="330" t="s">
        <v>2718</v>
      </c>
      <c r="W73" s="330" t="b">
        <v>0</v>
      </c>
      <c r="X73" s="330">
        <v>2021.0</v>
      </c>
      <c r="Y73" s="330" t="s">
        <v>2736</v>
      </c>
      <c r="Z73" s="330" t="s">
        <v>2713</v>
      </c>
      <c r="AA73" s="330"/>
      <c r="AB73" s="330" t="s">
        <v>2720</v>
      </c>
      <c r="AC73" s="330" t="s">
        <v>2737</v>
      </c>
      <c r="AD73" s="330" t="s">
        <v>419</v>
      </c>
    </row>
    <row r="74" ht="15.75" customHeight="1">
      <c r="A74" s="329" t="s">
        <v>418</v>
      </c>
      <c r="B74" s="330" t="s">
        <v>2710</v>
      </c>
      <c r="C74" s="330">
        <v>61.0</v>
      </c>
      <c r="D74" s="330">
        <v>16.0</v>
      </c>
      <c r="E74" s="330" t="s">
        <v>974</v>
      </c>
      <c r="F74" s="330" t="s">
        <v>2742</v>
      </c>
      <c r="G74" s="330"/>
      <c r="H74" s="330" t="s">
        <v>962</v>
      </c>
      <c r="I74" s="330" t="s">
        <v>2732</v>
      </c>
      <c r="J74" s="330"/>
      <c r="K74" s="330" t="s">
        <v>1188</v>
      </c>
      <c r="L74" s="330" t="s">
        <v>2733</v>
      </c>
      <c r="M74" s="330"/>
      <c r="N74" s="330" t="s">
        <v>2740</v>
      </c>
      <c r="O74" s="330" t="s">
        <v>2724</v>
      </c>
      <c r="P74" s="331">
        <v>1.00671140939597E-5</v>
      </c>
      <c r="Q74" s="330" t="s">
        <v>2717</v>
      </c>
      <c r="R74" s="330" t="s">
        <v>2715</v>
      </c>
      <c r="S74" s="330" t="s">
        <v>2718</v>
      </c>
      <c r="T74" s="330" t="s">
        <v>2719</v>
      </c>
      <c r="U74" s="331">
        <v>6.25543023472953E-6</v>
      </c>
      <c r="V74" s="330" t="s">
        <v>2718</v>
      </c>
      <c r="W74" s="330" t="b">
        <v>0</v>
      </c>
      <c r="X74" s="330">
        <v>2021.0</v>
      </c>
      <c r="Y74" s="330" t="s">
        <v>2736</v>
      </c>
      <c r="Z74" s="330" t="s">
        <v>2713</v>
      </c>
      <c r="AA74" s="330"/>
      <c r="AB74" s="330" t="s">
        <v>2720</v>
      </c>
      <c r="AC74" s="330" t="s">
        <v>2737</v>
      </c>
      <c r="AD74" s="330" t="s">
        <v>419</v>
      </c>
    </row>
    <row r="75" ht="15.75" customHeight="1">
      <c r="A75" s="329" t="s">
        <v>418</v>
      </c>
      <c r="B75" s="330" t="s">
        <v>2710</v>
      </c>
      <c r="C75" s="330">
        <v>62.0</v>
      </c>
      <c r="D75" s="330">
        <v>17.0</v>
      </c>
      <c r="E75" s="330" t="s">
        <v>974</v>
      </c>
      <c r="F75" s="330" t="s">
        <v>2742</v>
      </c>
      <c r="G75" s="330"/>
      <c r="H75" s="330" t="s">
        <v>962</v>
      </c>
      <c r="I75" s="330" t="s">
        <v>2738</v>
      </c>
      <c r="J75" s="330"/>
      <c r="K75" s="330" t="s">
        <v>1188</v>
      </c>
      <c r="L75" s="330" t="s">
        <v>2733</v>
      </c>
      <c r="M75" s="330"/>
      <c r="N75" s="330" t="s">
        <v>2740</v>
      </c>
      <c r="O75" s="330" t="s">
        <v>2735</v>
      </c>
      <c r="P75" s="330">
        <v>0.50383</v>
      </c>
      <c r="Q75" s="330" t="s">
        <v>2717</v>
      </c>
      <c r="R75" s="330" t="s">
        <v>2715</v>
      </c>
      <c r="S75" s="330" t="s">
        <v>2718</v>
      </c>
      <c r="T75" s="330" t="s">
        <v>2719</v>
      </c>
      <c r="U75" s="330">
        <v>0.313066225906272</v>
      </c>
      <c r="V75" s="330" t="s">
        <v>2718</v>
      </c>
      <c r="W75" s="330" t="b">
        <v>0</v>
      </c>
      <c r="X75" s="330">
        <v>2021.0</v>
      </c>
      <c r="Y75" s="330" t="s">
        <v>2736</v>
      </c>
      <c r="Z75" s="330" t="s">
        <v>2713</v>
      </c>
      <c r="AA75" s="330"/>
      <c r="AB75" s="330" t="s">
        <v>2720</v>
      </c>
      <c r="AC75" s="330" t="s">
        <v>2737</v>
      </c>
      <c r="AD75" s="330" t="s">
        <v>419</v>
      </c>
    </row>
    <row r="76" ht="15.75" customHeight="1">
      <c r="A76" s="329" t="s">
        <v>418</v>
      </c>
      <c r="B76" s="330" t="s">
        <v>2710</v>
      </c>
      <c r="C76" s="330">
        <v>63.0</v>
      </c>
      <c r="D76" s="330">
        <v>17.0</v>
      </c>
      <c r="E76" s="330" t="s">
        <v>974</v>
      </c>
      <c r="F76" s="330" t="s">
        <v>2742</v>
      </c>
      <c r="G76" s="330"/>
      <c r="H76" s="330" t="s">
        <v>962</v>
      </c>
      <c r="I76" s="330" t="s">
        <v>2738</v>
      </c>
      <c r="J76" s="330"/>
      <c r="K76" s="330" t="s">
        <v>1188</v>
      </c>
      <c r="L76" s="330" t="s">
        <v>2733</v>
      </c>
      <c r="M76" s="330"/>
      <c r="N76" s="330" t="s">
        <v>2740</v>
      </c>
      <c r="O76" s="330" t="s">
        <v>2716</v>
      </c>
      <c r="P76" s="330">
        <v>0.50265</v>
      </c>
      <c r="Q76" s="330" t="s">
        <v>2717</v>
      </c>
      <c r="R76" s="330" t="s">
        <v>2715</v>
      </c>
      <c r="S76" s="330" t="s">
        <v>2718</v>
      </c>
      <c r="T76" s="330" t="s">
        <v>2719</v>
      </c>
      <c r="U76" s="330">
        <v>0.312333006077025</v>
      </c>
      <c r="V76" s="330" t="s">
        <v>2718</v>
      </c>
      <c r="W76" s="330" t="b">
        <v>0</v>
      </c>
      <c r="X76" s="330">
        <v>2021.0</v>
      </c>
      <c r="Y76" s="330" t="s">
        <v>2736</v>
      </c>
      <c r="Z76" s="330" t="s">
        <v>2713</v>
      </c>
      <c r="AA76" s="330"/>
      <c r="AB76" s="330" t="s">
        <v>2720</v>
      </c>
      <c r="AC76" s="330" t="s">
        <v>2737</v>
      </c>
      <c r="AD76" s="330" t="s">
        <v>419</v>
      </c>
    </row>
    <row r="77" ht="15.75" customHeight="1">
      <c r="A77" s="329" t="s">
        <v>418</v>
      </c>
      <c r="B77" s="330" t="s">
        <v>2710</v>
      </c>
      <c r="C77" s="330">
        <v>64.0</v>
      </c>
      <c r="D77" s="330">
        <v>17.0</v>
      </c>
      <c r="E77" s="330" t="s">
        <v>974</v>
      </c>
      <c r="F77" s="330" t="s">
        <v>2742</v>
      </c>
      <c r="G77" s="330"/>
      <c r="H77" s="330" t="s">
        <v>962</v>
      </c>
      <c r="I77" s="330" t="s">
        <v>2738</v>
      </c>
      <c r="J77" s="330"/>
      <c r="K77" s="330" t="s">
        <v>1188</v>
      </c>
      <c r="L77" s="330" t="s">
        <v>2733</v>
      </c>
      <c r="M77" s="330"/>
      <c r="N77" s="330" t="s">
        <v>2740</v>
      </c>
      <c r="O77" s="330" t="s">
        <v>2721</v>
      </c>
      <c r="P77" s="331">
        <v>1.52E-5</v>
      </c>
      <c r="Q77" s="330" t="s">
        <v>2717</v>
      </c>
      <c r="R77" s="330" t="s">
        <v>2715</v>
      </c>
      <c r="S77" s="330" t="s">
        <v>2718</v>
      </c>
      <c r="T77" s="330" t="s">
        <v>2719</v>
      </c>
      <c r="U77" s="331">
        <v>9.44486559707599E-6</v>
      </c>
      <c r="V77" s="330" t="s">
        <v>2718</v>
      </c>
      <c r="W77" s="330" t="b">
        <v>0</v>
      </c>
      <c r="X77" s="330">
        <v>2021.0</v>
      </c>
      <c r="Y77" s="330" t="s">
        <v>2736</v>
      </c>
      <c r="Z77" s="330" t="s">
        <v>2713</v>
      </c>
      <c r="AA77" s="330"/>
      <c r="AB77" s="330" t="s">
        <v>2720</v>
      </c>
      <c r="AC77" s="330" t="s">
        <v>2737</v>
      </c>
      <c r="AD77" s="330" t="s">
        <v>419</v>
      </c>
    </row>
    <row r="78" ht="15.75" customHeight="1">
      <c r="A78" s="329" t="s">
        <v>418</v>
      </c>
      <c r="B78" s="330" t="s">
        <v>2710</v>
      </c>
      <c r="C78" s="330">
        <v>65.0</v>
      </c>
      <c r="D78" s="330">
        <v>17.0</v>
      </c>
      <c r="E78" s="330" t="s">
        <v>974</v>
      </c>
      <c r="F78" s="330" t="s">
        <v>2742</v>
      </c>
      <c r="G78" s="330"/>
      <c r="H78" s="330" t="s">
        <v>962</v>
      </c>
      <c r="I78" s="330" t="s">
        <v>2738</v>
      </c>
      <c r="J78" s="330"/>
      <c r="K78" s="330" t="s">
        <v>1188</v>
      </c>
      <c r="L78" s="330" t="s">
        <v>2733</v>
      </c>
      <c r="M78" s="330"/>
      <c r="N78" s="330" t="s">
        <v>2740</v>
      </c>
      <c r="O78" s="330" t="s">
        <v>2724</v>
      </c>
      <c r="P78" s="331">
        <v>2.65100671140939E-6</v>
      </c>
      <c r="Q78" s="330" t="s">
        <v>2717</v>
      </c>
      <c r="R78" s="330" t="s">
        <v>2715</v>
      </c>
      <c r="S78" s="330" t="s">
        <v>2718</v>
      </c>
      <c r="T78" s="330" t="s">
        <v>2719</v>
      </c>
      <c r="U78" s="331">
        <v>1.6472632951453E-6</v>
      </c>
      <c r="V78" s="330" t="s">
        <v>2718</v>
      </c>
      <c r="W78" s="330" t="b">
        <v>0</v>
      </c>
      <c r="X78" s="330">
        <v>2021.0</v>
      </c>
      <c r="Y78" s="330" t="s">
        <v>2736</v>
      </c>
      <c r="Z78" s="330" t="s">
        <v>2713</v>
      </c>
      <c r="AA78" s="330"/>
      <c r="AB78" s="330" t="s">
        <v>2720</v>
      </c>
      <c r="AC78" s="330" t="s">
        <v>2737</v>
      </c>
      <c r="AD78" s="330" t="s">
        <v>419</v>
      </c>
    </row>
    <row r="79" ht="15.75" customHeight="1">
      <c r="A79" s="329" t="s">
        <v>418</v>
      </c>
      <c r="B79" s="330" t="s">
        <v>2710</v>
      </c>
      <c r="C79" s="330">
        <v>66.0</v>
      </c>
      <c r="D79" s="330">
        <v>18.0</v>
      </c>
      <c r="E79" s="330" t="s">
        <v>974</v>
      </c>
      <c r="F79" s="330" t="s">
        <v>2742</v>
      </c>
      <c r="G79" s="330"/>
      <c r="H79" s="330" t="s">
        <v>962</v>
      </c>
      <c r="I79" s="330" t="s">
        <v>2739</v>
      </c>
      <c r="J79" s="330"/>
      <c r="K79" s="330" t="s">
        <v>1188</v>
      </c>
      <c r="L79" s="330" t="s">
        <v>2733</v>
      </c>
      <c r="M79" s="330"/>
      <c r="N79" s="330" t="s">
        <v>2740</v>
      </c>
      <c r="O79" s="330" t="s">
        <v>2735</v>
      </c>
      <c r="P79" s="330">
        <v>0.12327</v>
      </c>
      <c r="Q79" s="330" t="s">
        <v>2717</v>
      </c>
      <c r="R79" s="330" t="s">
        <v>2715</v>
      </c>
      <c r="S79" s="330" t="s">
        <v>2718</v>
      </c>
      <c r="T79" s="330" t="s">
        <v>2719</v>
      </c>
      <c r="U79" s="330">
        <v>0.0765966172468216</v>
      </c>
      <c r="V79" s="330" t="s">
        <v>2718</v>
      </c>
      <c r="W79" s="330" t="b">
        <v>0</v>
      </c>
      <c r="X79" s="330">
        <v>2021.0</v>
      </c>
      <c r="Y79" s="330" t="s">
        <v>2736</v>
      </c>
      <c r="Z79" s="330" t="s">
        <v>2713</v>
      </c>
      <c r="AA79" s="330"/>
      <c r="AB79" s="330" t="s">
        <v>2720</v>
      </c>
      <c r="AC79" s="330" t="s">
        <v>2737</v>
      </c>
      <c r="AD79" s="330" t="s">
        <v>419</v>
      </c>
    </row>
    <row r="80" ht="15.75" customHeight="1">
      <c r="A80" s="329" t="s">
        <v>418</v>
      </c>
      <c r="B80" s="330" t="s">
        <v>2710</v>
      </c>
      <c r="C80" s="330">
        <v>67.0</v>
      </c>
      <c r="D80" s="330">
        <v>18.0</v>
      </c>
      <c r="E80" s="330" t="s">
        <v>974</v>
      </c>
      <c r="F80" s="330" t="s">
        <v>2742</v>
      </c>
      <c r="G80" s="330"/>
      <c r="H80" s="330" t="s">
        <v>962</v>
      </c>
      <c r="I80" s="330" t="s">
        <v>2739</v>
      </c>
      <c r="J80" s="330"/>
      <c r="K80" s="330" t="s">
        <v>1188</v>
      </c>
      <c r="L80" s="330" t="s">
        <v>2733</v>
      </c>
      <c r="M80" s="330"/>
      <c r="N80" s="330" t="s">
        <v>2740</v>
      </c>
      <c r="O80" s="330" t="s">
        <v>2716</v>
      </c>
      <c r="P80" s="330">
        <v>0.12202</v>
      </c>
      <c r="Q80" s="330" t="s">
        <v>2717</v>
      </c>
      <c r="R80" s="330" t="s">
        <v>2715</v>
      </c>
      <c r="S80" s="330" t="s">
        <v>2718</v>
      </c>
      <c r="T80" s="330" t="s">
        <v>2719</v>
      </c>
      <c r="U80" s="330">
        <v>0.0758199013260094</v>
      </c>
      <c r="V80" s="330" t="s">
        <v>2718</v>
      </c>
      <c r="W80" s="330" t="b">
        <v>0</v>
      </c>
      <c r="X80" s="330">
        <v>2021.0</v>
      </c>
      <c r="Y80" s="330" t="s">
        <v>2736</v>
      </c>
      <c r="Z80" s="330" t="s">
        <v>2713</v>
      </c>
      <c r="AA80" s="330"/>
      <c r="AB80" s="330" t="s">
        <v>2720</v>
      </c>
      <c r="AC80" s="330" t="s">
        <v>2737</v>
      </c>
      <c r="AD80" s="330" t="s">
        <v>419</v>
      </c>
    </row>
    <row r="81" ht="15.75" customHeight="1">
      <c r="A81" s="329" t="s">
        <v>418</v>
      </c>
      <c r="B81" s="330" t="s">
        <v>2710</v>
      </c>
      <c r="C81" s="330">
        <v>68.0</v>
      </c>
      <c r="D81" s="330">
        <v>18.0</v>
      </c>
      <c r="E81" s="330" t="s">
        <v>974</v>
      </c>
      <c r="F81" s="330" t="s">
        <v>2742</v>
      </c>
      <c r="G81" s="330"/>
      <c r="H81" s="330" t="s">
        <v>962</v>
      </c>
      <c r="I81" s="330" t="s">
        <v>2739</v>
      </c>
      <c r="J81" s="330"/>
      <c r="K81" s="330" t="s">
        <v>1188</v>
      </c>
      <c r="L81" s="330" t="s">
        <v>2733</v>
      </c>
      <c r="M81" s="330"/>
      <c r="N81" s="330" t="s">
        <v>2740</v>
      </c>
      <c r="O81" s="330" t="s">
        <v>2721</v>
      </c>
      <c r="P81" s="331">
        <v>1.84E-5</v>
      </c>
      <c r="Q81" s="330" t="s">
        <v>2717</v>
      </c>
      <c r="R81" s="330" t="s">
        <v>2715</v>
      </c>
      <c r="S81" s="330" t="s">
        <v>2718</v>
      </c>
      <c r="T81" s="330" t="s">
        <v>2719</v>
      </c>
      <c r="U81" s="331">
        <v>1.1433258354356E-5</v>
      </c>
      <c r="V81" s="330" t="s">
        <v>2718</v>
      </c>
      <c r="W81" s="330" t="b">
        <v>0</v>
      </c>
      <c r="X81" s="330">
        <v>2021.0</v>
      </c>
      <c r="Y81" s="330" t="s">
        <v>2736</v>
      </c>
      <c r="Z81" s="330" t="s">
        <v>2713</v>
      </c>
      <c r="AA81" s="330"/>
      <c r="AB81" s="330" t="s">
        <v>2720</v>
      </c>
      <c r="AC81" s="330" t="s">
        <v>2737</v>
      </c>
      <c r="AD81" s="330" t="s">
        <v>419</v>
      </c>
    </row>
    <row r="82" ht="15.75" customHeight="1">
      <c r="A82" s="329" t="s">
        <v>418</v>
      </c>
      <c r="B82" s="330" t="s">
        <v>2710</v>
      </c>
      <c r="C82" s="330">
        <v>69.0</v>
      </c>
      <c r="D82" s="330">
        <v>18.0</v>
      </c>
      <c r="E82" s="330" t="s">
        <v>974</v>
      </c>
      <c r="F82" s="330" t="s">
        <v>2742</v>
      </c>
      <c r="G82" s="330"/>
      <c r="H82" s="330" t="s">
        <v>962</v>
      </c>
      <c r="I82" s="330" t="s">
        <v>2739</v>
      </c>
      <c r="J82" s="330"/>
      <c r="K82" s="330" t="s">
        <v>1188</v>
      </c>
      <c r="L82" s="330" t="s">
        <v>2733</v>
      </c>
      <c r="M82" s="330"/>
      <c r="N82" s="330" t="s">
        <v>2740</v>
      </c>
      <c r="O82" s="330" t="s">
        <v>2724</v>
      </c>
      <c r="P82" s="331">
        <v>2.65100671140939E-6</v>
      </c>
      <c r="Q82" s="330" t="s">
        <v>2717</v>
      </c>
      <c r="R82" s="330" t="s">
        <v>2715</v>
      </c>
      <c r="S82" s="330" t="s">
        <v>2718</v>
      </c>
      <c r="T82" s="330" t="s">
        <v>2719</v>
      </c>
      <c r="U82" s="331">
        <v>1.6472632951453E-6</v>
      </c>
      <c r="V82" s="330" t="s">
        <v>2718</v>
      </c>
      <c r="W82" s="330" t="b">
        <v>0</v>
      </c>
      <c r="X82" s="330">
        <v>2021.0</v>
      </c>
      <c r="Y82" s="330" t="s">
        <v>2736</v>
      </c>
      <c r="Z82" s="330" t="s">
        <v>2713</v>
      </c>
      <c r="AA82" s="330"/>
      <c r="AB82" s="330" t="s">
        <v>2720</v>
      </c>
      <c r="AC82" s="330" t="s">
        <v>2737</v>
      </c>
      <c r="AD82" s="330" t="s">
        <v>419</v>
      </c>
    </row>
    <row r="83" ht="15.75" customHeight="1">
      <c r="A83" s="329" t="s">
        <v>418</v>
      </c>
      <c r="B83" s="330" t="s">
        <v>2710</v>
      </c>
      <c r="C83" s="330">
        <v>70.0</v>
      </c>
      <c r="D83" s="330">
        <v>19.0</v>
      </c>
      <c r="E83" s="330" t="s">
        <v>974</v>
      </c>
      <c r="F83" s="330" t="s">
        <v>2743</v>
      </c>
      <c r="G83" s="330"/>
      <c r="H83" s="330" t="s">
        <v>962</v>
      </c>
      <c r="I83" s="330" t="s">
        <v>2732</v>
      </c>
      <c r="J83" s="330"/>
      <c r="K83" s="330" t="s">
        <v>1188</v>
      </c>
      <c r="L83" s="330" t="s">
        <v>2733</v>
      </c>
      <c r="M83" s="330"/>
      <c r="N83" s="330" t="s">
        <v>2734</v>
      </c>
      <c r="O83" s="330" t="s">
        <v>2735</v>
      </c>
      <c r="P83" s="330">
        <v>0.24116</v>
      </c>
      <c r="Q83" s="330" t="s">
        <v>2717</v>
      </c>
      <c r="R83" s="330" t="s">
        <v>2719</v>
      </c>
      <c r="S83" s="330" t="s">
        <v>2718</v>
      </c>
      <c r="T83" s="330" t="s">
        <v>2719</v>
      </c>
      <c r="U83" s="330">
        <v>0.24116</v>
      </c>
      <c r="V83" s="330" t="s">
        <v>2718</v>
      </c>
      <c r="W83" s="330" t="b">
        <v>0</v>
      </c>
      <c r="X83" s="330">
        <v>2021.0</v>
      </c>
      <c r="Y83" s="330" t="s">
        <v>2736</v>
      </c>
      <c r="Z83" s="330" t="s">
        <v>2713</v>
      </c>
      <c r="AA83" s="330"/>
      <c r="AB83" s="330" t="s">
        <v>2720</v>
      </c>
      <c r="AC83" s="330" t="s">
        <v>2737</v>
      </c>
      <c r="AD83" s="330" t="s">
        <v>419</v>
      </c>
    </row>
    <row r="84" ht="15.75" customHeight="1">
      <c r="A84" s="329" t="s">
        <v>418</v>
      </c>
      <c r="B84" s="330" t="s">
        <v>2710</v>
      </c>
      <c r="C84" s="330">
        <v>71.0</v>
      </c>
      <c r="D84" s="330">
        <v>19.0</v>
      </c>
      <c r="E84" s="330" t="s">
        <v>974</v>
      </c>
      <c r="F84" s="330" t="s">
        <v>2743</v>
      </c>
      <c r="G84" s="330"/>
      <c r="H84" s="330" t="s">
        <v>962</v>
      </c>
      <c r="I84" s="330" t="s">
        <v>2732</v>
      </c>
      <c r="J84" s="330"/>
      <c r="K84" s="330" t="s">
        <v>1188</v>
      </c>
      <c r="L84" s="330" t="s">
        <v>2733</v>
      </c>
      <c r="M84" s="330"/>
      <c r="N84" s="330" t="s">
        <v>2734</v>
      </c>
      <c r="O84" s="330" t="s">
        <v>2716</v>
      </c>
      <c r="P84" s="330">
        <v>0.2393</v>
      </c>
      <c r="Q84" s="330" t="s">
        <v>2717</v>
      </c>
      <c r="R84" s="330" t="s">
        <v>2719</v>
      </c>
      <c r="S84" s="330" t="s">
        <v>2718</v>
      </c>
      <c r="T84" s="330" t="s">
        <v>2719</v>
      </c>
      <c r="U84" s="330">
        <v>0.2393</v>
      </c>
      <c r="V84" s="330" t="s">
        <v>2718</v>
      </c>
      <c r="W84" s="330" t="b">
        <v>0</v>
      </c>
      <c r="X84" s="330">
        <v>2021.0</v>
      </c>
      <c r="Y84" s="330" t="s">
        <v>2736</v>
      </c>
      <c r="Z84" s="330" t="s">
        <v>2713</v>
      </c>
      <c r="AA84" s="330"/>
      <c r="AB84" s="330" t="s">
        <v>2720</v>
      </c>
      <c r="AC84" s="330" t="s">
        <v>2737</v>
      </c>
      <c r="AD84" s="330" t="s">
        <v>419</v>
      </c>
    </row>
    <row r="85" ht="15.75" customHeight="1">
      <c r="A85" s="329" t="s">
        <v>418</v>
      </c>
      <c r="B85" s="330" t="s">
        <v>2710</v>
      </c>
      <c r="C85" s="330">
        <v>72.0</v>
      </c>
      <c r="D85" s="330">
        <v>19.0</v>
      </c>
      <c r="E85" s="330" t="s">
        <v>974</v>
      </c>
      <c r="F85" s="330" t="s">
        <v>2743</v>
      </c>
      <c r="G85" s="330"/>
      <c r="H85" s="330" t="s">
        <v>962</v>
      </c>
      <c r="I85" s="330" t="s">
        <v>2732</v>
      </c>
      <c r="J85" s="330"/>
      <c r="K85" s="330" t="s">
        <v>1188</v>
      </c>
      <c r="L85" s="330" t="s">
        <v>2733</v>
      </c>
      <c r="M85" s="330"/>
      <c r="N85" s="330" t="s">
        <v>2734</v>
      </c>
      <c r="O85" s="330" t="s">
        <v>2724</v>
      </c>
      <c r="P85" s="330">
        <v>0.00186</v>
      </c>
      <c r="Q85" s="330" t="s">
        <v>2717</v>
      </c>
      <c r="R85" s="330" t="s">
        <v>2719</v>
      </c>
      <c r="S85" s="330" t="s">
        <v>2718</v>
      </c>
      <c r="T85" s="330" t="s">
        <v>2719</v>
      </c>
      <c r="U85" s="330">
        <v>0.00186</v>
      </c>
      <c r="V85" s="330" t="s">
        <v>2718</v>
      </c>
      <c r="W85" s="330" t="b">
        <v>0</v>
      </c>
      <c r="X85" s="330">
        <v>2021.0</v>
      </c>
      <c r="Y85" s="330" t="s">
        <v>2736</v>
      </c>
      <c r="Z85" s="330" t="s">
        <v>2713</v>
      </c>
      <c r="AA85" s="330"/>
      <c r="AB85" s="330" t="s">
        <v>2720</v>
      </c>
      <c r="AC85" s="330" t="s">
        <v>2737</v>
      </c>
      <c r="AD85" s="330" t="s">
        <v>419</v>
      </c>
    </row>
    <row r="86" ht="15.75" customHeight="1">
      <c r="A86" s="329" t="s">
        <v>418</v>
      </c>
      <c r="B86" s="330" t="s">
        <v>2710</v>
      </c>
      <c r="C86" s="330">
        <v>73.0</v>
      </c>
      <c r="D86" s="330">
        <v>20.0</v>
      </c>
      <c r="E86" s="330" t="s">
        <v>974</v>
      </c>
      <c r="F86" s="330" t="s">
        <v>2743</v>
      </c>
      <c r="G86" s="330"/>
      <c r="H86" s="330" t="s">
        <v>962</v>
      </c>
      <c r="I86" s="330" t="s">
        <v>2738</v>
      </c>
      <c r="J86" s="330"/>
      <c r="K86" s="330" t="s">
        <v>1188</v>
      </c>
      <c r="L86" s="330" t="s">
        <v>2733</v>
      </c>
      <c r="M86" s="330"/>
      <c r="N86" s="330" t="s">
        <v>2734</v>
      </c>
      <c r="O86" s="330" t="s">
        <v>2735</v>
      </c>
      <c r="P86" s="330">
        <v>0.21047</v>
      </c>
      <c r="Q86" s="330" t="s">
        <v>2717</v>
      </c>
      <c r="R86" s="330" t="s">
        <v>2719</v>
      </c>
      <c r="S86" s="330" t="s">
        <v>2718</v>
      </c>
      <c r="T86" s="330" t="s">
        <v>2719</v>
      </c>
      <c r="U86" s="330">
        <v>0.21047</v>
      </c>
      <c r="V86" s="330" t="s">
        <v>2718</v>
      </c>
      <c r="W86" s="330" t="b">
        <v>0</v>
      </c>
      <c r="X86" s="330">
        <v>2021.0</v>
      </c>
      <c r="Y86" s="330" t="s">
        <v>2736</v>
      </c>
      <c r="Z86" s="330" t="s">
        <v>2713</v>
      </c>
      <c r="AA86" s="330"/>
      <c r="AB86" s="330" t="s">
        <v>2720</v>
      </c>
      <c r="AC86" s="330" t="s">
        <v>2737</v>
      </c>
      <c r="AD86" s="330" t="s">
        <v>419</v>
      </c>
    </row>
    <row r="87" ht="15.75" customHeight="1">
      <c r="A87" s="329" t="s">
        <v>418</v>
      </c>
      <c r="B87" s="330" t="s">
        <v>2710</v>
      </c>
      <c r="C87" s="330">
        <v>74.0</v>
      </c>
      <c r="D87" s="330">
        <v>20.0</v>
      </c>
      <c r="E87" s="330" t="s">
        <v>974</v>
      </c>
      <c r="F87" s="330" t="s">
        <v>2743</v>
      </c>
      <c r="G87" s="330"/>
      <c r="H87" s="330" t="s">
        <v>962</v>
      </c>
      <c r="I87" s="330" t="s">
        <v>2738</v>
      </c>
      <c r="J87" s="330"/>
      <c r="K87" s="330" t="s">
        <v>1188</v>
      </c>
      <c r="L87" s="330" t="s">
        <v>2733</v>
      </c>
      <c r="M87" s="330"/>
      <c r="N87" s="330" t="s">
        <v>2734</v>
      </c>
      <c r="O87" s="330" t="s">
        <v>2716</v>
      </c>
      <c r="P87" s="330">
        <v>0.20975</v>
      </c>
      <c r="Q87" s="330" t="s">
        <v>2717</v>
      </c>
      <c r="R87" s="330" t="s">
        <v>2719</v>
      </c>
      <c r="S87" s="330" t="s">
        <v>2718</v>
      </c>
      <c r="T87" s="330" t="s">
        <v>2719</v>
      </c>
      <c r="U87" s="330">
        <v>0.20975</v>
      </c>
      <c r="V87" s="330" t="s">
        <v>2718</v>
      </c>
      <c r="W87" s="330" t="b">
        <v>0</v>
      </c>
      <c r="X87" s="330">
        <v>2021.0</v>
      </c>
      <c r="Y87" s="330" t="s">
        <v>2736</v>
      </c>
      <c r="Z87" s="330" t="s">
        <v>2713</v>
      </c>
      <c r="AA87" s="330"/>
      <c r="AB87" s="330" t="s">
        <v>2720</v>
      </c>
      <c r="AC87" s="330" t="s">
        <v>2737</v>
      </c>
      <c r="AD87" s="330" t="s">
        <v>419</v>
      </c>
    </row>
    <row r="88" ht="15.75" customHeight="1">
      <c r="A88" s="329" t="s">
        <v>418</v>
      </c>
      <c r="B88" s="330" t="s">
        <v>2710</v>
      </c>
      <c r="C88" s="330">
        <v>75.0</v>
      </c>
      <c r="D88" s="330">
        <v>20.0</v>
      </c>
      <c r="E88" s="330" t="s">
        <v>974</v>
      </c>
      <c r="F88" s="330" t="s">
        <v>2743</v>
      </c>
      <c r="G88" s="330"/>
      <c r="H88" s="330" t="s">
        <v>962</v>
      </c>
      <c r="I88" s="330" t="s">
        <v>2738</v>
      </c>
      <c r="J88" s="330"/>
      <c r="K88" s="330" t="s">
        <v>1188</v>
      </c>
      <c r="L88" s="330" t="s">
        <v>2733</v>
      </c>
      <c r="M88" s="330"/>
      <c r="N88" s="330" t="s">
        <v>2734</v>
      </c>
      <c r="O88" s="330" t="s">
        <v>2721</v>
      </c>
      <c r="P88" s="331">
        <v>9.6E-6</v>
      </c>
      <c r="Q88" s="330" t="s">
        <v>2717</v>
      </c>
      <c r="R88" s="330" t="s">
        <v>2719</v>
      </c>
      <c r="S88" s="330" t="s">
        <v>2718</v>
      </c>
      <c r="T88" s="330" t="s">
        <v>2719</v>
      </c>
      <c r="U88" s="331">
        <v>9.6E-6</v>
      </c>
      <c r="V88" s="330" t="s">
        <v>2718</v>
      </c>
      <c r="W88" s="330" t="b">
        <v>0</v>
      </c>
      <c r="X88" s="330">
        <v>2021.0</v>
      </c>
      <c r="Y88" s="330" t="s">
        <v>2736</v>
      </c>
      <c r="Z88" s="330" t="s">
        <v>2713</v>
      </c>
      <c r="AA88" s="330"/>
      <c r="AB88" s="330" t="s">
        <v>2720</v>
      </c>
      <c r="AC88" s="330" t="s">
        <v>2737</v>
      </c>
      <c r="AD88" s="330" t="s">
        <v>419</v>
      </c>
    </row>
    <row r="89" ht="15.75" customHeight="1">
      <c r="A89" s="329" t="s">
        <v>418</v>
      </c>
      <c r="B89" s="330" t="s">
        <v>2710</v>
      </c>
      <c r="C89" s="330">
        <v>76.0</v>
      </c>
      <c r="D89" s="330">
        <v>20.0</v>
      </c>
      <c r="E89" s="330" t="s">
        <v>974</v>
      </c>
      <c r="F89" s="330" t="s">
        <v>2743</v>
      </c>
      <c r="G89" s="330"/>
      <c r="H89" s="330" t="s">
        <v>962</v>
      </c>
      <c r="I89" s="330" t="s">
        <v>2738</v>
      </c>
      <c r="J89" s="330"/>
      <c r="K89" s="330" t="s">
        <v>1188</v>
      </c>
      <c r="L89" s="330" t="s">
        <v>2733</v>
      </c>
      <c r="M89" s="330"/>
      <c r="N89" s="330" t="s">
        <v>2734</v>
      </c>
      <c r="O89" s="330" t="s">
        <v>2724</v>
      </c>
      <c r="P89" s="331">
        <v>1.64429530201342E-6</v>
      </c>
      <c r="Q89" s="330" t="s">
        <v>2717</v>
      </c>
      <c r="R89" s="330" t="s">
        <v>2719</v>
      </c>
      <c r="S89" s="330" t="s">
        <v>2718</v>
      </c>
      <c r="T89" s="330" t="s">
        <v>2719</v>
      </c>
      <c r="U89" s="331">
        <v>1.64429530201342E-6</v>
      </c>
      <c r="V89" s="330" t="s">
        <v>2718</v>
      </c>
      <c r="W89" s="330" t="b">
        <v>0</v>
      </c>
      <c r="X89" s="330">
        <v>2021.0</v>
      </c>
      <c r="Y89" s="330" t="s">
        <v>2736</v>
      </c>
      <c r="Z89" s="330" t="s">
        <v>2713</v>
      </c>
      <c r="AA89" s="330"/>
      <c r="AB89" s="330" t="s">
        <v>2720</v>
      </c>
      <c r="AC89" s="330" t="s">
        <v>2737</v>
      </c>
      <c r="AD89" s="330" t="s">
        <v>419</v>
      </c>
    </row>
    <row r="90" ht="15.75" customHeight="1">
      <c r="A90" s="329" t="s">
        <v>418</v>
      </c>
      <c r="B90" s="330" t="s">
        <v>2710</v>
      </c>
      <c r="C90" s="330">
        <v>77.0</v>
      </c>
      <c r="D90" s="330">
        <v>21.0</v>
      </c>
      <c r="E90" s="330" t="s">
        <v>974</v>
      </c>
      <c r="F90" s="330" t="s">
        <v>2743</v>
      </c>
      <c r="G90" s="330"/>
      <c r="H90" s="330" t="s">
        <v>962</v>
      </c>
      <c r="I90" s="330" t="s">
        <v>2744</v>
      </c>
      <c r="J90" s="330"/>
      <c r="K90" s="330" t="s">
        <v>1188</v>
      </c>
      <c r="L90" s="330" t="s">
        <v>2733</v>
      </c>
      <c r="M90" s="330"/>
      <c r="N90" s="330" t="s">
        <v>2734</v>
      </c>
      <c r="O90" s="330" t="s">
        <v>2735</v>
      </c>
      <c r="P90" s="330">
        <v>0.24548</v>
      </c>
      <c r="Q90" s="330" t="s">
        <v>2717</v>
      </c>
      <c r="R90" s="330" t="s">
        <v>2719</v>
      </c>
      <c r="S90" s="330" t="s">
        <v>2718</v>
      </c>
      <c r="T90" s="330" t="s">
        <v>2719</v>
      </c>
      <c r="U90" s="330">
        <v>0.24548</v>
      </c>
      <c r="V90" s="330" t="s">
        <v>2718</v>
      </c>
      <c r="W90" s="330" t="b">
        <v>0</v>
      </c>
      <c r="X90" s="330">
        <v>2021.0</v>
      </c>
      <c r="Y90" s="330" t="s">
        <v>2736</v>
      </c>
      <c r="Z90" s="330" t="s">
        <v>2713</v>
      </c>
      <c r="AA90" s="330"/>
      <c r="AB90" s="330" t="s">
        <v>2720</v>
      </c>
      <c r="AC90" s="330" t="s">
        <v>2737</v>
      </c>
      <c r="AD90" s="330" t="s">
        <v>419</v>
      </c>
    </row>
    <row r="91" ht="15.75" customHeight="1">
      <c r="A91" s="329" t="s">
        <v>418</v>
      </c>
      <c r="B91" s="330" t="s">
        <v>2710</v>
      </c>
      <c r="C91" s="330">
        <v>78.0</v>
      </c>
      <c r="D91" s="330">
        <v>21.0</v>
      </c>
      <c r="E91" s="330" t="s">
        <v>974</v>
      </c>
      <c r="F91" s="330" t="s">
        <v>2743</v>
      </c>
      <c r="G91" s="330"/>
      <c r="H91" s="330" t="s">
        <v>962</v>
      </c>
      <c r="I91" s="330" t="s">
        <v>2744</v>
      </c>
      <c r="J91" s="330"/>
      <c r="K91" s="330" t="s">
        <v>1188</v>
      </c>
      <c r="L91" s="330" t="s">
        <v>2733</v>
      </c>
      <c r="M91" s="330"/>
      <c r="N91" s="330" t="s">
        <v>2734</v>
      </c>
      <c r="O91" s="330" t="s">
        <v>2716</v>
      </c>
      <c r="P91" s="330">
        <v>0.24375</v>
      </c>
      <c r="Q91" s="330" t="s">
        <v>2717</v>
      </c>
      <c r="R91" s="330" t="s">
        <v>2719</v>
      </c>
      <c r="S91" s="330" t="s">
        <v>2718</v>
      </c>
      <c r="T91" s="330" t="s">
        <v>2719</v>
      </c>
      <c r="U91" s="330">
        <v>0.24375</v>
      </c>
      <c r="V91" s="330" t="s">
        <v>2718</v>
      </c>
      <c r="W91" s="330" t="b">
        <v>0</v>
      </c>
      <c r="X91" s="330">
        <v>2021.0</v>
      </c>
      <c r="Y91" s="330" t="s">
        <v>2736</v>
      </c>
      <c r="Z91" s="330" t="s">
        <v>2713</v>
      </c>
      <c r="AA91" s="330"/>
      <c r="AB91" s="330" t="s">
        <v>2720</v>
      </c>
      <c r="AC91" s="330" t="s">
        <v>2737</v>
      </c>
      <c r="AD91" s="330" t="s">
        <v>419</v>
      </c>
    </row>
    <row r="92" ht="15.75" customHeight="1">
      <c r="A92" s="329" t="s">
        <v>418</v>
      </c>
      <c r="B92" s="330" t="s">
        <v>2710</v>
      </c>
      <c r="C92" s="330">
        <v>79.0</v>
      </c>
      <c r="D92" s="330">
        <v>21.0</v>
      </c>
      <c r="E92" s="330" t="s">
        <v>974</v>
      </c>
      <c r="F92" s="330" t="s">
        <v>2743</v>
      </c>
      <c r="G92" s="330"/>
      <c r="H92" s="330" t="s">
        <v>962</v>
      </c>
      <c r="I92" s="330" t="s">
        <v>2744</v>
      </c>
      <c r="J92" s="330"/>
      <c r="K92" s="330" t="s">
        <v>1188</v>
      </c>
      <c r="L92" s="330" t="s">
        <v>2733</v>
      </c>
      <c r="M92" s="330"/>
      <c r="N92" s="330" t="s">
        <v>2734</v>
      </c>
      <c r="O92" s="330" t="s">
        <v>2721</v>
      </c>
      <c r="P92" s="331">
        <v>4.72E-5</v>
      </c>
      <c r="Q92" s="330" t="s">
        <v>2717</v>
      </c>
      <c r="R92" s="330" t="s">
        <v>2719</v>
      </c>
      <c r="S92" s="330" t="s">
        <v>2718</v>
      </c>
      <c r="T92" s="330" t="s">
        <v>2719</v>
      </c>
      <c r="U92" s="331">
        <v>4.72E-5</v>
      </c>
      <c r="V92" s="330" t="s">
        <v>2718</v>
      </c>
      <c r="W92" s="330" t="b">
        <v>0</v>
      </c>
      <c r="X92" s="330">
        <v>2021.0</v>
      </c>
      <c r="Y92" s="330" t="s">
        <v>2736</v>
      </c>
      <c r="Z92" s="330" t="s">
        <v>2713</v>
      </c>
      <c r="AA92" s="330"/>
      <c r="AB92" s="330" t="s">
        <v>2720</v>
      </c>
      <c r="AC92" s="330" t="s">
        <v>2737</v>
      </c>
      <c r="AD92" s="330" t="s">
        <v>419</v>
      </c>
    </row>
    <row r="93" ht="15.75" customHeight="1">
      <c r="A93" s="329" t="s">
        <v>418</v>
      </c>
      <c r="B93" s="330" t="s">
        <v>2710</v>
      </c>
      <c r="C93" s="330">
        <v>80.0</v>
      </c>
      <c r="D93" s="330">
        <v>21.0</v>
      </c>
      <c r="E93" s="330" t="s">
        <v>974</v>
      </c>
      <c r="F93" s="330" t="s">
        <v>2743</v>
      </c>
      <c r="G93" s="330"/>
      <c r="H93" s="330" t="s">
        <v>962</v>
      </c>
      <c r="I93" s="330" t="s">
        <v>2744</v>
      </c>
      <c r="J93" s="330"/>
      <c r="K93" s="330" t="s">
        <v>1188</v>
      </c>
      <c r="L93" s="330" t="s">
        <v>2733</v>
      </c>
      <c r="M93" s="330"/>
      <c r="N93" s="330" t="s">
        <v>2734</v>
      </c>
      <c r="O93" s="330" t="s">
        <v>2724</v>
      </c>
      <c r="P93" s="331">
        <v>1.87919463087248E-6</v>
      </c>
      <c r="Q93" s="330" t="s">
        <v>2717</v>
      </c>
      <c r="R93" s="330" t="s">
        <v>2719</v>
      </c>
      <c r="S93" s="330" t="s">
        <v>2718</v>
      </c>
      <c r="T93" s="330" t="s">
        <v>2719</v>
      </c>
      <c r="U93" s="331">
        <v>1.87919463087248E-6</v>
      </c>
      <c r="V93" s="330" t="s">
        <v>2718</v>
      </c>
      <c r="W93" s="330" t="b">
        <v>0</v>
      </c>
      <c r="X93" s="330">
        <v>2021.0</v>
      </c>
      <c r="Y93" s="330" t="s">
        <v>2736</v>
      </c>
      <c r="Z93" s="330" t="s">
        <v>2713</v>
      </c>
      <c r="AA93" s="330"/>
      <c r="AB93" s="330" t="s">
        <v>2720</v>
      </c>
      <c r="AC93" s="330" t="s">
        <v>2737</v>
      </c>
      <c r="AD93" s="330" t="s">
        <v>419</v>
      </c>
    </row>
    <row r="94" ht="15.75" customHeight="1">
      <c r="A94" s="329" t="s">
        <v>418</v>
      </c>
      <c r="B94" s="330" t="s">
        <v>2710</v>
      </c>
      <c r="C94" s="330">
        <v>81.0</v>
      </c>
      <c r="D94" s="330">
        <v>22.0</v>
      </c>
      <c r="E94" s="330" t="s">
        <v>974</v>
      </c>
      <c r="F94" s="330" t="s">
        <v>2743</v>
      </c>
      <c r="G94" s="330"/>
      <c r="H94" s="330" t="s">
        <v>962</v>
      </c>
      <c r="I94" s="330" t="s">
        <v>2745</v>
      </c>
      <c r="J94" s="330"/>
      <c r="K94" s="330" t="s">
        <v>1188</v>
      </c>
      <c r="L94" s="330" t="s">
        <v>2733</v>
      </c>
      <c r="M94" s="330"/>
      <c r="N94" s="330" t="s">
        <v>2734</v>
      </c>
      <c r="O94" s="330" t="s">
        <v>2735</v>
      </c>
      <c r="P94" s="330">
        <v>0.27</v>
      </c>
      <c r="Q94" s="330" t="s">
        <v>2717</v>
      </c>
      <c r="R94" s="330" t="s">
        <v>2719</v>
      </c>
      <c r="S94" s="330" t="s">
        <v>2718</v>
      </c>
      <c r="T94" s="330" t="s">
        <v>2719</v>
      </c>
      <c r="U94" s="330">
        <v>0.27</v>
      </c>
      <c r="V94" s="330" t="s">
        <v>2718</v>
      </c>
      <c r="W94" s="330" t="b">
        <v>0</v>
      </c>
      <c r="X94" s="330">
        <v>2021.0</v>
      </c>
      <c r="Y94" s="330" t="s">
        <v>2736</v>
      </c>
      <c r="Z94" s="330" t="s">
        <v>2713</v>
      </c>
      <c r="AA94" s="330"/>
      <c r="AB94" s="330" t="s">
        <v>2720</v>
      </c>
      <c r="AC94" s="330" t="s">
        <v>2737</v>
      </c>
      <c r="AD94" s="330" t="s">
        <v>419</v>
      </c>
    </row>
    <row r="95" ht="15.75" customHeight="1">
      <c r="A95" s="329" t="s">
        <v>418</v>
      </c>
      <c r="B95" s="330" t="s">
        <v>2710</v>
      </c>
      <c r="C95" s="330">
        <v>82.0</v>
      </c>
      <c r="D95" s="330">
        <v>22.0</v>
      </c>
      <c r="E95" s="330" t="s">
        <v>974</v>
      </c>
      <c r="F95" s="330" t="s">
        <v>2743</v>
      </c>
      <c r="G95" s="330"/>
      <c r="H95" s="330" t="s">
        <v>962</v>
      </c>
      <c r="I95" s="330" t="s">
        <v>2745</v>
      </c>
      <c r="J95" s="330"/>
      <c r="K95" s="330" t="s">
        <v>1188</v>
      </c>
      <c r="L95" s="330" t="s">
        <v>2733</v>
      </c>
      <c r="M95" s="330"/>
      <c r="N95" s="330" t="s">
        <v>2734</v>
      </c>
      <c r="O95" s="330" t="s">
        <v>2716</v>
      </c>
      <c r="P95" s="330">
        <v>0.2694</v>
      </c>
      <c r="Q95" s="330" t="s">
        <v>2717</v>
      </c>
      <c r="R95" s="330" t="s">
        <v>2719</v>
      </c>
      <c r="S95" s="330" t="s">
        <v>2718</v>
      </c>
      <c r="T95" s="330" t="s">
        <v>2719</v>
      </c>
      <c r="U95" s="330">
        <v>0.2694</v>
      </c>
      <c r="V95" s="330" t="s">
        <v>2718</v>
      </c>
      <c r="W95" s="330" t="b">
        <v>0</v>
      </c>
      <c r="X95" s="330">
        <v>2021.0</v>
      </c>
      <c r="Y95" s="330" t="s">
        <v>2736</v>
      </c>
      <c r="Z95" s="330" t="s">
        <v>2713</v>
      </c>
      <c r="AA95" s="330"/>
      <c r="AB95" s="330" t="s">
        <v>2720</v>
      </c>
      <c r="AC95" s="330" t="s">
        <v>2737</v>
      </c>
      <c r="AD95" s="330" t="s">
        <v>419</v>
      </c>
    </row>
    <row r="96" ht="15.75" customHeight="1">
      <c r="A96" s="329" t="s">
        <v>418</v>
      </c>
      <c r="B96" s="330" t="s">
        <v>2710</v>
      </c>
      <c r="C96" s="330">
        <v>83.0</v>
      </c>
      <c r="D96" s="330">
        <v>22.0</v>
      </c>
      <c r="E96" s="330" t="s">
        <v>974</v>
      </c>
      <c r="F96" s="330" t="s">
        <v>2743</v>
      </c>
      <c r="G96" s="330"/>
      <c r="H96" s="330" t="s">
        <v>962</v>
      </c>
      <c r="I96" s="330" t="s">
        <v>2745</v>
      </c>
      <c r="J96" s="330"/>
      <c r="K96" s="330" t="s">
        <v>1188</v>
      </c>
      <c r="L96" s="330" t="s">
        <v>2733</v>
      </c>
      <c r="M96" s="330"/>
      <c r="N96" s="330" t="s">
        <v>2734</v>
      </c>
      <c r="O96" s="330" t="s">
        <v>2721</v>
      </c>
      <c r="P96" s="331">
        <v>1.6E-6</v>
      </c>
      <c r="Q96" s="330" t="s">
        <v>2717</v>
      </c>
      <c r="R96" s="330" t="s">
        <v>2719</v>
      </c>
      <c r="S96" s="330" t="s">
        <v>2718</v>
      </c>
      <c r="T96" s="330" t="s">
        <v>2719</v>
      </c>
      <c r="U96" s="331">
        <v>1.6E-6</v>
      </c>
      <c r="V96" s="330" t="s">
        <v>2718</v>
      </c>
      <c r="W96" s="330" t="b">
        <v>0</v>
      </c>
      <c r="X96" s="330">
        <v>2021.0</v>
      </c>
      <c r="Y96" s="330" t="s">
        <v>2736</v>
      </c>
      <c r="Z96" s="330" t="s">
        <v>2713</v>
      </c>
      <c r="AA96" s="330"/>
      <c r="AB96" s="330" t="s">
        <v>2720</v>
      </c>
      <c r="AC96" s="330" t="s">
        <v>2737</v>
      </c>
      <c r="AD96" s="330" t="s">
        <v>419</v>
      </c>
    </row>
    <row r="97" ht="15.75" customHeight="1">
      <c r="A97" s="329" t="s">
        <v>418</v>
      </c>
      <c r="B97" s="330" t="s">
        <v>2710</v>
      </c>
      <c r="C97" s="330">
        <v>84.0</v>
      </c>
      <c r="D97" s="330">
        <v>22.0</v>
      </c>
      <c r="E97" s="330" t="s">
        <v>974</v>
      </c>
      <c r="F97" s="330" t="s">
        <v>2743</v>
      </c>
      <c r="G97" s="330"/>
      <c r="H97" s="330" t="s">
        <v>962</v>
      </c>
      <c r="I97" s="330" t="s">
        <v>2745</v>
      </c>
      <c r="J97" s="330"/>
      <c r="K97" s="330" t="s">
        <v>1188</v>
      </c>
      <c r="L97" s="330" t="s">
        <v>2733</v>
      </c>
      <c r="M97" s="330"/>
      <c r="N97" s="330" t="s">
        <v>2734</v>
      </c>
      <c r="O97" s="330" t="s">
        <v>2724</v>
      </c>
      <c r="P97" s="331">
        <v>1.87919463087248E-6</v>
      </c>
      <c r="Q97" s="330" t="s">
        <v>2717</v>
      </c>
      <c r="R97" s="330" t="s">
        <v>2719</v>
      </c>
      <c r="S97" s="330" t="s">
        <v>2718</v>
      </c>
      <c r="T97" s="330" t="s">
        <v>2719</v>
      </c>
      <c r="U97" s="331">
        <v>1.87919463087248E-6</v>
      </c>
      <c r="V97" s="330" t="s">
        <v>2718</v>
      </c>
      <c r="W97" s="330" t="b">
        <v>0</v>
      </c>
      <c r="X97" s="330">
        <v>2021.0</v>
      </c>
      <c r="Y97" s="330" t="s">
        <v>2736</v>
      </c>
      <c r="Z97" s="330" t="s">
        <v>2713</v>
      </c>
      <c r="AA97" s="330"/>
      <c r="AB97" s="330" t="s">
        <v>2720</v>
      </c>
      <c r="AC97" s="330" t="s">
        <v>2737</v>
      </c>
      <c r="AD97" s="330" t="s">
        <v>419</v>
      </c>
    </row>
    <row r="98" ht="15.75" customHeight="1">
      <c r="A98" s="329" t="s">
        <v>418</v>
      </c>
      <c r="B98" s="330" t="s">
        <v>2710</v>
      </c>
      <c r="C98" s="330">
        <v>85.0</v>
      </c>
      <c r="D98" s="330">
        <v>23.0</v>
      </c>
      <c r="E98" s="330" t="s">
        <v>974</v>
      </c>
      <c r="F98" s="330" t="s">
        <v>2743</v>
      </c>
      <c r="G98" s="330"/>
      <c r="H98" s="330" t="s">
        <v>962</v>
      </c>
      <c r="I98" s="330" t="s">
        <v>2746</v>
      </c>
      <c r="J98" s="330"/>
      <c r="K98" s="330" t="s">
        <v>1188</v>
      </c>
      <c r="L98" s="330" t="s">
        <v>2733</v>
      </c>
      <c r="M98" s="330"/>
      <c r="N98" s="330" t="s">
        <v>2734</v>
      </c>
      <c r="O98" s="330" t="s">
        <v>2735</v>
      </c>
      <c r="P98" s="330">
        <v>0.24017</v>
      </c>
      <c r="Q98" s="330" t="s">
        <v>2717</v>
      </c>
      <c r="R98" s="330" t="s">
        <v>2719</v>
      </c>
      <c r="S98" s="330" t="s">
        <v>2718</v>
      </c>
      <c r="T98" s="330" t="s">
        <v>2719</v>
      </c>
      <c r="U98" s="330">
        <v>0.24017</v>
      </c>
      <c r="V98" s="330" t="s">
        <v>2718</v>
      </c>
      <c r="W98" s="330" t="b">
        <v>0</v>
      </c>
      <c r="X98" s="330">
        <v>2021.0</v>
      </c>
      <c r="Y98" s="330" t="s">
        <v>2736</v>
      </c>
      <c r="Z98" s="330" t="s">
        <v>2713</v>
      </c>
      <c r="AA98" s="330"/>
      <c r="AB98" s="330" t="s">
        <v>2720</v>
      </c>
      <c r="AC98" s="330" t="s">
        <v>2737</v>
      </c>
      <c r="AD98" s="330" t="s">
        <v>419</v>
      </c>
    </row>
    <row r="99" ht="15.75" customHeight="1">
      <c r="A99" s="329" t="s">
        <v>418</v>
      </c>
      <c r="B99" s="330" t="s">
        <v>2710</v>
      </c>
      <c r="C99" s="330">
        <v>86.0</v>
      </c>
      <c r="D99" s="330">
        <v>23.0</v>
      </c>
      <c r="E99" s="330" t="s">
        <v>974</v>
      </c>
      <c r="F99" s="330" t="s">
        <v>2743</v>
      </c>
      <c r="G99" s="330"/>
      <c r="H99" s="330" t="s">
        <v>962</v>
      </c>
      <c r="I99" s="330" t="s">
        <v>2746</v>
      </c>
      <c r="J99" s="330"/>
      <c r="K99" s="330" t="s">
        <v>1188</v>
      </c>
      <c r="L99" s="330" t="s">
        <v>2733</v>
      </c>
      <c r="M99" s="330"/>
      <c r="N99" s="330" t="s">
        <v>2734</v>
      </c>
      <c r="O99" s="330" t="s">
        <v>2716</v>
      </c>
      <c r="P99" s="330">
        <v>0.23835</v>
      </c>
      <c r="Q99" s="330" t="s">
        <v>2717</v>
      </c>
      <c r="R99" s="330" t="s">
        <v>2719</v>
      </c>
      <c r="S99" s="330" t="s">
        <v>2718</v>
      </c>
      <c r="T99" s="330" t="s">
        <v>2719</v>
      </c>
      <c r="U99" s="330">
        <v>0.23835</v>
      </c>
      <c r="V99" s="330" t="s">
        <v>2718</v>
      </c>
      <c r="W99" s="330" t="b">
        <v>0</v>
      </c>
      <c r="X99" s="330">
        <v>2021.0</v>
      </c>
      <c r="Y99" s="330" t="s">
        <v>2736</v>
      </c>
      <c r="Z99" s="330" t="s">
        <v>2713</v>
      </c>
      <c r="AA99" s="330"/>
      <c r="AB99" s="330" t="s">
        <v>2720</v>
      </c>
      <c r="AC99" s="330" t="s">
        <v>2737</v>
      </c>
      <c r="AD99" s="330" t="s">
        <v>419</v>
      </c>
    </row>
    <row r="100" ht="15.75" customHeight="1">
      <c r="A100" s="329" t="s">
        <v>418</v>
      </c>
      <c r="B100" s="330" t="s">
        <v>2710</v>
      </c>
      <c r="C100" s="330">
        <v>87.0</v>
      </c>
      <c r="D100" s="330">
        <v>23.0</v>
      </c>
      <c r="E100" s="330" t="s">
        <v>974</v>
      </c>
      <c r="F100" s="330" t="s">
        <v>2743</v>
      </c>
      <c r="G100" s="330"/>
      <c r="H100" s="330" t="s">
        <v>962</v>
      </c>
      <c r="I100" s="330" t="s">
        <v>2746</v>
      </c>
      <c r="J100" s="330"/>
      <c r="K100" s="330" t="s">
        <v>1188</v>
      </c>
      <c r="L100" s="330" t="s">
        <v>2733</v>
      </c>
      <c r="M100" s="330"/>
      <c r="N100" s="330" t="s">
        <v>2734</v>
      </c>
      <c r="O100" s="330" t="s">
        <v>2721</v>
      </c>
      <c r="P100" s="331">
        <v>4.0E-7</v>
      </c>
      <c r="Q100" s="330" t="s">
        <v>2717</v>
      </c>
      <c r="R100" s="330" t="s">
        <v>2719</v>
      </c>
      <c r="S100" s="330" t="s">
        <v>2718</v>
      </c>
      <c r="T100" s="330" t="s">
        <v>2719</v>
      </c>
      <c r="U100" s="331">
        <v>4.0E-7</v>
      </c>
      <c r="V100" s="330" t="s">
        <v>2718</v>
      </c>
      <c r="W100" s="330" t="b">
        <v>0</v>
      </c>
      <c r="X100" s="330">
        <v>2021.0</v>
      </c>
      <c r="Y100" s="330" t="s">
        <v>2736</v>
      </c>
      <c r="Z100" s="330" t="s">
        <v>2713</v>
      </c>
      <c r="AA100" s="330"/>
      <c r="AB100" s="330" t="s">
        <v>2720</v>
      </c>
      <c r="AC100" s="330" t="s">
        <v>2737</v>
      </c>
      <c r="AD100" s="330" t="s">
        <v>419</v>
      </c>
    </row>
    <row r="101" ht="15.75" customHeight="1">
      <c r="A101" s="329" t="s">
        <v>418</v>
      </c>
      <c r="B101" s="330" t="s">
        <v>2710</v>
      </c>
      <c r="C101" s="330">
        <v>88.0</v>
      </c>
      <c r="D101" s="330">
        <v>23.0</v>
      </c>
      <c r="E101" s="330" t="s">
        <v>974</v>
      </c>
      <c r="F101" s="330" t="s">
        <v>2743</v>
      </c>
      <c r="G101" s="330"/>
      <c r="H101" s="330" t="s">
        <v>962</v>
      </c>
      <c r="I101" s="330" t="s">
        <v>2746</v>
      </c>
      <c r="J101" s="330"/>
      <c r="K101" s="330" t="s">
        <v>1188</v>
      </c>
      <c r="L101" s="330" t="s">
        <v>2733</v>
      </c>
      <c r="M101" s="330"/>
      <c r="N101" s="330" t="s">
        <v>2734</v>
      </c>
      <c r="O101" s="330" t="s">
        <v>2724</v>
      </c>
      <c r="P101" s="331">
        <v>6.10738255033557E-6</v>
      </c>
      <c r="Q101" s="330" t="s">
        <v>2717</v>
      </c>
      <c r="R101" s="330" t="s">
        <v>2719</v>
      </c>
      <c r="S101" s="330" t="s">
        <v>2718</v>
      </c>
      <c r="T101" s="330" t="s">
        <v>2719</v>
      </c>
      <c r="U101" s="331">
        <v>6.10738255033557E-6</v>
      </c>
      <c r="V101" s="330" t="s">
        <v>2718</v>
      </c>
      <c r="W101" s="330" t="b">
        <v>0</v>
      </c>
      <c r="X101" s="330">
        <v>2021.0</v>
      </c>
      <c r="Y101" s="330" t="s">
        <v>2736</v>
      </c>
      <c r="Z101" s="330" t="s">
        <v>2713</v>
      </c>
      <c r="AA101" s="330"/>
      <c r="AB101" s="330" t="s">
        <v>2720</v>
      </c>
      <c r="AC101" s="330" t="s">
        <v>2737</v>
      </c>
      <c r="AD101" s="330" t="s">
        <v>419</v>
      </c>
    </row>
    <row r="102" ht="15.75" customHeight="1">
      <c r="A102" s="329" t="s">
        <v>418</v>
      </c>
      <c r="B102" s="330" t="s">
        <v>2710</v>
      </c>
      <c r="C102" s="330">
        <v>89.0</v>
      </c>
      <c r="D102" s="330">
        <v>24.0</v>
      </c>
      <c r="E102" s="330" t="s">
        <v>974</v>
      </c>
      <c r="F102" s="330" t="s">
        <v>2743</v>
      </c>
      <c r="G102" s="330"/>
      <c r="H102" s="330" t="s">
        <v>962</v>
      </c>
      <c r="I102" s="330" t="s">
        <v>2739</v>
      </c>
      <c r="J102" s="330"/>
      <c r="K102" s="330" t="s">
        <v>1188</v>
      </c>
      <c r="L102" s="330" t="s">
        <v>2733</v>
      </c>
      <c r="M102" s="330"/>
      <c r="N102" s="330" t="s">
        <v>2734</v>
      </c>
      <c r="O102" s="330" t="s">
        <v>2735</v>
      </c>
      <c r="P102" s="330">
        <v>0.05463</v>
      </c>
      <c r="Q102" s="330" t="s">
        <v>2717</v>
      </c>
      <c r="R102" s="330" t="s">
        <v>2719</v>
      </c>
      <c r="S102" s="330" t="s">
        <v>2718</v>
      </c>
      <c r="T102" s="330" t="s">
        <v>2719</v>
      </c>
      <c r="U102" s="330">
        <v>0.05463</v>
      </c>
      <c r="V102" s="330" t="s">
        <v>2718</v>
      </c>
      <c r="W102" s="330" t="b">
        <v>0</v>
      </c>
      <c r="X102" s="330">
        <v>2021.0</v>
      </c>
      <c r="Y102" s="330" t="s">
        <v>2736</v>
      </c>
      <c r="Z102" s="330" t="s">
        <v>2713</v>
      </c>
      <c r="AA102" s="330"/>
      <c r="AB102" s="330" t="s">
        <v>2720</v>
      </c>
      <c r="AC102" s="330" t="s">
        <v>2737</v>
      </c>
      <c r="AD102" s="330" t="s">
        <v>419</v>
      </c>
    </row>
    <row r="103" ht="15.75" customHeight="1">
      <c r="A103" s="329" t="s">
        <v>418</v>
      </c>
      <c r="B103" s="330" t="s">
        <v>2710</v>
      </c>
      <c r="C103" s="330">
        <v>90.0</v>
      </c>
      <c r="D103" s="330">
        <v>24.0</v>
      </c>
      <c r="E103" s="330" t="s">
        <v>974</v>
      </c>
      <c r="F103" s="330" t="s">
        <v>2743</v>
      </c>
      <c r="G103" s="330"/>
      <c r="H103" s="330" t="s">
        <v>962</v>
      </c>
      <c r="I103" s="330" t="s">
        <v>2739</v>
      </c>
      <c r="J103" s="330"/>
      <c r="K103" s="330" t="s">
        <v>1188</v>
      </c>
      <c r="L103" s="330" t="s">
        <v>2733</v>
      </c>
      <c r="M103" s="330"/>
      <c r="N103" s="330" t="s">
        <v>2734</v>
      </c>
      <c r="O103" s="330" t="s">
        <v>2716</v>
      </c>
      <c r="P103" s="330">
        <v>0.05408</v>
      </c>
      <c r="Q103" s="330" t="s">
        <v>2717</v>
      </c>
      <c r="R103" s="330" t="s">
        <v>2719</v>
      </c>
      <c r="S103" s="330" t="s">
        <v>2718</v>
      </c>
      <c r="T103" s="330" t="s">
        <v>2719</v>
      </c>
      <c r="U103" s="330">
        <v>0.05408</v>
      </c>
      <c r="V103" s="330" t="s">
        <v>2718</v>
      </c>
      <c r="W103" s="330" t="b">
        <v>0</v>
      </c>
      <c r="X103" s="330">
        <v>2021.0</v>
      </c>
      <c r="Y103" s="330" t="s">
        <v>2736</v>
      </c>
      <c r="Z103" s="330" t="s">
        <v>2713</v>
      </c>
      <c r="AA103" s="330"/>
      <c r="AB103" s="330" t="s">
        <v>2720</v>
      </c>
      <c r="AC103" s="330" t="s">
        <v>2737</v>
      </c>
      <c r="AD103" s="330" t="s">
        <v>419</v>
      </c>
    </row>
    <row r="104" ht="15.75" customHeight="1">
      <c r="A104" s="329" t="s">
        <v>418</v>
      </c>
      <c r="B104" s="330" t="s">
        <v>2710</v>
      </c>
      <c r="C104" s="330">
        <v>91.0</v>
      </c>
      <c r="D104" s="330">
        <v>24.0</v>
      </c>
      <c r="E104" s="330" t="s">
        <v>974</v>
      </c>
      <c r="F104" s="330" t="s">
        <v>2743</v>
      </c>
      <c r="G104" s="330"/>
      <c r="H104" s="330" t="s">
        <v>962</v>
      </c>
      <c r="I104" s="330" t="s">
        <v>2739</v>
      </c>
      <c r="J104" s="330"/>
      <c r="K104" s="330" t="s">
        <v>1188</v>
      </c>
      <c r="L104" s="330" t="s">
        <v>2733</v>
      </c>
      <c r="M104" s="330"/>
      <c r="N104" s="330" t="s">
        <v>2734</v>
      </c>
      <c r="O104" s="330" t="s">
        <v>2721</v>
      </c>
      <c r="P104" s="331">
        <v>8.0E-6</v>
      </c>
      <c r="Q104" s="330" t="s">
        <v>2717</v>
      </c>
      <c r="R104" s="330" t="s">
        <v>2719</v>
      </c>
      <c r="S104" s="330" t="s">
        <v>2718</v>
      </c>
      <c r="T104" s="330" t="s">
        <v>2719</v>
      </c>
      <c r="U104" s="331">
        <v>8.0E-6</v>
      </c>
      <c r="V104" s="330" t="s">
        <v>2718</v>
      </c>
      <c r="W104" s="330" t="b">
        <v>0</v>
      </c>
      <c r="X104" s="330">
        <v>2021.0</v>
      </c>
      <c r="Y104" s="330" t="s">
        <v>2736</v>
      </c>
      <c r="Z104" s="330" t="s">
        <v>2713</v>
      </c>
      <c r="AA104" s="330"/>
      <c r="AB104" s="330" t="s">
        <v>2720</v>
      </c>
      <c r="AC104" s="330" t="s">
        <v>2737</v>
      </c>
      <c r="AD104" s="330" t="s">
        <v>419</v>
      </c>
    </row>
    <row r="105" ht="15.75" customHeight="1">
      <c r="A105" s="329" t="s">
        <v>418</v>
      </c>
      <c r="B105" s="330" t="s">
        <v>2710</v>
      </c>
      <c r="C105" s="330">
        <v>92.0</v>
      </c>
      <c r="D105" s="330">
        <v>24.0</v>
      </c>
      <c r="E105" s="330" t="s">
        <v>974</v>
      </c>
      <c r="F105" s="330" t="s">
        <v>2743</v>
      </c>
      <c r="G105" s="330"/>
      <c r="H105" s="330" t="s">
        <v>962</v>
      </c>
      <c r="I105" s="330" t="s">
        <v>2739</v>
      </c>
      <c r="J105" s="330"/>
      <c r="K105" s="330" t="s">
        <v>1188</v>
      </c>
      <c r="L105" s="330" t="s">
        <v>2733</v>
      </c>
      <c r="M105" s="330"/>
      <c r="N105" s="330" t="s">
        <v>2734</v>
      </c>
      <c r="O105" s="330" t="s">
        <v>2724</v>
      </c>
      <c r="P105" s="331">
        <v>1.1744966442953E-6</v>
      </c>
      <c r="Q105" s="330" t="s">
        <v>2717</v>
      </c>
      <c r="R105" s="330" t="s">
        <v>2719</v>
      </c>
      <c r="S105" s="330" t="s">
        <v>2718</v>
      </c>
      <c r="T105" s="330" t="s">
        <v>2719</v>
      </c>
      <c r="U105" s="331">
        <v>1.1744966442953E-6</v>
      </c>
      <c r="V105" s="330" t="s">
        <v>2718</v>
      </c>
      <c r="W105" s="330" t="b">
        <v>0</v>
      </c>
      <c r="X105" s="330">
        <v>2021.0</v>
      </c>
      <c r="Y105" s="330" t="s">
        <v>2736</v>
      </c>
      <c r="Z105" s="330" t="s">
        <v>2713</v>
      </c>
      <c r="AA105" s="330"/>
      <c r="AB105" s="330" t="s">
        <v>2720</v>
      </c>
      <c r="AC105" s="330" t="s">
        <v>2737</v>
      </c>
      <c r="AD105" s="330" t="s">
        <v>419</v>
      </c>
    </row>
    <row r="106" ht="15.75" customHeight="1">
      <c r="A106" s="329" t="s">
        <v>418</v>
      </c>
      <c r="B106" s="330" t="s">
        <v>2710</v>
      </c>
      <c r="C106" s="330">
        <v>93.0</v>
      </c>
      <c r="D106" s="330">
        <v>25.0</v>
      </c>
      <c r="E106" s="330" t="s">
        <v>974</v>
      </c>
      <c r="F106" s="330" t="s">
        <v>2743</v>
      </c>
      <c r="G106" s="330"/>
      <c r="H106" s="330" t="s">
        <v>962</v>
      </c>
      <c r="I106" s="330" t="s">
        <v>2732</v>
      </c>
      <c r="J106" s="330"/>
      <c r="K106" s="330" t="s">
        <v>1188</v>
      </c>
      <c r="L106" s="330" t="s">
        <v>2733</v>
      </c>
      <c r="M106" s="330"/>
      <c r="N106" s="330" t="s">
        <v>2740</v>
      </c>
      <c r="O106" s="330" t="s">
        <v>2735</v>
      </c>
      <c r="P106" s="330">
        <v>0.38811</v>
      </c>
      <c r="Q106" s="330" t="s">
        <v>2717</v>
      </c>
      <c r="R106" s="330" t="s">
        <v>2715</v>
      </c>
      <c r="S106" s="330" t="s">
        <v>2718</v>
      </c>
      <c r="T106" s="330" t="s">
        <v>2719</v>
      </c>
      <c r="U106" s="330">
        <v>0.241160972821156</v>
      </c>
      <c r="V106" s="330" t="s">
        <v>2718</v>
      </c>
      <c r="W106" s="330" t="b">
        <v>0</v>
      </c>
      <c r="X106" s="330">
        <v>2021.0</v>
      </c>
      <c r="Y106" s="330" t="s">
        <v>2736</v>
      </c>
      <c r="Z106" s="330" t="s">
        <v>2713</v>
      </c>
      <c r="AA106" s="330"/>
      <c r="AB106" s="330" t="s">
        <v>2720</v>
      </c>
      <c r="AC106" s="330" t="s">
        <v>2737</v>
      </c>
      <c r="AD106" s="330" t="s">
        <v>419</v>
      </c>
    </row>
    <row r="107" ht="15.75" customHeight="1">
      <c r="A107" s="329" t="s">
        <v>418</v>
      </c>
      <c r="B107" s="330" t="s">
        <v>2710</v>
      </c>
      <c r="C107" s="330">
        <v>94.0</v>
      </c>
      <c r="D107" s="330">
        <v>25.0</v>
      </c>
      <c r="E107" s="330" t="s">
        <v>974</v>
      </c>
      <c r="F107" s="330" t="s">
        <v>2743</v>
      </c>
      <c r="G107" s="330"/>
      <c r="H107" s="330" t="s">
        <v>962</v>
      </c>
      <c r="I107" s="330" t="s">
        <v>2732</v>
      </c>
      <c r="J107" s="330"/>
      <c r="K107" s="330" t="s">
        <v>1188</v>
      </c>
      <c r="L107" s="330" t="s">
        <v>2733</v>
      </c>
      <c r="M107" s="330"/>
      <c r="N107" s="330" t="s">
        <v>2740</v>
      </c>
      <c r="O107" s="330" t="s">
        <v>2716</v>
      </c>
      <c r="P107" s="330">
        <v>0.38511</v>
      </c>
      <c r="Q107" s="330" t="s">
        <v>2717</v>
      </c>
      <c r="R107" s="330" t="s">
        <v>2715</v>
      </c>
      <c r="S107" s="330" t="s">
        <v>2718</v>
      </c>
      <c r="T107" s="330" t="s">
        <v>2719</v>
      </c>
      <c r="U107" s="330">
        <v>0.239296854611207</v>
      </c>
      <c r="V107" s="330" t="s">
        <v>2718</v>
      </c>
      <c r="W107" s="330" t="b">
        <v>0</v>
      </c>
      <c r="X107" s="330">
        <v>2021.0</v>
      </c>
      <c r="Y107" s="330" t="s">
        <v>2736</v>
      </c>
      <c r="Z107" s="330" t="s">
        <v>2713</v>
      </c>
      <c r="AA107" s="330"/>
      <c r="AB107" s="330" t="s">
        <v>2720</v>
      </c>
      <c r="AC107" s="330" t="s">
        <v>2737</v>
      </c>
      <c r="AD107" s="330" t="s">
        <v>419</v>
      </c>
    </row>
    <row r="108" ht="15.75" customHeight="1">
      <c r="A108" s="329" t="s">
        <v>418</v>
      </c>
      <c r="B108" s="330" t="s">
        <v>2710</v>
      </c>
      <c r="C108" s="330">
        <v>95.0</v>
      </c>
      <c r="D108" s="330">
        <v>25.0</v>
      </c>
      <c r="E108" s="330" t="s">
        <v>974</v>
      </c>
      <c r="F108" s="330" t="s">
        <v>2743</v>
      </c>
      <c r="G108" s="330"/>
      <c r="H108" s="330" t="s">
        <v>962</v>
      </c>
      <c r="I108" s="330" t="s">
        <v>2732</v>
      </c>
      <c r="J108" s="330"/>
      <c r="K108" s="330" t="s">
        <v>1188</v>
      </c>
      <c r="L108" s="330" t="s">
        <v>2733</v>
      </c>
      <c r="M108" s="330"/>
      <c r="N108" s="330" t="s">
        <v>2740</v>
      </c>
      <c r="O108" s="330" t="s">
        <v>2721</v>
      </c>
      <c r="P108" s="331">
        <v>4.0E-7</v>
      </c>
      <c r="Q108" s="330" t="s">
        <v>2717</v>
      </c>
      <c r="R108" s="330" t="s">
        <v>2715</v>
      </c>
      <c r="S108" s="330" t="s">
        <v>2718</v>
      </c>
      <c r="T108" s="330" t="s">
        <v>2719</v>
      </c>
      <c r="U108" s="331">
        <v>2.48549094659922E-7</v>
      </c>
      <c r="V108" s="330" t="s">
        <v>2718</v>
      </c>
      <c r="W108" s="330" t="b">
        <v>0</v>
      </c>
      <c r="X108" s="330">
        <v>2021.0</v>
      </c>
      <c r="Y108" s="330" t="s">
        <v>2736</v>
      </c>
      <c r="Z108" s="330" t="s">
        <v>2713</v>
      </c>
      <c r="AA108" s="330"/>
      <c r="AB108" s="330" t="s">
        <v>2720</v>
      </c>
      <c r="AC108" s="330" t="s">
        <v>2737</v>
      </c>
      <c r="AD108" s="330" t="s">
        <v>419</v>
      </c>
    </row>
    <row r="109" ht="15.75" customHeight="1">
      <c r="A109" s="329" t="s">
        <v>418</v>
      </c>
      <c r="B109" s="330" t="s">
        <v>2710</v>
      </c>
      <c r="C109" s="330">
        <v>96.0</v>
      </c>
      <c r="D109" s="330">
        <v>25.0</v>
      </c>
      <c r="E109" s="330" t="s">
        <v>974</v>
      </c>
      <c r="F109" s="330" t="s">
        <v>2743</v>
      </c>
      <c r="G109" s="330"/>
      <c r="H109" s="330" t="s">
        <v>962</v>
      </c>
      <c r="I109" s="330" t="s">
        <v>2732</v>
      </c>
      <c r="J109" s="330"/>
      <c r="K109" s="330" t="s">
        <v>1188</v>
      </c>
      <c r="L109" s="330" t="s">
        <v>2733</v>
      </c>
      <c r="M109" s="330"/>
      <c r="N109" s="330" t="s">
        <v>2740</v>
      </c>
      <c r="O109" s="330" t="s">
        <v>2724</v>
      </c>
      <c r="P109" s="331">
        <v>1.00671140939597E-5</v>
      </c>
      <c r="Q109" s="330" t="s">
        <v>2717</v>
      </c>
      <c r="R109" s="330" t="s">
        <v>2715</v>
      </c>
      <c r="S109" s="330" t="s">
        <v>2718</v>
      </c>
      <c r="T109" s="330" t="s">
        <v>2719</v>
      </c>
      <c r="U109" s="331">
        <v>6.25543023472953E-6</v>
      </c>
      <c r="V109" s="330" t="s">
        <v>2718</v>
      </c>
      <c r="W109" s="330" t="b">
        <v>0</v>
      </c>
      <c r="X109" s="330">
        <v>2021.0</v>
      </c>
      <c r="Y109" s="330" t="s">
        <v>2736</v>
      </c>
      <c r="Z109" s="330" t="s">
        <v>2713</v>
      </c>
      <c r="AA109" s="330"/>
      <c r="AB109" s="330" t="s">
        <v>2720</v>
      </c>
      <c r="AC109" s="330" t="s">
        <v>2737</v>
      </c>
      <c r="AD109" s="330" t="s">
        <v>419</v>
      </c>
    </row>
    <row r="110" ht="15.75" customHeight="1">
      <c r="A110" s="329" t="s">
        <v>418</v>
      </c>
      <c r="B110" s="330" t="s">
        <v>2710</v>
      </c>
      <c r="C110" s="330">
        <v>97.0</v>
      </c>
      <c r="D110" s="330">
        <v>26.0</v>
      </c>
      <c r="E110" s="330" t="s">
        <v>974</v>
      </c>
      <c r="F110" s="330" t="s">
        <v>2743</v>
      </c>
      <c r="G110" s="330"/>
      <c r="H110" s="330" t="s">
        <v>962</v>
      </c>
      <c r="I110" s="330" t="s">
        <v>2738</v>
      </c>
      <c r="J110" s="330"/>
      <c r="K110" s="330" t="s">
        <v>1188</v>
      </c>
      <c r="L110" s="330" t="s">
        <v>2733</v>
      </c>
      <c r="M110" s="330"/>
      <c r="N110" s="330" t="s">
        <v>2740</v>
      </c>
      <c r="O110" s="330" t="s">
        <v>2735</v>
      </c>
      <c r="P110" s="330">
        <v>0.33873</v>
      </c>
      <c r="Q110" s="330" t="s">
        <v>2717</v>
      </c>
      <c r="R110" s="330" t="s">
        <v>2715</v>
      </c>
      <c r="S110" s="330" t="s">
        <v>2718</v>
      </c>
      <c r="T110" s="330" t="s">
        <v>2719</v>
      </c>
      <c r="U110" s="330">
        <v>0.210477587085389</v>
      </c>
      <c r="V110" s="330" t="s">
        <v>2718</v>
      </c>
      <c r="W110" s="330" t="b">
        <v>0</v>
      </c>
      <c r="X110" s="330">
        <v>2021.0</v>
      </c>
      <c r="Y110" s="330" t="s">
        <v>2736</v>
      </c>
      <c r="Z110" s="330" t="s">
        <v>2713</v>
      </c>
      <c r="AA110" s="330"/>
      <c r="AB110" s="330" t="s">
        <v>2720</v>
      </c>
      <c r="AC110" s="330" t="s">
        <v>2737</v>
      </c>
      <c r="AD110" s="330" t="s">
        <v>419</v>
      </c>
    </row>
    <row r="111" ht="15.75" customHeight="1">
      <c r="A111" s="329" t="s">
        <v>418</v>
      </c>
      <c r="B111" s="330" t="s">
        <v>2710</v>
      </c>
      <c r="C111" s="330">
        <v>98.0</v>
      </c>
      <c r="D111" s="330">
        <v>26.0</v>
      </c>
      <c r="E111" s="330" t="s">
        <v>974</v>
      </c>
      <c r="F111" s="330" t="s">
        <v>2743</v>
      </c>
      <c r="G111" s="330"/>
      <c r="H111" s="330" t="s">
        <v>962</v>
      </c>
      <c r="I111" s="330" t="s">
        <v>2738</v>
      </c>
      <c r="J111" s="330"/>
      <c r="K111" s="330" t="s">
        <v>1188</v>
      </c>
      <c r="L111" s="330" t="s">
        <v>2733</v>
      </c>
      <c r="M111" s="330"/>
      <c r="N111" s="330" t="s">
        <v>2740</v>
      </c>
      <c r="O111" s="330" t="s">
        <v>2716</v>
      </c>
      <c r="P111" s="330">
        <v>0.33755</v>
      </c>
      <c r="Q111" s="330" t="s">
        <v>2717</v>
      </c>
      <c r="R111" s="330" t="s">
        <v>2715</v>
      </c>
      <c r="S111" s="330" t="s">
        <v>2718</v>
      </c>
      <c r="T111" s="330" t="s">
        <v>2719</v>
      </c>
      <c r="U111" s="330">
        <v>0.209744367256142</v>
      </c>
      <c r="V111" s="330" t="s">
        <v>2718</v>
      </c>
      <c r="W111" s="330" t="b">
        <v>0</v>
      </c>
      <c r="X111" s="330">
        <v>2021.0</v>
      </c>
      <c r="Y111" s="330" t="s">
        <v>2736</v>
      </c>
      <c r="Z111" s="330" t="s">
        <v>2713</v>
      </c>
      <c r="AA111" s="330"/>
      <c r="AB111" s="330" t="s">
        <v>2720</v>
      </c>
      <c r="AC111" s="330" t="s">
        <v>2737</v>
      </c>
      <c r="AD111" s="330" t="s">
        <v>419</v>
      </c>
    </row>
    <row r="112" ht="15.75" customHeight="1">
      <c r="A112" s="329" t="s">
        <v>418</v>
      </c>
      <c r="B112" s="330" t="s">
        <v>2710</v>
      </c>
      <c r="C112" s="330">
        <v>99.0</v>
      </c>
      <c r="D112" s="330">
        <v>26.0</v>
      </c>
      <c r="E112" s="330" t="s">
        <v>974</v>
      </c>
      <c r="F112" s="330" t="s">
        <v>2743</v>
      </c>
      <c r="G112" s="330"/>
      <c r="H112" s="330" t="s">
        <v>962</v>
      </c>
      <c r="I112" s="330" t="s">
        <v>2738</v>
      </c>
      <c r="J112" s="330"/>
      <c r="K112" s="330" t="s">
        <v>1188</v>
      </c>
      <c r="L112" s="330" t="s">
        <v>2733</v>
      </c>
      <c r="M112" s="330"/>
      <c r="N112" s="330" t="s">
        <v>2740</v>
      </c>
      <c r="O112" s="330" t="s">
        <v>2721</v>
      </c>
      <c r="P112" s="331">
        <v>1.52E-5</v>
      </c>
      <c r="Q112" s="330" t="s">
        <v>2717</v>
      </c>
      <c r="R112" s="330" t="s">
        <v>2715</v>
      </c>
      <c r="S112" s="330" t="s">
        <v>2718</v>
      </c>
      <c r="T112" s="330" t="s">
        <v>2719</v>
      </c>
      <c r="U112" s="331">
        <v>9.44486559707599E-6</v>
      </c>
      <c r="V112" s="330" t="s">
        <v>2718</v>
      </c>
      <c r="W112" s="330" t="b">
        <v>0</v>
      </c>
      <c r="X112" s="330">
        <v>2021.0</v>
      </c>
      <c r="Y112" s="330" t="s">
        <v>2736</v>
      </c>
      <c r="Z112" s="330" t="s">
        <v>2713</v>
      </c>
      <c r="AA112" s="330"/>
      <c r="AB112" s="330" t="s">
        <v>2720</v>
      </c>
      <c r="AC112" s="330" t="s">
        <v>2737</v>
      </c>
      <c r="AD112" s="330" t="s">
        <v>419</v>
      </c>
    </row>
    <row r="113" ht="15.75" customHeight="1">
      <c r="A113" s="329" t="s">
        <v>418</v>
      </c>
      <c r="B113" s="330" t="s">
        <v>2710</v>
      </c>
      <c r="C113" s="330">
        <v>100.0</v>
      </c>
      <c r="D113" s="330">
        <v>26.0</v>
      </c>
      <c r="E113" s="330" t="s">
        <v>974</v>
      </c>
      <c r="F113" s="330" t="s">
        <v>2743</v>
      </c>
      <c r="G113" s="330"/>
      <c r="H113" s="330" t="s">
        <v>962</v>
      </c>
      <c r="I113" s="330" t="s">
        <v>2738</v>
      </c>
      <c r="J113" s="330"/>
      <c r="K113" s="330" t="s">
        <v>1188</v>
      </c>
      <c r="L113" s="330" t="s">
        <v>2733</v>
      </c>
      <c r="M113" s="330"/>
      <c r="N113" s="330" t="s">
        <v>2740</v>
      </c>
      <c r="O113" s="330" t="s">
        <v>2724</v>
      </c>
      <c r="P113" s="331">
        <v>2.65100671140939E-6</v>
      </c>
      <c r="Q113" s="330" t="s">
        <v>2717</v>
      </c>
      <c r="R113" s="330" t="s">
        <v>2715</v>
      </c>
      <c r="S113" s="330" t="s">
        <v>2718</v>
      </c>
      <c r="T113" s="330" t="s">
        <v>2719</v>
      </c>
      <c r="U113" s="331">
        <v>1.6472632951453E-6</v>
      </c>
      <c r="V113" s="330" t="s">
        <v>2718</v>
      </c>
      <c r="W113" s="330" t="b">
        <v>0</v>
      </c>
      <c r="X113" s="330">
        <v>2021.0</v>
      </c>
      <c r="Y113" s="330" t="s">
        <v>2736</v>
      </c>
      <c r="Z113" s="330" t="s">
        <v>2713</v>
      </c>
      <c r="AA113" s="330"/>
      <c r="AB113" s="330" t="s">
        <v>2720</v>
      </c>
      <c r="AC113" s="330" t="s">
        <v>2737</v>
      </c>
      <c r="AD113" s="330" t="s">
        <v>419</v>
      </c>
    </row>
    <row r="114" ht="15.75" customHeight="1">
      <c r="A114" s="329" t="s">
        <v>418</v>
      </c>
      <c r="B114" s="330" t="s">
        <v>2710</v>
      </c>
      <c r="C114" s="330">
        <v>101.0</v>
      </c>
      <c r="D114" s="330">
        <v>27.0</v>
      </c>
      <c r="E114" s="330" t="s">
        <v>974</v>
      </c>
      <c r="F114" s="330" t="s">
        <v>2743</v>
      </c>
      <c r="G114" s="330"/>
      <c r="H114" s="330" t="s">
        <v>962</v>
      </c>
      <c r="I114" s="330" t="s">
        <v>2744</v>
      </c>
      <c r="J114" s="330"/>
      <c r="K114" s="330" t="s">
        <v>1188</v>
      </c>
      <c r="L114" s="330" t="s">
        <v>2733</v>
      </c>
      <c r="M114" s="330"/>
      <c r="N114" s="330" t="s">
        <v>2740</v>
      </c>
      <c r="O114" s="330" t="s">
        <v>2735</v>
      </c>
      <c r="P114" s="330">
        <v>0.39506</v>
      </c>
      <c r="Q114" s="330" t="s">
        <v>2717</v>
      </c>
      <c r="R114" s="330" t="s">
        <v>2715</v>
      </c>
      <c r="S114" s="330" t="s">
        <v>2718</v>
      </c>
      <c r="T114" s="330" t="s">
        <v>2719</v>
      </c>
      <c r="U114" s="330">
        <v>0.245479513340872</v>
      </c>
      <c r="V114" s="330" t="s">
        <v>2718</v>
      </c>
      <c r="W114" s="330" t="b">
        <v>0</v>
      </c>
      <c r="X114" s="330">
        <v>2021.0</v>
      </c>
      <c r="Y114" s="330" t="s">
        <v>2736</v>
      </c>
      <c r="Z114" s="330" t="s">
        <v>2713</v>
      </c>
      <c r="AA114" s="330"/>
      <c r="AB114" s="330" t="s">
        <v>2720</v>
      </c>
      <c r="AC114" s="330" t="s">
        <v>2737</v>
      </c>
      <c r="AD114" s="330" t="s">
        <v>419</v>
      </c>
    </row>
    <row r="115" ht="15.75" customHeight="1">
      <c r="A115" s="329" t="s">
        <v>418</v>
      </c>
      <c r="B115" s="330" t="s">
        <v>2710</v>
      </c>
      <c r="C115" s="330">
        <v>102.0</v>
      </c>
      <c r="D115" s="330">
        <v>27.0</v>
      </c>
      <c r="E115" s="330" t="s">
        <v>974</v>
      </c>
      <c r="F115" s="330" t="s">
        <v>2743</v>
      </c>
      <c r="G115" s="330"/>
      <c r="H115" s="330" t="s">
        <v>962</v>
      </c>
      <c r="I115" s="330" t="s">
        <v>2744</v>
      </c>
      <c r="J115" s="330"/>
      <c r="K115" s="330" t="s">
        <v>1188</v>
      </c>
      <c r="L115" s="330" t="s">
        <v>2733</v>
      </c>
      <c r="M115" s="330"/>
      <c r="N115" s="330" t="s">
        <v>2740</v>
      </c>
      <c r="O115" s="330" t="s">
        <v>2716</v>
      </c>
      <c r="P115" s="330">
        <v>0.39227</v>
      </c>
      <c r="Q115" s="330" t="s">
        <v>2717</v>
      </c>
      <c r="R115" s="330" t="s">
        <v>2715</v>
      </c>
      <c r="S115" s="330" t="s">
        <v>2718</v>
      </c>
      <c r="T115" s="330" t="s">
        <v>2719</v>
      </c>
      <c r="U115" s="330">
        <v>0.243745883405619</v>
      </c>
      <c r="V115" s="330" t="s">
        <v>2718</v>
      </c>
      <c r="W115" s="330" t="b">
        <v>0</v>
      </c>
      <c r="X115" s="330">
        <v>2021.0</v>
      </c>
      <c r="Y115" s="330" t="s">
        <v>2736</v>
      </c>
      <c r="Z115" s="330" t="s">
        <v>2713</v>
      </c>
      <c r="AA115" s="330"/>
      <c r="AB115" s="330" t="s">
        <v>2720</v>
      </c>
      <c r="AC115" s="330" t="s">
        <v>2737</v>
      </c>
      <c r="AD115" s="330" t="s">
        <v>419</v>
      </c>
    </row>
    <row r="116" ht="15.75" customHeight="1">
      <c r="A116" s="329" t="s">
        <v>418</v>
      </c>
      <c r="B116" s="330" t="s">
        <v>2710</v>
      </c>
      <c r="C116" s="330">
        <v>103.0</v>
      </c>
      <c r="D116" s="330">
        <v>27.0</v>
      </c>
      <c r="E116" s="330" t="s">
        <v>974</v>
      </c>
      <c r="F116" s="330" t="s">
        <v>2743</v>
      </c>
      <c r="G116" s="330"/>
      <c r="H116" s="330" t="s">
        <v>962</v>
      </c>
      <c r="I116" s="330" t="s">
        <v>2744</v>
      </c>
      <c r="J116" s="330"/>
      <c r="K116" s="330" t="s">
        <v>1188</v>
      </c>
      <c r="L116" s="330" t="s">
        <v>2733</v>
      </c>
      <c r="M116" s="330"/>
      <c r="N116" s="330" t="s">
        <v>2740</v>
      </c>
      <c r="O116" s="330" t="s">
        <v>2721</v>
      </c>
      <c r="P116" s="331">
        <v>7.56E-5</v>
      </c>
      <c r="Q116" s="330" t="s">
        <v>2717</v>
      </c>
      <c r="R116" s="330" t="s">
        <v>2715</v>
      </c>
      <c r="S116" s="330" t="s">
        <v>2718</v>
      </c>
      <c r="T116" s="330" t="s">
        <v>2719</v>
      </c>
      <c r="U116" s="331">
        <v>4.6975778890724E-5</v>
      </c>
      <c r="V116" s="330" t="s">
        <v>2718</v>
      </c>
      <c r="W116" s="330" t="b">
        <v>0</v>
      </c>
      <c r="X116" s="330">
        <v>2021.0</v>
      </c>
      <c r="Y116" s="330" t="s">
        <v>2736</v>
      </c>
      <c r="Z116" s="330" t="s">
        <v>2713</v>
      </c>
      <c r="AA116" s="330"/>
      <c r="AB116" s="330" t="s">
        <v>2720</v>
      </c>
      <c r="AC116" s="330" t="s">
        <v>2737</v>
      </c>
      <c r="AD116" s="330" t="s">
        <v>419</v>
      </c>
    </row>
    <row r="117" ht="15.75" customHeight="1">
      <c r="A117" s="329" t="s">
        <v>418</v>
      </c>
      <c r="B117" s="330" t="s">
        <v>2710</v>
      </c>
      <c r="C117" s="330">
        <v>104.0</v>
      </c>
      <c r="D117" s="330">
        <v>27.0</v>
      </c>
      <c r="E117" s="330" t="s">
        <v>974</v>
      </c>
      <c r="F117" s="330" t="s">
        <v>2743</v>
      </c>
      <c r="G117" s="330"/>
      <c r="H117" s="330" t="s">
        <v>962</v>
      </c>
      <c r="I117" s="330" t="s">
        <v>2744</v>
      </c>
      <c r="J117" s="330"/>
      <c r="K117" s="330" t="s">
        <v>1188</v>
      </c>
      <c r="L117" s="330" t="s">
        <v>2733</v>
      </c>
      <c r="M117" s="330"/>
      <c r="N117" s="330" t="s">
        <v>2740</v>
      </c>
      <c r="O117" s="330" t="s">
        <v>2724</v>
      </c>
      <c r="P117" s="331">
        <v>3.02013422818791E-6</v>
      </c>
      <c r="Q117" s="330" t="s">
        <v>2717</v>
      </c>
      <c r="R117" s="330" t="s">
        <v>2715</v>
      </c>
      <c r="S117" s="330" t="s">
        <v>2718</v>
      </c>
      <c r="T117" s="330" t="s">
        <v>2719</v>
      </c>
      <c r="U117" s="331">
        <v>1.87662907041879E-6</v>
      </c>
      <c r="V117" s="330" t="s">
        <v>2718</v>
      </c>
      <c r="W117" s="330" t="b">
        <v>0</v>
      </c>
      <c r="X117" s="330">
        <v>2021.0</v>
      </c>
      <c r="Y117" s="330" t="s">
        <v>2736</v>
      </c>
      <c r="Z117" s="330" t="s">
        <v>2713</v>
      </c>
      <c r="AA117" s="330"/>
      <c r="AB117" s="330" t="s">
        <v>2720</v>
      </c>
      <c r="AC117" s="330" t="s">
        <v>2737</v>
      </c>
      <c r="AD117" s="330" t="s">
        <v>419</v>
      </c>
    </row>
    <row r="118" ht="15.75" customHeight="1">
      <c r="A118" s="329" t="s">
        <v>418</v>
      </c>
      <c r="B118" s="330" t="s">
        <v>2710</v>
      </c>
      <c r="C118" s="330">
        <v>105.0</v>
      </c>
      <c r="D118" s="330">
        <v>28.0</v>
      </c>
      <c r="E118" s="330" t="s">
        <v>974</v>
      </c>
      <c r="F118" s="330" t="s">
        <v>2743</v>
      </c>
      <c r="G118" s="330"/>
      <c r="H118" s="330" t="s">
        <v>962</v>
      </c>
      <c r="I118" s="330" t="s">
        <v>2745</v>
      </c>
      <c r="J118" s="330"/>
      <c r="K118" s="330" t="s">
        <v>1188</v>
      </c>
      <c r="L118" s="330" t="s">
        <v>2733</v>
      </c>
      <c r="M118" s="330"/>
      <c r="N118" s="330" t="s">
        <v>2740</v>
      </c>
      <c r="O118" s="330" t="s">
        <v>2735</v>
      </c>
      <c r="P118" s="330">
        <v>0.43452</v>
      </c>
      <c r="Q118" s="330" t="s">
        <v>2717</v>
      </c>
      <c r="R118" s="330" t="s">
        <v>2715</v>
      </c>
      <c r="S118" s="330" t="s">
        <v>2718</v>
      </c>
      <c r="T118" s="330" t="s">
        <v>2719</v>
      </c>
      <c r="U118" s="330">
        <v>0.269998881529074</v>
      </c>
      <c r="V118" s="330" t="s">
        <v>2718</v>
      </c>
      <c r="W118" s="330" t="b">
        <v>0</v>
      </c>
      <c r="X118" s="330">
        <v>2021.0</v>
      </c>
      <c r="Y118" s="330" t="s">
        <v>2736</v>
      </c>
      <c r="Z118" s="330" t="s">
        <v>2713</v>
      </c>
      <c r="AA118" s="330"/>
      <c r="AB118" s="330" t="s">
        <v>2720</v>
      </c>
      <c r="AC118" s="330" t="s">
        <v>2737</v>
      </c>
      <c r="AD118" s="330" t="s">
        <v>419</v>
      </c>
    </row>
    <row r="119" ht="15.75" customHeight="1">
      <c r="A119" s="329" t="s">
        <v>418</v>
      </c>
      <c r="B119" s="330" t="s">
        <v>2710</v>
      </c>
      <c r="C119" s="330">
        <v>106.0</v>
      </c>
      <c r="D119" s="330">
        <v>28.0</v>
      </c>
      <c r="E119" s="330" t="s">
        <v>974</v>
      </c>
      <c r="F119" s="330" t="s">
        <v>2743</v>
      </c>
      <c r="G119" s="330"/>
      <c r="H119" s="330" t="s">
        <v>962</v>
      </c>
      <c r="I119" s="330" t="s">
        <v>2745</v>
      </c>
      <c r="J119" s="330"/>
      <c r="K119" s="330" t="s">
        <v>1188</v>
      </c>
      <c r="L119" s="330" t="s">
        <v>2733</v>
      </c>
      <c r="M119" s="330"/>
      <c r="N119" s="330" t="s">
        <v>2740</v>
      </c>
      <c r="O119" s="330" t="s">
        <v>2716</v>
      </c>
      <c r="P119" s="330">
        <v>0.43356</v>
      </c>
      <c r="Q119" s="330" t="s">
        <v>2717</v>
      </c>
      <c r="R119" s="330" t="s">
        <v>2715</v>
      </c>
      <c r="S119" s="330" t="s">
        <v>2718</v>
      </c>
      <c r="T119" s="330" t="s">
        <v>2719</v>
      </c>
      <c r="U119" s="330">
        <v>0.26940236370189</v>
      </c>
      <c r="V119" s="330" t="s">
        <v>2718</v>
      </c>
      <c r="W119" s="330" t="b">
        <v>0</v>
      </c>
      <c r="X119" s="330">
        <v>2021.0</v>
      </c>
      <c r="Y119" s="330" t="s">
        <v>2736</v>
      </c>
      <c r="Z119" s="330" t="s">
        <v>2713</v>
      </c>
      <c r="AA119" s="330"/>
      <c r="AB119" s="330" t="s">
        <v>2720</v>
      </c>
      <c r="AC119" s="330" t="s">
        <v>2737</v>
      </c>
      <c r="AD119" s="330" t="s">
        <v>419</v>
      </c>
    </row>
    <row r="120" ht="15.75" customHeight="1">
      <c r="A120" s="329" t="s">
        <v>418</v>
      </c>
      <c r="B120" s="330" t="s">
        <v>2710</v>
      </c>
      <c r="C120" s="330">
        <v>107.0</v>
      </c>
      <c r="D120" s="330">
        <v>28.0</v>
      </c>
      <c r="E120" s="330" t="s">
        <v>974</v>
      </c>
      <c r="F120" s="330" t="s">
        <v>2743</v>
      </c>
      <c r="G120" s="330"/>
      <c r="H120" s="330" t="s">
        <v>962</v>
      </c>
      <c r="I120" s="330" t="s">
        <v>2745</v>
      </c>
      <c r="J120" s="330"/>
      <c r="K120" s="330" t="s">
        <v>1188</v>
      </c>
      <c r="L120" s="330" t="s">
        <v>2733</v>
      </c>
      <c r="M120" s="330"/>
      <c r="N120" s="330" t="s">
        <v>2740</v>
      </c>
      <c r="O120" s="330" t="s">
        <v>2721</v>
      </c>
      <c r="P120" s="331">
        <v>2.4E-6</v>
      </c>
      <c r="Q120" s="330" t="s">
        <v>2717</v>
      </c>
      <c r="R120" s="330" t="s">
        <v>2715</v>
      </c>
      <c r="S120" s="330" t="s">
        <v>2718</v>
      </c>
      <c r="T120" s="330" t="s">
        <v>2719</v>
      </c>
      <c r="U120" s="331">
        <v>1.49129456795953E-6</v>
      </c>
      <c r="V120" s="330" t="s">
        <v>2718</v>
      </c>
      <c r="W120" s="330" t="b">
        <v>0</v>
      </c>
      <c r="X120" s="330">
        <v>2021.0</v>
      </c>
      <c r="Y120" s="330" t="s">
        <v>2736</v>
      </c>
      <c r="Z120" s="330" t="s">
        <v>2713</v>
      </c>
      <c r="AA120" s="330"/>
      <c r="AB120" s="330" t="s">
        <v>2720</v>
      </c>
      <c r="AC120" s="330" t="s">
        <v>2737</v>
      </c>
      <c r="AD120" s="330" t="s">
        <v>419</v>
      </c>
    </row>
    <row r="121" ht="15.75" customHeight="1">
      <c r="A121" s="329" t="s">
        <v>418</v>
      </c>
      <c r="B121" s="330" t="s">
        <v>2710</v>
      </c>
      <c r="C121" s="330">
        <v>108.0</v>
      </c>
      <c r="D121" s="330">
        <v>28.0</v>
      </c>
      <c r="E121" s="330" t="s">
        <v>974</v>
      </c>
      <c r="F121" s="330" t="s">
        <v>2743</v>
      </c>
      <c r="G121" s="330"/>
      <c r="H121" s="330" t="s">
        <v>962</v>
      </c>
      <c r="I121" s="330" t="s">
        <v>2745</v>
      </c>
      <c r="J121" s="330"/>
      <c r="K121" s="330" t="s">
        <v>1188</v>
      </c>
      <c r="L121" s="330" t="s">
        <v>2733</v>
      </c>
      <c r="M121" s="330"/>
      <c r="N121" s="330" t="s">
        <v>2740</v>
      </c>
      <c r="O121" s="330" t="s">
        <v>2724</v>
      </c>
      <c r="P121" s="331">
        <v>3.02013422818791E-6</v>
      </c>
      <c r="Q121" s="330" t="s">
        <v>2717</v>
      </c>
      <c r="R121" s="330" t="s">
        <v>2715</v>
      </c>
      <c r="S121" s="330" t="s">
        <v>2718</v>
      </c>
      <c r="T121" s="330" t="s">
        <v>2719</v>
      </c>
      <c r="U121" s="331">
        <v>1.87662907041879E-6</v>
      </c>
      <c r="V121" s="330" t="s">
        <v>2718</v>
      </c>
      <c r="W121" s="330" t="b">
        <v>0</v>
      </c>
      <c r="X121" s="330">
        <v>2021.0</v>
      </c>
      <c r="Y121" s="330" t="s">
        <v>2736</v>
      </c>
      <c r="Z121" s="330" t="s">
        <v>2713</v>
      </c>
      <c r="AA121" s="330"/>
      <c r="AB121" s="330" t="s">
        <v>2720</v>
      </c>
      <c r="AC121" s="330" t="s">
        <v>2737</v>
      </c>
      <c r="AD121" s="330" t="s">
        <v>419</v>
      </c>
    </row>
    <row r="122" ht="15.75" customHeight="1">
      <c r="A122" s="329" t="s">
        <v>418</v>
      </c>
      <c r="B122" s="330" t="s">
        <v>2710</v>
      </c>
      <c r="C122" s="330">
        <v>109.0</v>
      </c>
      <c r="D122" s="330">
        <v>29.0</v>
      </c>
      <c r="E122" s="330" t="s">
        <v>974</v>
      </c>
      <c r="F122" s="330" t="s">
        <v>2743</v>
      </c>
      <c r="G122" s="330"/>
      <c r="H122" s="330" t="s">
        <v>962</v>
      </c>
      <c r="I122" s="330" t="s">
        <v>2746</v>
      </c>
      <c r="J122" s="330"/>
      <c r="K122" s="330" t="s">
        <v>1188</v>
      </c>
      <c r="L122" s="330" t="s">
        <v>2733</v>
      </c>
      <c r="M122" s="330"/>
      <c r="N122" s="330" t="s">
        <v>2740</v>
      </c>
      <c r="O122" s="330" t="s">
        <v>2735</v>
      </c>
      <c r="P122" s="330">
        <v>0.38652</v>
      </c>
      <c r="Q122" s="330" t="s">
        <v>2717</v>
      </c>
      <c r="R122" s="330" t="s">
        <v>2715</v>
      </c>
      <c r="S122" s="330" t="s">
        <v>2718</v>
      </c>
      <c r="T122" s="330" t="s">
        <v>2719</v>
      </c>
      <c r="U122" s="330">
        <v>0.240172990169883</v>
      </c>
      <c r="V122" s="330" t="s">
        <v>2718</v>
      </c>
      <c r="W122" s="330" t="b">
        <v>0</v>
      </c>
      <c r="X122" s="330">
        <v>2021.0</v>
      </c>
      <c r="Y122" s="330" t="s">
        <v>2736</v>
      </c>
      <c r="Z122" s="330" t="s">
        <v>2713</v>
      </c>
      <c r="AA122" s="330"/>
      <c r="AB122" s="330" t="s">
        <v>2720</v>
      </c>
      <c r="AC122" s="330" t="s">
        <v>2737</v>
      </c>
      <c r="AD122" s="330" t="s">
        <v>419</v>
      </c>
    </row>
    <row r="123" ht="15.75" customHeight="1">
      <c r="A123" s="329" t="s">
        <v>418</v>
      </c>
      <c r="B123" s="330" t="s">
        <v>2710</v>
      </c>
      <c r="C123" s="330">
        <v>110.0</v>
      </c>
      <c r="D123" s="330">
        <v>29.0</v>
      </c>
      <c r="E123" s="330" t="s">
        <v>974</v>
      </c>
      <c r="F123" s="330" t="s">
        <v>2743</v>
      </c>
      <c r="G123" s="330"/>
      <c r="H123" s="330" t="s">
        <v>962</v>
      </c>
      <c r="I123" s="330" t="s">
        <v>2746</v>
      </c>
      <c r="J123" s="330"/>
      <c r="K123" s="330" t="s">
        <v>1188</v>
      </c>
      <c r="L123" s="330" t="s">
        <v>2733</v>
      </c>
      <c r="M123" s="330"/>
      <c r="N123" s="330" t="s">
        <v>2740</v>
      </c>
      <c r="O123" s="330" t="s">
        <v>2716</v>
      </c>
      <c r="P123" s="330">
        <v>0.38358</v>
      </c>
      <c r="Q123" s="330" t="s">
        <v>2717</v>
      </c>
      <c r="R123" s="330" t="s">
        <v>2715</v>
      </c>
      <c r="S123" s="330" t="s">
        <v>2718</v>
      </c>
      <c r="T123" s="330" t="s">
        <v>2719</v>
      </c>
      <c r="U123" s="330">
        <v>0.238346154324132</v>
      </c>
      <c r="V123" s="330" t="s">
        <v>2718</v>
      </c>
      <c r="W123" s="330" t="b">
        <v>0</v>
      </c>
      <c r="X123" s="330">
        <v>2021.0</v>
      </c>
      <c r="Y123" s="330" t="s">
        <v>2736</v>
      </c>
      <c r="Z123" s="330" t="s">
        <v>2713</v>
      </c>
      <c r="AA123" s="330"/>
      <c r="AB123" s="330" t="s">
        <v>2720</v>
      </c>
      <c r="AC123" s="330" t="s">
        <v>2737</v>
      </c>
      <c r="AD123" s="330" t="s">
        <v>419</v>
      </c>
    </row>
    <row r="124" ht="15.75" customHeight="1">
      <c r="A124" s="329" t="s">
        <v>418</v>
      </c>
      <c r="B124" s="330" t="s">
        <v>2710</v>
      </c>
      <c r="C124" s="330">
        <v>111.0</v>
      </c>
      <c r="D124" s="330">
        <v>29.0</v>
      </c>
      <c r="E124" s="330" t="s">
        <v>974</v>
      </c>
      <c r="F124" s="330" t="s">
        <v>2743</v>
      </c>
      <c r="G124" s="330"/>
      <c r="H124" s="330" t="s">
        <v>962</v>
      </c>
      <c r="I124" s="330" t="s">
        <v>2746</v>
      </c>
      <c r="J124" s="330"/>
      <c r="K124" s="330" t="s">
        <v>1188</v>
      </c>
      <c r="L124" s="330" t="s">
        <v>2733</v>
      </c>
      <c r="M124" s="330"/>
      <c r="N124" s="330" t="s">
        <v>2740</v>
      </c>
      <c r="O124" s="330" t="s">
        <v>2721</v>
      </c>
      <c r="P124" s="331">
        <v>8.0E-7</v>
      </c>
      <c r="Q124" s="330" t="s">
        <v>2717</v>
      </c>
      <c r="R124" s="330" t="s">
        <v>2715</v>
      </c>
      <c r="S124" s="330" t="s">
        <v>2718</v>
      </c>
      <c r="T124" s="330" t="s">
        <v>2719</v>
      </c>
      <c r="U124" s="331">
        <v>4.97098189319845E-7</v>
      </c>
      <c r="V124" s="330" t="s">
        <v>2718</v>
      </c>
      <c r="W124" s="330" t="b">
        <v>0</v>
      </c>
      <c r="X124" s="330">
        <v>2021.0</v>
      </c>
      <c r="Y124" s="330" t="s">
        <v>2736</v>
      </c>
      <c r="Z124" s="330" t="s">
        <v>2713</v>
      </c>
      <c r="AA124" s="330"/>
      <c r="AB124" s="330" t="s">
        <v>2720</v>
      </c>
      <c r="AC124" s="330" t="s">
        <v>2737</v>
      </c>
      <c r="AD124" s="330" t="s">
        <v>419</v>
      </c>
    </row>
    <row r="125" ht="15.75" customHeight="1">
      <c r="A125" s="329" t="s">
        <v>418</v>
      </c>
      <c r="B125" s="330" t="s">
        <v>2710</v>
      </c>
      <c r="C125" s="330">
        <v>112.0</v>
      </c>
      <c r="D125" s="330">
        <v>29.0</v>
      </c>
      <c r="E125" s="330" t="s">
        <v>974</v>
      </c>
      <c r="F125" s="330" t="s">
        <v>2743</v>
      </c>
      <c r="G125" s="330"/>
      <c r="H125" s="330" t="s">
        <v>962</v>
      </c>
      <c r="I125" s="330" t="s">
        <v>2746</v>
      </c>
      <c r="J125" s="330"/>
      <c r="K125" s="330" t="s">
        <v>1188</v>
      </c>
      <c r="L125" s="330" t="s">
        <v>2733</v>
      </c>
      <c r="M125" s="330"/>
      <c r="N125" s="330" t="s">
        <v>2740</v>
      </c>
      <c r="O125" s="330" t="s">
        <v>2724</v>
      </c>
      <c r="P125" s="331">
        <v>9.7986577181208E-6</v>
      </c>
      <c r="Q125" s="330" t="s">
        <v>2717</v>
      </c>
      <c r="R125" s="330" t="s">
        <v>2715</v>
      </c>
      <c r="S125" s="330" t="s">
        <v>2718</v>
      </c>
      <c r="T125" s="330" t="s">
        <v>2719</v>
      </c>
      <c r="U125" s="331">
        <v>6.08861876180335E-6</v>
      </c>
      <c r="V125" s="330" t="s">
        <v>2718</v>
      </c>
      <c r="W125" s="330" t="b">
        <v>0</v>
      </c>
      <c r="X125" s="330">
        <v>2021.0</v>
      </c>
      <c r="Y125" s="330" t="s">
        <v>2736</v>
      </c>
      <c r="Z125" s="330" t="s">
        <v>2713</v>
      </c>
      <c r="AA125" s="330"/>
      <c r="AB125" s="330" t="s">
        <v>2720</v>
      </c>
      <c r="AC125" s="330" t="s">
        <v>2737</v>
      </c>
      <c r="AD125" s="330" t="s">
        <v>419</v>
      </c>
    </row>
    <row r="126" ht="15.75" customHeight="1">
      <c r="A126" s="329" t="s">
        <v>418</v>
      </c>
      <c r="B126" s="330" t="s">
        <v>2710</v>
      </c>
      <c r="C126" s="330">
        <v>113.0</v>
      </c>
      <c r="D126" s="330">
        <v>30.0</v>
      </c>
      <c r="E126" s="330" t="s">
        <v>974</v>
      </c>
      <c r="F126" s="330" t="s">
        <v>2743</v>
      </c>
      <c r="G126" s="330"/>
      <c r="H126" s="330" t="s">
        <v>962</v>
      </c>
      <c r="I126" s="330" t="s">
        <v>2739</v>
      </c>
      <c r="J126" s="330"/>
      <c r="K126" s="330" t="s">
        <v>1188</v>
      </c>
      <c r="L126" s="330" t="s">
        <v>2733</v>
      </c>
      <c r="M126" s="330"/>
      <c r="N126" s="330" t="s">
        <v>2740</v>
      </c>
      <c r="O126" s="330" t="s">
        <v>2735</v>
      </c>
      <c r="P126" s="330">
        <v>0.08794</v>
      </c>
      <c r="Q126" s="330" t="s">
        <v>2717</v>
      </c>
      <c r="R126" s="330" t="s">
        <v>2715</v>
      </c>
      <c r="S126" s="330" t="s">
        <v>2718</v>
      </c>
      <c r="T126" s="330" t="s">
        <v>2719</v>
      </c>
      <c r="U126" s="330">
        <v>0.054643518460984</v>
      </c>
      <c r="V126" s="330" t="s">
        <v>2718</v>
      </c>
      <c r="W126" s="330" t="b">
        <v>0</v>
      </c>
      <c r="X126" s="330">
        <v>2021.0</v>
      </c>
      <c r="Y126" s="330" t="s">
        <v>2736</v>
      </c>
      <c r="Z126" s="330" t="s">
        <v>2713</v>
      </c>
      <c r="AA126" s="330"/>
      <c r="AB126" s="330" t="s">
        <v>2720</v>
      </c>
      <c r="AC126" s="330" t="s">
        <v>2737</v>
      </c>
      <c r="AD126" s="330" t="s">
        <v>419</v>
      </c>
    </row>
    <row r="127" ht="15.75" customHeight="1">
      <c r="A127" s="329" t="s">
        <v>418</v>
      </c>
      <c r="B127" s="330" t="s">
        <v>2710</v>
      </c>
      <c r="C127" s="330">
        <v>114.0</v>
      </c>
      <c r="D127" s="330">
        <v>30.0</v>
      </c>
      <c r="E127" s="330" t="s">
        <v>974</v>
      </c>
      <c r="F127" s="330" t="s">
        <v>2743</v>
      </c>
      <c r="G127" s="330"/>
      <c r="H127" s="330" t="s">
        <v>962</v>
      </c>
      <c r="I127" s="330" t="s">
        <v>2739</v>
      </c>
      <c r="J127" s="330"/>
      <c r="K127" s="330" t="s">
        <v>1188</v>
      </c>
      <c r="L127" s="330" t="s">
        <v>2733</v>
      </c>
      <c r="M127" s="330"/>
      <c r="N127" s="330" t="s">
        <v>2740</v>
      </c>
      <c r="O127" s="330" t="s">
        <v>2716</v>
      </c>
      <c r="P127" s="330">
        <v>0.08704</v>
      </c>
      <c r="Q127" s="330" t="s">
        <v>2717</v>
      </c>
      <c r="R127" s="330" t="s">
        <v>2715</v>
      </c>
      <c r="S127" s="330" t="s">
        <v>2718</v>
      </c>
      <c r="T127" s="330" t="s">
        <v>2719</v>
      </c>
      <c r="U127" s="330">
        <v>0.0540842829979991</v>
      </c>
      <c r="V127" s="330" t="s">
        <v>2718</v>
      </c>
      <c r="W127" s="330" t="b">
        <v>0</v>
      </c>
      <c r="X127" s="330">
        <v>2021.0</v>
      </c>
      <c r="Y127" s="330" t="s">
        <v>2736</v>
      </c>
      <c r="Z127" s="330" t="s">
        <v>2713</v>
      </c>
      <c r="AA127" s="330"/>
      <c r="AB127" s="330" t="s">
        <v>2720</v>
      </c>
      <c r="AC127" s="330" t="s">
        <v>2737</v>
      </c>
      <c r="AD127" s="330" t="s">
        <v>419</v>
      </c>
    </row>
    <row r="128" ht="15.75" customHeight="1">
      <c r="A128" s="329" t="s">
        <v>418</v>
      </c>
      <c r="B128" s="330" t="s">
        <v>2710</v>
      </c>
      <c r="C128" s="330">
        <v>115.0</v>
      </c>
      <c r="D128" s="330">
        <v>30.0</v>
      </c>
      <c r="E128" s="330" t="s">
        <v>974</v>
      </c>
      <c r="F128" s="330" t="s">
        <v>2743</v>
      </c>
      <c r="G128" s="330"/>
      <c r="H128" s="330" t="s">
        <v>962</v>
      </c>
      <c r="I128" s="330" t="s">
        <v>2739</v>
      </c>
      <c r="J128" s="330"/>
      <c r="K128" s="330" t="s">
        <v>1188</v>
      </c>
      <c r="L128" s="330" t="s">
        <v>2733</v>
      </c>
      <c r="M128" s="330"/>
      <c r="N128" s="330" t="s">
        <v>2740</v>
      </c>
      <c r="O128" s="330" t="s">
        <v>2721</v>
      </c>
      <c r="P128" s="331">
        <v>1.32E-5</v>
      </c>
      <c r="Q128" s="330" t="s">
        <v>2717</v>
      </c>
      <c r="R128" s="330" t="s">
        <v>2715</v>
      </c>
      <c r="S128" s="330" t="s">
        <v>2718</v>
      </c>
      <c r="T128" s="330" t="s">
        <v>2719</v>
      </c>
      <c r="U128" s="331">
        <v>8.202120123776E-6</v>
      </c>
      <c r="V128" s="330" t="s">
        <v>2718</v>
      </c>
      <c r="W128" s="330" t="b">
        <v>0</v>
      </c>
      <c r="X128" s="330">
        <v>2021.0</v>
      </c>
      <c r="Y128" s="330" t="s">
        <v>2736</v>
      </c>
      <c r="Z128" s="330" t="s">
        <v>2713</v>
      </c>
      <c r="AA128" s="330"/>
      <c r="AB128" s="330" t="s">
        <v>2720</v>
      </c>
      <c r="AC128" s="330" t="s">
        <v>2737</v>
      </c>
      <c r="AD128" s="330" t="s">
        <v>419</v>
      </c>
    </row>
    <row r="129" ht="15.75" customHeight="1">
      <c r="A129" s="329" t="s">
        <v>418</v>
      </c>
      <c r="B129" s="330" t="s">
        <v>2710</v>
      </c>
      <c r="C129" s="330">
        <v>116.0</v>
      </c>
      <c r="D129" s="330">
        <v>30.0</v>
      </c>
      <c r="E129" s="330" t="s">
        <v>974</v>
      </c>
      <c r="F129" s="330" t="s">
        <v>2743</v>
      </c>
      <c r="G129" s="330"/>
      <c r="H129" s="330" t="s">
        <v>962</v>
      </c>
      <c r="I129" s="330" t="s">
        <v>2739</v>
      </c>
      <c r="J129" s="330"/>
      <c r="K129" s="330" t="s">
        <v>1188</v>
      </c>
      <c r="L129" s="330" t="s">
        <v>2733</v>
      </c>
      <c r="M129" s="330"/>
      <c r="N129" s="330" t="s">
        <v>2740</v>
      </c>
      <c r="O129" s="330" t="s">
        <v>2724</v>
      </c>
      <c r="P129" s="331">
        <v>1.91275167785234E-6</v>
      </c>
      <c r="Q129" s="330" t="s">
        <v>2717</v>
      </c>
      <c r="R129" s="330" t="s">
        <v>2715</v>
      </c>
      <c r="S129" s="330" t="s">
        <v>2718</v>
      </c>
      <c r="T129" s="330" t="s">
        <v>2719</v>
      </c>
      <c r="U129" s="331">
        <v>1.18853174459832E-6</v>
      </c>
      <c r="V129" s="330" t="s">
        <v>2718</v>
      </c>
      <c r="W129" s="330" t="b">
        <v>0</v>
      </c>
      <c r="X129" s="330">
        <v>2021.0</v>
      </c>
      <c r="Y129" s="330" t="s">
        <v>2736</v>
      </c>
      <c r="Z129" s="330" t="s">
        <v>2713</v>
      </c>
      <c r="AA129" s="330"/>
      <c r="AB129" s="330" t="s">
        <v>2720</v>
      </c>
      <c r="AC129" s="330" t="s">
        <v>2737</v>
      </c>
      <c r="AD129" s="330" t="s">
        <v>419</v>
      </c>
    </row>
    <row r="130" ht="15.75" customHeight="1">
      <c r="A130" s="329" t="s">
        <v>418</v>
      </c>
      <c r="B130" s="330" t="s">
        <v>2710</v>
      </c>
      <c r="C130" s="330">
        <v>117.0</v>
      </c>
      <c r="D130" s="330">
        <v>31.0</v>
      </c>
      <c r="E130" s="330" t="s">
        <v>974</v>
      </c>
      <c r="F130" s="330" t="s">
        <v>2747</v>
      </c>
      <c r="G130" s="330"/>
      <c r="H130" s="330" t="s">
        <v>962</v>
      </c>
      <c r="I130" s="330" t="s">
        <v>2732</v>
      </c>
      <c r="J130" s="330"/>
      <c r="K130" s="330" t="s">
        <v>1188</v>
      </c>
      <c r="L130" s="330" t="s">
        <v>2748</v>
      </c>
      <c r="M130" s="330"/>
      <c r="N130" s="330" t="s">
        <v>2734</v>
      </c>
      <c r="O130" s="330" t="s">
        <v>2735</v>
      </c>
      <c r="P130" s="330">
        <v>0.44543</v>
      </c>
      <c r="Q130" s="330" t="s">
        <v>2717</v>
      </c>
      <c r="R130" s="330" t="s">
        <v>2719</v>
      </c>
      <c r="S130" s="330" t="s">
        <v>2718</v>
      </c>
      <c r="T130" s="330" t="s">
        <v>2719</v>
      </c>
      <c r="U130" s="330">
        <v>0.44543</v>
      </c>
      <c r="V130" s="330" t="s">
        <v>2718</v>
      </c>
      <c r="W130" s="330" t="b">
        <v>0</v>
      </c>
      <c r="X130" s="330">
        <v>2021.0</v>
      </c>
      <c r="Y130" s="330" t="s">
        <v>2736</v>
      </c>
      <c r="Z130" s="330" t="s">
        <v>2713</v>
      </c>
      <c r="AA130" s="330"/>
      <c r="AB130" s="330" t="s">
        <v>2720</v>
      </c>
      <c r="AC130" s="330" t="s">
        <v>2737</v>
      </c>
      <c r="AD130" s="330" t="s">
        <v>419</v>
      </c>
    </row>
    <row r="131" ht="15.75" customHeight="1">
      <c r="A131" s="329" t="s">
        <v>418</v>
      </c>
      <c r="B131" s="330" t="s">
        <v>2710</v>
      </c>
      <c r="C131" s="330">
        <v>118.0</v>
      </c>
      <c r="D131" s="330">
        <v>31.0</v>
      </c>
      <c r="E131" s="330" t="s">
        <v>974</v>
      </c>
      <c r="F131" s="330" t="s">
        <v>2747</v>
      </c>
      <c r="G131" s="330"/>
      <c r="H131" s="330" t="s">
        <v>962</v>
      </c>
      <c r="I131" s="330" t="s">
        <v>2732</v>
      </c>
      <c r="J131" s="330"/>
      <c r="K131" s="330" t="s">
        <v>1188</v>
      </c>
      <c r="L131" s="330" t="s">
        <v>2748</v>
      </c>
      <c r="M131" s="330"/>
      <c r="N131" s="330" t="s">
        <v>2734</v>
      </c>
      <c r="O131" s="330" t="s">
        <v>2716</v>
      </c>
      <c r="P131" s="330">
        <v>0.43935</v>
      </c>
      <c r="Q131" s="330" t="s">
        <v>2717</v>
      </c>
      <c r="R131" s="330" t="s">
        <v>2719</v>
      </c>
      <c r="S131" s="330" t="s">
        <v>2718</v>
      </c>
      <c r="T131" s="330" t="s">
        <v>2719</v>
      </c>
      <c r="U131" s="330">
        <v>0.43935</v>
      </c>
      <c r="V131" s="330" t="s">
        <v>2718</v>
      </c>
      <c r="W131" s="330" t="b">
        <v>0</v>
      </c>
      <c r="X131" s="330">
        <v>2021.0</v>
      </c>
      <c r="Y131" s="330" t="s">
        <v>2736</v>
      </c>
      <c r="Z131" s="330" t="s">
        <v>2713</v>
      </c>
      <c r="AA131" s="330"/>
      <c r="AB131" s="330" t="s">
        <v>2720</v>
      </c>
      <c r="AC131" s="330" t="s">
        <v>2737</v>
      </c>
      <c r="AD131" s="330" t="s">
        <v>419</v>
      </c>
    </row>
    <row r="132" ht="15.75" customHeight="1">
      <c r="A132" s="329" t="s">
        <v>418</v>
      </c>
      <c r="B132" s="330" t="s">
        <v>2710</v>
      </c>
      <c r="C132" s="330">
        <v>119.0</v>
      </c>
      <c r="D132" s="330">
        <v>31.0</v>
      </c>
      <c r="E132" s="330" t="s">
        <v>974</v>
      </c>
      <c r="F132" s="330" t="s">
        <v>2747</v>
      </c>
      <c r="G132" s="330"/>
      <c r="H132" s="330" t="s">
        <v>962</v>
      </c>
      <c r="I132" s="330" t="s">
        <v>2732</v>
      </c>
      <c r="J132" s="330"/>
      <c r="K132" s="330" t="s">
        <v>1188</v>
      </c>
      <c r="L132" s="330" t="s">
        <v>2748</v>
      </c>
      <c r="M132" s="330"/>
      <c r="N132" s="330" t="s">
        <v>2734</v>
      </c>
      <c r="O132" s="330" t="s">
        <v>2721</v>
      </c>
      <c r="P132" s="331">
        <v>4.0E-6</v>
      </c>
      <c r="Q132" s="330" t="s">
        <v>2717</v>
      </c>
      <c r="R132" s="330" t="s">
        <v>2719</v>
      </c>
      <c r="S132" s="330" t="s">
        <v>2718</v>
      </c>
      <c r="T132" s="330" t="s">
        <v>2719</v>
      </c>
      <c r="U132" s="331">
        <v>4.0E-6</v>
      </c>
      <c r="V132" s="330" t="s">
        <v>2718</v>
      </c>
      <c r="W132" s="330" t="b">
        <v>0</v>
      </c>
      <c r="X132" s="330">
        <v>2021.0</v>
      </c>
      <c r="Y132" s="330" t="s">
        <v>2736</v>
      </c>
      <c r="Z132" s="330" t="s">
        <v>2713</v>
      </c>
      <c r="AA132" s="330"/>
      <c r="AB132" s="330" t="s">
        <v>2720</v>
      </c>
      <c r="AC132" s="330" t="s">
        <v>2737</v>
      </c>
      <c r="AD132" s="330" t="s">
        <v>419</v>
      </c>
    </row>
    <row r="133" ht="15.75" customHeight="1">
      <c r="A133" s="329" t="s">
        <v>418</v>
      </c>
      <c r="B133" s="330" t="s">
        <v>2710</v>
      </c>
      <c r="C133" s="330">
        <v>120.0</v>
      </c>
      <c r="D133" s="330">
        <v>31.0</v>
      </c>
      <c r="E133" s="330" t="s">
        <v>974</v>
      </c>
      <c r="F133" s="330" t="s">
        <v>2747</v>
      </c>
      <c r="G133" s="330"/>
      <c r="H133" s="330" t="s">
        <v>962</v>
      </c>
      <c r="I133" s="330" t="s">
        <v>2732</v>
      </c>
      <c r="J133" s="330"/>
      <c r="K133" s="330" t="s">
        <v>1188</v>
      </c>
      <c r="L133" s="330" t="s">
        <v>2748</v>
      </c>
      <c r="M133" s="330"/>
      <c r="N133" s="330" t="s">
        <v>2734</v>
      </c>
      <c r="O133" s="330" t="s">
        <v>2724</v>
      </c>
      <c r="P133" s="331">
        <v>2.00671140939597E-5</v>
      </c>
      <c r="Q133" s="330" t="s">
        <v>2717</v>
      </c>
      <c r="R133" s="330" t="s">
        <v>2719</v>
      </c>
      <c r="S133" s="330" t="s">
        <v>2718</v>
      </c>
      <c r="T133" s="330" t="s">
        <v>2719</v>
      </c>
      <c r="U133" s="331">
        <v>2.00671140939597E-5</v>
      </c>
      <c r="V133" s="330" t="s">
        <v>2718</v>
      </c>
      <c r="W133" s="330" t="b">
        <v>0</v>
      </c>
      <c r="X133" s="330">
        <v>2021.0</v>
      </c>
      <c r="Y133" s="330" t="s">
        <v>2736</v>
      </c>
      <c r="Z133" s="330" t="s">
        <v>2713</v>
      </c>
      <c r="AA133" s="330"/>
      <c r="AB133" s="330" t="s">
        <v>2720</v>
      </c>
      <c r="AC133" s="330" t="s">
        <v>2737</v>
      </c>
      <c r="AD133" s="330" t="s">
        <v>419</v>
      </c>
    </row>
    <row r="134" ht="15.75" customHeight="1">
      <c r="A134" s="329" t="s">
        <v>418</v>
      </c>
      <c r="B134" s="330" t="s">
        <v>2710</v>
      </c>
      <c r="C134" s="330">
        <v>121.0</v>
      </c>
      <c r="D134" s="330">
        <v>32.0</v>
      </c>
      <c r="E134" s="330" t="s">
        <v>974</v>
      </c>
      <c r="F134" s="330" t="s">
        <v>2747</v>
      </c>
      <c r="G134" s="330"/>
      <c r="H134" s="330" t="s">
        <v>962</v>
      </c>
      <c r="I134" s="330" t="s">
        <v>2732</v>
      </c>
      <c r="J134" s="330"/>
      <c r="K134" s="330" t="s">
        <v>1188</v>
      </c>
      <c r="L134" s="330" t="s">
        <v>2749</v>
      </c>
      <c r="M134" s="330"/>
      <c r="N134" s="330" t="s">
        <v>2734</v>
      </c>
      <c r="O134" s="330" t="s">
        <v>2735</v>
      </c>
      <c r="P134" s="330">
        <v>0.48364</v>
      </c>
      <c r="Q134" s="330" t="s">
        <v>2717</v>
      </c>
      <c r="R134" s="330" t="s">
        <v>2719</v>
      </c>
      <c r="S134" s="330" t="s">
        <v>2718</v>
      </c>
      <c r="T134" s="330" t="s">
        <v>2719</v>
      </c>
      <c r="U134" s="330">
        <v>0.48364</v>
      </c>
      <c r="V134" s="330" t="s">
        <v>2718</v>
      </c>
      <c r="W134" s="330" t="b">
        <v>0</v>
      </c>
      <c r="X134" s="330">
        <v>2021.0</v>
      </c>
      <c r="Y134" s="330" t="s">
        <v>2736</v>
      </c>
      <c r="Z134" s="330" t="s">
        <v>2713</v>
      </c>
      <c r="AA134" s="330"/>
      <c r="AB134" s="330" t="s">
        <v>2720</v>
      </c>
      <c r="AC134" s="330" t="s">
        <v>2737</v>
      </c>
      <c r="AD134" s="330" t="s">
        <v>419</v>
      </c>
    </row>
    <row r="135" ht="15.75" customHeight="1">
      <c r="A135" s="329" t="s">
        <v>418</v>
      </c>
      <c r="B135" s="330" t="s">
        <v>2710</v>
      </c>
      <c r="C135" s="330">
        <v>122.0</v>
      </c>
      <c r="D135" s="330">
        <v>32.0</v>
      </c>
      <c r="E135" s="330" t="s">
        <v>974</v>
      </c>
      <c r="F135" s="330" t="s">
        <v>2747</v>
      </c>
      <c r="G135" s="330"/>
      <c r="H135" s="330" t="s">
        <v>962</v>
      </c>
      <c r="I135" s="330" t="s">
        <v>2732</v>
      </c>
      <c r="J135" s="330"/>
      <c r="K135" s="330" t="s">
        <v>1188</v>
      </c>
      <c r="L135" s="330" t="s">
        <v>2749</v>
      </c>
      <c r="M135" s="330"/>
      <c r="N135" s="330" t="s">
        <v>2734</v>
      </c>
      <c r="O135" s="330" t="s">
        <v>2716</v>
      </c>
      <c r="P135" s="330">
        <v>0.47756</v>
      </c>
      <c r="Q135" s="330" t="s">
        <v>2717</v>
      </c>
      <c r="R135" s="330" t="s">
        <v>2719</v>
      </c>
      <c r="S135" s="330" t="s">
        <v>2718</v>
      </c>
      <c r="T135" s="330" t="s">
        <v>2719</v>
      </c>
      <c r="U135" s="330">
        <v>0.47756</v>
      </c>
      <c r="V135" s="330" t="s">
        <v>2718</v>
      </c>
      <c r="W135" s="330" t="b">
        <v>0</v>
      </c>
      <c r="X135" s="330">
        <v>2021.0</v>
      </c>
      <c r="Y135" s="330" t="s">
        <v>2736</v>
      </c>
      <c r="Z135" s="330" t="s">
        <v>2713</v>
      </c>
      <c r="AA135" s="330"/>
      <c r="AB135" s="330" t="s">
        <v>2720</v>
      </c>
      <c r="AC135" s="330" t="s">
        <v>2737</v>
      </c>
      <c r="AD135" s="330" t="s">
        <v>419</v>
      </c>
    </row>
    <row r="136" ht="15.75" customHeight="1">
      <c r="A136" s="329" t="s">
        <v>418</v>
      </c>
      <c r="B136" s="330" t="s">
        <v>2710</v>
      </c>
      <c r="C136" s="330">
        <v>123.0</v>
      </c>
      <c r="D136" s="330">
        <v>32.0</v>
      </c>
      <c r="E136" s="330" t="s">
        <v>974</v>
      </c>
      <c r="F136" s="330" t="s">
        <v>2747</v>
      </c>
      <c r="G136" s="330"/>
      <c r="H136" s="330" t="s">
        <v>962</v>
      </c>
      <c r="I136" s="330" t="s">
        <v>2732</v>
      </c>
      <c r="J136" s="330"/>
      <c r="K136" s="330" t="s">
        <v>1188</v>
      </c>
      <c r="L136" s="330" t="s">
        <v>2749</v>
      </c>
      <c r="M136" s="330"/>
      <c r="N136" s="330" t="s">
        <v>2734</v>
      </c>
      <c r="O136" s="330" t="s">
        <v>2721</v>
      </c>
      <c r="P136" s="331">
        <v>4.0E-6</v>
      </c>
      <c r="Q136" s="330" t="s">
        <v>2717</v>
      </c>
      <c r="R136" s="330" t="s">
        <v>2719</v>
      </c>
      <c r="S136" s="330" t="s">
        <v>2718</v>
      </c>
      <c r="T136" s="330" t="s">
        <v>2719</v>
      </c>
      <c r="U136" s="331">
        <v>4.0E-6</v>
      </c>
      <c r="V136" s="330" t="s">
        <v>2718</v>
      </c>
      <c r="W136" s="330" t="b">
        <v>0</v>
      </c>
      <c r="X136" s="330">
        <v>2021.0</v>
      </c>
      <c r="Y136" s="330" t="s">
        <v>2736</v>
      </c>
      <c r="Z136" s="330" t="s">
        <v>2713</v>
      </c>
      <c r="AA136" s="330"/>
      <c r="AB136" s="330" t="s">
        <v>2720</v>
      </c>
      <c r="AC136" s="330" t="s">
        <v>2737</v>
      </c>
      <c r="AD136" s="330" t="s">
        <v>419</v>
      </c>
    </row>
    <row r="137" ht="15.75" customHeight="1">
      <c r="A137" s="329" t="s">
        <v>418</v>
      </c>
      <c r="B137" s="330" t="s">
        <v>2710</v>
      </c>
      <c r="C137" s="330">
        <v>124.0</v>
      </c>
      <c r="D137" s="330">
        <v>32.0</v>
      </c>
      <c r="E137" s="330" t="s">
        <v>974</v>
      </c>
      <c r="F137" s="330" t="s">
        <v>2747</v>
      </c>
      <c r="G137" s="330"/>
      <c r="H137" s="330" t="s">
        <v>962</v>
      </c>
      <c r="I137" s="330" t="s">
        <v>2732</v>
      </c>
      <c r="J137" s="330"/>
      <c r="K137" s="330" t="s">
        <v>1188</v>
      </c>
      <c r="L137" s="330" t="s">
        <v>2749</v>
      </c>
      <c r="M137" s="330"/>
      <c r="N137" s="330" t="s">
        <v>2734</v>
      </c>
      <c r="O137" s="330" t="s">
        <v>2724</v>
      </c>
      <c r="P137" s="331">
        <v>2.00671140939597E-5</v>
      </c>
      <c r="Q137" s="330" t="s">
        <v>2717</v>
      </c>
      <c r="R137" s="330" t="s">
        <v>2719</v>
      </c>
      <c r="S137" s="330" t="s">
        <v>2718</v>
      </c>
      <c r="T137" s="330" t="s">
        <v>2719</v>
      </c>
      <c r="U137" s="331">
        <v>2.00671140939597E-5</v>
      </c>
      <c r="V137" s="330" t="s">
        <v>2718</v>
      </c>
      <c r="W137" s="330" t="b">
        <v>0</v>
      </c>
      <c r="X137" s="330">
        <v>2021.0</v>
      </c>
      <c r="Y137" s="330" t="s">
        <v>2736</v>
      </c>
      <c r="Z137" s="330" t="s">
        <v>2713</v>
      </c>
      <c r="AA137" s="330"/>
      <c r="AB137" s="330" t="s">
        <v>2720</v>
      </c>
      <c r="AC137" s="330" t="s">
        <v>2737</v>
      </c>
      <c r="AD137" s="330" t="s">
        <v>419</v>
      </c>
    </row>
    <row r="138" ht="15.75" customHeight="1">
      <c r="A138" s="329" t="s">
        <v>418</v>
      </c>
      <c r="B138" s="330" t="s">
        <v>2710</v>
      </c>
      <c r="C138" s="330">
        <v>125.0</v>
      </c>
      <c r="D138" s="330">
        <v>33.0</v>
      </c>
      <c r="E138" s="330" t="s">
        <v>974</v>
      </c>
      <c r="F138" s="330" t="s">
        <v>2747</v>
      </c>
      <c r="G138" s="330"/>
      <c r="H138" s="330" t="s">
        <v>962</v>
      </c>
      <c r="I138" s="330" t="s">
        <v>2732</v>
      </c>
      <c r="J138" s="330"/>
      <c r="K138" s="330" t="s">
        <v>1188</v>
      </c>
      <c r="L138" s="330" t="s">
        <v>2750</v>
      </c>
      <c r="M138" s="330"/>
      <c r="N138" s="330" t="s">
        <v>2734</v>
      </c>
      <c r="O138" s="330" t="s">
        <v>2735</v>
      </c>
      <c r="P138" s="330">
        <v>0.52184</v>
      </c>
      <c r="Q138" s="330" t="s">
        <v>2717</v>
      </c>
      <c r="R138" s="330" t="s">
        <v>2719</v>
      </c>
      <c r="S138" s="330" t="s">
        <v>2718</v>
      </c>
      <c r="T138" s="330" t="s">
        <v>2719</v>
      </c>
      <c r="U138" s="330">
        <v>0.52184</v>
      </c>
      <c r="V138" s="330" t="s">
        <v>2718</v>
      </c>
      <c r="W138" s="330" t="b">
        <v>0</v>
      </c>
      <c r="X138" s="330">
        <v>2021.0</v>
      </c>
      <c r="Y138" s="330" t="s">
        <v>2736</v>
      </c>
      <c r="Z138" s="330" t="s">
        <v>2713</v>
      </c>
      <c r="AA138" s="330"/>
      <c r="AB138" s="330" t="s">
        <v>2720</v>
      </c>
      <c r="AC138" s="330" t="s">
        <v>2737</v>
      </c>
      <c r="AD138" s="330" t="s">
        <v>419</v>
      </c>
    </row>
    <row r="139" ht="15.75" customHeight="1">
      <c r="A139" s="329" t="s">
        <v>418</v>
      </c>
      <c r="B139" s="330" t="s">
        <v>2710</v>
      </c>
      <c r="C139" s="330">
        <v>126.0</v>
      </c>
      <c r="D139" s="330">
        <v>33.0</v>
      </c>
      <c r="E139" s="330" t="s">
        <v>974</v>
      </c>
      <c r="F139" s="330" t="s">
        <v>2747</v>
      </c>
      <c r="G139" s="330"/>
      <c r="H139" s="330" t="s">
        <v>962</v>
      </c>
      <c r="I139" s="330" t="s">
        <v>2732</v>
      </c>
      <c r="J139" s="330"/>
      <c r="K139" s="330" t="s">
        <v>1188</v>
      </c>
      <c r="L139" s="330" t="s">
        <v>2750</v>
      </c>
      <c r="M139" s="330"/>
      <c r="N139" s="330" t="s">
        <v>2734</v>
      </c>
      <c r="O139" s="330" t="s">
        <v>2716</v>
      </c>
      <c r="P139" s="330">
        <v>0.51576</v>
      </c>
      <c r="Q139" s="330" t="s">
        <v>2717</v>
      </c>
      <c r="R139" s="330" t="s">
        <v>2719</v>
      </c>
      <c r="S139" s="330" t="s">
        <v>2718</v>
      </c>
      <c r="T139" s="330" t="s">
        <v>2719</v>
      </c>
      <c r="U139" s="330">
        <v>0.51576</v>
      </c>
      <c r="V139" s="330" t="s">
        <v>2718</v>
      </c>
      <c r="W139" s="330" t="b">
        <v>0</v>
      </c>
      <c r="X139" s="330">
        <v>2021.0</v>
      </c>
      <c r="Y139" s="330" t="s">
        <v>2736</v>
      </c>
      <c r="Z139" s="330" t="s">
        <v>2713</v>
      </c>
      <c r="AA139" s="330"/>
      <c r="AB139" s="330" t="s">
        <v>2720</v>
      </c>
      <c r="AC139" s="330" t="s">
        <v>2737</v>
      </c>
      <c r="AD139" s="330" t="s">
        <v>419</v>
      </c>
    </row>
    <row r="140" ht="15.75" customHeight="1">
      <c r="A140" s="329" t="s">
        <v>418</v>
      </c>
      <c r="B140" s="330" t="s">
        <v>2710</v>
      </c>
      <c r="C140" s="330">
        <v>127.0</v>
      </c>
      <c r="D140" s="330">
        <v>33.0</v>
      </c>
      <c r="E140" s="330" t="s">
        <v>974</v>
      </c>
      <c r="F140" s="330" t="s">
        <v>2747</v>
      </c>
      <c r="G140" s="330"/>
      <c r="H140" s="330" t="s">
        <v>962</v>
      </c>
      <c r="I140" s="330" t="s">
        <v>2732</v>
      </c>
      <c r="J140" s="330"/>
      <c r="K140" s="330" t="s">
        <v>1188</v>
      </c>
      <c r="L140" s="330" t="s">
        <v>2750</v>
      </c>
      <c r="M140" s="330"/>
      <c r="N140" s="330" t="s">
        <v>2734</v>
      </c>
      <c r="O140" s="330" t="s">
        <v>2721</v>
      </c>
      <c r="P140" s="331">
        <v>4.0E-6</v>
      </c>
      <c r="Q140" s="330" t="s">
        <v>2717</v>
      </c>
      <c r="R140" s="330" t="s">
        <v>2719</v>
      </c>
      <c r="S140" s="330" t="s">
        <v>2718</v>
      </c>
      <c r="T140" s="330" t="s">
        <v>2719</v>
      </c>
      <c r="U140" s="331">
        <v>4.0E-6</v>
      </c>
      <c r="V140" s="330" t="s">
        <v>2718</v>
      </c>
      <c r="W140" s="330" t="b">
        <v>0</v>
      </c>
      <c r="X140" s="330">
        <v>2021.0</v>
      </c>
      <c r="Y140" s="330" t="s">
        <v>2736</v>
      </c>
      <c r="Z140" s="330" t="s">
        <v>2713</v>
      </c>
      <c r="AA140" s="330"/>
      <c r="AB140" s="330" t="s">
        <v>2720</v>
      </c>
      <c r="AC140" s="330" t="s">
        <v>2737</v>
      </c>
      <c r="AD140" s="330" t="s">
        <v>419</v>
      </c>
    </row>
    <row r="141" ht="15.75" customHeight="1">
      <c r="A141" s="329" t="s">
        <v>418</v>
      </c>
      <c r="B141" s="330" t="s">
        <v>2710</v>
      </c>
      <c r="C141" s="330">
        <v>128.0</v>
      </c>
      <c r="D141" s="330">
        <v>33.0</v>
      </c>
      <c r="E141" s="330" t="s">
        <v>974</v>
      </c>
      <c r="F141" s="330" t="s">
        <v>2747</v>
      </c>
      <c r="G141" s="330"/>
      <c r="H141" s="330" t="s">
        <v>962</v>
      </c>
      <c r="I141" s="330" t="s">
        <v>2732</v>
      </c>
      <c r="J141" s="330"/>
      <c r="K141" s="330" t="s">
        <v>1188</v>
      </c>
      <c r="L141" s="330" t="s">
        <v>2750</v>
      </c>
      <c r="M141" s="330"/>
      <c r="N141" s="330" t="s">
        <v>2734</v>
      </c>
      <c r="O141" s="330" t="s">
        <v>2724</v>
      </c>
      <c r="P141" s="331">
        <v>2.00671140939597E-5</v>
      </c>
      <c r="Q141" s="330" t="s">
        <v>2717</v>
      </c>
      <c r="R141" s="330" t="s">
        <v>2719</v>
      </c>
      <c r="S141" s="330" t="s">
        <v>2718</v>
      </c>
      <c r="T141" s="330" t="s">
        <v>2719</v>
      </c>
      <c r="U141" s="331">
        <v>2.00671140939597E-5</v>
      </c>
      <c r="V141" s="330" t="s">
        <v>2718</v>
      </c>
      <c r="W141" s="330" t="b">
        <v>0</v>
      </c>
      <c r="X141" s="330">
        <v>2021.0</v>
      </c>
      <c r="Y141" s="330" t="s">
        <v>2736</v>
      </c>
      <c r="Z141" s="330" t="s">
        <v>2713</v>
      </c>
      <c r="AA141" s="330"/>
      <c r="AB141" s="330" t="s">
        <v>2720</v>
      </c>
      <c r="AC141" s="330" t="s">
        <v>2737</v>
      </c>
      <c r="AD141" s="330" t="s">
        <v>419</v>
      </c>
    </row>
    <row r="142" ht="15.75" customHeight="1">
      <c r="A142" s="329" t="s">
        <v>418</v>
      </c>
      <c r="B142" s="330" t="s">
        <v>2710</v>
      </c>
      <c r="C142" s="330">
        <v>129.0</v>
      </c>
      <c r="D142" s="330">
        <v>34.0</v>
      </c>
      <c r="E142" s="330" t="s">
        <v>974</v>
      </c>
      <c r="F142" s="330" t="s">
        <v>2747</v>
      </c>
      <c r="G142" s="330"/>
      <c r="H142" s="330" t="s">
        <v>962</v>
      </c>
      <c r="I142" s="330" t="s">
        <v>2732</v>
      </c>
      <c r="J142" s="330"/>
      <c r="K142" s="330" t="s">
        <v>1188</v>
      </c>
      <c r="L142" s="330" t="s">
        <v>2733</v>
      </c>
      <c r="M142" s="330"/>
      <c r="N142" s="330" t="s">
        <v>2734</v>
      </c>
      <c r="O142" s="330" t="s">
        <v>2735</v>
      </c>
      <c r="P142" s="330">
        <v>0.48058</v>
      </c>
      <c r="Q142" s="330" t="s">
        <v>2717</v>
      </c>
      <c r="R142" s="330" t="s">
        <v>2719</v>
      </c>
      <c r="S142" s="330" t="s">
        <v>2718</v>
      </c>
      <c r="T142" s="330" t="s">
        <v>2719</v>
      </c>
      <c r="U142" s="330">
        <v>0.48058</v>
      </c>
      <c r="V142" s="330" t="s">
        <v>2718</v>
      </c>
      <c r="W142" s="330" t="b">
        <v>0</v>
      </c>
      <c r="X142" s="330">
        <v>2021.0</v>
      </c>
      <c r="Y142" s="330" t="s">
        <v>2736</v>
      </c>
      <c r="Z142" s="330" t="s">
        <v>2713</v>
      </c>
      <c r="AA142" s="330"/>
      <c r="AB142" s="330" t="s">
        <v>2720</v>
      </c>
      <c r="AC142" s="330" t="s">
        <v>2737</v>
      </c>
      <c r="AD142" s="330" t="s">
        <v>419</v>
      </c>
    </row>
    <row r="143" ht="15.75" customHeight="1">
      <c r="A143" s="329" t="s">
        <v>418</v>
      </c>
      <c r="B143" s="330" t="s">
        <v>2710</v>
      </c>
      <c r="C143" s="330">
        <v>130.0</v>
      </c>
      <c r="D143" s="330">
        <v>34.0</v>
      </c>
      <c r="E143" s="330" t="s">
        <v>974</v>
      </c>
      <c r="F143" s="330" t="s">
        <v>2747</v>
      </c>
      <c r="G143" s="330"/>
      <c r="H143" s="330" t="s">
        <v>962</v>
      </c>
      <c r="I143" s="330" t="s">
        <v>2732</v>
      </c>
      <c r="J143" s="330"/>
      <c r="K143" s="330" t="s">
        <v>1188</v>
      </c>
      <c r="L143" s="330" t="s">
        <v>2733</v>
      </c>
      <c r="M143" s="330"/>
      <c r="N143" s="330" t="s">
        <v>2734</v>
      </c>
      <c r="O143" s="330" t="s">
        <v>2716</v>
      </c>
      <c r="P143" s="330">
        <v>0.4745</v>
      </c>
      <c r="Q143" s="330" t="s">
        <v>2717</v>
      </c>
      <c r="R143" s="330" t="s">
        <v>2719</v>
      </c>
      <c r="S143" s="330" t="s">
        <v>2718</v>
      </c>
      <c r="T143" s="330" t="s">
        <v>2719</v>
      </c>
      <c r="U143" s="330">
        <v>0.4745</v>
      </c>
      <c r="V143" s="330" t="s">
        <v>2718</v>
      </c>
      <c r="W143" s="330" t="b">
        <v>0</v>
      </c>
      <c r="X143" s="330">
        <v>2021.0</v>
      </c>
      <c r="Y143" s="330" t="s">
        <v>2736</v>
      </c>
      <c r="Z143" s="330" t="s">
        <v>2713</v>
      </c>
      <c r="AA143" s="330"/>
      <c r="AB143" s="330" t="s">
        <v>2720</v>
      </c>
      <c r="AC143" s="330" t="s">
        <v>2737</v>
      </c>
      <c r="AD143" s="330" t="s">
        <v>419</v>
      </c>
    </row>
    <row r="144" ht="15.75" customHeight="1">
      <c r="A144" s="329" t="s">
        <v>418</v>
      </c>
      <c r="B144" s="330" t="s">
        <v>2710</v>
      </c>
      <c r="C144" s="330">
        <v>131.0</v>
      </c>
      <c r="D144" s="330">
        <v>34.0</v>
      </c>
      <c r="E144" s="330" t="s">
        <v>974</v>
      </c>
      <c r="F144" s="330" t="s">
        <v>2747</v>
      </c>
      <c r="G144" s="330"/>
      <c r="H144" s="330" t="s">
        <v>962</v>
      </c>
      <c r="I144" s="330" t="s">
        <v>2732</v>
      </c>
      <c r="J144" s="330"/>
      <c r="K144" s="330" t="s">
        <v>1188</v>
      </c>
      <c r="L144" s="330" t="s">
        <v>2733</v>
      </c>
      <c r="M144" s="330"/>
      <c r="N144" s="330" t="s">
        <v>2734</v>
      </c>
      <c r="O144" s="330" t="s">
        <v>2721</v>
      </c>
      <c r="P144" s="331">
        <v>4.0E-6</v>
      </c>
      <c r="Q144" s="330" t="s">
        <v>2717</v>
      </c>
      <c r="R144" s="330" t="s">
        <v>2719</v>
      </c>
      <c r="S144" s="330" t="s">
        <v>2718</v>
      </c>
      <c r="T144" s="330" t="s">
        <v>2719</v>
      </c>
      <c r="U144" s="331">
        <v>4.0E-6</v>
      </c>
      <c r="V144" s="330" t="s">
        <v>2718</v>
      </c>
      <c r="W144" s="330" t="b">
        <v>0</v>
      </c>
      <c r="X144" s="330">
        <v>2021.0</v>
      </c>
      <c r="Y144" s="330" t="s">
        <v>2736</v>
      </c>
      <c r="Z144" s="330" t="s">
        <v>2713</v>
      </c>
      <c r="AA144" s="330"/>
      <c r="AB144" s="330" t="s">
        <v>2720</v>
      </c>
      <c r="AC144" s="330" t="s">
        <v>2737</v>
      </c>
      <c r="AD144" s="330" t="s">
        <v>419</v>
      </c>
    </row>
    <row r="145" ht="15.75" customHeight="1">
      <c r="A145" s="329" t="s">
        <v>418</v>
      </c>
      <c r="B145" s="330" t="s">
        <v>2710</v>
      </c>
      <c r="C145" s="330">
        <v>132.0</v>
      </c>
      <c r="D145" s="330">
        <v>34.0</v>
      </c>
      <c r="E145" s="330" t="s">
        <v>974</v>
      </c>
      <c r="F145" s="330" t="s">
        <v>2747</v>
      </c>
      <c r="G145" s="330"/>
      <c r="H145" s="330" t="s">
        <v>962</v>
      </c>
      <c r="I145" s="330" t="s">
        <v>2732</v>
      </c>
      <c r="J145" s="330"/>
      <c r="K145" s="330" t="s">
        <v>1188</v>
      </c>
      <c r="L145" s="330" t="s">
        <v>2733</v>
      </c>
      <c r="M145" s="330"/>
      <c r="N145" s="330" t="s">
        <v>2734</v>
      </c>
      <c r="O145" s="330" t="s">
        <v>2724</v>
      </c>
      <c r="P145" s="331">
        <v>2.00671140939597E-5</v>
      </c>
      <c r="Q145" s="330" t="s">
        <v>2717</v>
      </c>
      <c r="R145" s="330" t="s">
        <v>2719</v>
      </c>
      <c r="S145" s="330" t="s">
        <v>2718</v>
      </c>
      <c r="T145" s="330" t="s">
        <v>2719</v>
      </c>
      <c r="U145" s="331">
        <v>2.00671140939597E-5</v>
      </c>
      <c r="V145" s="330" t="s">
        <v>2718</v>
      </c>
      <c r="W145" s="330" t="b">
        <v>0</v>
      </c>
      <c r="X145" s="330">
        <v>2021.0</v>
      </c>
      <c r="Y145" s="330" t="s">
        <v>2736</v>
      </c>
      <c r="Z145" s="330" t="s">
        <v>2713</v>
      </c>
      <c r="AA145" s="330"/>
      <c r="AB145" s="330" t="s">
        <v>2720</v>
      </c>
      <c r="AC145" s="330" t="s">
        <v>2737</v>
      </c>
      <c r="AD145" s="330" t="s">
        <v>419</v>
      </c>
    </row>
    <row r="146" ht="15.75" customHeight="1">
      <c r="A146" s="329" t="s">
        <v>418</v>
      </c>
      <c r="B146" s="330" t="s">
        <v>2710</v>
      </c>
      <c r="C146" s="330">
        <v>133.0</v>
      </c>
      <c r="D146" s="330">
        <v>35.0</v>
      </c>
      <c r="E146" s="330" t="s">
        <v>974</v>
      </c>
      <c r="F146" s="330" t="s">
        <v>2747</v>
      </c>
      <c r="G146" s="330"/>
      <c r="H146" s="330" t="s">
        <v>962</v>
      </c>
      <c r="I146" s="330" t="s">
        <v>2732</v>
      </c>
      <c r="J146" s="330"/>
      <c r="K146" s="330" t="s">
        <v>1188</v>
      </c>
      <c r="L146" s="330" t="s">
        <v>2748</v>
      </c>
      <c r="M146" s="330"/>
      <c r="N146" s="330" t="s">
        <v>2740</v>
      </c>
      <c r="O146" s="330" t="s">
        <v>2735</v>
      </c>
      <c r="P146" s="330">
        <v>0.71686</v>
      </c>
      <c r="Q146" s="330" t="s">
        <v>2717</v>
      </c>
      <c r="R146" s="330" t="s">
        <v>2715</v>
      </c>
      <c r="S146" s="330" t="s">
        <v>2718</v>
      </c>
      <c r="T146" s="330" t="s">
        <v>2719</v>
      </c>
      <c r="U146" s="330">
        <v>0.44543725999478</v>
      </c>
      <c r="V146" s="330" t="s">
        <v>2718</v>
      </c>
      <c r="W146" s="330" t="b">
        <v>0</v>
      </c>
      <c r="X146" s="330">
        <v>2021.0</v>
      </c>
      <c r="Y146" s="330" t="s">
        <v>2736</v>
      </c>
      <c r="Z146" s="330" t="s">
        <v>2713</v>
      </c>
      <c r="AA146" s="330"/>
      <c r="AB146" s="330" t="s">
        <v>2720</v>
      </c>
      <c r="AC146" s="330" t="s">
        <v>2737</v>
      </c>
      <c r="AD146" s="330" t="s">
        <v>419</v>
      </c>
    </row>
    <row r="147" ht="15.75" customHeight="1">
      <c r="A147" s="329" t="s">
        <v>418</v>
      </c>
      <c r="B147" s="330" t="s">
        <v>2710</v>
      </c>
      <c r="C147" s="330">
        <v>134.0</v>
      </c>
      <c r="D147" s="330">
        <v>35.0</v>
      </c>
      <c r="E147" s="330" t="s">
        <v>974</v>
      </c>
      <c r="F147" s="330" t="s">
        <v>2747</v>
      </c>
      <c r="G147" s="330"/>
      <c r="H147" s="330" t="s">
        <v>962</v>
      </c>
      <c r="I147" s="330" t="s">
        <v>2732</v>
      </c>
      <c r="J147" s="330"/>
      <c r="K147" s="330" t="s">
        <v>1188</v>
      </c>
      <c r="L147" s="330" t="s">
        <v>2748</v>
      </c>
      <c r="M147" s="330"/>
      <c r="N147" s="330" t="s">
        <v>2740</v>
      </c>
      <c r="O147" s="330" t="s">
        <v>2716</v>
      </c>
      <c r="P147" s="330">
        <v>0.70707</v>
      </c>
      <c r="Q147" s="330" t="s">
        <v>2717</v>
      </c>
      <c r="R147" s="330" t="s">
        <v>2715</v>
      </c>
      <c r="S147" s="330" t="s">
        <v>2718</v>
      </c>
      <c r="T147" s="330" t="s">
        <v>2719</v>
      </c>
      <c r="U147" s="330">
        <v>0.439354020902978</v>
      </c>
      <c r="V147" s="330" t="s">
        <v>2718</v>
      </c>
      <c r="W147" s="330" t="b">
        <v>0</v>
      </c>
      <c r="X147" s="330">
        <v>2021.0</v>
      </c>
      <c r="Y147" s="330" t="s">
        <v>2736</v>
      </c>
      <c r="Z147" s="330" t="s">
        <v>2713</v>
      </c>
      <c r="AA147" s="330"/>
      <c r="AB147" s="330" t="s">
        <v>2720</v>
      </c>
      <c r="AC147" s="330" t="s">
        <v>2737</v>
      </c>
      <c r="AD147" s="330" t="s">
        <v>419</v>
      </c>
    </row>
    <row r="148" ht="15.75" customHeight="1">
      <c r="A148" s="329" t="s">
        <v>418</v>
      </c>
      <c r="B148" s="330" t="s">
        <v>2710</v>
      </c>
      <c r="C148" s="330">
        <v>135.0</v>
      </c>
      <c r="D148" s="330">
        <v>35.0</v>
      </c>
      <c r="E148" s="330" t="s">
        <v>974</v>
      </c>
      <c r="F148" s="330" t="s">
        <v>2747</v>
      </c>
      <c r="G148" s="330"/>
      <c r="H148" s="330" t="s">
        <v>962</v>
      </c>
      <c r="I148" s="330" t="s">
        <v>2732</v>
      </c>
      <c r="J148" s="330"/>
      <c r="K148" s="330" t="s">
        <v>1188</v>
      </c>
      <c r="L148" s="330" t="s">
        <v>2748</v>
      </c>
      <c r="M148" s="330"/>
      <c r="N148" s="330" t="s">
        <v>2740</v>
      </c>
      <c r="O148" s="330" t="s">
        <v>2721</v>
      </c>
      <c r="P148" s="331">
        <v>6.4E-6</v>
      </c>
      <c r="Q148" s="330" t="s">
        <v>2717</v>
      </c>
      <c r="R148" s="330" t="s">
        <v>2715</v>
      </c>
      <c r="S148" s="330" t="s">
        <v>2718</v>
      </c>
      <c r="T148" s="330" t="s">
        <v>2719</v>
      </c>
      <c r="U148" s="331">
        <v>3.97678551455876E-6</v>
      </c>
      <c r="V148" s="330" t="s">
        <v>2718</v>
      </c>
      <c r="W148" s="330" t="b">
        <v>0</v>
      </c>
      <c r="X148" s="330">
        <v>2021.0</v>
      </c>
      <c r="Y148" s="330" t="s">
        <v>2736</v>
      </c>
      <c r="Z148" s="330" t="s">
        <v>2713</v>
      </c>
      <c r="AA148" s="330"/>
      <c r="AB148" s="330" t="s">
        <v>2720</v>
      </c>
      <c r="AC148" s="330" t="s">
        <v>2737</v>
      </c>
      <c r="AD148" s="330" t="s">
        <v>419</v>
      </c>
    </row>
    <row r="149" ht="15.75" customHeight="1">
      <c r="A149" s="329" t="s">
        <v>418</v>
      </c>
      <c r="B149" s="330" t="s">
        <v>2710</v>
      </c>
      <c r="C149" s="330">
        <v>136.0</v>
      </c>
      <c r="D149" s="330">
        <v>35.0</v>
      </c>
      <c r="E149" s="330" t="s">
        <v>974</v>
      </c>
      <c r="F149" s="330" t="s">
        <v>2747</v>
      </c>
      <c r="G149" s="330"/>
      <c r="H149" s="330" t="s">
        <v>962</v>
      </c>
      <c r="I149" s="330" t="s">
        <v>2732</v>
      </c>
      <c r="J149" s="330"/>
      <c r="K149" s="330" t="s">
        <v>1188</v>
      </c>
      <c r="L149" s="330" t="s">
        <v>2748</v>
      </c>
      <c r="M149" s="330"/>
      <c r="N149" s="330" t="s">
        <v>2740</v>
      </c>
      <c r="O149" s="330" t="s">
        <v>2724</v>
      </c>
      <c r="P149" s="331">
        <v>3.22818791946308E-5</v>
      </c>
      <c r="Q149" s="330" t="s">
        <v>2717</v>
      </c>
      <c r="R149" s="330" t="s">
        <v>2715</v>
      </c>
      <c r="S149" s="330" t="s">
        <v>2718</v>
      </c>
      <c r="T149" s="330" t="s">
        <v>2719</v>
      </c>
      <c r="U149" s="331">
        <v>2.00590796193661E-5</v>
      </c>
      <c r="V149" s="330" t="s">
        <v>2718</v>
      </c>
      <c r="W149" s="330" t="b">
        <v>0</v>
      </c>
      <c r="X149" s="330">
        <v>2021.0</v>
      </c>
      <c r="Y149" s="330" t="s">
        <v>2736</v>
      </c>
      <c r="Z149" s="330" t="s">
        <v>2713</v>
      </c>
      <c r="AA149" s="330"/>
      <c r="AB149" s="330" t="s">
        <v>2720</v>
      </c>
      <c r="AC149" s="330" t="s">
        <v>2737</v>
      </c>
      <c r="AD149" s="330" t="s">
        <v>419</v>
      </c>
    </row>
    <row r="150" ht="15.75" customHeight="1">
      <c r="A150" s="329" t="s">
        <v>418</v>
      </c>
      <c r="B150" s="330" t="s">
        <v>2710</v>
      </c>
      <c r="C150" s="330">
        <v>137.0</v>
      </c>
      <c r="D150" s="330">
        <v>36.0</v>
      </c>
      <c r="E150" s="330" t="s">
        <v>974</v>
      </c>
      <c r="F150" s="330" t="s">
        <v>2747</v>
      </c>
      <c r="G150" s="330"/>
      <c r="H150" s="330" t="s">
        <v>962</v>
      </c>
      <c r="I150" s="330" t="s">
        <v>2732</v>
      </c>
      <c r="J150" s="330"/>
      <c r="K150" s="330" t="s">
        <v>1188</v>
      </c>
      <c r="L150" s="330" t="s">
        <v>2749</v>
      </c>
      <c r="M150" s="330"/>
      <c r="N150" s="330" t="s">
        <v>2740</v>
      </c>
      <c r="O150" s="330" t="s">
        <v>2735</v>
      </c>
      <c r="P150" s="330">
        <v>0.77834</v>
      </c>
      <c r="Q150" s="330" t="s">
        <v>2717</v>
      </c>
      <c r="R150" s="330" t="s">
        <v>2715</v>
      </c>
      <c r="S150" s="330" t="s">
        <v>2718</v>
      </c>
      <c r="T150" s="330" t="s">
        <v>2719</v>
      </c>
      <c r="U150" s="330">
        <v>0.48363925584401</v>
      </c>
      <c r="V150" s="330" t="s">
        <v>2718</v>
      </c>
      <c r="W150" s="330" t="b">
        <v>0</v>
      </c>
      <c r="X150" s="330">
        <v>2021.0</v>
      </c>
      <c r="Y150" s="330" t="s">
        <v>2736</v>
      </c>
      <c r="Z150" s="330" t="s">
        <v>2713</v>
      </c>
      <c r="AA150" s="330"/>
      <c r="AB150" s="330" t="s">
        <v>2720</v>
      </c>
      <c r="AC150" s="330" t="s">
        <v>2737</v>
      </c>
      <c r="AD150" s="330" t="s">
        <v>419</v>
      </c>
    </row>
    <row r="151" ht="15.75" customHeight="1">
      <c r="A151" s="329" t="s">
        <v>418</v>
      </c>
      <c r="B151" s="330" t="s">
        <v>2710</v>
      </c>
      <c r="C151" s="330">
        <v>138.0</v>
      </c>
      <c r="D151" s="330">
        <v>36.0</v>
      </c>
      <c r="E151" s="330" t="s">
        <v>974</v>
      </c>
      <c r="F151" s="330" t="s">
        <v>2747</v>
      </c>
      <c r="G151" s="330"/>
      <c r="H151" s="330" t="s">
        <v>962</v>
      </c>
      <c r="I151" s="330" t="s">
        <v>2732</v>
      </c>
      <c r="J151" s="330"/>
      <c r="K151" s="330" t="s">
        <v>1188</v>
      </c>
      <c r="L151" s="330" t="s">
        <v>2749</v>
      </c>
      <c r="M151" s="330"/>
      <c r="N151" s="330" t="s">
        <v>2740</v>
      </c>
      <c r="O151" s="330" t="s">
        <v>2716</v>
      </c>
      <c r="P151" s="330">
        <v>0.76856</v>
      </c>
      <c r="Q151" s="330" t="s">
        <v>2717</v>
      </c>
      <c r="R151" s="330" t="s">
        <v>2715</v>
      </c>
      <c r="S151" s="330" t="s">
        <v>2718</v>
      </c>
      <c r="T151" s="330" t="s">
        <v>2719</v>
      </c>
      <c r="U151" s="330">
        <v>0.477562230479575</v>
      </c>
      <c r="V151" s="330" t="s">
        <v>2718</v>
      </c>
      <c r="W151" s="330" t="b">
        <v>0</v>
      </c>
      <c r="X151" s="330">
        <v>2021.0</v>
      </c>
      <c r="Y151" s="330" t="s">
        <v>2736</v>
      </c>
      <c r="Z151" s="330" t="s">
        <v>2713</v>
      </c>
      <c r="AA151" s="330"/>
      <c r="AB151" s="330" t="s">
        <v>2720</v>
      </c>
      <c r="AC151" s="330" t="s">
        <v>2737</v>
      </c>
      <c r="AD151" s="330" t="s">
        <v>419</v>
      </c>
    </row>
    <row r="152" ht="15.75" customHeight="1">
      <c r="A152" s="329" t="s">
        <v>418</v>
      </c>
      <c r="B152" s="330" t="s">
        <v>2710</v>
      </c>
      <c r="C152" s="330">
        <v>139.0</v>
      </c>
      <c r="D152" s="330">
        <v>36.0</v>
      </c>
      <c r="E152" s="330" t="s">
        <v>974</v>
      </c>
      <c r="F152" s="330" t="s">
        <v>2747</v>
      </c>
      <c r="G152" s="330"/>
      <c r="H152" s="330" t="s">
        <v>962</v>
      </c>
      <c r="I152" s="330" t="s">
        <v>2732</v>
      </c>
      <c r="J152" s="330"/>
      <c r="K152" s="330" t="s">
        <v>1188</v>
      </c>
      <c r="L152" s="330" t="s">
        <v>2749</v>
      </c>
      <c r="M152" s="330"/>
      <c r="N152" s="330" t="s">
        <v>2740</v>
      </c>
      <c r="O152" s="330" t="s">
        <v>2721</v>
      </c>
      <c r="P152" s="331">
        <v>6.4E-6</v>
      </c>
      <c r="Q152" s="330" t="s">
        <v>2717</v>
      </c>
      <c r="R152" s="330" t="s">
        <v>2715</v>
      </c>
      <c r="S152" s="330" t="s">
        <v>2718</v>
      </c>
      <c r="T152" s="330" t="s">
        <v>2719</v>
      </c>
      <c r="U152" s="331">
        <v>3.97678551455876E-6</v>
      </c>
      <c r="V152" s="330" t="s">
        <v>2718</v>
      </c>
      <c r="W152" s="330" t="b">
        <v>0</v>
      </c>
      <c r="X152" s="330">
        <v>2021.0</v>
      </c>
      <c r="Y152" s="330" t="s">
        <v>2736</v>
      </c>
      <c r="Z152" s="330" t="s">
        <v>2713</v>
      </c>
      <c r="AA152" s="330"/>
      <c r="AB152" s="330" t="s">
        <v>2720</v>
      </c>
      <c r="AC152" s="330" t="s">
        <v>2737</v>
      </c>
      <c r="AD152" s="330" t="s">
        <v>419</v>
      </c>
    </row>
    <row r="153" ht="15.75" customHeight="1">
      <c r="A153" s="329" t="s">
        <v>418</v>
      </c>
      <c r="B153" s="330" t="s">
        <v>2710</v>
      </c>
      <c r="C153" s="330">
        <v>140.0</v>
      </c>
      <c r="D153" s="330">
        <v>36.0</v>
      </c>
      <c r="E153" s="330" t="s">
        <v>974</v>
      </c>
      <c r="F153" s="330" t="s">
        <v>2747</v>
      </c>
      <c r="G153" s="330"/>
      <c r="H153" s="330" t="s">
        <v>962</v>
      </c>
      <c r="I153" s="330" t="s">
        <v>2732</v>
      </c>
      <c r="J153" s="330"/>
      <c r="K153" s="330" t="s">
        <v>1188</v>
      </c>
      <c r="L153" s="330" t="s">
        <v>2749</v>
      </c>
      <c r="M153" s="330"/>
      <c r="N153" s="330" t="s">
        <v>2740</v>
      </c>
      <c r="O153" s="330" t="s">
        <v>2724</v>
      </c>
      <c r="P153" s="331">
        <v>3.22818791946308E-5</v>
      </c>
      <c r="Q153" s="330" t="s">
        <v>2717</v>
      </c>
      <c r="R153" s="330" t="s">
        <v>2715</v>
      </c>
      <c r="S153" s="330" t="s">
        <v>2718</v>
      </c>
      <c r="T153" s="330" t="s">
        <v>2719</v>
      </c>
      <c r="U153" s="331">
        <v>2.00590796193661E-5</v>
      </c>
      <c r="V153" s="330" t="s">
        <v>2718</v>
      </c>
      <c r="W153" s="330" t="b">
        <v>0</v>
      </c>
      <c r="X153" s="330">
        <v>2021.0</v>
      </c>
      <c r="Y153" s="330" t="s">
        <v>2736</v>
      </c>
      <c r="Z153" s="330" t="s">
        <v>2713</v>
      </c>
      <c r="AA153" s="330"/>
      <c r="AB153" s="330" t="s">
        <v>2720</v>
      </c>
      <c r="AC153" s="330" t="s">
        <v>2737</v>
      </c>
      <c r="AD153" s="330" t="s">
        <v>419</v>
      </c>
    </row>
    <row r="154" ht="15.75" customHeight="1">
      <c r="A154" s="329" t="s">
        <v>418</v>
      </c>
      <c r="B154" s="330" t="s">
        <v>2710</v>
      </c>
      <c r="C154" s="330">
        <v>141.0</v>
      </c>
      <c r="D154" s="330">
        <v>37.0</v>
      </c>
      <c r="E154" s="330" t="s">
        <v>974</v>
      </c>
      <c r="F154" s="330" t="s">
        <v>2747</v>
      </c>
      <c r="G154" s="330"/>
      <c r="H154" s="330" t="s">
        <v>962</v>
      </c>
      <c r="I154" s="330" t="s">
        <v>2732</v>
      </c>
      <c r="J154" s="330"/>
      <c r="K154" s="330" t="s">
        <v>1188</v>
      </c>
      <c r="L154" s="330" t="s">
        <v>2750</v>
      </c>
      <c r="M154" s="330"/>
      <c r="N154" s="330" t="s">
        <v>2740</v>
      </c>
      <c r="O154" s="330" t="s">
        <v>2735</v>
      </c>
      <c r="P154" s="330">
        <v>0.83983</v>
      </c>
      <c r="Q154" s="330" t="s">
        <v>2717</v>
      </c>
      <c r="R154" s="330" t="s">
        <v>2715</v>
      </c>
      <c r="S154" s="330" t="s">
        <v>2718</v>
      </c>
      <c r="T154" s="330" t="s">
        <v>2719</v>
      </c>
      <c r="U154" s="330">
        <v>0.521847465420607</v>
      </c>
      <c r="V154" s="330" t="s">
        <v>2718</v>
      </c>
      <c r="W154" s="330" t="b">
        <v>0</v>
      </c>
      <c r="X154" s="330">
        <v>2021.0</v>
      </c>
      <c r="Y154" s="330" t="s">
        <v>2736</v>
      </c>
      <c r="Z154" s="330" t="s">
        <v>2713</v>
      </c>
      <c r="AA154" s="330"/>
      <c r="AB154" s="330" t="s">
        <v>2720</v>
      </c>
      <c r="AC154" s="330" t="s">
        <v>2737</v>
      </c>
      <c r="AD154" s="330" t="s">
        <v>419</v>
      </c>
    </row>
    <row r="155" ht="15.75" customHeight="1">
      <c r="A155" s="329" t="s">
        <v>418</v>
      </c>
      <c r="B155" s="330" t="s">
        <v>2710</v>
      </c>
      <c r="C155" s="330">
        <v>142.0</v>
      </c>
      <c r="D155" s="330">
        <v>37.0</v>
      </c>
      <c r="E155" s="330" t="s">
        <v>974</v>
      </c>
      <c r="F155" s="330" t="s">
        <v>2747</v>
      </c>
      <c r="G155" s="330"/>
      <c r="H155" s="330" t="s">
        <v>962</v>
      </c>
      <c r="I155" s="330" t="s">
        <v>2732</v>
      </c>
      <c r="J155" s="330"/>
      <c r="K155" s="330" t="s">
        <v>1188</v>
      </c>
      <c r="L155" s="330" t="s">
        <v>2750</v>
      </c>
      <c r="M155" s="330"/>
      <c r="N155" s="330" t="s">
        <v>2740</v>
      </c>
      <c r="O155" s="330" t="s">
        <v>2716</v>
      </c>
      <c r="P155" s="330">
        <v>0.83004</v>
      </c>
      <c r="Q155" s="330" t="s">
        <v>2717</v>
      </c>
      <c r="R155" s="330" t="s">
        <v>2715</v>
      </c>
      <c r="S155" s="330" t="s">
        <v>2718</v>
      </c>
      <c r="T155" s="330" t="s">
        <v>2719</v>
      </c>
      <c r="U155" s="330">
        <v>0.515764226328805</v>
      </c>
      <c r="V155" s="330" t="s">
        <v>2718</v>
      </c>
      <c r="W155" s="330" t="b">
        <v>0</v>
      </c>
      <c r="X155" s="330">
        <v>2021.0</v>
      </c>
      <c r="Y155" s="330" t="s">
        <v>2736</v>
      </c>
      <c r="Z155" s="330" t="s">
        <v>2713</v>
      </c>
      <c r="AA155" s="330"/>
      <c r="AB155" s="330" t="s">
        <v>2720</v>
      </c>
      <c r="AC155" s="330" t="s">
        <v>2737</v>
      </c>
      <c r="AD155" s="330" t="s">
        <v>419</v>
      </c>
    </row>
    <row r="156" ht="15.75" customHeight="1">
      <c r="A156" s="329" t="s">
        <v>418</v>
      </c>
      <c r="B156" s="330" t="s">
        <v>2710</v>
      </c>
      <c r="C156" s="330">
        <v>143.0</v>
      </c>
      <c r="D156" s="330">
        <v>37.0</v>
      </c>
      <c r="E156" s="330" t="s">
        <v>974</v>
      </c>
      <c r="F156" s="330" t="s">
        <v>2747</v>
      </c>
      <c r="G156" s="330"/>
      <c r="H156" s="330" t="s">
        <v>962</v>
      </c>
      <c r="I156" s="330" t="s">
        <v>2732</v>
      </c>
      <c r="J156" s="330"/>
      <c r="K156" s="330" t="s">
        <v>1188</v>
      </c>
      <c r="L156" s="330" t="s">
        <v>2750</v>
      </c>
      <c r="M156" s="330"/>
      <c r="N156" s="330" t="s">
        <v>2740</v>
      </c>
      <c r="O156" s="330" t="s">
        <v>2721</v>
      </c>
      <c r="P156" s="331">
        <v>6.4E-6</v>
      </c>
      <c r="Q156" s="330" t="s">
        <v>2717</v>
      </c>
      <c r="R156" s="330" t="s">
        <v>2715</v>
      </c>
      <c r="S156" s="330" t="s">
        <v>2718</v>
      </c>
      <c r="T156" s="330" t="s">
        <v>2719</v>
      </c>
      <c r="U156" s="331">
        <v>3.97678551455876E-6</v>
      </c>
      <c r="V156" s="330" t="s">
        <v>2718</v>
      </c>
      <c r="W156" s="330" t="b">
        <v>0</v>
      </c>
      <c r="X156" s="330">
        <v>2021.0</v>
      </c>
      <c r="Y156" s="330" t="s">
        <v>2736</v>
      </c>
      <c r="Z156" s="330" t="s">
        <v>2713</v>
      </c>
      <c r="AA156" s="330"/>
      <c r="AB156" s="330" t="s">
        <v>2720</v>
      </c>
      <c r="AC156" s="330" t="s">
        <v>2737</v>
      </c>
      <c r="AD156" s="330" t="s">
        <v>419</v>
      </c>
    </row>
    <row r="157" ht="15.75" customHeight="1">
      <c r="A157" s="329" t="s">
        <v>418</v>
      </c>
      <c r="B157" s="330" t="s">
        <v>2710</v>
      </c>
      <c r="C157" s="330">
        <v>144.0</v>
      </c>
      <c r="D157" s="330">
        <v>37.0</v>
      </c>
      <c r="E157" s="330" t="s">
        <v>974</v>
      </c>
      <c r="F157" s="330" t="s">
        <v>2747</v>
      </c>
      <c r="G157" s="330"/>
      <c r="H157" s="330" t="s">
        <v>962</v>
      </c>
      <c r="I157" s="330" t="s">
        <v>2732</v>
      </c>
      <c r="J157" s="330"/>
      <c r="K157" s="330" t="s">
        <v>1188</v>
      </c>
      <c r="L157" s="330" t="s">
        <v>2750</v>
      </c>
      <c r="M157" s="330"/>
      <c r="N157" s="330" t="s">
        <v>2740</v>
      </c>
      <c r="O157" s="330" t="s">
        <v>2724</v>
      </c>
      <c r="P157" s="331">
        <v>3.22818791946308E-5</v>
      </c>
      <c r="Q157" s="330" t="s">
        <v>2717</v>
      </c>
      <c r="R157" s="330" t="s">
        <v>2715</v>
      </c>
      <c r="S157" s="330" t="s">
        <v>2718</v>
      </c>
      <c r="T157" s="330" t="s">
        <v>2719</v>
      </c>
      <c r="U157" s="331">
        <v>2.00590796193661E-5</v>
      </c>
      <c r="V157" s="330" t="s">
        <v>2718</v>
      </c>
      <c r="W157" s="330" t="b">
        <v>0</v>
      </c>
      <c r="X157" s="330">
        <v>2021.0</v>
      </c>
      <c r="Y157" s="330" t="s">
        <v>2736</v>
      </c>
      <c r="Z157" s="330" t="s">
        <v>2713</v>
      </c>
      <c r="AA157" s="330"/>
      <c r="AB157" s="330" t="s">
        <v>2720</v>
      </c>
      <c r="AC157" s="330" t="s">
        <v>2737</v>
      </c>
      <c r="AD157" s="330" t="s">
        <v>419</v>
      </c>
    </row>
    <row r="158" ht="15.75" customHeight="1">
      <c r="A158" s="329" t="s">
        <v>418</v>
      </c>
      <c r="B158" s="330" t="s">
        <v>2710</v>
      </c>
      <c r="C158" s="330">
        <v>145.0</v>
      </c>
      <c r="D158" s="330">
        <v>38.0</v>
      </c>
      <c r="E158" s="330" t="s">
        <v>974</v>
      </c>
      <c r="F158" s="330" t="s">
        <v>2747</v>
      </c>
      <c r="G158" s="330"/>
      <c r="H158" s="330" t="s">
        <v>962</v>
      </c>
      <c r="I158" s="330" t="s">
        <v>2732</v>
      </c>
      <c r="J158" s="330"/>
      <c r="K158" s="330" t="s">
        <v>1188</v>
      </c>
      <c r="L158" s="330" t="s">
        <v>2733</v>
      </c>
      <c r="M158" s="330"/>
      <c r="N158" s="330" t="s">
        <v>2740</v>
      </c>
      <c r="O158" s="330" t="s">
        <v>2735</v>
      </c>
      <c r="P158" s="330">
        <v>0.77342</v>
      </c>
      <c r="Q158" s="330" t="s">
        <v>2717</v>
      </c>
      <c r="R158" s="330" t="s">
        <v>2715</v>
      </c>
      <c r="S158" s="330" t="s">
        <v>2718</v>
      </c>
      <c r="T158" s="330" t="s">
        <v>2719</v>
      </c>
      <c r="U158" s="330">
        <v>0.480582101979693</v>
      </c>
      <c r="V158" s="330" t="s">
        <v>2718</v>
      </c>
      <c r="W158" s="330" t="b">
        <v>0</v>
      </c>
      <c r="X158" s="330">
        <v>2021.0</v>
      </c>
      <c r="Y158" s="330" t="s">
        <v>2736</v>
      </c>
      <c r="Z158" s="330" t="s">
        <v>2713</v>
      </c>
      <c r="AA158" s="330"/>
      <c r="AB158" s="330" t="s">
        <v>2720</v>
      </c>
      <c r="AC158" s="330" t="s">
        <v>2737</v>
      </c>
      <c r="AD158" s="330" t="s">
        <v>419</v>
      </c>
    </row>
    <row r="159" ht="15.75" customHeight="1">
      <c r="A159" s="329" t="s">
        <v>418</v>
      </c>
      <c r="B159" s="330" t="s">
        <v>2710</v>
      </c>
      <c r="C159" s="330">
        <v>146.0</v>
      </c>
      <c r="D159" s="330">
        <v>38.0</v>
      </c>
      <c r="E159" s="330" t="s">
        <v>974</v>
      </c>
      <c r="F159" s="330" t="s">
        <v>2747</v>
      </c>
      <c r="G159" s="330"/>
      <c r="H159" s="330" t="s">
        <v>962</v>
      </c>
      <c r="I159" s="330" t="s">
        <v>2732</v>
      </c>
      <c r="J159" s="330"/>
      <c r="K159" s="330" t="s">
        <v>1188</v>
      </c>
      <c r="L159" s="330" t="s">
        <v>2733</v>
      </c>
      <c r="M159" s="330"/>
      <c r="N159" s="330" t="s">
        <v>2740</v>
      </c>
      <c r="O159" s="330" t="s">
        <v>2716</v>
      </c>
      <c r="P159" s="330">
        <v>0.76364</v>
      </c>
      <c r="Q159" s="330" t="s">
        <v>2717</v>
      </c>
      <c r="R159" s="330" t="s">
        <v>2715</v>
      </c>
      <c r="S159" s="330" t="s">
        <v>2718</v>
      </c>
      <c r="T159" s="330" t="s">
        <v>2719</v>
      </c>
      <c r="U159" s="330">
        <v>0.474505076615258</v>
      </c>
      <c r="V159" s="330" t="s">
        <v>2718</v>
      </c>
      <c r="W159" s="330" t="b">
        <v>0</v>
      </c>
      <c r="X159" s="330">
        <v>2021.0</v>
      </c>
      <c r="Y159" s="330" t="s">
        <v>2736</v>
      </c>
      <c r="Z159" s="330" t="s">
        <v>2713</v>
      </c>
      <c r="AA159" s="330"/>
      <c r="AB159" s="330" t="s">
        <v>2720</v>
      </c>
      <c r="AC159" s="330" t="s">
        <v>2737</v>
      </c>
      <c r="AD159" s="330" t="s">
        <v>419</v>
      </c>
    </row>
    <row r="160" ht="15.75" customHeight="1">
      <c r="A160" s="329" t="s">
        <v>418</v>
      </c>
      <c r="B160" s="330" t="s">
        <v>2710</v>
      </c>
      <c r="C160" s="330">
        <v>147.0</v>
      </c>
      <c r="D160" s="330">
        <v>38.0</v>
      </c>
      <c r="E160" s="330" t="s">
        <v>974</v>
      </c>
      <c r="F160" s="330" t="s">
        <v>2747</v>
      </c>
      <c r="G160" s="330"/>
      <c r="H160" s="330" t="s">
        <v>962</v>
      </c>
      <c r="I160" s="330" t="s">
        <v>2732</v>
      </c>
      <c r="J160" s="330"/>
      <c r="K160" s="330" t="s">
        <v>1188</v>
      </c>
      <c r="L160" s="330" t="s">
        <v>2733</v>
      </c>
      <c r="M160" s="330"/>
      <c r="N160" s="330" t="s">
        <v>2740</v>
      </c>
      <c r="O160" s="330" t="s">
        <v>2721</v>
      </c>
      <c r="P160" s="331">
        <v>6.4E-6</v>
      </c>
      <c r="Q160" s="330" t="s">
        <v>2717</v>
      </c>
      <c r="R160" s="330" t="s">
        <v>2715</v>
      </c>
      <c r="S160" s="330" t="s">
        <v>2718</v>
      </c>
      <c r="T160" s="330" t="s">
        <v>2719</v>
      </c>
      <c r="U160" s="331">
        <v>3.97678551455876E-6</v>
      </c>
      <c r="V160" s="330" t="s">
        <v>2718</v>
      </c>
      <c r="W160" s="330" t="b">
        <v>0</v>
      </c>
      <c r="X160" s="330">
        <v>2021.0</v>
      </c>
      <c r="Y160" s="330" t="s">
        <v>2736</v>
      </c>
      <c r="Z160" s="330" t="s">
        <v>2713</v>
      </c>
      <c r="AA160" s="330"/>
      <c r="AB160" s="330" t="s">
        <v>2720</v>
      </c>
      <c r="AC160" s="330" t="s">
        <v>2737</v>
      </c>
      <c r="AD160" s="330" t="s">
        <v>419</v>
      </c>
    </row>
    <row r="161" ht="15.75" customHeight="1">
      <c r="A161" s="329" t="s">
        <v>418</v>
      </c>
      <c r="B161" s="330" t="s">
        <v>2710</v>
      </c>
      <c r="C161" s="330">
        <v>148.0</v>
      </c>
      <c r="D161" s="330">
        <v>38.0</v>
      </c>
      <c r="E161" s="330" t="s">
        <v>974</v>
      </c>
      <c r="F161" s="330" t="s">
        <v>2747</v>
      </c>
      <c r="G161" s="330"/>
      <c r="H161" s="330" t="s">
        <v>962</v>
      </c>
      <c r="I161" s="330" t="s">
        <v>2732</v>
      </c>
      <c r="J161" s="330"/>
      <c r="K161" s="330" t="s">
        <v>1188</v>
      </c>
      <c r="L161" s="330" t="s">
        <v>2733</v>
      </c>
      <c r="M161" s="330"/>
      <c r="N161" s="330" t="s">
        <v>2740</v>
      </c>
      <c r="O161" s="330" t="s">
        <v>2724</v>
      </c>
      <c r="P161" s="331">
        <v>3.22818791946308E-5</v>
      </c>
      <c r="Q161" s="330" t="s">
        <v>2717</v>
      </c>
      <c r="R161" s="330" t="s">
        <v>2715</v>
      </c>
      <c r="S161" s="330" t="s">
        <v>2718</v>
      </c>
      <c r="T161" s="330" t="s">
        <v>2719</v>
      </c>
      <c r="U161" s="331">
        <v>2.00590796193661E-5</v>
      </c>
      <c r="V161" s="330" t="s">
        <v>2718</v>
      </c>
      <c r="W161" s="330" t="b">
        <v>0</v>
      </c>
      <c r="X161" s="330">
        <v>2021.0</v>
      </c>
      <c r="Y161" s="330" t="s">
        <v>2736</v>
      </c>
      <c r="Z161" s="330" t="s">
        <v>2713</v>
      </c>
      <c r="AA161" s="330"/>
      <c r="AB161" s="330" t="s">
        <v>2720</v>
      </c>
      <c r="AC161" s="330" t="s">
        <v>2737</v>
      </c>
      <c r="AD161" s="330" t="s">
        <v>419</v>
      </c>
    </row>
    <row r="162" ht="15.75" customHeight="1">
      <c r="A162" s="329" t="s">
        <v>418</v>
      </c>
      <c r="B162" s="330" t="s">
        <v>2710</v>
      </c>
      <c r="C162" s="330">
        <v>149.0</v>
      </c>
      <c r="D162" s="330">
        <v>39.0</v>
      </c>
      <c r="E162" s="330" t="s">
        <v>974</v>
      </c>
      <c r="F162" s="330" t="s">
        <v>2751</v>
      </c>
      <c r="G162" s="330"/>
      <c r="H162" s="330" t="s">
        <v>962</v>
      </c>
      <c r="I162" s="330" t="s">
        <v>2732</v>
      </c>
      <c r="J162" s="330"/>
      <c r="K162" s="330" t="s">
        <v>1188</v>
      </c>
      <c r="L162" s="330" t="s">
        <v>2748</v>
      </c>
      <c r="M162" s="330"/>
      <c r="N162" s="330" t="s">
        <v>2734</v>
      </c>
      <c r="O162" s="330" t="s">
        <v>2735</v>
      </c>
      <c r="P162" s="330">
        <v>0.53561</v>
      </c>
      <c r="Q162" s="330" t="s">
        <v>2717</v>
      </c>
      <c r="R162" s="330" t="s">
        <v>2719</v>
      </c>
      <c r="S162" s="330" t="s">
        <v>2718</v>
      </c>
      <c r="T162" s="330" t="s">
        <v>2719</v>
      </c>
      <c r="U162" s="330">
        <v>0.53561</v>
      </c>
      <c r="V162" s="330" t="s">
        <v>2718</v>
      </c>
      <c r="W162" s="330" t="b">
        <v>0</v>
      </c>
      <c r="X162" s="330">
        <v>2021.0</v>
      </c>
      <c r="Y162" s="330" t="s">
        <v>2736</v>
      </c>
      <c r="Z162" s="330" t="s">
        <v>2713</v>
      </c>
      <c r="AA162" s="330"/>
      <c r="AB162" s="330" t="s">
        <v>2720</v>
      </c>
      <c r="AC162" s="330" t="s">
        <v>2737</v>
      </c>
      <c r="AD162" s="330" t="s">
        <v>419</v>
      </c>
    </row>
    <row r="163" ht="15.75" customHeight="1">
      <c r="A163" s="329" t="s">
        <v>418</v>
      </c>
      <c r="B163" s="330" t="s">
        <v>2710</v>
      </c>
      <c r="C163" s="330">
        <v>150.0</v>
      </c>
      <c r="D163" s="330">
        <v>39.0</v>
      </c>
      <c r="E163" s="330" t="s">
        <v>974</v>
      </c>
      <c r="F163" s="330" t="s">
        <v>2751</v>
      </c>
      <c r="G163" s="330"/>
      <c r="H163" s="330" t="s">
        <v>962</v>
      </c>
      <c r="I163" s="330" t="s">
        <v>2732</v>
      </c>
      <c r="J163" s="330"/>
      <c r="K163" s="330" t="s">
        <v>1188</v>
      </c>
      <c r="L163" s="330" t="s">
        <v>2748</v>
      </c>
      <c r="M163" s="330"/>
      <c r="N163" s="330" t="s">
        <v>2734</v>
      </c>
      <c r="O163" s="330" t="s">
        <v>2716</v>
      </c>
      <c r="P163" s="330">
        <v>0.5282</v>
      </c>
      <c r="Q163" s="330" t="s">
        <v>2717</v>
      </c>
      <c r="R163" s="330" t="s">
        <v>2719</v>
      </c>
      <c r="S163" s="330" t="s">
        <v>2718</v>
      </c>
      <c r="T163" s="330" t="s">
        <v>2719</v>
      </c>
      <c r="U163" s="330">
        <v>0.5282</v>
      </c>
      <c r="V163" s="330" t="s">
        <v>2718</v>
      </c>
      <c r="W163" s="330" t="b">
        <v>0</v>
      </c>
      <c r="X163" s="330">
        <v>2021.0</v>
      </c>
      <c r="Y163" s="330" t="s">
        <v>2736</v>
      </c>
      <c r="Z163" s="330" t="s">
        <v>2713</v>
      </c>
      <c r="AA163" s="330"/>
      <c r="AB163" s="330" t="s">
        <v>2720</v>
      </c>
      <c r="AC163" s="330" t="s">
        <v>2737</v>
      </c>
      <c r="AD163" s="330" t="s">
        <v>419</v>
      </c>
    </row>
    <row r="164" ht="15.75" customHeight="1">
      <c r="A164" s="329" t="s">
        <v>418</v>
      </c>
      <c r="B164" s="330" t="s">
        <v>2710</v>
      </c>
      <c r="C164" s="330">
        <v>151.0</v>
      </c>
      <c r="D164" s="330">
        <v>39.0</v>
      </c>
      <c r="E164" s="330" t="s">
        <v>974</v>
      </c>
      <c r="F164" s="330" t="s">
        <v>2751</v>
      </c>
      <c r="G164" s="330"/>
      <c r="H164" s="330" t="s">
        <v>962</v>
      </c>
      <c r="I164" s="330" t="s">
        <v>2732</v>
      </c>
      <c r="J164" s="330"/>
      <c r="K164" s="330" t="s">
        <v>1188</v>
      </c>
      <c r="L164" s="330" t="s">
        <v>2748</v>
      </c>
      <c r="M164" s="330"/>
      <c r="N164" s="330" t="s">
        <v>2734</v>
      </c>
      <c r="O164" s="330" t="s">
        <v>2721</v>
      </c>
      <c r="P164" s="331">
        <v>4.8E-6</v>
      </c>
      <c r="Q164" s="330" t="s">
        <v>2717</v>
      </c>
      <c r="R164" s="330" t="s">
        <v>2719</v>
      </c>
      <c r="S164" s="330" t="s">
        <v>2718</v>
      </c>
      <c r="T164" s="330" t="s">
        <v>2719</v>
      </c>
      <c r="U164" s="331">
        <v>4.8E-6</v>
      </c>
      <c r="V164" s="330" t="s">
        <v>2718</v>
      </c>
      <c r="W164" s="330" t="b">
        <v>0</v>
      </c>
      <c r="X164" s="330">
        <v>2021.0</v>
      </c>
      <c r="Y164" s="330" t="s">
        <v>2736</v>
      </c>
      <c r="Z164" s="330" t="s">
        <v>2713</v>
      </c>
      <c r="AA164" s="330"/>
      <c r="AB164" s="330" t="s">
        <v>2720</v>
      </c>
      <c r="AC164" s="330" t="s">
        <v>2737</v>
      </c>
      <c r="AD164" s="330" t="s">
        <v>419</v>
      </c>
    </row>
    <row r="165" ht="15.75" customHeight="1">
      <c r="A165" s="329" t="s">
        <v>418</v>
      </c>
      <c r="B165" s="330" t="s">
        <v>2710</v>
      </c>
      <c r="C165" s="330">
        <v>152.0</v>
      </c>
      <c r="D165" s="330">
        <v>39.0</v>
      </c>
      <c r="E165" s="330" t="s">
        <v>974</v>
      </c>
      <c r="F165" s="330" t="s">
        <v>2751</v>
      </c>
      <c r="G165" s="330"/>
      <c r="H165" s="330" t="s">
        <v>962</v>
      </c>
      <c r="I165" s="330" t="s">
        <v>2732</v>
      </c>
      <c r="J165" s="330"/>
      <c r="K165" s="330" t="s">
        <v>1188</v>
      </c>
      <c r="L165" s="330" t="s">
        <v>2748</v>
      </c>
      <c r="M165" s="330"/>
      <c r="N165" s="330" t="s">
        <v>2734</v>
      </c>
      <c r="O165" s="330" t="s">
        <v>2724</v>
      </c>
      <c r="P165" s="331">
        <v>2.44630872483221E-5</v>
      </c>
      <c r="Q165" s="330" t="s">
        <v>2717</v>
      </c>
      <c r="R165" s="330" t="s">
        <v>2719</v>
      </c>
      <c r="S165" s="330" t="s">
        <v>2718</v>
      </c>
      <c r="T165" s="330" t="s">
        <v>2719</v>
      </c>
      <c r="U165" s="331">
        <v>2.44630872483221E-5</v>
      </c>
      <c r="V165" s="330" t="s">
        <v>2718</v>
      </c>
      <c r="W165" s="330" t="b">
        <v>0</v>
      </c>
      <c r="X165" s="330">
        <v>2021.0</v>
      </c>
      <c r="Y165" s="330" t="s">
        <v>2736</v>
      </c>
      <c r="Z165" s="330" t="s">
        <v>2713</v>
      </c>
      <c r="AA165" s="330"/>
      <c r="AB165" s="330" t="s">
        <v>2720</v>
      </c>
      <c r="AC165" s="330" t="s">
        <v>2737</v>
      </c>
      <c r="AD165" s="330" t="s">
        <v>419</v>
      </c>
    </row>
    <row r="166" ht="15.75" customHeight="1">
      <c r="A166" s="329" t="s">
        <v>418</v>
      </c>
      <c r="B166" s="330" t="s">
        <v>2710</v>
      </c>
      <c r="C166" s="330">
        <v>153.0</v>
      </c>
      <c r="D166" s="330">
        <v>40.0</v>
      </c>
      <c r="E166" s="330" t="s">
        <v>974</v>
      </c>
      <c r="F166" s="330" t="s">
        <v>2751</v>
      </c>
      <c r="G166" s="330"/>
      <c r="H166" s="330" t="s">
        <v>962</v>
      </c>
      <c r="I166" s="330" t="s">
        <v>2732</v>
      </c>
      <c r="J166" s="330"/>
      <c r="K166" s="330" t="s">
        <v>1188</v>
      </c>
      <c r="L166" s="330" t="s">
        <v>2749</v>
      </c>
      <c r="M166" s="330"/>
      <c r="N166" s="330" t="s">
        <v>2734</v>
      </c>
      <c r="O166" s="330" t="s">
        <v>2735</v>
      </c>
      <c r="P166" s="330">
        <v>0.61107</v>
      </c>
      <c r="Q166" s="330" t="s">
        <v>2717</v>
      </c>
      <c r="R166" s="330" t="s">
        <v>2719</v>
      </c>
      <c r="S166" s="330" t="s">
        <v>2718</v>
      </c>
      <c r="T166" s="330" t="s">
        <v>2719</v>
      </c>
      <c r="U166" s="330">
        <v>0.61107</v>
      </c>
      <c r="V166" s="330" t="s">
        <v>2718</v>
      </c>
      <c r="W166" s="330" t="b">
        <v>0</v>
      </c>
      <c r="X166" s="330">
        <v>2021.0</v>
      </c>
      <c r="Y166" s="330" t="s">
        <v>2736</v>
      </c>
      <c r="Z166" s="330" t="s">
        <v>2713</v>
      </c>
      <c r="AA166" s="330"/>
      <c r="AB166" s="330" t="s">
        <v>2720</v>
      </c>
      <c r="AC166" s="330" t="s">
        <v>2737</v>
      </c>
      <c r="AD166" s="330" t="s">
        <v>419</v>
      </c>
    </row>
    <row r="167" ht="15.75" customHeight="1">
      <c r="A167" s="329" t="s">
        <v>418</v>
      </c>
      <c r="B167" s="330" t="s">
        <v>2710</v>
      </c>
      <c r="C167" s="330">
        <v>154.0</v>
      </c>
      <c r="D167" s="330">
        <v>40.0</v>
      </c>
      <c r="E167" s="330" t="s">
        <v>974</v>
      </c>
      <c r="F167" s="330" t="s">
        <v>2751</v>
      </c>
      <c r="G167" s="330"/>
      <c r="H167" s="330" t="s">
        <v>962</v>
      </c>
      <c r="I167" s="330" t="s">
        <v>2732</v>
      </c>
      <c r="J167" s="330"/>
      <c r="K167" s="330" t="s">
        <v>1188</v>
      </c>
      <c r="L167" s="330" t="s">
        <v>2749</v>
      </c>
      <c r="M167" s="330"/>
      <c r="N167" s="330" t="s">
        <v>2734</v>
      </c>
      <c r="O167" s="330" t="s">
        <v>2716</v>
      </c>
      <c r="P167" s="330">
        <v>0.60365</v>
      </c>
      <c r="Q167" s="330" t="s">
        <v>2717</v>
      </c>
      <c r="R167" s="330" t="s">
        <v>2719</v>
      </c>
      <c r="S167" s="330" t="s">
        <v>2718</v>
      </c>
      <c r="T167" s="330" t="s">
        <v>2719</v>
      </c>
      <c r="U167" s="330">
        <v>0.60365</v>
      </c>
      <c r="V167" s="330" t="s">
        <v>2718</v>
      </c>
      <c r="W167" s="330" t="b">
        <v>0</v>
      </c>
      <c r="X167" s="330">
        <v>2021.0</v>
      </c>
      <c r="Y167" s="330" t="s">
        <v>2736</v>
      </c>
      <c r="Z167" s="330" t="s">
        <v>2713</v>
      </c>
      <c r="AA167" s="330"/>
      <c r="AB167" s="330" t="s">
        <v>2720</v>
      </c>
      <c r="AC167" s="330" t="s">
        <v>2737</v>
      </c>
      <c r="AD167" s="330" t="s">
        <v>419</v>
      </c>
    </row>
    <row r="168" ht="15.75" customHeight="1">
      <c r="A168" s="329" t="s">
        <v>418</v>
      </c>
      <c r="B168" s="330" t="s">
        <v>2710</v>
      </c>
      <c r="C168" s="330">
        <v>155.0</v>
      </c>
      <c r="D168" s="330">
        <v>40.0</v>
      </c>
      <c r="E168" s="330" t="s">
        <v>974</v>
      </c>
      <c r="F168" s="330" t="s">
        <v>2751</v>
      </c>
      <c r="G168" s="330"/>
      <c r="H168" s="330" t="s">
        <v>962</v>
      </c>
      <c r="I168" s="330" t="s">
        <v>2732</v>
      </c>
      <c r="J168" s="330"/>
      <c r="K168" s="330" t="s">
        <v>1188</v>
      </c>
      <c r="L168" s="330" t="s">
        <v>2749</v>
      </c>
      <c r="M168" s="330"/>
      <c r="N168" s="330" t="s">
        <v>2734</v>
      </c>
      <c r="O168" s="330" t="s">
        <v>2721</v>
      </c>
      <c r="P168" s="331">
        <v>4.8E-6</v>
      </c>
      <c r="Q168" s="330" t="s">
        <v>2717</v>
      </c>
      <c r="R168" s="330" t="s">
        <v>2719</v>
      </c>
      <c r="S168" s="330" t="s">
        <v>2718</v>
      </c>
      <c r="T168" s="330" t="s">
        <v>2719</v>
      </c>
      <c r="U168" s="331">
        <v>4.8E-6</v>
      </c>
      <c r="V168" s="330" t="s">
        <v>2718</v>
      </c>
      <c r="W168" s="330" t="b">
        <v>0</v>
      </c>
      <c r="X168" s="330">
        <v>2021.0</v>
      </c>
      <c r="Y168" s="330" t="s">
        <v>2736</v>
      </c>
      <c r="Z168" s="330" t="s">
        <v>2713</v>
      </c>
      <c r="AA168" s="330"/>
      <c r="AB168" s="330" t="s">
        <v>2720</v>
      </c>
      <c r="AC168" s="330" t="s">
        <v>2737</v>
      </c>
      <c r="AD168" s="330" t="s">
        <v>419</v>
      </c>
    </row>
    <row r="169" ht="15.75" customHeight="1">
      <c r="A169" s="329" t="s">
        <v>418</v>
      </c>
      <c r="B169" s="330" t="s">
        <v>2710</v>
      </c>
      <c r="C169" s="330">
        <v>156.0</v>
      </c>
      <c r="D169" s="330">
        <v>40.0</v>
      </c>
      <c r="E169" s="330" t="s">
        <v>974</v>
      </c>
      <c r="F169" s="330" t="s">
        <v>2751</v>
      </c>
      <c r="G169" s="330"/>
      <c r="H169" s="330" t="s">
        <v>962</v>
      </c>
      <c r="I169" s="330" t="s">
        <v>2732</v>
      </c>
      <c r="J169" s="330"/>
      <c r="K169" s="330" t="s">
        <v>1188</v>
      </c>
      <c r="L169" s="330" t="s">
        <v>2749</v>
      </c>
      <c r="M169" s="330"/>
      <c r="N169" s="330" t="s">
        <v>2734</v>
      </c>
      <c r="O169" s="330" t="s">
        <v>2724</v>
      </c>
      <c r="P169" s="331">
        <v>2.44630872483221E-5</v>
      </c>
      <c r="Q169" s="330" t="s">
        <v>2717</v>
      </c>
      <c r="R169" s="330" t="s">
        <v>2719</v>
      </c>
      <c r="S169" s="330" t="s">
        <v>2718</v>
      </c>
      <c r="T169" s="330" t="s">
        <v>2719</v>
      </c>
      <c r="U169" s="331">
        <v>2.44630872483221E-5</v>
      </c>
      <c r="V169" s="330" t="s">
        <v>2718</v>
      </c>
      <c r="W169" s="330" t="b">
        <v>0</v>
      </c>
      <c r="X169" s="330">
        <v>2021.0</v>
      </c>
      <c r="Y169" s="330" t="s">
        <v>2736</v>
      </c>
      <c r="Z169" s="330" t="s">
        <v>2713</v>
      </c>
      <c r="AA169" s="330"/>
      <c r="AB169" s="330" t="s">
        <v>2720</v>
      </c>
      <c r="AC169" s="330" t="s">
        <v>2737</v>
      </c>
      <c r="AD169" s="330" t="s">
        <v>419</v>
      </c>
    </row>
    <row r="170" ht="15.75" customHeight="1">
      <c r="A170" s="329" t="s">
        <v>418</v>
      </c>
      <c r="B170" s="330" t="s">
        <v>2710</v>
      </c>
      <c r="C170" s="330">
        <v>157.0</v>
      </c>
      <c r="D170" s="330">
        <v>41.0</v>
      </c>
      <c r="E170" s="330" t="s">
        <v>974</v>
      </c>
      <c r="F170" s="330" t="s">
        <v>2751</v>
      </c>
      <c r="G170" s="330"/>
      <c r="H170" s="330" t="s">
        <v>962</v>
      </c>
      <c r="I170" s="330" t="s">
        <v>2732</v>
      </c>
      <c r="J170" s="330"/>
      <c r="K170" s="330" t="s">
        <v>1188</v>
      </c>
      <c r="L170" s="330" t="s">
        <v>2750</v>
      </c>
      <c r="M170" s="330"/>
      <c r="N170" s="330" t="s">
        <v>2734</v>
      </c>
      <c r="O170" s="330" t="s">
        <v>2735</v>
      </c>
      <c r="P170" s="330">
        <v>0.68653</v>
      </c>
      <c r="Q170" s="330" t="s">
        <v>2717</v>
      </c>
      <c r="R170" s="330" t="s">
        <v>2719</v>
      </c>
      <c r="S170" s="330" t="s">
        <v>2718</v>
      </c>
      <c r="T170" s="330" t="s">
        <v>2719</v>
      </c>
      <c r="U170" s="330">
        <v>0.68653</v>
      </c>
      <c r="V170" s="330" t="s">
        <v>2718</v>
      </c>
      <c r="W170" s="330" t="b">
        <v>0</v>
      </c>
      <c r="X170" s="330">
        <v>2021.0</v>
      </c>
      <c r="Y170" s="330" t="s">
        <v>2736</v>
      </c>
      <c r="Z170" s="330" t="s">
        <v>2713</v>
      </c>
      <c r="AA170" s="330"/>
      <c r="AB170" s="330" t="s">
        <v>2720</v>
      </c>
      <c r="AC170" s="330" t="s">
        <v>2737</v>
      </c>
      <c r="AD170" s="330" t="s">
        <v>419</v>
      </c>
    </row>
    <row r="171" ht="15.75" customHeight="1">
      <c r="A171" s="329" t="s">
        <v>418</v>
      </c>
      <c r="B171" s="330" t="s">
        <v>2710</v>
      </c>
      <c r="C171" s="330">
        <v>158.0</v>
      </c>
      <c r="D171" s="330">
        <v>41.0</v>
      </c>
      <c r="E171" s="330" t="s">
        <v>974</v>
      </c>
      <c r="F171" s="330" t="s">
        <v>2751</v>
      </c>
      <c r="G171" s="330"/>
      <c r="H171" s="330" t="s">
        <v>962</v>
      </c>
      <c r="I171" s="330" t="s">
        <v>2732</v>
      </c>
      <c r="J171" s="330"/>
      <c r="K171" s="330" t="s">
        <v>1188</v>
      </c>
      <c r="L171" s="330" t="s">
        <v>2750</v>
      </c>
      <c r="M171" s="330"/>
      <c r="N171" s="330" t="s">
        <v>2734</v>
      </c>
      <c r="O171" s="330" t="s">
        <v>2716</v>
      </c>
      <c r="P171" s="330">
        <v>0.67911</v>
      </c>
      <c r="Q171" s="330" t="s">
        <v>2717</v>
      </c>
      <c r="R171" s="330" t="s">
        <v>2719</v>
      </c>
      <c r="S171" s="330" t="s">
        <v>2718</v>
      </c>
      <c r="T171" s="330" t="s">
        <v>2719</v>
      </c>
      <c r="U171" s="330">
        <v>0.67911</v>
      </c>
      <c r="V171" s="330" t="s">
        <v>2718</v>
      </c>
      <c r="W171" s="330" t="b">
        <v>0</v>
      </c>
      <c r="X171" s="330">
        <v>2021.0</v>
      </c>
      <c r="Y171" s="330" t="s">
        <v>2736</v>
      </c>
      <c r="Z171" s="330" t="s">
        <v>2713</v>
      </c>
      <c r="AA171" s="330"/>
      <c r="AB171" s="330" t="s">
        <v>2720</v>
      </c>
      <c r="AC171" s="330" t="s">
        <v>2737</v>
      </c>
      <c r="AD171" s="330" t="s">
        <v>419</v>
      </c>
    </row>
    <row r="172" ht="15.75" customHeight="1">
      <c r="A172" s="329" t="s">
        <v>418</v>
      </c>
      <c r="B172" s="330" t="s">
        <v>2710</v>
      </c>
      <c r="C172" s="330">
        <v>159.0</v>
      </c>
      <c r="D172" s="330">
        <v>41.0</v>
      </c>
      <c r="E172" s="330" t="s">
        <v>974</v>
      </c>
      <c r="F172" s="330" t="s">
        <v>2751</v>
      </c>
      <c r="G172" s="330"/>
      <c r="H172" s="330" t="s">
        <v>962</v>
      </c>
      <c r="I172" s="330" t="s">
        <v>2732</v>
      </c>
      <c r="J172" s="330"/>
      <c r="K172" s="330" t="s">
        <v>1188</v>
      </c>
      <c r="L172" s="330" t="s">
        <v>2750</v>
      </c>
      <c r="M172" s="330"/>
      <c r="N172" s="330" t="s">
        <v>2734</v>
      </c>
      <c r="O172" s="330" t="s">
        <v>2721</v>
      </c>
      <c r="P172" s="331">
        <v>4.8E-6</v>
      </c>
      <c r="Q172" s="330" t="s">
        <v>2717</v>
      </c>
      <c r="R172" s="330" t="s">
        <v>2719</v>
      </c>
      <c r="S172" s="330" t="s">
        <v>2718</v>
      </c>
      <c r="T172" s="330" t="s">
        <v>2719</v>
      </c>
      <c r="U172" s="331">
        <v>4.8E-6</v>
      </c>
      <c r="V172" s="330" t="s">
        <v>2718</v>
      </c>
      <c r="W172" s="330" t="b">
        <v>0</v>
      </c>
      <c r="X172" s="330">
        <v>2021.0</v>
      </c>
      <c r="Y172" s="330" t="s">
        <v>2736</v>
      </c>
      <c r="Z172" s="330" t="s">
        <v>2713</v>
      </c>
      <c r="AA172" s="330"/>
      <c r="AB172" s="330" t="s">
        <v>2720</v>
      </c>
      <c r="AC172" s="330" t="s">
        <v>2737</v>
      </c>
      <c r="AD172" s="330" t="s">
        <v>419</v>
      </c>
    </row>
    <row r="173" ht="15.75" customHeight="1">
      <c r="A173" s="329" t="s">
        <v>418</v>
      </c>
      <c r="B173" s="330" t="s">
        <v>2710</v>
      </c>
      <c r="C173" s="330">
        <v>160.0</v>
      </c>
      <c r="D173" s="330">
        <v>41.0</v>
      </c>
      <c r="E173" s="330" t="s">
        <v>974</v>
      </c>
      <c r="F173" s="330" t="s">
        <v>2751</v>
      </c>
      <c r="G173" s="330"/>
      <c r="H173" s="330" t="s">
        <v>962</v>
      </c>
      <c r="I173" s="330" t="s">
        <v>2732</v>
      </c>
      <c r="J173" s="330"/>
      <c r="K173" s="330" t="s">
        <v>1188</v>
      </c>
      <c r="L173" s="330" t="s">
        <v>2750</v>
      </c>
      <c r="M173" s="330"/>
      <c r="N173" s="330" t="s">
        <v>2734</v>
      </c>
      <c r="O173" s="330" t="s">
        <v>2724</v>
      </c>
      <c r="P173" s="331">
        <v>2.44630872483221E-5</v>
      </c>
      <c r="Q173" s="330" t="s">
        <v>2717</v>
      </c>
      <c r="R173" s="330" t="s">
        <v>2719</v>
      </c>
      <c r="S173" s="330" t="s">
        <v>2718</v>
      </c>
      <c r="T173" s="330" t="s">
        <v>2719</v>
      </c>
      <c r="U173" s="331">
        <v>2.44630872483221E-5</v>
      </c>
      <c r="V173" s="330" t="s">
        <v>2718</v>
      </c>
      <c r="W173" s="330" t="b">
        <v>0</v>
      </c>
      <c r="X173" s="330">
        <v>2021.0</v>
      </c>
      <c r="Y173" s="330" t="s">
        <v>2736</v>
      </c>
      <c r="Z173" s="330" t="s">
        <v>2713</v>
      </c>
      <c r="AA173" s="330"/>
      <c r="AB173" s="330" t="s">
        <v>2720</v>
      </c>
      <c r="AC173" s="330" t="s">
        <v>2737</v>
      </c>
      <c r="AD173" s="330" t="s">
        <v>419</v>
      </c>
    </row>
    <row r="174" ht="15.75" customHeight="1">
      <c r="A174" s="329" t="s">
        <v>418</v>
      </c>
      <c r="B174" s="330" t="s">
        <v>2710</v>
      </c>
      <c r="C174" s="330">
        <v>161.0</v>
      </c>
      <c r="D174" s="330">
        <v>42.0</v>
      </c>
      <c r="E174" s="330" t="s">
        <v>974</v>
      </c>
      <c r="F174" s="330" t="s">
        <v>2751</v>
      </c>
      <c r="G174" s="330"/>
      <c r="H174" s="330" t="s">
        <v>962</v>
      </c>
      <c r="I174" s="330" t="s">
        <v>2732</v>
      </c>
      <c r="J174" s="330"/>
      <c r="K174" s="330" t="s">
        <v>1188</v>
      </c>
      <c r="L174" s="330" t="s">
        <v>2733</v>
      </c>
      <c r="M174" s="330"/>
      <c r="N174" s="330" t="s">
        <v>2734</v>
      </c>
      <c r="O174" s="330" t="s">
        <v>2735</v>
      </c>
      <c r="P174" s="330">
        <v>0.58692</v>
      </c>
      <c r="Q174" s="330" t="s">
        <v>2717</v>
      </c>
      <c r="R174" s="330" t="s">
        <v>2719</v>
      </c>
      <c r="S174" s="330" t="s">
        <v>2718</v>
      </c>
      <c r="T174" s="330" t="s">
        <v>2719</v>
      </c>
      <c r="U174" s="330">
        <v>0.58692</v>
      </c>
      <c r="V174" s="330" t="s">
        <v>2718</v>
      </c>
      <c r="W174" s="330" t="b">
        <v>0</v>
      </c>
      <c r="X174" s="330">
        <v>2021.0</v>
      </c>
      <c r="Y174" s="330" t="s">
        <v>2736</v>
      </c>
      <c r="Z174" s="330" t="s">
        <v>2713</v>
      </c>
      <c r="AA174" s="330"/>
      <c r="AB174" s="330" t="s">
        <v>2720</v>
      </c>
      <c r="AC174" s="330" t="s">
        <v>2737</v>
      </c>
      <c r="AD174" s="330" t="s">
        <v>419</v>
      </c>
    </row>
    <row r="175" ht="15.75" customHeight="1">
      <c r="A175" s="329" t="s">
        <v>418</v>
      </c>
      <c r="B175" s="330" t="s">
        <v>2710</v>
      </c>
      <c r="C175" s="330">
        <v>162.0</v>
      </c>
      <c r="D175" s="330">
        <v>42.0</v>
      </c>
      <c r="E175" s="330" t="s">
        <v>974</v>
      </c>
      <c r="F175" s="330" t="s">
        <v>2751</v>
      </c>
      <c r="G175" s="330"/>
      <c r="H175" s="330" t="s">
        <v>962</v>
      </c>
      <c r="I175" s="330" t="s">
        <v>2732</v>
      </c>
      <c r="J175" s="330"/>
      <c r="K175" s="330" t="s">
        <v>1188</v>
      </c>
      <c r="L175" s="330" t="s">
        <v>2733</v>
      </c>
      <c r="M175" s="330"/>
      <c r="N175" s="330" t="s">
        <v>2734</v>
      </c>
      <c r="O175" s="330" t="s">
        <v>2716</v>
      </c>
      <c r="P175" s="330">
        <v>0.57951</v>
      </c>
      <c r="Q175" s="330" t="s">
        <v>2717</v>
      </c>
      <c r="R175" s="330" t="s">
        <v>2719</v>
      </c>
      <c r="S175" s="330" t="s">
        <v>2718</v>
      </c>
      <c r="T175" s="330" t="s">
        <v>2719</v>
      </c>
      <c r="U175" s="330">
        <v>0.57951</v>
      </c>
      <c r="V175" s="330" t="s">
        <v>2718</v>
      </c>
      <c r="W175" s="330" t="b">
        <v>0</v>
      </c>
      <c r="X175" s="330">
        <v>2021.0</v>
      </c>
      <c r="Y175" s="330" t="s">
        <v>2736</v>
      </c>
      <c r="Z175" s="330" t="s">
        <v>2713</v>
      </c>
      <c r="AA175" s="330"/>
      <c r="AB175" s="330" t="s">
        <v>2720</v>
      </c>
      <c r="AC175" s="330" t="s">
        <v>2737</v>
      </c>
      <c r="AD175" s="330" t="s">
        <v>419</v>
      </c>
    </row>
    <row r="176" ht="15.75" customHeight="1">
      <c r="A176" s="329" t="s">
        <v>418</v>
      </c>
      <c r="B176" s="330" t="s">
        <v>2710</v>
      </c>
      <c r="C176" s="330">
        <v>163.0</v>
      </c>
      <c r="D176" s="330">
        <v>42.0</v>
      </c>
      <c r="E176" s="330" t="s">
        <v>974</v>
      </c>
      <c r="F176" s="330" t="s">
        <v>2751</v>
      </c>
      <c r="G176" s="330"/>
      <c r="H176" s="330" t="s">
        <v>962</v>
      </c>
      <c r="I176" s="330" t="s">
        <v>2732</v>
      </c>
      <c r="J176" s="330"/>
      <c r="K176" s="330" t="s">
        <v>1188</v>
      </c>
      <c r="L176" s="330" t="s">
        <v>2733</v>
      </c>
      <c r="M176" s="330"/>
      <c r="N176" s="330" t="s">
        <v>2734</v>
      </c>
      <c r="O176" s="330" t="s">
        <v>2721</v>
      </c>
      <c r="P176" s="331">
        <v>4.8E-6</v>
      </c>
      <c r="Q176" s="330" t="s">
        <v>2717</v>
      </c>
      <c r="R176" s="330" t="s">
        <v>2719</v>
      </c>
      <c r="S176" s="330" t="s">
        <v>2718</v>
      </c>
      <c r="T176" s="330" t="s">
        <v>2719</v>
      </c>
      <c r="U176" s="331">
        <v>4.8E-6</v>
      </c>
      <c r="V176" s="330" t="s">
        <v>2718</v>
      </c>
      <c r="W176" s="330" t="b">
        <v>0</v>
      </c>
      <c r="X176" s="330">
        <v>2021.0</v>
      </c>
      <c r="Y176" s="330" t="s">
        <v>2736</v>
      </c>
      <c r="Z176" s="330" t="s">
        <v>2713</v>
      </c>
      <c r="AA176" s="330"/>
      <c r="AB176" s="330" t="s">
        <v>2720</v>
      </c>
      <c r="AC176" s="330" t="s">
        <v>2737</v>
      </c>
      <c r="AD176" s="330" t="s">
        <v>419</v>
      </c>
    </row>
    <row r="177" ht="15.75" customHeight="1">
      <c r="A177" s="329" t="s">
        <v>418</v>
      </c>
      <c r="B177" s="330" t="s">
        <v>2710</v>
      </c>
      <c r="C177" s="330">
        <v>164.0</v>
      </c>
      <c r="D177" s="330">
        <v>42.0</v>
      </c>
      <c r="E177" s="330" t="s">
        <v>974</v>
      </c>
      <c r="F177" s="330" t="s">
        <v>2751</v>
      </c>
      <c r="G177" s="330"/>
      <c r="H177" s="330" t="s">
        <v>962</v>
      </c>
      <c r="I177" s="330" t="s">
        <v>2732</v>
      </c>
      <c r="J177" s="330"/>
      <c r="K177" s="330" t="s">
        <v>1188</v>
      </c>
      <c r="L177" s="330" t="s">
        <v>2733</v>
      </c>
      <c r="M177" s="330"/>
      <c r="N177" s="330" t="s">
        <v>2734</v>
      </c>
      <c r="O177" s="330" t="s">
        <v>2724</v>
      </c>
      <c r="P177" s="331">
        <v>2.44630872483221E-5</v>
      </c>
      <c r="Q177" s="330" t="s">
        <v>2717</v>
      </c>
      <c r="R177" s="330" t="s">
        <v>2719</v>
      </c>
      <c r="S177" s="330" t="s">
        <v>2718</v>
      </c>
      <c r="T177" s="330" t="s">
        <v>2719</v>
      </c>
      <c r="U177" s="331">
        <v>2.44630872483221E-5</v>
      </c>
      <c r="V177" s="330" t="s">
        <v>2718</v>
      </c>
      <c r="W177" s="330" t="b">
        <v>0</v>
      </c>
      <c r="X177" s="330">
        <v>2021.0</v>
      </c>
      <c r="Y177" s="330" t="s">
        <v>2736</v>
      </c>
      <c r="Z177" s="330" t="s">
        <v>2713</v>
      </c>
      <c r="AA177" s="330"/>
      <c r="AB177" s="330" t="s">
        <v>2720</v>
      </c>
      <c r="AC177" s="330" t="s">
        <v>2737</v>
      </c>
      <c r="AD177" s="330" t="s">
        <v>419</v>
      </c>
    </row>
    <row r="178" ht="15.75" customHeight="1">
      <c r="A178" s="329" t="s">
        <v>418</v>
      </c>
      <c r="B178" s="330" t="s">
        <v>2710</v>
      </c>
      <c r="C178" s="330">
        <v>165.0</v>
      </c>
      <c r="D178" s="330">
        <v>43.0</v>
      </c>
      <c r="E178" s="330" t="s">
        <v>974</v>
      </c>
      <c r="F178" s="330" t="s">
        <v>2751</v>
      </c>
      <c r="G178" s="330"/>
      <c r="H178" s="330" t="s">
        <v>962</v>
      </c>
      <c r="I178" s="330" t="s">
        <v>2732</v>
      </c>
      <c r="J178" s="330"/>
      <c r="K178" s="330" t="s">
        <v>1188</v>
      </c>
      <c r="L178" s="330" t="s">
        <v>2748</v>
      </c>
      <c r="M178" s="330"/>
      <c r="N178" s="330" t="s">
        <v>2740</v>
      </c>
      <c r="O178" s="330" t="s">
        <v>2735</v>
      </c>
      <c r="P178" s="330">
        <v>0.86198</v>
      </c>
      <c r="Q178" s="330" t="s">
        <v>2717</v>
      </c>
      <c r="R178" s="330" t="s">
        <v>2715</v>
      </c>
      <c r="S178" s="330" t="s">
        <v>2718</v>
      </c>
      <c r="T178" s="330" t="s">
        <v>2719</v>
      </c>
      <c r="U178" s="330">
        <v>0.5356108715374</v>
      </c>
      <c r="V178" s="330" t="s">
        <v>2718</v>
      </c>
      <c r="W178" s="330" t="b">
        <v>0</v>
      </c>
      <c r="X178" s="330">
        <v>2021.0</v>
      </c>
      <c r="Y178" s="330" t="s">
        <v>2736</v>
      </c>
      <c r="Z178" s="330" t="s">
        <v>2713</v>
      </c>
      <c r="AA178" s="330"/>
      <c r="AB178" s="330" t="s">
        <v>2720</v>
      </c>
      <c r="AC178" s="330" t="s">
        <v>2737</v>
      </c>
      <c r="AD178" s="330" t="s">
        <v>419</v>
      </c>
    </row>
    <row r="179" ht="15.75" customHeight="1">
      <c r="A179" s="329" t="s">
        <v>418</v>
      </c>
      <c r="B179" s="330" t="s">
        <v>2710</v>
      </c>
      <c r="C179" s="330">
        <v>166.0</v>
      </c>
      <c r="D179" s="330">
        <v>43.0</v>
      </c>
      <c r="E179" s="330" t="s">
        <v>974</v>
      </c>
      <c r="F179" s="330" t="s">
        <v>2751</v>
      </c>
      <c r="G179" s="330"/>
      <c r="H179" s="330" t="s">
        <v>962</v>
      </c>
      <c r="I179" s="330" t="s">
        <v>2732</v>
      </c>
      <c r="J179" s="330"/>
      <c r="K179" s="330" t="s">
        <v>1188</v>
      </c>
      <c r="L179" s="330" t="s">
        <v>2748</v>
      </c>
      <c r="M179" s="330"/>
      <c r="N179" s="330" t="s">
        <v>2740</v>
      </c>
      <c r="O179" s="330" t="s">
        <v>2716</v>
      </c>
      <c r="P179" s="330">
        <v>0.85005</v>
      </c>
      <c r="Q179" s="330" t="s">
        <v>2717</v>
      </c>
      <c r="R179" s="330" t="s">
        <v>2715</v>
      </c>
      <c r="S179" s="330" t="s">
        <v>2718</v>
      </c>
      <c r="T179" s="330" t="s">
        <v>2719</v>
      </c>
      <c r="U179" s="330">
        <v>0.528197894789168</v>
      </c>
      <c r="V179" s="330" t="s">
        <v>2718</v>
      </c>
      <c r="W179" s="330" t="b">
        <v>0</v>
      </c>
      <c r="X179" s="330">
        <v>2021.0</v>
      </c>
      <c r="Y179" s="330" t="s">
        <v>2736</v>
      </c>
      <c r="Z179" s="330" t="s">
        <v>2713</v>
      </c>
      <c r="AA179" s="330"/>
      <c r="AB179" s="330" t="s">
        <v>2720</v>
      </c>
      <c r="AC179" s="330" t="s">
        <v>2737</v>
      </c>
      <c r="AD179" s="330" t="s">
        <v>419</v>
      </c>
    </row>
    <row r="180" ht="15.75" customHeight="1">
      <c r="A180" s="329" t="s">
        <v>418</v>
      </c>
      <c r="B180" s="330" t="s">
        <v>2710</v>
      </c>
      <c r="C180" s="330">
        <v>167.0</v>
      </c>
      <c r="D180" s="330">
        <v>43.0</v>
      </c>
      <c r="E180" s="330" t="s">
        <v>974</v>
      </c>
      <c r="F180" s="330" t="s">
        <v>2751</v>
      </c>
      <c r="G180" s="330"/>
      <c r="H180" s="330" t="s">
        <v>962</v>
      </c>
      <c r="I180" s="330" t="s">
        <v>2732</v>
      </c>
      <c r="J180" s="330"/>
      <c r="K180" s="330" t="s">
        <v>1188</v>
      </c>
      <c r="L180" s="330" t="s">
        <v>2748</v>
      </c>
      <c r="M180" s="330"/>
      <c r="N180" s="330" t="s">
        <v>2740</v>
      </c>
      <c r="O180" s="330" t="s">
        <v>2721</v>
      </c>
      <c r="P180" s="331">
        <v>8.0E-6</v>
      </c>
      <c r="Q180" s="330" t="s">
        <v>2717</v>
      </c>
      <c r="R180" s="330" t="s">
        <v>2715</v>
      </c>
      <c r="S180" s="330" t="s">
        <v>2718</v>
      </c>
      <c r="T180" s="330" t="s">
        <v>2719</v>
      </c>
      <c r="U180" s="331">
        <v>4.970981893196E-6</v>
      </c>
      <c r="V180" s="330" t="s">
        <v>2718</v>
      </c>
      <c r="W180" s="330" t="b">
        <v>0</v>
      </c>
      <c r="X180" s="330">
        <v>2021.0</v>
      </c>
      <c r="Y180" s="330" t="s">
        <v>2736</v>
      </c>
      <c r="Z180" s="330" t="s">
        <v>2713</v>
      </c>
      <c r="AA180" s="330"/>
      <c r="AB180" s="330" t="s">
        <v>2720</v>
      </c>
      <c r="AC180" s="330" t="s">
        <v>2737</v>
      </c>
      <c r="AD180" s="330" t="s">
        <v>419</v>
      </c>
    </row>
    <row r="181" ht="15.75" customHeight="1">
      <c r="A181" s="329" t="s">
        <v>418</v>
      </c>
      <c r="B181" s="330" t="s">
        <v>2710</v>
      </c>
      <c r="C181" s="330">
        <v>168.0</v>
      </c>
      <c r="D181" s="330">
        <v>43.0</v>
      </c>
      <c r="E181" s="330" t="s">
        <v>974</v>
      </c>
      <c r="F181" s="330" t="s">
        <v>2751</v>
      </c>
      <c r="G181" s="330"/>
      <c r="H181" s="330" t="s">
        <v>962</v>
      </c>
      <c r="I181" s="330" t="s">
        <v>2732</v>
      </c>
      <c r="J181" s="330"/>
      <c r="K181" s="330" t="s">
        <v>1188</v>
      </c>
      <c r="L181" s="330" t="s">
        <v>2748</v>
      </c>
      <c r="M181" s="330"/>
      <c r="N181" s="330" t="s">
        <v>2740</v>
      </c>
      <c r="O181" s="330" t="s">
        <v>2724</v>
      </c>
      <c r="P181" s="331">
        <v>3.93624161073825E-5</v>
      </c>
      <c r="Q181" s="330" t="s">
        <v>2717</v>
      </c>
      <c r="R181" s="330" t="s">
        <v>2715</v>
      </c>
      <c r="S181" s="330" t="s">
        <v>2718</v>
      </c>
      <c r="T181" s="330" t="s">
        <v>2719</v>
      </c>
      <c r="U181" s="331">
        <v>2.44587322177926E-5</v>
      </c>
      <c r="V181" s="330" t="s">
        <v>2718</v>
      </c>
      <c r="W181" s="330" t="b">
        <v>0</v>
      </c>
      <c r="X181" s="330">
        <v>2021.0</v>
      </c>
      <c r="Y181" s="330" t="s">
        <v>2736</v>
      </c>
      <c r="Z181" s="330" t="s">
        <v>2713</v>
      </c>
      <c r="AA181" s="330"/>
      <c r="AB181" s="330" t="s">
        <v>2720</v>
      </c>
      <c r="AC181" s="330" t="s">
        <v>2737</v>
      </c>
      <c r="AD181" s="330" t="s">
        <v>419</v>
      </c>
    </row>
    <row r="182" ht="15.75" customHeight="1">
      <c r="A182" s="329" t="s">
        <v>418</v>
      </c>
      <c r="B182" s="330" t="s">
        <v>2710</v>
      </c>
      <c r="C182" s="330">
        <v>169.0</v>
      </c>
      <c r="D182" s="330">
        <v>44.0</v>
      </c>
      <c r="E182" s="330" t="s">
        <v>974</v>
      </c>
      <c r="F182" s="330" t="s">
        <v>2751</v>
      </c>
      <c r="G182" s="330"/>
      <c r="H182" s="330" t="s">
        <v>962</v>
      </c>
      <c r="I182" s="330" t="s">
        <v>2732</v>
      </c>
      <c r="J182" s="330"/>
      <c r="K182" s="330" t="s">
        <v>1188</v>
      </c>
      <c r="L182" s="330" t="s">
        <v>2749</v>
      </c>
      <c r="M182" s="330"/>
      <c r="N182" s="330" t="s">
        <v>2740</v>
      </c>
      <c r="O182" s="330" t="s">
        <v>2735</v>
      </c>
      <c r="P182" s="330">
        <v>0.98342</v>
      </c>
      <c r="Q182" s="330" t="s">
        <v>2717</v>
      </c>
      <c r="R182" s="330" t="s">
        <v>2715</v>
      </c>
      <c r="S182" s="330" t="s">
        <v>2718</v>
      </c>
      <c r="T182" s="330" t="s">
        <v>2719</v>
      </c>
      <c r="U182" s="330">
        <v>0.611070376676152</v>
      </c>
      <c r="V182" s="330" t="s">
        <v>2718</v>
      </c>
      <c r="W182" s="330" t="b">
        <v>0</v>
      </c>
      <c r="X182" s="330">
        <v>2021.0</v>
      </c>
      <c r="Y182" s="330" t="s">
        <v>2736</v>
      </c>
      <c r="Z182" s="330" t="s">
        <v>2713</v>
      </c>
      <c r="AA182" s="330"/>
      <c r="AB182" s="330" t="s">
        <v>2720</v>
      </c>
      <c r="AC182" s="330" t="s">
        <v>2737</v>
      </c>
      <c r="AD182" s="330" t="s">
        <v>419</v>
      </c>
    </row>
    <row r="183" ht="15.75" customHeight="1">
      <c r="A183" s="329" t="s">
        <v>418</v>
      </c>
      <c r="B183" s="330" t="s">
        <v>2710</v>
      </c>
      <c r="C183" s="330">
        <v>170.0</v>
      </c>
      <c r="D183" s="330">
        <v>44.0</v>
      </c>
      <c r="E183" s="330" t="s">
        <v>974</v>
      </c>
      <c r="F183" s="330" t="s">
        <v>2751</v>
      </c>
      <c r="G183" s="330"/>
      <c r="H183" s="330" t="s">
        <v>962</v>
      </c>
      <c r="I183" s="330" t="s">
        <v>2732</v>
      </c>
      <c r="J183" s="330"/>
      <c r="K183" s="330" t="s">
        <v>1188</v>
      </c>
      <c r="L183" s="330" t="s">
        <v>2749</v>
      </c>
      <c r="M183" s="330"/>
      <c r="N183" s="330" t="s">
        <v>2740</v>
      </c>
      <c r="O183" s="330" t="s">
        <v>2716</v>
      </c>
      <c r="P183" s="330">
        <v>0.97149</v>
      </c>
      <c r="Q183" s="330" t="s">
        <v>2717</v>
      </c>
      <c r="R183" s="330" t="s">
        <v>2715</v>
      </c>
      <c r="S183" s="330" t="s">
        <v>2718</v>
      </c>
      <c r="T183" s="330" t="s">
        <v>2719</v>
      </c>
      <c r="U183" s="330">
        <v>0.60365739992792</v>
      </c>
      <c r="V183" s="330" t="s">
        <v>2718</v>
      </c>
      <c r="W183" s="330" t="b">
        <v>0</v>
      </c>
      <c r="X183" s="330">
        <v>2021.0</v>
      </c>
      <c r="Y183" s="330" t="s">
        <v>2736</v>
      </c>
      <c r="Z183" s="330" t="s">
        <v>2713</v>
      </c>
      <c r="AA183" s="330"/>
      <c r="AB183" s="330" t="s">
        <v>2720</v>
      </c>
      <c r="AC183" s="330" t="s">
        <v>2737</v>
      </c>
      <c r="AD183" s="330" t="s">
        <v>419</v>
      </c>
    </row>
    <row r="184" ht="15.75" customHeight="1">
      <c r="A184" s="329" t="s">
        <v>418</v>
      </c>
      <c r="B184" s="330" t="s">
        <v>2710</v>
      </c>
      <c r="C184" s="330">
        <v>171.0</v>
      </c>
      <c r="D184" s="330">
        <v>44.0</v>
      </c>
      <c r="E184" s="330" t="s">
        <v>974</v>
      </c>
      <c r="F184" s="330" t="s">
        <v>2751</v>
      </c>
      <c r="G184" s="330"/>
      <c r="H184" s="330" t="s">
        <v>962</v>
      </c>
      <c r="I184" s="330" t="s">
        <v>2732</v>
      </c>
      <c r="J184" s="330"/>
      <c r="K184" s="330" t="s">
        <v>1188</v>
      </c>
      <c r="L184" s="330" t="s">
        <v>2749</v>
      </c>
      <c r="M184" s="330"/>
      <c r="N184" s="330" t="s">
        <v>2740</v>
      </c>
      <c r="O184" s="330" t="s">
        <v>2721</v>
      </c>
      <c r="P184" s="331">
        <v>8.0E-6</v>
      </c>
      <c r="Q184" s="330" t="s">
        <v>2717</v>
      </c>
      <c r="R184" s="330" t="s">
        <v>2715</v>
      </c>
      <c r="S184" s="330" t="s">
        <v>2718</v>
      </c>
      <c r="T184" s="330" t="s">
        <v>2719</v>
      </c>
      <c r="U184" s="331">
        <v>4.970981893196E-6</v>
      </c>
      <c r="V184" s="330" t="s">
        <v>2718</v>
      </c>
      <c r="W184" s="330" t="b">
        <v>0</v>
      </c>
      <c r="X184" s="330">
        <v>2021.0</v>
      </c>
      <c r="Y184" s="330" t="s">
        <v>2736</v>
      </c>
      <c r="Z184" s="330" t="s">
        <v>2713</v>
      </c>
      <c r="AA184" s="330"/>
      <c r="AB184" s="330" t="s">
        <v>2720</v>
      </c>
      <c r="AC184" s="330" t="s">
        <v>2737</v>
      </c>
      <c r="AD184" s="330" t="s">
        <v>419</v>
      </c>
    </row>
    <row r="185" ht="15.75" customHeight="1">
      <c r="A185" s="329" t="s">
        <v>418</v>
      </c>
      <c r="B185" s="330" t="s">
        <v>2710</v>
      </c>
      <c r="C185" s="330">
        <v>172.0</v>
      </c>
      <c r="D185" s="330">
        <v>44.0</v>
      </c>
      <c r="E185" s="330" t="s">
        <v>974</v>
      </c>
      <c r="F185" s="330" t="s">
        <v>2751</v>
      </c>
      <c r="G185" s="330"/>
      <c r="H185" s="330" t="s">
        <v>962</v>
      </c>
      <c r="I185" s="330" t="s">
        <v>2732</v>
      </c>
      <c r="J185" s="330"/>
      <c r="K185" s="330" t="s">
        <v>1188</v>
      </c>
      <c r="L185" s="330" t="s">
        <v>2749</v>
      </c>
      <c r="M185" s="330"/>
      <c r="N185" s="330" t="s">
        <v>2740</v>
      </c>
      <c r="O185" s="330" t="s">
        <v>2724</v>
      </c>
      <c r="P185" s="331">
        <v>3.93624161073825E-5</v>
      </c>
      <c r="Q185" s="330" t="s">
        <v>2717</v>
      </c>
      <c r="R185" s="330" t="s">
        <v>2715</v>
      </c>
      <c r="S185" s="330" t="s">
        <v>2718</v>
      </c>
      <c r="T185" s="330" t="s">
        <v>2719</v>
      </c>
      <c r="U185" s="331">
        <v>2.44587322177926E-5</v>
      </c>
      <c r="V185" s="330" t="s">
        <v>2718</v>
      </c>
      <c r="W185" s="330" t="b">
        <v>0</v>
      </c>
      <c r="X185" s="330">
        <v>2021.0</v>
      </c>
      <c r="Y185" s="330" t="s">
        <v>2736</v>
      </c>
      <c r="Z185" s="330" t="s">
        <v>2713</v>
      </c>
      <c r="AA185" s="330"/>
      <c r="AB185" s="330" t="s">
        <v>2720</v>
      </c>
      <c r="AC185" s="330" t="s">
        <v>2737</v>
      </c>
      <c r="AD185" s="330" t="s">
        <v>419</v>
      </c>
    </row>
    <row r="186" ht="15.75" customHeight="1">
      <c r="A186" s="329" t="s">
        <v>418</v>
      </c>
      <c r="B186" s="330" t="s">
        <v>2710</v>
      </c>
      <c r="C186" s="330">
        <v>173.0</v>
      </c>
      <c r="D186" s="330">
        <v>45.0</v>
      </c>
      <c r="E186" s="330" t="s">
        <v>974</v>
      </c>
      <c r="F186" s="330" t="s">
        <v>2751</v>
      </c>
      <c r="G186" s="330"/>
      <c r="H186" s="330" t="s">
        <v>962</v>
      </c>
      <c r="I186" s="330" t="s">
        <v>2732</v>
      </c>
      <c r="J186" s="330"/>
      <c r="K186" s="330" t="s">
        <v>1188</v>
      </c>
      <c r="L186" s="330" t="s">
        <v>2750</v>
      </c>
      <c r="M186" s="330"/>
      <c r="N186" s="330" t="s">
        <v>2740</v>
      </c>
      <c r="O186" s="330" t="s">
        <v>2735</v>
      </c>
      <c r="P186" s="330">
        <v>1.10486</v>
      </c>
      <c r="Q186" s="330" t="s">
        <v>2717</v>
      </c>
      <c r="R186" s="330" t="s">
        <v>2715</v>
      </c>
      <c r="S186" s="330" t="s">
        <v>2718</v>
      </c>
      <c r="T186" s="330" t="s">
        <v>2719</v>
      </c>
      <c r="U186" s="330">
        <v>0.686529881814905</v>
      </c>
      <c r="V186" s="330" t="s">
        <v>2718</v>
      </c>
      <c r="W186" s="330" t="b">
        <v>0</v>
      </c>
      <c r="X186" s="330">
        <v>2021.0</v>
      </c>
      <c r="Y186" s="330" t="s">
        <v>2736</v>
      </c>
      <c r="Z186" s="330" t="s">
        <v>2713</v>
      </c>
      <c r="AA186" s="330"/>
      <c r="AB186" s="330" t="s">
        <v>2720</v>
      </c>
      <c r="AC186" s="330" t="s">
        <v>2737</v>
      </c>
      <c r="AD186" s="330" t="s">
        <v>419</v>
      </c>
    </row>
    <row r="187" ht="15.75" customHeight="1">
      <c r="A187" s="329" t="s">
        <v>418</v>
      </c>
      <c r="B187" s="330" t="s">
        <v>2710</v>
      </c>
      <c r="C187" s="330">
        <v>174.0</v>
      </c>
      <c r="D187" s="330">
        <v>45.0</v>
      </c>
      <c r="E187" s="330" t="s">
        <v>974</v>
      </c>
      <c r="F187" s="330" t="s">
        <v>2751</v>
      </c>
      <c r="G187" s="330"/>
      <c r="H187" s="330" t="s">
        <v>962</v>
      </c>
      <c r="I187" s="330" t="s">
        <v>2732</v>
      </c>
      <c r="J187" s="330"/>
      <c r="K187" s="330" t="s">
        <v>1188</v>
      </c>
      <c r="L187" s="330" t="s">
        <v>2750</v>
      </c>
      <c r="M187" s="330"/>
      <c r="N187" s="330" t="s">
        <v>2740</v>
      </c>
      <c r="O187" s="330" t="s">
        <v>2716</v>
      </c>
      <c r="P187" s="330">
        <v>1.09292</v>
      </c>
      <c r="Q187" s="330" t="s">
        <v>2717</v>
      </c>
      <c r="R187" s="330" t="s">
        <v>2715</v>
      </c>
      <c r="S187" s="330" t="s">
        <v>2718</v>
      </c>
      <c r="T187" s="330" t="s">
        <v>2719</v>
      </c>
      <c r="U187" s="330">
        <v>0.679110691339306</v>
      </c>
      <c r="V187" s="330" t="s">
        <v>2718</v>
      </c>
      <c r="W187" s="330" t="b">
        <v>0</v>
      </c>
      <c r="X187" s="330">
        <v>2021.0</v>
      </c>
      <c r="Y187" s="330" t="s">
        <v>2736</v>
      </c>
      <c r="Z187" s="330" t="s">
        <v>2713</v>
      </c>
      <c r="AA187" s="330"/>
      <c r="AB187" s="330" t="s">
        <v>2720</v>
      </c>
      <c r="AC187" s="330" t="s">
        <v>2737</v>
      </c>
      <c r="AD187" s="330" t="s">
        <v>419</v>
      </c>
    </row>
    <row r="188" ht="15.75" customHeight="1">
      <c r="A188" s="329" t="s">
        <v>418</v>
      </c>
      <c r="B188" s="330" t="s">
        <v>2710</v>
      </c>
      <c r="C188" s="330">
        <v>175.0</v>
      </c>
      <c r="D188" s="330">
        <v>45.0</v>
      </c>
      <c r="E188" s="330" t="s">
        <v>974</v>
      </c>
      <c r="F188" s="330" t="s">
        <v>2751</v>
      </c>
      <c r="G188" s="330"/>
      <c r="H188" s="330" t="s">
        <v>962</v>
      </c>
      <c r="I188" s="330" t="s">
        <v>2732</v>
      </c>
      <c r="J188" s="330"/>
      <c r="K188" s="330" t="s">
        <v>1188</v>
      </c>
      <c r="L188" s="330" t="s">
        <v>2750</v>
      </c>
      <c r="M188" s="330"/>
      <c r="N188" s="330" t="s">
        <v>2740</v>
      </c>
      <c r="O188" s="330" t="s">
        <v>2721</v>
      </c>
      <c r="P188" s="331">
        <v>8.0E-6</v>
      </c>
      <c r="Q188" s="330" t="s">
        <v>2717</v>
      </c>
      <c r="R188" s="330" t="s">
        <v>2715</v>
      </c>
      <c r="S188" s="330" t="s">
        <v>2718</v>
      </c>
      <c r="T188" s="330" t="s">
        <v>2719</v>
      </c>
      <c r="U188" s="331">
        <v>4.970981893196E-6</v>
      </c>
      <c r="V188" s="330" t="s">
        <v>2718</v>
      </c>
      <c r="W188" s="330" t="b">
        <v>0</v>
      </c>
      <c r="X188" s="330">
        <v>2021.0</v>
      </c>
      <c r="Y188" s="330" t="s">
        <v>2736</v>
      </c>
      <c r="Z188" s="330" t="s">
        <v>2713</v>
      </c>
      <c r="AA188" s="330"/>
      <c r="AB188" s="330" t="s">
        <v>2720</v>
      </c>
      <c r="AC188" s="330" t="s">
        <v>2737</v>
      </c>
      <c r="AD188" s="330" t="s">
        <v>419</v>
      </c>
    </row>
    <row r="189" ht="15.75" customHeight="1">
      <c r="A189" s="329" t="s">
        <v>418</v>
      </c>
      <c r="B189" s="330" t="s">
        <v>2710</v>
      </c>
      <c r="C189" s="330">
        <v>176.0</v>
      </c>
      <c r="D189" s="330">
        <v>45.0</v>
      </c>
      <c r="E189" s="330" t="s">
        <v>974</v>
      </c>
      <c r="F189" s="330" t="s">
        <v>2751</v>
      </c>
      <c r="G189" s="330"/>
      <c r="H189" s="330" t="s">
        <v>962</v>
      </c>
      <c r="I189" s="330" t="s">
        <v>2732</v>
      </c>
      <c r="J189" s="330"/>
      <c r="K189" s="330" t="s">
        <v>1188</v>
      </c>
      <c r="L189" s="330" t="s">
        <v>2750</v>
      </c>
      <c r="M189" s="330"/>
      <c r="N189" s="330" t="s">
        <v>2740</v>
      </c>
      <c r="O189" s="330" t="s">
        <v>2724</v>
      </c>
      <c r="P189" s="331">
        <v>3.93624161073825E-5</v>
      </c>
      <c r="Q189" s="330" t="s">
        <v>2717</v>
      </c>
      <c r="R189" s="330" t="s">
        <v>2715</v>
      </c>
      <c r="S189" s="330" t="s">
        <v>2718</v>
      </c>
      <c r="T189" s="330" t="s">
        <v>2719</v>
      </c>
      <c r="U189" s="331">
        <v>2.44587322177926E-5</v>
      </c>
      <c r="V189" s="330" t="s">
        <v>2718</v>
      </c>
      <c r="W189" s="330" t="b">
        <v>0</v>
      </c>
      <c r="X189" s="330">
        <v>2021.0</v>
      </c>
      <c r="Y189" s="330" t="s">
        <v>2736</v>
      </c>
      <c r="Z189" s="330" t="s">
        <v>2713</v>
      </c>
      <c r="AA189" s="330"/>
      <c r="AB189" s="330" t="s">
        <v>2720</v>
      </c>
      <c r="AC189" s="330" t="s">
        <v>2737</v>
      </c>
      <c r="AD189" s="330" t="s">
        <v>419</v>
      </c>
    </row>
    <row r="190" ht="15.75" customHeight="1">
      <c r="A190" s="329" t="s">
        <v>418</v>
      </c>
      <c r="B190" s="330" t="s">
        <v>2710</v>
      </c>
      <c r="C190" s="330">
        <v>177.0</v>
      </c>
      <c r="D190" s="330">
        <v>46.0</v>
      </c>
      <c r="E190" s="330" t="s">
        <v>974</v>
      </c>
      <c r="F190" s="330" t="s">
        <v>2751</v>
      </c>
      <c r="G190" s="330"/>
      <c r="H190" s="330" t="s">
        <v>962</v>
      </c>
      <c r="I190" s="330" t="s">
        <v>2732</v>
      </c>
      <c r="J190" s="330"/>
      <c r="K190" s="330" t="s">
        <v>1188</v>
      </c>
      <c r="L190" s="330" t="s">
        <v>2733</v>
      </c>
      <c r="M190" s="330"/>
      <c r="N190" s="330" t="s">
        <v>2740</v>
      </c>
      <c r="O190" s="330" t="s">
        <v>2735</v>
      </c>
      <c r="P190" s="330">
        <v>0.94456</v>
      </c>
      <c r="Q190" s="330" t="s">
        <v>2717</v>
      </c>
      <c r="R190" s="330" t="s">
        <v>2715</v>
      </c>
      <c r="S190" s="330" t="s">
        <v>2718</v>
      </c>
      <c r="T190" s="330" t="s">
        <v>2719</v>
      </c>
      <c r="U190" s="330">
        <v>0.586923832129941</v>
      </c>
      <c r="V190" s="330" t="s">
        <v>2718</v>
      </c>
      <c r="W190" s="330" t="b">
        <v>0</v>
      </c>
      <c r="X190" s="330">
        <v>2021.0</v>
      </c>
      <c r="Y190" s="330" t="s">
        <v>2736</v>
      </c>
      <c r="Z190" s="330" t="s">
        <v>2713</v>
      </c>
      <c r="AA190" s="330"/>
      <c r="AB190" s="330" t="s">
        <v>2720</v>
      </c>
      <c r="AC190" s="330" t="s">
        <v>2737</v>
      </c>
      <c r="AD190" s="330" t="s">
        <v>419</v>
      </c>
    </row>
    <row r="191" ht="15.75" customHeight="1">
      <c r="A191" s="329" t="s">
        <v>418</v>
      </c>
      <c r="B191" s="330" t="s">
        <v>2710</v>
      </c>
      <c r="C191" s="330">
        <v>178.0</v>
      </c>
      <c r="D191" s="330">
        <v>46.0</v>
      </c>
      <c r="E191" s="330" t="s">
        <v>974</v>
      </c>
      <c r="F191" s="330" t="s">
        <v>2751</v>
      </c>
      <c r="G191" s="330"/>
      <c r="H191" s="330" t="s">
        <v>962</v>
      </c>
      <c r="I191" s="330" t="s">
        <v>2732</v>
      </c>
      <c r="J191" s="330"/>
      <c r="K191" s="330" t="s">
        <v>1188</v>
      </c>
      <c r="L191" s="330" t="s">
        <v>2733</v>
      </c>
      <c r="M191" s="330"/>
      <c r="N191" s="330" t="s">
        <v>2740</v>
      </c>
      <c r="O191" s="330" t="s">
        <v>2716</v>
      </c>
      <c r="P191" s="330">
        <v>0.93263</v>
      </c>
      <c r="Q191" s="330" t="s">
        <v>2717</v>
      </c>
      <c r="R191" s="330" t="s">
        <v>2715</v>
      </c>
      <c r="S191" s="330" t="s">
        <v>2718</v>
      </c>
      <c r="T191" s="330" t="s">
        <v>2719</v>
      </c>
      <c r="U191" s="330">
        <v>0.579510855381709</v>
      </c>
      <c r="V191" s="330" t="s">
        <v>2718</v>
      </c>
      <c r="W191" s="330" t="b">
        <v>0</v>
      </c>
      <c r="X191" s="330">
        <v>2021.0</v>
      </c>
      <c r="Y191" s="330" t="s">
        <v>2736</v>
      </c>
      <c r="Z191" s="330" t="s">
        <v>2713</v>
      </c>
      <c r="AA191" s="330"/>
      <c r="AB191" s="330" t="s">
        <v>2720</v>
      </c>
      <c r="AC191" s="330" t="s">
        <v>2737</v>
      </c>
      <c r="AD191" s="330" t="s">
        <v>419</v>
      </c>
    </row>
    <row r="192" ht="15.75" customHeight="1">
      <c r="A192" s="329" t="s">
        <v>418</v>
      </c>
      <c r="B192" s="330" t="s">
        <v>2710</v>
      </c>
      <c r="C192" s="330">
        <v>179.0</v>
      </c>
      <c r="D192" s="330">
        <v>46.0</v>
      </c>
      <c r="E192" s="330" t="s">
        <v>974</v>
      </c>
      <c r="F192" s="330" t="s">
        <v>2751</v>
      </c>
      <c r="G192" s="330"/>
      <c r="H192" s="330" t="s">
        <v>962</v>
      </c>
      <c r="I192" s="330" t="s">
        <v>2732</v>
      </c>
      <c r="J192" s="330"/>
      <c r="K192" s="330" t="s">
        <v>1188</v>
      </c>
      <c r="L192" s="330" t="s">
        <v>2733</v>
      </c>
      <c r="M192" s="330"/>
      <c r="N192" s="330" t="s">
        <v>2740</v>
      </c>
      <c r="O192" s="330" t="s">
        <v>2721</v>
      </c>
      <c r="P192" s="331">
        <v>8.0E-6</v>
      </c>
      <c r="Q192" s="330" t="s">
        <v>2717</v>
      </c>
      <c r="R192" s="330" t="s">
        <v>2715</v>
      </c>
      <c r="S192" s="330" t="s">
        <v>2718</v>
      </c>
      <c r="T192" s="330" t="s">
        <v>2719</v>
      </c>
      <c r="U192" s="331">
        <v>4.970981893196E-6</v>
      </c>
      <c r="V192" s="330" t="s">
        <v>2718</v>
      </c>
      <c r="W192" s="330" t="b">
        <v>0</v>
      </c>
      <c r="X192" s="330">
        <v>2021.0</v>
      </c>
      <c r="Y192" s="330" t="s">
        <v>2736</v>
      </c>
      <c r="Z192" s="330" t="s">
        <v>2713</v>
      </c>
      <c r="AA192" s="330"/>
      <c r="AB192" s="330" t="s">
        <v>2720</v>
      </c>
      <c r="AC192" s="330" t="s">
        <v>2737</v>
      </c>
      <c r="AD192" s="330" t="s">
        <v>419</v>
      </c>
    </row>
    <row r="193" ht="15.75" customHeight="1">
      <c r="A193" s="329" t="s">
        <v>418</v>
      </c>
      <c r="B193" s="330" t="s">
        <v>2710</v>
      </c>
      <c r="C193" s="330">
        <v>180.0</v>
      </c>
      <c r="D193" s="330">
        <v>46.0</v>
      </c>
      <c r="E193" s="330" t="s">
        <v>974</v>
      </c>
      <c r="F193" s="330" t="s">
        <v>2751</v>
      </c>
      <c r="G193" s="330"/>
      <c r="H193" s="330" t="s">
        <v>962</v>
      </c>
      <c r="I193" s="330" t="s">
        <v>2732</v>
      </c>
      <c r="J193" s="330"/>
      <c r="K193" s="330" t="s">
        <v>1188</v>
      </c>
      <c r="L193" s="330" t="s">
        <v>2733</v>
      </c>
      <c r="M193" s="330"/>
      <c r="N193" s="330" t="s">
        <v>2740</v>
      </c>
      <c r="O193" s="330" t="s">
        <v>2724</v>
      </c>
      <c r="P193" s="331">
        <v>3.93624161073825E-5</v>
      </c>
      <c r="Q193" s="330" t="s">
        <v>2717</v>
      </c>
      <c r="R193" s="330" t="s">
        <v>2715</v>
      </c>
      <c r="S193" s="330" t="s">
        <v>2718</v>
      </c>
      <c r="T193" s="330" t="s">
        <v>2719</v>
      </c>
      <c r="U193" s="331">
        <v>2.44587322177926E-5</v>
      </c>
      <c r="V193" s="330" t="s">
        <v>2718</v>
      </c>
      <c r="W193" s="330" t="b">
        <v>0</v>
      </c>
      <c r="X193" s="330">
        <v>2021.0</v>
      </c>
      <c r="Y193" s="330" t="s">
        <v>2736</v>
      </c>
      <c r="Z193" s="330" t="s">
        <v>2713</v>
      </c>
      <c r="AA193" s="330"/>
      <c r="AB193" s="330" t="s">
        <v>2720</v>
      </c>
      <c r="AC193" s="330" t="s">
        <v>2737</v>
      </c>
      <c r="AD193" s="330" t="s">
        <v>419</v>
      </c>
    </row>
    <row r="194" ht="15.75" customHeight="1">
      <c r="A194" s="329" t="s">
        <v>418</v>
      </c>
      <c r="B194" s="330" t="s">
        <v>2710</v>
      </c>
      <c r="C194" s="330">
        <v>181.0</v>
      </c>
      <c r="D194" s="330">
        <v>47.0</v>
      </c>
      <c r="E194" s="330" t="s">
        <v>974</v>
      </c>
      <c r="F194" s="330" t="s">
        <v>2752</v>
      </c>
      <c r="G194" s="330"/>
      <c r="H194" s="330" t="s">
        <v>962</v>
      </c>
      <c r="I194" s="330" t="s">
        <v>2732</v>
      </c>
      <c r="J194" s="330"/>
      <c r="K194" s="330" t="s">
        <v>1188</v>
      </c>
      <c r="L194" s="330" t="s">
        <v>2748</v>
      </c>
      <c r="M194" s="330"/>
      <c r="N194" s="330" t="s">
        <v>2734</v>
      </c>
      <c r="O194" s="330" t="s">
        <v>2735</v>
      </c>
      <c r="P194" s="330">
        <v>0.76629</v>
      </c>
      <c r="Q194" s="330" t="s">
        <v>2717</v>
      </c>
      <c r="R194" s="330" t="s">
        <v>2719</v>
      </c>
      <c r="S194" s="330" t="s">
        <v>2718</v>
      </c>
      <c r="T194" s="330" t="s">
        <v>2719</v>
      </c>
      <c r="U194" s="330">
        <v>0.76629</v>
      </c>
      <c r="V194" s="330" t="s">
        <v>2718</v>
      </c>
      <c r="W194" s="330" t="b">
        <v>0</v>
      </c>
      <c r="X194" s="330">
        <v>2021.0</v>
      </c>
      <c r="Y194" s="330" t="s">
        <v>2736</v>
      </c>
      <c r="Z194" s="330" t="s">
        <v>2713</v>
      </c>
      <c r="AA194" s="330"/>
      <c r="AB194" s="330" t="s">
        <v>2720</v>
      </c>
      <c r="AC194" s="330" t="s">
        <v>2737</v>
      </c>
      <c r="AD194" s="330" t="s">
        <v>419</v>
      </c>
    </row>
    <row r="195" ht="15.75" customHeight="1">
      <c r="A195" s="329" t="s">
        <v>418</v>
      </c>
      <c r="B195" s="330" t="s">
        <v>2710</v>
      </c>
      <c r="C195" s="330">
        <v>182.0</v>
      </c>
      <c r="D195" s="330">
        <v>47.0</v>
      </c>
      <c r="E195" s="330" t="s">
        <v>974</v>
      </c>
      <c r="F195" s="330" t="s">
        <v>2752</v>
      </c>
      <c r="G195" s="330"/>
      <c r="H195" s="330" t="s">
        <v>962</v>
      </c>
      <c r="I195" s="330" t="s">
        <v>2732</v>
      </c>
      <c r="J195" s="330"/>
      <c r="K195" s="330" t="s">
        <v>1188</v>
      </c>
      <c r="L195" s="330" t="s">
        <v>2748</v>
      </c>
      <c r="M195" s="330"/>
      <c r="N195" s="330" t="s">
        <v>2734</v>
      </c>
      <c r="O195" s="330" t="s">
        <v>2716</v>
      </c>
      <c r="P195" s="330">
        <v>0.75418</v>
      </c>
      <c r="Q195" s="330" t="s">
        <v>2717</v>
      </c>
      <c r="R195" s="330" t="s">
        <v>2719</v>
      </c>
      <c r="S195" s="330" t="s">
        <v>2718</v>
      </c>
      <c r="T195" s="330" t="s">
        <v>2719</v>
      </c>
      <c r="U195" s="330">
        <v>0.75418</v>
      </c>
      <c r="V195" s="330" t="s">
        <v>2718</v>
      </c>
      <c r="W195" s="330" t="b">
        <v>0</v>
      </c>
      <c r="X195" s="330">
        <v>2021.0</v>
      </c>
      <c r="Y195" s="330" t="s">
        <v>2736</v>
      </c>
      <c r="Z195" s="330" t="s">
        <v>2713</v>
      </c>
      <c r="AA195" s="330"/>
      <c r="AB195" s="330" t="s">
        <v>2720</v>
      </c>
      <c r="AC195" s="330" t="s">
        <v>2737</v>
      </c>
      <c r="AD195" s="330" t="s">
        <v>419</v>
      </c>
    </row>
    <row r="196" ht="15.75" customHeight="1">
      <c r="A196" s="329" t="s">
        <v>418</v>
      </c>
      <c r="B196" s="330" t="s">
        <v>2710</v>
      </c>
      <c r="C196" s="330">
        <v>183.0</v>
      </c>
      <c r="D196" s="330">
        <v>47.0</v>
      </c>
      <c r="E196" s="330" t="s">
        <v>974</v>
      </c>
      <c r="F196" s="330" t="s">
        <v>2752</v>
      </c>
      <c r="G196" s="330"/>
      <c r="H196" s="330" t="s">
        <v>962</v>
      </c>
      <c r="I196" s="330" t="s">
        <v>2732</v>
      </c>
      <c r="J196" s="330"/>
      <c r="K196" s="330" t="s">
        <v>1188</v>
      </c>
      <c r="L196" s="330" t="s">
        <v>2748</v>
      </c>
      <c r="M196" s="330"/>
      <c r="N196" s="330" t="s">
        <v>2734</v>
      </c>
      <c r="O196" s="330" t="s">
        <v>2721</v>
      </c>
      <c r="P196" s="331">
        <v>8.0E-6</v>
      </c>
      <c r="Q196" s="330" t="s">
        <v>2717</v>
      </c>
      <c r="R196" s="330" t="s">
        <v>2719</v>
      </c>
      <c r="S196" s="330" t="s">
        <v>2718</v>
      </c>
      <c r="T196" s="330" t="s">
        <v>2719</v>
      </c>
      <c r="U196" s="331">
        <v>8.0E-6</v>
      </c>
      <c r="V196" s="330" t="s">
        <v>2718</v>
      </c>
      <c r="W196" s="330" t="b">
        <v>0</v>
      </c>
      <c r="X196" s="330">
        <v>2021.0</v>
      </c>
      <c r="Y196" s="330" t="s">
        <v>2736</v>
      </c>
      <c r="Z196" s="330" t="s">
        <v>2713</v>
      </c>
      <c r="AA196" s="330"/>
      <c r="AB196" s="330" t="s">
        <v>2720</v>
      </c>
      <c r="AC196" s="330" t="s">
        <v>2737</v>
      </c>
      <c r="AD196" s="330" t="s">
        <v>419</v>
      </c>
    </row>
    <row r="197" ht="15.75" customHeight="1">
      <c r="A197" s="329" t="s">
        <v>418</v>
      </c>
      <c r="B197" s="330" t="s">
        <v>2710</v>
      </c>
      <c r="C197" s="330">
        <v>184.0</v>
      </c>
      <c r="D197" s="330">
        <v>47.0</v>
      </c>
      <c r="E197" s="330" t="s">
        <v>974</v>
      </c>
      <c r="F197" s="330" t="s">
        <v>2752</v>
      </c>
      <c r="G197" s="330"/>
      <c r="H197" s="330" t="s">
        <v>962</v>
      </c>
      <c r="I197" s="330" t="s">
        <v>2732</v>
      </c>
      <c r="J197" s="330"/>
      <c r="K197" s="330" t="s">
        <v>1188</v>
      </c>
      <c r="L197" s="330" t="s">
        <v>2748</v>
      </c>
      <c r="M197" s="330"/>
      <c r="N197" s="330" t="s">
        <v>2734</v>
      </c>
      <c r="O197" s="330" t="s">
        <v>2724</v>
      </c>
      <c r="P197" s="331">
        <v>3.99664429530201E-5</v>
      </c>
      <c r="Q197" s="330" t="s">
        <v>2717</v>
      </c>
      <c r="R197" s="330" t="s">
        <v>2719</v>
      </c>
      <c r="S197" s="330" t="s">
        <v>2718</v>
      </c>
      <c r="T197" s="330" t="s">
        <v>2719</v>
      </c>
      <c r="U197" s="331">
        <v>3.99664429530201E-5</v>
      </c>
      <c r="V197" s="330" t="s">
        <v>2718</v>
      </c>
      <c r="W197" s="330" t="b">
        <v>0</v>
      </c>
      <c r="X197" s="330">
        <v>2021.0</v>
      </c>
      <c r="Y197" s="330" t="s">
        <v>2736</v>
      </c>
      <c r="Z197" s="330" t="s">
        <v>2713</v>
      </c>
      <c r="AA197" s="330"/>
      <c r="AB197" s="330" t="s">
        <v>2720</v>
      </c>
      <c r="AC197" s="330" t="s">
        <v>2737</v>
      </c>
      <c r="AD197" s="330" t="s">
        <v>419</v>
      </c>
    </row>
    <row r="198" ht="15.75" customHeight="1">
      <c r="A198" s="329" t="s">
        <v>418</v>
      </c>
      <c r="B198" s="330" t="s">
        <v>2710</v>
      </c>
      <c r="C198" s="330">
        <v>185.0</v>
      </c>
      <c r="D198" s="330">
        <v>48.0</v>
      </c>
      <c r="E198" s="330" t="s">
        <v>974</v>
      </c>
      <c r="F198" s="330" t="s">
        <v>2752</v>
      </c>
      <c r="G198" s="330"/>
      <c r="H198" s="330" t="s">
        <v>962</v>
      </c>
      <c r="I198" s="330" t="s">
        <v>2732</v>
      </c>
      <c r="J198" s="330"/>
      <c r="K198" s="330" t="s">
        <v>1188</v>
      </c>
      <c r="L198" s="330" t="s">
        <v>2749</v>
      </c>
      <c r="M198" s="330"/>
      <c r="N198" s="330" t="s">
        <v>2734</v>
      </c>
      <c r="O198" s="330" t="s">
        <v>2735</v>
      </c>
      <c r="P198" s="330">
        <v>0.93184</v>
      </c>
      <c r="Q198" s="330" t="s">
        <v>2717</v>
      </c>
      <c r="R198" s="330" t="s">
        <v>2719</v>
      </c>
      <c r="S198" s="330" t="s">
        <v>2718</v>
      </c>
      <c r="T198" s="330" t="s">
        <v>2719</v>
      </c>
      <c r="U198" s="330">
        <v>0.93184</v>
      </c>
      <c r="V198" s="330" t="s">
        <v>2718</v>
      </c>
      <c r="W198" s="330" t="b">
        <v>0</v>
      </c>
      <c r="X198" s="330">
        <v>2021.0</v>
      </c>
      <c r="Y198" s="330" t="s">
        <v>2736</v>
      </c>
      <c r="Z198" s="330" t="s">
        <v>2713</v>
      </c>
      <c r="AA198" s="330"/>
      <c r="AB198" s="330" t="s">
        <v>2720</v>
      </c>
      <c r="AC198" s="330" t="s">
        <v>2737</v>
      </c>
      <c r="AD198" s="330" t="s">
        <v>419</v>
      </c>
    </row>
    <row r="199" ht="15.75" customHeight="1">
      <c r="A199" s="329" t="s">
        <v>418</v>
      </c>
      <c r="B199" s="330" t="s">
        <v>2710</v>
      </c>
      <c r="C199" s="330">
        <v>186.0</v>
      </c>
      <c r="D199" s="330">
        <v>48.0</v>
      </c>
      <c r="E199" s="330" t="s">
        <v>974</v>
      </c>
      <c r="F199" s="330" t="s">
        <v>2752</v>
      </c>
      <c r="G199" s="330"/>
      <c r="H199" s="330" t="s">
        <v>962</v>
      </c>
      <c r="I199" s="330" t="s">
        <v>2732</v>
      </c>
      <c r="J199" s="330"/>
      <c r="K199" s="330" t="s">
        <v>1188</v>
      </c>
      <c r="L199" s="330" t="s">
        <v>2749</v>
      </c>
      <c r="M199" s="330"/>
      <c r="N199" s="330" t="s">
        <v>2734</v>
      </c>
      <c r="O199" s="330" t="s">
        <v>2716</v>
      </c>
      <c r="P199" s="330">
        <v>0.91973</v>
      </c>
      <c r="Q199" s="330" t="s">
        <v>2717</v>
      </c>
      <c r="R199" s="330" t="s">
        <v>2719</v>
      </c>
      <c r="S199" s="330" t="s">
        <v>2718</v>
      </c>
      <c r="T199" s="330" t="s">
        <v>2719</v>
      </c>
      <c r="U199" s="330">
        <v>0.91973</v>
      </c>
      <c r="V199" s="330" t="s">
        <v>2718</v>
      </c>
      <c r="W199" s="330" t="b">
        <v>0</v>
      </c>
      <c r="X199" s="330">
        <v>2021.0</v>
      </c>
      <c r="Y199" s="330" t="s">
        <v>2736</v>
      </c>
      <c r="Z199" s="330" t="s">
        <v>2713</v>
      </c>
      <c r="AA199" s="330"/>
      <c r="AB199" s="330" t="s">
        <v>2720</v>
      </c>
      <c r="AC199" s="330" t="s">
        <v>2737</v>
      </c>
      <c r="AD199" s="330" t="s">
        <v>419</v>
      </c>
    </row>
    <row r="200" ht="15.75" customHeight="1">
      <c r="A200" s="329" t="s">
        <v>418</v>
      </c>
      <c r="B200" s="330" t="s">
        <v>2710</v>
      </c>
      <c r="C200" s="330">
        <v>187.0</v>
      </c>
      <c r="D200" s="330">
        <v>48.0</v>
      </c>
      <c r="E200" s="330" t="s">
        <v>974</v>
      </c>
      <c r="F200" s="330" t="s">
        <v>2752</v>
      </c>
      <c r="G200" s="330"/>
      <c r="H200" s="330" t="s">
        <v>962</v>
      </c>
      <c r="I200" s="330" t="s">
        <v>2732</v>
      </c>
      <c r="J200" s="330"/>
      <c r="K200" s="330" t="s">
        <v>1188</v>
      </c>
      <c r="L200" s="330" t="s">
        <v>2749</v>
      </c>
      <c r="M200" s="330"/>
      <c r="N200" s="330" t="s">
        <v>2734</v>
      </c>
      <c r="O200" s="330" t="s">
        <v>2721</v>
      </c>
      <c r="P200" s="331">
        <v>8.0E-6</v>
      </c>
      <c r="Q200" s="330" t="s">
        <v>2717</v>
      </c>
      <c r="R200" s="330" t="s">
        <v>2719</v>
      </c>
      <c r="S200" s="330" t="s">
        <v>2718</v>
      </c>
      <c r="T200" s="330" t="s">
        <v>2719</v>
      </c>
      <c r="U200" s="331">
        <v>8.0E-6</v>
      </c>
      <c r="V200" s="330" t="s">
        <v>2718</v>
      </c>
      <c r="W200" s="330" t="b">
        <v>0</v>
      </c>
      <c r="X200" s="330">
        <v>2021.0</v>
      </c>
      <c r="Y200" s="330" t="s">
        <v>2736</v>
      </c>
      <c r="Z200" s="330" t="s">
        <v>2713</v>
      </c>
      <c r="AA200" s="330"/>
      <c r="AB200" s="330" t="s">
        <v>2720</v>
      </c>
      <c r="AC200" s="330" t="s">
        <v>2737</v>
      </c>
      <c r="AD200" s="330" t="s">
        <v>419</v>
      </c>
    </row>
    <row r="201" ht="15.75" customHeight="1">
      <c r="A201" s="329" t="s">
        <v>418</v>
      </c>
      <c r="B201" s="330" t="s">
        <v>2710</v>
      </c>
      <c r="C201" s="330">
        <v>188.0</v>
      </c>
      <c r="D201" s="330">
        <v>48.0</v>
      </c>
      <c r="E201" s="330" t="s">
        <v>974</v>
      </c>
      <c r="F201" s="330" t="s">
        <v>2752</v>
      </c>
      <c r="G201" s="330"/>
      <c r="H201" s="330" t="s">
        <v>962</v>
      </c>
      <c r="I201" s="330" t="s">
        <v>2732</v>
      </c>
      <c r="J201" s="330"/>
      <c r="K201" s="330" t="s">
        <v>1188</v>
      </c>
      <c r="L201" s="330" t="s">
        <v>2749</v>
      </c>
      <c r="M201" s="330"/>
      <c r="N201" s="330" t="s">
        <v>2734</v>
      </c>
      <c r="O201" s="330" t="s">
        <v>2724</v>
      </c>
      <c r="P201" s="331">
        <v>3.99664429530201E-5</v>
      </c>
      <c r="Q201" s="330" t="s">
        <v>2717</v>
      </c>
      <c r="R201" s="330" t="s">
        <v>2719</v>
      </c>
      <c r="S201" s="330" t="s">
        <v>2718</v>
      </c>
      <c r="T201" s="330" t="s">
        <v>2719</v>
      </c>
      <c r="U201" s="331">
        <v>3.99664429530201E-5</v>
      </c>
      <c r="V201" s="330" t="s">
        <v>2718</v>
      </c>
      <c r="W201" s="330" t="b">
        <v>0</v>
      </c>
      <c r="X201" s="330">
        <v>2021.0</v>
      </c>
      <c r="Y201" s="330" t="s">
        <v>2736</v>
      </c>
      <c r="Z201" s="330" t="s">
        <v>2713</v>
      </c>
      <c r="AA201" s="330"/>
      <c r="AB201" s="330" t="s">
        <v>2720</v>
      </c>
      <c r="AC201" s="330" t="s">
        <v>2737</v>
      </c>
      <c r="AD201" s="330" t="s">
        <v>419</v>
      </c>
    </row>
    <row r="202" ht="15.75" customHeight="1">
      <c r="A202" s="329" t="s">
        <v>418</v>
      </c>
      <c r="B202" s="330" t="s">
        <v>2710</v>
      </c>
      <c r="C202" s="330">
        <v>189.0</v>
      </c>
      <c r="D202" s="330">
        <v>49.0</v>
      </c>
      <c r="E202" s="330" t="s">
        <v>974</v>
      </c>
      <c r="F202" s="330" t="s">
        <v>2752</v>
      </c>
      <c r="G202" s="330"/>
      <c r="H202" s="330" t="s">
        <v>962</v>
      </c>
      <c r="I202" s="330" t="s">
        <v>2732</v>
      </c>
      <c r="J202" s="330"/>
      <c r="K202" s="330" t="s">
        <v>1188</v>
      </c>
      <c r="L202" s="330" t="s">
        <v>2750</v>
      </c>
      <c r="M202" s="330"/>
      <c r="N202" s="330" t="s">
        <v>2734</v>
      </c>
      <c r="O202" s="330" t="s">
        <v>2735</v>
      </c>
      <c r="P202" s="330">
        <v>1.0974</v>
      </c>
      <c r="Q202" s="330" t="s">
        <v>2717</v>
      </c>
      <c r="R202" s="330" t="s">
        <v>2719</v>
      </c>
      <c r="S202" s="330" t="s">
        <v>2718</v>
      </c>
      <c r="T202" s="330" t="s">
        <v>2719</v>
      </c>
      <c r="U202" s="330">
        <v>1.0974</v>
      </c>
      <c r="V202" s="330" t="s">
        <v>2718</v>
      </c>
      <c r="W202" s="330" t="b">
        <v>0</v>
      </c>
      <c r="X202" s="330">
        <v>2021.0</v>
      </c>
      <c r="Y202" s="330" t="s">
        <v>2736</v>
      </c>
      <c r="Z202" s="330" t="s">
        <v>2713</v>
      </c>
      <c r="AA202" s="330"/>
      <c r="AB202" s="330" t="s">
        <v>2720</v>
      </c>
      <c r="AC202" s="330" t="s">
        <v>2737</v>
      </c>
      <c r="AD202" s="330" t="s">
        <v>419</v>
      </c>
    </row>
    <row r="203" ht="15.75" customHeight="1">
      <c r="A203" s="329" t="s">
        <v>418</v>
      </c>
      <c r="B203" s="330" t="s">
        <v>2710</v>
      </c>
      <c r="C203" s="330">
        <v>190.0</v>
      </c>
      <c r="D203" s="330">
        <v>49.0</v>
      </c>
      <c r="E203" s="330" t="s">
        <v>974</v>
      </c>
      <c r="F203" s="330" t="s">
        <v>2752</v>
      </c>
      <c r="G203" s="330"/>
      <c r="H203" s="330" t="s">
        <v>962</v>
      </c>
      <c r="I203" s="330" t="s">
        <v>2732</v>
      </c>
      <c r="J203" s="330"/>
      <c r="K203" s="330" t="s">
        <v>1188</v>
      </c>
      <c r="L203" s="330" t="s">
        <v>2750</v>
      </c>
      <c r="M203" s="330"/>
      <c r="N203" s="330" t="s">
        <v>2734</v>
      </c>
      <c r="O203" s="330" t="s">
        <v>2716</v>
      </c>
      <c r="P203" s="330">
        <v>1.08528</v>
      </c>
      <c r="Q203" s="330" t="s">
        <v>2717</v>
      </c>
      <c r="R203" s="330" t="s">
        <v>2719</v>
      </c>
      <c r="S203" s="330" t="s">
        <v>2718</v>
      </c>
      <c r="T203" s="330" t="s">
        <v>2719</v>
      </c>
      <c r="U203" s="330">
        <v>1.08528</v>
      </c>
      <c r="V203" s="330" t="s">
        <v>2718</v>
      </c>
      <c r="W203" s="330" t="b">
        <v>0</v>
      </c>
      <c r="X203" s="330">
        <v>2021.0</v>
      </c>
      <c r="Y203" s="330" t="s">
        <v>2736</v>
      </c>
      <c r="Z203" s="330" t="s">
        <v>2713</v>
      </c>
      <c r="AA203" s="330"/>
      <c r="AB203" s="330" t="s">
        <v>2720</v>
      </c>
      <c r="AC203" s="330" t="s">
        <v>2737</v>
      </c>
      <c r="AD203" s="330" t="s">
        <v>419</v>
      </c>
    </row>
    <row r="204" ht="15.75" customHeight="1">
      <c r="A204" s="329" t="s">
        <v>418</v>
      </c>
      <c r="B204" s="330" t="s">
        <v>2710</v>
      </c>
      <c r="C204" s="330">
        <v>191.0</v>
      </c>
      <c r="D204" s="330">
        <v>49.0</v>
      </c>
      <c r="E204" s="330" t="s">
        <v>974</v>
      </c>
      <c r="F204" s="330" t="s">
        <v>2752</v>
      </c>
      <c r="G204" s="330"/>
      <c r="H204" s="330" t="s">
        <v>962</v>
      </c>
      <c r="I204" s="330" t="s">
        <v>2732</v>
      </c>
      <c r="J204" s="330"/>
      <c r="K204" s="330" t="s">
        <v>1188</v>
      </c>
      <c r="L204" s="330" t="s">
        <v>2750</v>
      </c>
      <c r="M204" s="330"/>
      <c r="N204" s="330" t="s">
        <v>2734</v>
      </c>
      <c r="O204" s="330" t="s">
        <v>2721</v>
      </c>
      <c r="P204" s="331">
        <v>8.0E-6</v>
      </c>
      <c r="Q204" s="330" t="s">
        <v>2717</v>
      </c>
      <c r="R204" s="330" t="s">
        <v>2719</v>
      </c>
      <c r="S204" s="330" t="s">
        <v>2718</v>
      </c>
      <c r="T204" s="330" t="s">
        <v>2719</v>
      </c>
      <c r="U204" s="331">
        <v>8.0E-6</v>
      </c>
      <c r="V204" s="330" t="s">
        <v>2718</v>
      </c>
      <c r="W204" s="330" t="b">
        <v>0</v>
      </c>
      <c r="X204" s="330">
        <v>2021.0</v>
      </c>
      <c r="Y204" s="330" t="s">
        <v>2736</v>
      </c>
      <c r="Z204" s="330" t="s">
        <v>2713</v>
      </c>
      <c r="AA204" s="330"/>
      <c r="AB204" s="330" t="s">
        <v>2720</v>
      </c>
      <c r="AC204" s="330" t="s">
        <v>2737</v>
      </c>
      <c r="AD204" s="330" t="s">
        <v>419</v>
      </c>
    </row>
    <row r="205" ht="15.75" customHeight="1">
      <c r="A205" s="329" t="s">
        <v>418</v>
      </c>
      <c r="B205" s="330" t="s">
        <v>2710</v>
      </c>
      <c r="C205" s="330">
        <v>192.0</v>
      </c>
      <c r="D205" s="330">
        <v>49.0</v>
      </c>
      <c r="E205" s="330" t="s">
        <v>974</v>
      </c>
      <c r="F205" s="330" t="s">
        <v>2752</v>
      </c>
      <c r="G205" s="330"/>
      <c r="H205" s="330" t="s">
        <v>962</v>
      </c>
      <c r="I205" s="330" t="s">
        <v>2732</v>
      </c>
      <c r="J205" s="330"/>
      <c r="K205" s="330" t="s">
        <v>1188</v>
      </c>
      <c r="L205" s="330" t="s">
        <v>2750</v>
      </c>
      <c r="M205" s="330"/>
      <c r="N205" s="330" t="s">
        <v>2734</v>
      </c>
      <c r="O205" s="330" t="s">
        <v>2724</v>
      </c>
      <c r="P205" s="331">
        <v>3.99664429530201E-5</v>
      </c>
      <c r="Q205" s="330" t="s">
        <v>2717</v>
      </c>
      <c r="R205" s="330" t="s">
        <v>2719</v>
      </c>
      <c r="S205" s="330" t="s">
        <v>2718</v>
      </c>
      <c r="T205" s="330" t="s">
        <v>2719</v>
      </c>
      <c r="U205" s="331">
        <v>3.99664429530201E-5</v>
      </c>
      <c r="V205" s="330" t="s">
        <v>2718</v>
      </c>
      <c r="W205" s="330" t="b">
        <v>0</v>
      </c>
      <c r="X205" s="330">
        <v>2021.0</v>
      </c>
      <c r="Y205" s="330" t="s">
        <v>2736</v>
      </c>
      <c r="Z205" s="330" t="s">
        <v>2713</v>
      </c>
      <c r="AA205" s="330"/>
      <c r="AB205" s="330" t="s">
        <v>2720</v>
      </c>
      <c r="AC205" s="330" t="s">
        <v>2737</v>
      </c>
      <c r="AD205" s="330" t="s">
        <v>419</v>
      </c>
    </row>
    <row r="206" ht="15.75" customHeight="1">
      <c r="A206" s="329" t="s">
        <v>418</v>
      </c>
      <c r="B206" s="330" t="s">
        <v>2710</v>
      </c>
      <c r="C206" s="330">
        <v>193.0</v>
      </c>
      <c r="D206" s="330">
        <v>50.0</v>
      </c>
      <c r="E206" s="330" t="s">
        <v>974</v>
      </c>
      <c r="F206" s="330" t="s">
        <v>2752</v>
      </c>
      <c r="G206" s="330"/>
      <c r="H206" s="330" t="s">
        <v>962</v>
      </c>
      <c r="I206" s="330" t="s">
        <v>2732</v>
      </c>
      <c r="J206" s="330"/>
      <c r="K206" s="330" t="s">
        <v>1188</v>
      </c>
      <c r="L206" s="330" t="s">
        <v>2733</v>
      </c>
      <c r="M206" s="330"/>
      <c r="N206" s="330" t="s">
        <v>2734</v>
      </c>
      <c r="O206" s="330" t="s">
        <v>2735</v>
      </c>
      <c r="P206" s="330">
        <v>0.95752</v>
      </c>
      <c r="Q206" s="330" t="s">
        <v>2717</v>
      </c>
      <c r="R206" s="330" t="s">
        <v>2719</v>
      </c>
      <c r="S206" s="330" t="s">
        <v>2718</v>
      </c>
      <c r="T206" s="330" t="s">
        <v>2719</v>
      </c>
      <c r="U206" s="330">
        <v>0.95752</v>
      </c>
      <c r="V206" s="330" t="s">
        <v>2718</v>
      </c>
      <c r="W206" s="330" t="b">
        <v>0</v>
      </c>
      <c r="X206" s="330">
        <v>2021.0</v>
      </c>
      <c r="Y206" s="330" t="s">
        <v>2736</v>
      </c>
      <c r="Z206" s="330" t="s">
        <v>2713</v>
      </c>
      <c r="AA206" s="330"/>
      <c r="AB206" s="330" t="s">
        <v>2720</v>
      </c>
      <c r="AC206" s="330" t="s">
        <v>2737</v>
      </c>
      <c r="AD206" s="330" t="s">
        <v>419</v>
      </c>
    </row>
    <row r="207" ht="15.75" customHeight="1">
      <c r="A207" s="329" t="s">
        <v>418</v>
      </c>
      <c r="B207" s="330" t="s">
        <v>2710</v>
      </c>
      <c r="C207" s="330">
        <v>194.0</v>
      </c>
      <c r="D207" s="330">
        <v>50.0</v>
      </c>
      <c r="E207" s="330" t="s">
        <v>974</v>
      </c>
      <c r="F207" s="330" t="s">
        <v>2752</v>
      </c>
      <c r="G207" s="330"/>
      <c r="H207" s="330" t="s">
        <v>962</v>
      </c>
      <c r="I207" s="330" t="s">
        <v>2732</v>
      </c>
      <c r="J207" s="330"/>
      <c r="K207" s="330" t="s">
        <v>1188</v>
      </c>
      <c r="L207" s="330" t="s">
        <v>2733</v>
      </c>
      <c r="M207" s="330"/>
      <c r="N207" s="330" t="s">
        <v>2734</v>
      </c>
      <c r="O207" s="330" t="s">
        <v>2716</v>
      </c>
      <c r="P207" s="330">
        <v>0.94541</v>
      </c>
      <c r="Q207" s="330" t="s">
        <v>2717</v>
      </c>
      <c r="R207" s="330" t="s">
        <v>2719</v>
      </c>
      <c r="S207" s="330" t="s">
        <v>2718</v>
      </c>
      <c r="T207" s="330" t="s">
        <v>2719</v>
      </c>
      <c r="U207" s="330">
        <v>0.94541</v>
      </c>
      <c r="V207" s="330" t="s">
        <v>2718</v>
      </c>
      <c r="W207" s="330" t="b">
        <v>0</v>
      </c>
      <c r="X207" s="330">
        <v>2021.0</v>
      </c>
      <c r="Y207" s="330" t="s">
        <v>2736</v>
      </c>
      <c r="Z207" s="330" t="s">
        <v>2713</v>
      </c>
      <c r="AA207" s="330"/>
      <c r="AB207" s="330" t="s">
        <v>2720</v>
      </c>
      <c r="AC207" s="330" t="s">
        <v>2737</v>
      </c>
      <c r="AD207" s="330" t="s">
        <v>419</v>
      </c>
    </row>
    <row r="208" ht="15.75" customHeight="1">
      <c r="A208" s="329" t="s">
        <v>418</v>
      </c>
      <c r="B208" s="330" t="s">
        <v>2710</v>
      </c>
      <c r="C208" s="330">
        <v>195.0</v>
      </c>
      <c r="D208" s="330">
        <v>50.0</v>
      </c>
      <c r="E208" s="330" t="s">
        <v>974</v>
      </c>
      <c r="F208" s="330" t="s">
        <v>2752</v>
      </c>
      <c r="G208" s="330"/>
      <c r="H208" s="330" t="s">
        <v>962</v>
      </c>
      <c r="I208" s="330" t="s">
        <v>2732</v>
      </c>
      <c r="J208" s="330"/>
      <c r="K208" s="330" t="s">
        <v>1188</v>
      </c>
      <c r="L208" s="330" t="s">
        <v>2733</v>
      </c>
      <c r="M208" s="330"/>
      <c r="N208" s="330" t="s">
        <v>2734</v>
      </c>
      <c r="O208" s="330" t="s">
        <v>2721</v>
      </c>
      <c r="P208" s="331">
        <v>8.0E-6</v>
      </c>
      <c r="Q208" s="330" t="s">
        <v>2717</v>
      </c>
      <c r="R208" s="330" t="s">
        <v>2719</v>
      </c>
      <c r="S208" s="330" t="s">
        <v>2718</v>
      </c>
      <c r="T208" s="330" t="s">
        <v>2719</v>
      </c>
      <c r="U208" s="331">
        <v>8.0E-6</v>
      </c>
      <c r="V208" s="330" t="s">
        <v>2718</v>
      </c>
      <c r="W208" s="330" t="b">
        <v>0</v>
      </c>
      <c r="X208" s="330">
        <v>2021.0</v>
      </c>
      <c r="Y208" s="330" t="s">
        <v>2736</v>
      </c>
      <c r="Z208" s="330" t="s">
        <v>2713</v>
      </c>
      <c r="AA208" s="330"/>
      <c r="AB208" s="330" t="s">
        <v>2720</v>
      </c>
      <c r="AC208" s="330" t="s">
        <v>2737</v>
      </c>
      <c r="AD208" s="330" t="s">
        <v>419</v>
      </c>
    </row>
    <row r="209" ht="15.75" customHeight="1">
      <c r="A209" s="329" t="s">
        <v>418</v>
      </c>
      <c r="B209" s="330" t="s">
        <v>2710</v>
      </c>
      <c r="C209" s="330">
        <v>196.0</v>
      </c>
      <c r="D209" s="330">
        <v>50.0</v>
      </c>
      <c r="E209" s="330" t="s">
        <v>974</v>
      </c>
      <c r="F209" s="330" t="s">
        <v>2752</v>
      </c>
      <c r="G209" s="330"/>
      <c r="H209" s="330" t="s">
        <v>962</v>
      </c>
      <c r="I209" s="330" t="s">
        <v>2732</v>
      </c>
      <c r="J209" s="330"/>
      <c r="K209" s="330" t="s">
        <v>1188</v>
      </c>
      <c r="L209" s="330" t="s">
        <v>2733</v>
      </c>
      <c r="M209" s="330"/>
      <c r="N209" s="330" t="s">
        <v>2734</v>
      </c>
      <c r="O209" s="330" t="s">
        <v>2724</v>
      </c>
      <c r="P209" s="331">
        <v>3.99664429530201E-5</v>
      </c>
      <c r="Q209" s="330" t="s">
        <v>2717</v>
      </c>
      <c r="R209" s="330" t="s">
        <v>2719</v>
      </c>
      <c r="S209" s="330" t="s">
        <v>2718</v>
      </c>
      <c r="T209" s="330" t="s">
        <v>2719</v>
      </c>
      <c r="U209" s="331">
        <v>3.99664429530201E-5</v>
      </c>
      <c r="V209" s="330" t="s">
        <v>2718</v>
      </c>
      <c r="W209" s="330" t="b">
        <v>0</v>
      </c>
      <c r="X209" s="330">
        <v>2021.0</v>
      </c>
      <c r="Y209" s="330" t="s">
        <v>2736</v>
      </c>
      <c r="Z209" s="330" t="s">
        <v>2713</v>
      </c>
      <c r="AA209" s="330"/>
      <c r="AB209" s="330" t="s">
        <v>2720</v>
      </c>
      <c r="AC209" s="330" t="s">
        <v>2737</v>
      </c>
      <c r="AD209" s="330" t="s">
        <v>419</v>
      </c>
    </row>
    <row r="210" ht="15.75" customHeight="1">
      <c r="A210" s="329" t="s">
        <v>418</v>
      </c>
      <c r="B210" s="330" t="s">
        <v>2710</v>
      </c>
      <c r="C210" s="330">
        <v>197.0</v>
      </c>
      <c r="D210" s="330">
        <v>51.0</v>
      </c>
      <c r="E210" s="330" t="s">
        <v>974</v>
      </c>
      <c r="F210" s="330" t="s">
        <v>2752</v>
      </c>
      <c r="G210" s="330"/>
      <c r="H210" s="330" t="s">
        <v>962</v>
      </c>
      <c r="I210" s="330" t="s">
        <v>2732</v>
      </c>
      <c r="J210" s="330"/>
      <c r="K210" s="330" t="s">
        <v>1188</v>
      </c>
      <c r="L210" s="330" t="s">
        <v>2748</v>
      </c>
      <c r="M210" s="330"/>
      <c r="N210" s="330" t="s">
        <v>2740</v>
      </c>
      <c r="O210" s="330" t="s">
        <v>2735</v>
      </c>
      <c r="P210" s="330">
        <v>1.23323</v>
      </c>
      <c r="Q210" s="330" t="s">
        <v>2717</v>
      </c>
      <c r="R210" s="330" t="s">
        <v>2715</v>
      </c>
      <c r="S210" s="330" t="s">
        <v>2718</v>
      </c>
      <c r="T210" s="330" t="s">
        <v>2719</v>
      </c>
      <c r="U210" s="330">
        <v>0.766295500018641</v>
      </c>
      <c r="V210" s="330" t="s">
        <v>2718</v>
      </c>
      <c r="W210" s="330" t="b">
        <v>0</v>
      </c>
      <c r="X210" s="330">
        <v>2021.0</v>
      </c>
      <c r="Y210" s="330" t="s">
        <v>2736</v>
      </c>
      <c r="Z210" s="330" t="s">
        <v>2713</v>
      </c>
      <c r="AA210" s="330"/>
      <c r="AB210" s="330" t="s">
        <v>2720</v>
      </c>
      <c r="AC210" s="330" t="s">
        <v>2737</v>
      </c>
      <c r="AD210" s="330" t="s">
        <v>419</v>
      </c>
    </row>
    <row r="211" ht="15.75" customHeight="1">
      <c r="A211" s="329" t="s">
        <v>418</v>
      </c>
      <c r="B211" s="330" t="s">
        <v>2710</v>
      </c>
      <c r="C211" s="330">
        <v>198.0</v>
      </c>
      <c r="D211" s="330">
        <v>51.0</v>
      </c>
      <c r="E211" s="330" t="s">
        <v>974</v>
      </c>
      <c r="F211" s="330" t="s">
        <v>2752</v>
      </c>
      <c r="G211" s="330"/>
      <c r="H211" s="330" t="s">
        <v>962</v>
      </c>
      <c r="I211" s="330" t="s">
        <v>2732</v>
      </c>
      <c r="J211" s="330"/>
      <c r="K211" s="330" t="s">
        <v>1188</v>
      </c>
      <c r="L211" s="330" t="s">
        <v>2748</v>
      </c>
      <c r="M211" s="330"/>
      <c r="N211" s="330" t="s">
        <v>2740</v>
      </c>
      <c r="O211" s="330" t="s">
        <v>2716</v>
      </c>
      <c r="P211" s="330">
        <v>1.21374</v>
      </c>
      <c r="Q211" s="330" t="s">
        <v>2717</v>
      </c>
      <c r="R211" s="330" t="s">
        <v>2715</v>
      </c>
      <c r="S211" s="330" t="s">
        <v>2718</v>
      </c>
      <c r="T211" s="330" t="s">
        <v>2719</v>
      </c>
      <c r="U211" s="330">
        <v>0.754184945381336</v>
      </c>
      <c r="V211" s="330" t="s">
        <v>2718</v>
      </c>
      <c r="W211" s="330" t="b">
        <v>0</v>
      </c>
      <c r="X211" s="330">
        <v>2021.0</v>
      </c>
      <c r="Y211" s="330" t="s">
        <v>2736</v>
      </c>
      <c r="Z211" s="330" t="s">
        <v>2713</v>
      </c>
      <c r="AA211" s="330"/>
      <c r="AB211" s="330" t="s">
        <v>2720</v>
      </c>
      <c r="AC211" s="330" t="s">
        <v>2737</v>
      </c>
      <c r="AD211" s="330" t="s">
        <v>419</v>
      </c>
    </row>
    <row r="212" ht="15.75" customHeight="1">
      <c r="A212" s="329" t="s">
        <v>418</v>
      </c>
      <c r="B212" s="330" t="s">
        <v>2710</v>
      </c>
      <c r="C212" s="330">
        <v>199.0</v>
      </c>
      <c r="D212" s="330">
        <v>51.0</v>
      </c>
      <c r="E212" s="330" t="s">
        <v>974</v>
      </c>
      <c r="F212" s="330" t="s">
        <v>2752</v>
      </c>
      <c r="G212" s="330"/>
      <c r="H212" s="330" t="s">
        <v>962</v>
      </c>
      <c r="I212" s="330" t="s">
        <v>2732</v>
      </c>
      <c r="J212" s="330"/>
      <c r="K212" s="330" t="s">
        <v>1188</v>
      </c>
      <c r="L212" s="330" t="s">
        <v>2748</v>
      </c>
      <c r="M212" s="330"/>
      <c r="N212" s="330" t="s">
        <v>2740</v>
      </c>
      <c r="O212" s="330" t="s">
        <v>2721</v>
      </c>
      <c r="P212" s="331">
        <v>1.32E-5</v>
      </c>
      <c r="Q212" s="330" t="s">
        <v>2717</v>
      </c>
      <c r="R212" s="330" t="s">
        <v>2715</v>
      </c>
      <c r="S212" s="330" t="s">
        <v>2718</v>
      </c>
      <c r="T212" s="330" t="s">
        <v>2719</v>
      </c>
      <c r="U212" s="331">
        <v>8.202120123776E-6</v>
      </c>
      <c r="V212" s="330" t="s">
        <v>2718</v>
      </c>
      <c r="W212" s="330" t="b">
        <v>0</v>
      </c>
      <c r="X212" s="330">
        <v>2021.0</v>
      </c>
      <c r="Y212" s="330" t="s">
        <v>2736</v>
      </c>
      <c r="Z212" s="330" t="s">
        <v>2713</v>
      </c>
      <c r="AA212" s="330"/>
      <c r="AB212" s="330" t="s">
        <v>2720</v>
      </c>
      <c r="AC212" s="330" t="s">
        <v>2737</v>
      </c>
      <c r="AD212" s="330" t="s">
        <v>419</v>
      </c>
    </row>
    <row r="213" ht="15.75" customHeight="1">
      <c r="A213" s="329" t="s">
        <v>418</v>
      </c>
      <c r="B213" s="330" t="s">
        <v>2710</v>
      </c>
      <c r="C213" s="330">
        <v>200.0</v>
      </c>
      <c r="D213" s="330">
        <v>51.0</v>
      </c>
      <c r="E213" s="330" t="s">
        <v>974</v>
      </c>
      <c r="F213" s="330" t="s">
        <v>2752</v>
      </c>
      <c r="G213" s="330"/>
      <c r="H213" s="330" t="s">
        <v>962</v>
      </c>
      <c r="I213" s="330" t="s">
        <v>2732</v>
      </c>
      <c r="J213" s="330"/>
      <c r="K213" s="330" t="s">
        <v>1188</v>
      </c>
      <c r="L213" s="330" t="s">
        <v>2748</v>
      </c>
      <c r="M213" s="330"/>
      <c r="N213" s="330" t="s">
        <v>2740</v>
      </c>
      <c r="O213" s="330" t="s">
        <v>2724</v>
      </c>
      <c r="P213" s="331">
        <v>6.42953020134228E-5</v>
      </c>
      <c r="Q213" s="330" t="s">
        <v>2717</v>
      </c>
      <c r="R213" s="330" t="s">
        <v>2715</v>
      </c>
      <c r="S213" s="330" t="s">
        <v>2718</v>
      </c>
      <c r="T213" s="330" t="s">
        <v>2719</v>
      </c>
      <c r="U213" s="331">
        <v>3.9951347765806E-5</v>
      </c>
      <c r="V213" s="330" t="s">
        <v>2718</v>
      </c>
      <c r="W213" s="330" t="b">
        <v>0</v>
      </c>
      <c r="X213" s="330">
        <v>2021.0</v>
      </c>
      <c r="Y213" s="330" t="s">
        <v>2736</v>
      </c>
      <c r="Z213" s="330" t="s">
        <v>2713</v>
      </c>
      <c r="AA213" s="330"/>
      <c r="AB213" s="330" t="s">
        <v>2720</v>
      </c>
      <c r="AC213" s="330" t="s">
        <v>2737</v>
      </c>
      <c r="AD213" s="330" t="s">
        <v>419</v>
      </c>
    </row>
    <row r="214" ht="15.75" customHeight="1">
      <c r="A214" s="329" t="s">
        <v>418</v>
      </c>
      <c r="B214" s="330" t="s">
        <v>2710</v>
      </c>
      <c r="C214" s="330">
        <v>201.0</v>
      </c>
      <c r="D214" s="330">
        <v>52.0</v>
      </c>
      <c r="E214" s="330" t="s">
        <v>974</v>
      </c>
      <c r="F214" s="330" t="s">
        <v>2752</v>
      </c>
      <c r="G214" s="330"/>
      <c r="H214" s="330" t="s">
        <v>962</v>
      </c>
      <c r="I214" s="330" t="s">
        <v>2732</v>
      </c>
      <c r="J214" s="330"/>
      <c r="K214" s="330" t="s">
        <v>1188</v>
      </c>
      <c r="L214" s="330" t="s">
        <v>2749</v>
      </c>
      <c r="M214" s="330"/>
      <c r="N214" s="330" t="s">
        <v>2740</v>
      </c>
      <c r="O214" s="330" t="s">
        <v>2735</v>
      </c>
      <c r="P214" s="330">
        <v>1.49966</v>
      </c>
      <c r="Q214" s="330" t="s">
        <v>2717</v>
      </c>
      <c r="R214" s="330" t="s">
        <v>2715</v>
      </c>
      <c r="S214" s="330" t="s">
        <v>2718</v>
      </c>
      <c r="T214" s="330" t="s">
        <v>2719</v>
      </c>
      <c r="U214" s="330">
        <v>0.931847838244249</v>
      </c>
      <c r="V214" s="330" t="s">
        <v>2718</v>
      </c>
      <c r="W214" s="330" t="b">
        <v>0</v>
      </c>
      <c r="X214" s="330">
        <v>2021.0</v>
      </c>
      <c r="Y214" s="330" t="s">
        <v>2736</v>
      </c>
      <c r="Z214" s="330" t="s">
        <v>2713</v>
      </c>
      <c r="AA214" s="330"/>
      <c r="AB214" s="330" t="s">
        <v>2720</v>
      </c>
      <c r="AC214" s="330" t="s">
        <v>2737</v>
      </c>
      <c r="AD214" s="330" t="s">
        <v>419</v>
      </c>
    </row>
    <row r="215" ht="15.75" customHeight="1">
      <c r="A215" s="329" t="s">
        <v>418</v>
      </c>
      <c r="B215" s="330" t="s">
        <v>2710</v>
      </c>
      <c r="C215" s="330">
        <v>202.0</v>
      </c>
      <c r="D215" s="330">
        <v>52.0</v>
      </c>
      <c r="E215" s="330" t="s">
        <v>974</v>
      </c>
      <c r="F215" s="330" t="s">
        <v>2752</v>
      </c>
      <c r="G215" s="330"/>
      <c r="H215" s="330" t="s">
        <v>962</v>
      </c>
      <c r="I215" s="330" t="s">
        <v>2732</v>
      </c>
      <c r="J215" s="330"/>
      <c r="K215" s="330" t="s">
        <v>1188</v>
      </c>
      <c r="L215" s="330" t="s">
        <v>2749</v>
      </c>
      <c r="M215" s="330"/>
      <c r="N215" s="330" t="s">
        <v>2740</v>
      </c>
      <c r="O215" s="330" t="s">
        <v>2716</v>
      </c>
      <c r="P215" s="330">
        <v>1.48017</v>
      </c>
      <c r="Q215" s="330" t="s">
        <v>2717</v>
      </c>
      <c r="R215" s="330" t="s">
        <v>2715</v>
      </c>
      <c r="S215" s="330" t="s">
        <v>2718</v>
      </c>
      <c r="T215" s="330" t="s">
        <v>2719</v>
      </c>
      <c r="U215" s="330">
        <v>0.919737283606944</v>
      </c>
      <c r="V215" s="330" t="s">
        <v>2718</v>
      </c>
      <c r="W215" s="330" t="b">
        <v>0</v>
      </c>
      <c r="X215" s="330">
        <v>2021.0</v>
      </c>
      <c r="Y215" s="330" t="s">
        <v>2736</v>
      </c>
      <c r="Z215" s="330" t="s">
        <v>2713</v>
      </c>
      <c r="AA215" s="330"/>
      <c r="AB215" s="330" t="s">
        <v>2720</v>
      </c>
      <c r="AC215" s="330" t="s">
        <v>2737</v>
      </c>
      <c r="AD215" s="330" t="s">
        <v>419</v>
      </c>
    </row>
    <row r="216" ht="15.75" customHeight="1">
      <c r="A216" s="329" t="s">
        <v>418</v>
      </c>
      <c r="B216" s="330" t="s">
        <v>2710</v>
      </c>
      <c r="C216" s="330">
        <v>203.0</v>
      </c>
      <c r="D216" s="330">
        <v>52.0</v>
      </c>
      <c r="E216" s="330" t="s">
        <v>974</v>
      </c>
      <c r="F216" s="330" t="s">
        <v>2752</v>
      </c>
      <c r="G216" s="330"/>
      <c r="H216" s="330" t="s">
        <v>962</v>
      </c>
      <c r="I216" s="330" t="s">
        <v>2732</v>
      </c>
      <c r="J216" s="330"/>
      <c r="K216" s="330" t="s">
        <v>1188</v>
      </c>
      <c r="L216" s="330" t="s">
        <v>2749</v>
      </c>
      <c r="M216" s="330"/>
      <c r="N216" s="330" t="s">
        <v>2740</v>
      </c>
      <c r="O216" s="330" t="s">
        <v>2721</v>
      </c>
      <c r="P216" s="331">
        <v>1.32E-5</v>
      </c>
      <c r="Q216" s="330" t="s">
        <v>2717</v>
      </c>
      <c r="R216" s="330" t="s">
        <v>2715</v>
      </c>
      <c r="S216" s="330" t="s">
        <v>2718</v>
      </c>
      <c r="T216" s="330" t="s">
        <v>2719</v>
      </c>
      <c r="U216" s="331">
        <v>8.202120123776E-6</v>
      </c>
      <c r="V216" s="330" t="s">
        <v>2718</v>
      </c>
      <c r="W216" s="330" t="b">
        <v>0</v>
      </c>
      <c r="X216" s="330">
        <v>2021.0</v>
      </c>
      <c r="Y216" s="330" t="s">
        <v>2736</v>
      </c>
      <c r="Z216" s="330" t="s">
        <v>2713</v>
      </c>
      <c r="AA216" s="330"/>
      <c r="AB216" s="330" t="s">
        <v>2720</v>
      </c>
      <c r="AC216" s="330" t="s">
        <v>2737</v>
      </c>
      <c r="AD216" s="330" t="s">
        <v>419</v>
      </c>
    </row>
    <row r="217" ht="15.75" customHeight="1">
      <c r="A217" s="329" t="s">
        <v>418</v>
      </c>
      <c r="B217" s="330" t="s">
        <v>2710</v>
      </c>
      <c r="C217" s="330">
        <v>204.0</v>
      </c>
      <c r="D217" s="330">
        <v>52.0</v>
      </c>
      <c r="E217" s="330" t="s">
        <v>974</v>
      </c>
      <c r="F217" s="330" t="s">
        <v>2752</v>
      </c>
      <c r="G217" s="330"/>
      <c r="H217" s="330" t="s">
        <v>962</v>
      </c>
      <c r="I217" s="330" t="s">
        <v>2732</v>
      </c>
      <c r="J217" s="330"/>
      <c r="K217" s="330" t="s">
        <v>1188</v>
      </c>
      <c r="L217" s="330" t="s">
        <v>2749</v>
      </c>
      <c r="M217" s="330"/>
      <c r="N217" s="330" t="s">
        <v>2740</v>
      </c>
      <c r="O217" s="330" t="s">
        <v>2724</v>
      </c>
      <c r="P217" s="331">
        <v>6.42953020134228E-5</v>
      </c>
      <c r="Q217" s="330" t="s">
        <v>2717</v>
      </c>
      <c r="R217" s="330" t="s">
        <v>2715</v>
      </c>
      <c r="S217" s="330" t="s">
        <v>2718</v>
      </c>
      <c r="T217" s="330" t="s">
        <v>2719</v>
      </c>
      <c r="U217" s="331">
        <v>3.9951347765806E-5</v>
      </c>
      <c r="V217" s="330" t="s">
        <v>2718</v>
      </c>
      <c r="W217" s="330" t="b">
        <v>0</v>
      </c>
      <c r="X217" s="330">
        <v>2021.0</v>
      </c>
      <c r="Y217" s="330" t="s">
        <v>2736</v>
      </c>
      <c r="Z217" s="330" t="s">
        <v>2713</v>
      </c>
      <c r="AA217" s="330"/>
      <c r="AB217" s="330" t="s">
        <v>2720</v>
      </c>
      <c r="AC217" s="330" t="s">
        <v>2737</v>
      </c>
      <c r="AD217" s="330" t="s">
        <v>419</v>
      </c>
    </row>
    <row r="218" ht="15.75" customHeight="1">
      <c r="A218" s="329" t="s">
        <v>418</v>
      </c>
      <c r="B218" s="330" t="s">
        <v>2710</v>
      </c>
      <c r="C218" s="330">
        <v>205.0</v>
      </c>
      <c r="D218" s="330">
        <v>53.0</v>
      </c>
      <c r="E218" s="330" t="s">
        <v>974</v>
      </c>
      <c r="F218" s="330" t="s">
        <v>2752</v>
      </c>
      <c r="G218" s="330"/>
      <c r="H218" s="330" t="s">
        <v>962</v>
      </c>
      <c r="I218" s="330" t="s">
        <v>2732</v>
      </c>
      <c r="J218" s="330"/>
      <c r="K218" s="330" t="s">
        <v>1188</v>
      </c>
      <c r="L218" s="330" t="s">
        <v>2750</v>
      </c>
      <c r="M218" s="330"/>
      <c r="N218" s="330" t="s">
        <v>2740</v>
      </c>
      <c r="O218" s="330" t="s">
        <v>2735</v>
      </c>
      <c r="P218" s="330">
        <v>1.76609</v>
      </c>
      <c r="Q218" s="330" t="s">
        <v>2717</v>
      </c>
      <c r="R218" s="330" t="s">
        <v>2715</v>
      </c>
      <c r="S218" s="330" t="s">
        <v>2718</v>
      </c>
      <c r="T218" s="330" t="s">
        <v>2719</v>
      </c>
      <c r="U218" s="330">
        <v>1.09740017646985</v>
      </c>
      <c r="V218" s="330" t="s">
        <v>2718</v>
      </c>
      <c r="W218" s="330" t="b">
        <v>0</v>
      </c>
      <c r="X218" s="330">
        <v>2021.0</v>
      </c>
      <c r="Y218" s="330" t="s">
        <v>2736</v>
      </c>
      <c r="Z218" s="330" t="s">
        <v>2713</v>
      </c>
      <c r="AA218" s="330"/>
      <c r="AB218" s="330" t="s">
        <v>2720</v>
      </c>
      <c r="AC218" s="330" t="s">
        <v>2737</v>
      </c>
      <c r="AD218" s="330" t="s">
        <v>419</v>
      </c>
    </row>
    <row r="219" ht="15.75" customHeight="1">
      <c r="A219" s="329" t="s">
        <v>418</v>
      </c>
      <c r="B219" s="330" t="s">
        <v>2710</v>
      </c>
      <c r="C219" s="330">
        <v>206.0</v>
      </c>
      <c r="D219" s="330">
        <v>53.0</v>
      </c>
      <c r="E219" s="330" t="s">
        <v>974</v>
      </c>
      <c r="F219" s="330" t="s">
        <v>2752</v>
      </c>
      <c r="G219" s="330"/>
      <c r="H219" s="330" t="s">
        <v>962</v>
      </c>
      <c r="I219" s="330" t="s">
        <v>2732</v>
      </c>
      <c r="J219" s="330"/>
      <c r="K219" s="330" t="s">
        <v>1188</v>
      </c>
      <c r="L219" s="330" t="s">
        <v>2750</v>
      </c>
      <c r="M219" s="330"/>
      <c r="N219" s="330" t="s">
        <v>2740</v>
      </c>
      <c r="O219" s="330" t="s">
        <v>2716</v>
      </c>
      <c r="P219" s="330">
        <v>1.7466</v>
      </c>
      <c r="Q219" s="330" t="s">
        <v>2717</v>
      </c>
      <c r="R219" s="330" t="s">
        <v>2715</v>
      </c>
      <c r="S219" s="330" t="s">
        <v>2718</v>
      </c>
      <c r="T219" s="330" t="s">
        <v>2719</v>
      </c>
      <c r="U219" s="330">
        <v>1.08528962183255</v>
      </c>
      <c r="V219" s="330" t="s">
        <v>2718</v>
      </c>
      <c r="W219" s="330" t="b">
        <v>0</v>
      </c>
      <c r="X219" s="330">
        <v>2021.0</v>
      </c>
      <c r="Y219" s="330" t="s">
        <v>2736</v>
      </c>
      <c r="Z219" s="330" t="s">
        <v>2713</v>
      </c>
      <c r="AA219" s="330"/>
      <c r="AB219" s="330" t="s">
        <v>2720</v>
      </c>
      <c r="AC219" s="330" t="s">
        <v>2737</v>
      </c>
      <c r="AD219" s="330" t="s">
        <v>419</v>
      </c>
    </row>
    <row r="220" ht="15.75" customHeight="1">
      <c r="A220" s="329" t="s">
        <v>418</v>
      </c>
      <c r="B220" s="330" t="s">
        <v>2710</v>
      </c>
      <c r="C220" s="330">
        <v>207.0</v>
      </c>
      <c r="D220" s="330">
        <v>53.0</v>
      </c>
      <c r="E220" s="330" t="s">
        <v>974</v>
      </c>
      <c r="F220" s="330" t="s">
        <v>2752</v>
      </c>
      <c r="G220" s="330"/>
      <c r="H220" s="330" t="s">
        <v>962</v>
      </c>
      <c r="I220" s="330" t="s">
        <v>2732</v>
      </c>
      <c r="J220" s="330"/>
      <c r="K220" s="330" t="s">
        <v>1188</v>
      </c>
      <c r="L220" s="330" t="s">
        <v>2750</v>
      </c>
      <c r="M220" s="330"/>
      <c r="N220" s="330" t="s">
        <v>2740</v>
      </c>
      <c r="O220" s="330" t="s">
        <v>2721</v>
      </c>
      <c r="P220" s="331">
        <v>1.32E-5</v>
      </c>
      <c r="Q220" s="330" t="s">
        <v>2717</v>
      </c>
      <c r="R220" s="330" t="s">
        <v>2715</v>
      </c>
      <c r="S220" s="330" t="s">
        <v>2718</v>
      </c>
      <c r="T220" s="330" t="s">
        <v>2719</v>
      </c>
      <c r="U220" s="331">
        <v>8.202120123776E-6</v>
      </c>
      <c r="V220" s="330" t="s">
        <v>2718</v>
      </c>
      <c r="W220" s="330" t="b">
        <v>0</v>
      </c>
      <c r="X220" s="330">
        <v>2021.0</v>
      </c>
      <c r="Y220" s="330" t="s">
        <v>2736</v>
      </c>
      <c r="Z220" s="330" t="s">
        <v>2713</v>
      </c>
      <c r="AA220" s="330"/>
      <c r="AB220" s="330" t="s">
        <v>2720</v>
      </c>
      <c r="AC220" s="330" t="s">
        <v>2737</v>
      </c>
      <c r="AD220" s="330" t="s">
        <v>419</v>
      </c>
    </row>
    <row r="221" ht="15.75" customHeight="1">
      <c r="A221" s="329" t="s">
        <v>418</v>
      </c>
      <c r="B221" s="330" t="s">
        <v>2710</v>
      </c>
      <c r="C221" s="330">
        <v>208.0</v>
      </c>
      <c r="D221" s="330">
        <v>53.0</v>
      </c>
      <c r="E221" s="330" t="s">
        <v>974</v>
      </c>
      <c r="F221" s="330" t="s">
        <v>2752</v>
      </c>
      <c r="G221" s="330"/>
      <c r="H221" s="330" t="s">
        <v>962</v>
      </c>
      <c r="I221" s="330" t="s">
        <v>2732</v>
      </c>
      <c r="J221" s="330"/>
      <c r="K221" s="330" t="s">
        <v>1188</v>
      </c>
      <c r="L221" s="330" t="s">
        <v>2750</v>
      </c>
      <c r="M221" s="330"/>
      <c r="N221" s="330" t="s">
        <v>2740</v>
      </c>
      <c r="O221" s="330" t="s">
        <v>2724</v>
      </c>
      <c r="P221" s="331">
        <v>6.42953020134228E-5</v>
      </c>
      <c r="Q221" s="330" t="s">
        <v>2717</v>
      </c>
      <c r="R221" s="330" t="s">
        <v>2715</v>
      </c>
      <c r="S221" s="330" t="s">
        <v>2718</v>
      </c>
      <c r="T221" s="330" t="s">
        <v>2719</v>
      </c>
      <c r="U221" s="331">
        <v>3.9951347765806E-5</v>
      </c>
      <c r="V221" s="330" t="s">
        <v>2718</v>
      </c>
      <c r="W221" s="330" t="b">
        <v>0</v>
      </c>
      <c r="X221" s="330">
        <v>2021.0</v>
      </c>
      <c r="Y221" s="330" t="s">
        <v>2736</v>
      </c>
      <c r="Z221" s="330" t="s">
        <v>2713</v>
      </c>
      <c r="AA221" s="330"/>
      <c r="AB221" s="330" t="s">
        <v>2720</v>
      </c>
      <c r="AC221" s="330" t="s">
        <v>2737</v>
      </c>
      <c r="AD221" s="330" t="s">
        <v>419</v>
      </c>
    </row>
    <row r="222" ht="15.75" customHeight="1">
      <c r="A222" s="329" t="s">
        <v>418</v>
      </c>
      <c r="B222" s="330" t="s">
        <v>2710</v>
      </c>
      <c r="C222" s="330">
        <v>209.0</v>
      </c>
      <c r="D222" s="330">
        <v>54.0</v>
      </c>
      <c r="E222" s="330" t="s">
        <v>974</v>
      </c>
      <c r="F222" s="330" t="s">
        <v>2752</v>
      </c>
      <c r="G222" s="330"/>
      <c r="H222" s="330" t="s">
        <v>962</v>
      </c>
      <c r="I222" s="330" t="s">
        <v>2732</v>
      </c>
      <c r="J222" s="330"/>
      <c r="K222" s="330" t="s">
        <v>1188</v>
      </c>
      <c r="L222" s="330" t="s">
        <v>2733</v>
      </c>
      <c r="M222" s="330"/>
      <c r="N222" s="330" t="s">
        <v>2740</v>
      </c>
      <c r="O222" s="330" t="s">
        <v>2735</v>
      </c>
      <c r="P222" s="330">
        <v>1.54098</v>
      </c>
      <c r="Q222" s="330" t="s">
        <v>2717</v>
      </c>
      <c r="R222" s="330" t="s">
        <v>2715</v>
      </c>
      <c r="S222" s="330" t="s">
        <v>2718</v>
      </c>
      <c r="T222" s="330" t="s">
        <v>2719</v>
      </c>
      <c r="U222" s="330">
        <v>0.957522959722619</v>
      </c>
      <c r="V222" s="330" t="s">
        <v>2718</v>
      </c>
      <c r="W222" s="330" t="b">
        <v>0</v>
      </c>
      <c r="X222" s="330">
        <v>2021.0</v>
      </c>
      <c r="Y222" s="330" t="s">
        <v>2736</v>
      </c>
      <c r="Z222" s="330" t="s">
        <v>2713</v>
      </c>
      <c r="AA222" s="330"/>
      <c r="AB222" s="330" t="s">
        <v>2720</v>
      </c>
      <c r="AC222" s="330" t="s">
        <v>2737</v>
      </c>
      <c r="AD222" s="330" t="s">
        <v>419</v>
      </c>
    </row>
    <row r="223" ht="15.75" customHeight="1">
      <c r="A223" s="329" t="s">
        <v>418</v>
      </c>
      <c r="B223" s="330" t="s">
        <v>2710</v>
      </c>
      <c r="C223" s="330">
        <v>210.0</v>
      </c>
      <c r="D223" s="330">
        <v>54.0</v>
      </c>
      <c r="E223" s="330" t="s">
        <v>974</v>
      </c>
      <c r="F223" s="330" t="s">
        <v>2752</v>
      </c>
      <c r="G223" s="330"/>
      <c r="H223" s="330" t="s">
        <v>962</v>
      </c>
      <c r="I223" s="330" t="s">
        <v>2732</v>
      </c>
      <c r="J223" s="330"/>
      <c r="K223" s="330" t="s">
        <v>1188</v>
      </c>
      <c r="L223" s="330" t="s">
        <v>2733</v>
      </c>
      <c r="M223" s="330"/>
      <c r="N223" s="330" t="s">
        <v>2740</v>
      </c>
      <c r="O223" s="330" t="s">
        <v>2716</v>
      </c>
      <c r="P223" s="330">
        <v>1.52149</v>
      </c>
      <c r="Q223" s="330" t="s">
        <v>2717</v>
      </c>
      <c r="R223" s="330" t="s">
        <v>2715</v>
      </c>
      <c r="S223" s="330" t="s">
        <v>2718</v>
      </c>
      <c r="T223" s="330" t="s">
        <v>2719</v>
      </c>
      <c r="U223" s="330">
        <v>0.945412405085314</v>
      </c>
      <c r="V223" s="330" t="s">
        <v>2718</v>
      </c>
      <c r="W223" s="330" t="b">
        <v>0</v>
      </c>
      <c r="X223" s="330">
        <v>2021.0</v>
      </c>
      <c r="Y223" s="330" t="s">
        <v>2736</v>
      </c>
      <c r="Z223" s="330" t="s">
        <v>2713</v>
      </c>
      <c r="AA223" s="330"/>
      <c r="AB223" s="330" t="s">
        <v>2720</v>
      </c>
      <c r="AC223" s="330" t="s">
        <v>2737</v>
      </c>
      <c r="AD223" s="330" t="s">
        <v>419</v>
      </c>
    </row>
    <row r="224" ht="15.75" customHeight="1">
      <c r="A224" s="329" t="s">
        <v>418</v>
      </c>
      <c r="B224" s="330" t="s">
        <v>2710</v>
      </c>
      <c r="C224" s="330">
        <v>211.0</v>
      </c>
      <c r="D224" s="330">
        <v>54.0</v>
      </c>
      <c r="E224" s="330" t="s">
        <v>974</v>
      </c>
      <c r="F224" s="330" t="s">
        <v>2752</v>
      </c>
      <c r="G224" s="330"/>
      <c r="H224" s="330" t="s">
        <v>962</v>
      </c>
      <c r="I224" s="330" t="s">
        <v>2732</v>
      </c>
      <c r="J224" s="330"/>
      <c r="K224" s="330" t="s">
        <v>1188</v>
      </c>
      <c r="L224" s="330" t="s">
        <v>2733</v>
      </c>
      <c r="M224" s="330"/>
      <c r="N224" s="330" t="s">
        <v>2740</v>
      </c>
      <c r="O224" s="330" t="s">
        <v>2721</v>
      </c>
      <c r="P224" s="331">
        <v>1.32E-5</v>
      </c>
      <c r="Q224" s="330" t="s">
        <v>2717</v>
      </c>
      <c r="R224" s="330" t="s">
        <v>2715</v>
      </c>
      <c r="S224" s="330" t="s">
        <v>2718</v>
      </c>
      <c r="T224" s="330" t="s">
        <v>2719</v>
      </c>
      <c r="U224" s="331">
        <v>8.202120123776E-6</v>
      </c>
      <c r="V224" s="330" t="s">
        <v>2718</v>
      </c>
      <c r="W224" s="330" t="b">
        <v>0</v>
      </c>
      <c r="X224" s="330">
        <v>2021.0</v>
      </c>
      <c r="Y224" s="330" t="s">
        <v>2736</v>
      </c>
      <c r="Z224" s="330" t="s">
        <v>2713</v>
      </c>
      <c r="AA224" s="330"/>
      <c r="AB224" s="330" t="s">
        <v>2720</v>
      </c>
      <c r="AC224" s="330" t="s">
        <v>2737</v>
      </c>
      <c r="AD224" s="330" t="s">
        <v>419</v>
      </c>
    </row>
    <row r="225" ht="15.75" customHeight="1">
      <c r="A225" s="329" t="s">
        <v>418</v>
      </c>
      <c r="B225" s="330" t="s">
        <v>2710</v>
      </c>
      <c r="C225" s="330">
        <v>212.0</v>
      </c>
      <c r="D225" s="330">
        <v>54.0</v>
      </c>
      <c r="E225" s="330" t="s">
        <v>974</v>
      </c>
      <c r="F225" s="330" t="s">
        <v>2752</v>
      </c>
      <c r="G225" s="330"/>
      <c r="H225" s="330" t="s">
        <v>962</v>
      </c>
      <c r="I225" s="330" t="s">
        <v>2732</v>
      </c>
      <c r="J225" s="330"/>
      <c r="K225" s="330" t="s">
        <v>1188</v>
      </c>
      <c r="L225" s="330" t="s">
        <v>2733</v>
      </c>
      <c r="M225" s="330"/>
      <c r="N225" s="330" t="s">
        <v>2740</v>
      </c>
      <c r="O225" s="330" t="s">
        <v>2724</v>
      </c>
      <c r="P225" s="331">
        <v>6.42953020134228E-5</v>
      </c>
      <c r="Q225" s="330" t="s">
        <v>2717</v>
      </c>
      <c r="R225" s="330" t="s">
        <v>2715</v>
      </c>
      <c r="S225" s="330" t="s">
        <v>2718</v>
      </c>
      <c r="T225" s="330" t="s">
        <v>2719</v>
      </c>
      <c r="U225" s="331">
        <v>3.9951347765806E-5</v>
      </c>
      <c r="V225" s="330" t="s">
        <v>2718</v>
      </c>
      <c r="W225" s="330" t="b">
        <v>0</v>
      </c>
      <c r="X225" s="330">
        <v>2021.0</v>
      </c>
      <c r="Y225" s="330" t="s">
        <v>2736</v>
      </c>
      <c r="Z225" s="330" t="s">
        <v>2713</v>
      </c>
      <c r="AA225" s="330"/>
      <c r="AB225" s="330" t="s">
        <v>2720</v>
      </c>
      <c r="AC225" s="330" t="s">
        <v>2737</v>
      </c>
      <c r="AD225" s="330" t="s">
        <v>419</v>
      </c>
    </row>
    <row r="226" ht="15.75" customHeight="1">
      <c r="A226" s="329" t="s">
        <v>418</v>
      </c>
      <c r="B226" s="330" t="s">
        <v>2710</v>
      </c>
      <c r="C226" s="330">
        <v>213.0</v>
      </c>
      <c r="D226" s="330">
        <v>55.0</v>
      </c>
      <c r="E226" s="330" t="s">
        <v>974</v>
      </c>
      <c r="F226" s="330" t="s">
        <v>2753</v>
      </c>
      <c r="G226" s="330"/>
      <c r="H226" s="330" t="s">
        <v>962</v>
      </c>
      <c r="I226" s="330" t="s">
        <v>2732</v>
      </c>
      <c r="J226" s="330"/>
      <c r="K226" s="330" t="s">
        <v>1188</v>
      </c>
      <c r="L226" s="330" t="s">
        <v>2748</v>
      </c>
      <c r="M226" s="330"/>
      <c r="N226" s="330" t="s">
        <v>2734</v>
      </c>
      <c r="O226" s="330" t="s">
        <v>2735</v>
      </c>
      <c r="P226" s="330">
        <v>0.66441</v>
      </c>
      <c r="Q226" s="330" t="s">
        <v>2717</v>
      </c>
      <c r="R226" s="330" t="s">
        <v>2719</v>
      </c>
      <c r="S226" s="330" t="s">
        <v>2718</v>
      </c>
      <c r="T226" s="330" t="s">
        <v>2719</v>
      </c>
      <c r="U226" s="330">
        <v>0.66441</v>
      </c>
      <c r="V226" s="330" t="s">
        <v>2718</v>
      </c>
      <c r="W226" s="330" t="b">
        <v>0</v>
      </c>
      <c r="X226" s="330">
        <v>2021.0</v>
      </c>
      <c r="Y226" s="330" t="s">
        <v>2736</v>
      </c>
      <c r="Z226" s="330" t="s">
        <v>2713</v>
      </c>
      <c r="AA226" s="330"/>
      <c r="AB226" s="330" t="s">
        <v>2720</v>
      </c>
      <c r="AC226" s="330" t="s">
        <v>2737</v>
      </c>
      <c r="AD226" s="330" t="s">
        <v>419</v>
      </c>
    </row>
    <row r="227" ht="15.75" customHeight="1">
      <c r="A227" s="329" t="s">
        <v>418</v>
      </c>
      <c r="B227" s="330" t="s">
        <v>2710</v>
      </c>
      <c r="C227" s="330">
        <v>214.0</v>
      </c>
      <c r="D227" s="330">
        <v>55.0</v>
      </c>
      <c r="E227" s="330" t="s">
        <v>974</v>
      </c>
      <c r="F227" s="330" t="s">
        <v>2753</v>
      </c>
      <c r="G227" s="330"/>
      <c r="H227" s="330" t="s">
        <v>962</v>
      </c>
      <c r="I227" s="330" t="s">
        <v>2732</v>
      </c>
      <c r="J227" s="330"/>
      <c r="K227" s="330" t="s">
        <v>1188</v>
      </c>
      <c r="L227" s="330" t="s">
        <v>2748</v>
      </c>
      <c r="M227" s="330"/>
      <c r="N227" s="330" t="s">
        <v>2734</v>
      </c>
      <c r="O227" s="330" t="s">
        <v>2716</v>
      </c>
      <c r="P227" s="330">
        <v>0.65425</v>
      </c>
      <c r="Q227" s="330" t="s">
        <v>2717</v>
      </c>
      <c r="R227" s="330" t="s">
        <v>2719</v>
      </c>
      <c r="S227" s="330" t="s">
        <v>2718</v>
      </c>
      <c r="T227" s="330" t="s">
        <v>2719</v>
      </c>
      <c r="U227" s="330">
        <v>0.65425</v>
      </c>
      <c r="V227" s="330" t="s">
        <v>2718</v>
      </c>
      <c r="W227" s="330" t="b">
        <v>0</v>
      </c>
      <c r="X227" s="330">
        <v>2021.0</v>
      </c>
      <c r="Y227" s="330" t="s">
        <v>2736</v>
      </c>
      <c r="Z227" s="330" t="s">
        <v>2713</v>
      </c>
      <c r="AA227" s="330"/>
      <c r="AB227" s="330" t="s">
        <v>2720</v>
      </c>
      <c r="AC227" s="330" t="s">
        <v>2737</v>
      </c>
      <c r="AD227" s="330" t="s">
        <v>419</v>
      </c>
    </row>
    <row r="228" ht="15.75" customHeight="1">
      <c r="A228" s="329" t="s">
        <v>418</v>
      </c>
      <c r="B228" s="330" t="s">
        <v>2710</v>
      </c>
      <c r="C228" s="330">
        <v>215.0</v>
      </c>
      <c r="D228" s="330">
        <v>55.0</v>
      </c>
      <c r="E228" s="330" t="s">
        <v>974</v>
      </c>
      <c r="F228" s="330" t="s">
        <v>2753</v>
      </c>
      <c r="G228" s="330"/>
      <c r="H228" s="330" t="s">
        <v>962</v>
      </c>
      <c r="I228" s="330" t="s">
        <v>2732</v>
      </c>
      <c r="J228" s="330"/>
      <c r="K228" s="330" t="s">
        <v>1188</v>
      </c>
      <c r="L228" s="330" t="s">
        <v>2748</v>
      </c>
      <c r="M228" s="330"/>
      <c r="N228" s="330" t="s">
        <v>2734</v>
      </c>
      <c r="O228" s="330" t="s">
        <v>2721</v>
      </c>
      <c r="P228" s="331">
        <v>6.8E-6</v>
      </c>
      <c r="Q228" s="330" t="s">
        <v>2717</v>
      </c>
      <c r="R228" s="330" t="s">
        <v>2719</v>
      </c>
      <c r="S228" s="330" t="s">
        <v>2718</v>
      </c>
      <c r="T228" s="330" t="s">
        <v>2719</v>
      </c>
      <c r="U228" s="331">
        <v>6.8E-6</v>
      </c>
      <c r="V228" s="330" t="s">
        <v>2718</v>
      </c>
      <c r="W228" s="330" t="b">
        <v>0</v>
      </c>
      <c r="X228" s="330">
        <v>2021.0</v>
      </c>
      <c r="Y228" s="330" t="s">
        <v>2736</v>
      </c>
      <c r="Z228" s="330" t="s">
        <v>2713</v>
      </c>
      <c r="AA228" s="330"/>
      <c r="AB228" s="330" t="s">
        <v>2720</v>
      </c>
      <c r="AC228" s="330" t="s">
        <v>2737</v>
      </c>
      <c r="AD228" s="330" t="s">
        <v>419</v>
      </c>
    </row>
    <row r="229" ht="15.75" customHeight="1">
      <c r="A229" s="329" t="s">
        <v>418</v>
      </c>
      <c r="B229" s="330" t="s">
        <v>2710</v>
      </c>
      <c r="C229" s="330">
        <v>216.0</v>
      </c>
      <c r="D229" s="330">
        <v>55.0</v>
      </c>
      <c r="E229" s="330" t="s">
        <v>974</v>
      </c>
      <c r="F229" s="330" t="s">
        <v>2753</v>
      </c>
      <c r="G229" s="330"/>
      <c r="H229" s="330" t="s">
        <v>962</v>
      </c>
      <c r="I229" s="330" t="s">
        <v>2732</v>
      </c>
      <c r="J229" s="330"/>
      <c r="K229" s="330" t="s">
        <v>1188</v>
      </c>
      <c r="L229" s="330" t="s">
        <v>2748</v>
      </c>
      <c r="M229" s="330"/>
      <c r="N229" s="330" t="s">
        <v>2734</v>
      </c>
      <c r="O229" s="330" t="s">
        <v>2724</v>
      </c>
      <c r="P229" s="331">
        <v>3.35234899328859E-5</v>
      </c>
      <c r="Q229" s="330" t="s">
        <v>2717</v>
      </c>
      <c r="R229" s="330" t="s">
        <v>2719</v>
      </c>
      <c r="S229" s="330" t="s">
        <v>2718</v>
      </c>
      <c r="T229" s="330" t="s">
        <v>2719</v>
      </c>
      <c r="U229" s="331">
        <v>3.35234899328859E-5</v>
      </c>
      <c r="V229" s="330" t="s">
        <v>2718</v>
      </c>
      <c r="W229" s="330" t="b">
        <v>0</v>
      </c>
      <c r="X229" s="330">
        <v>2021.0</v>
      </c>
      <c r="Y229" s="330" t="s">
        <v>2736</v>
      </c>
      <c r="Z229" s="330" t="s">
        <v>2713</v>
      </c>
      <c r="AA229" s="330"/>
      <c r="AB229" s="330" t="s">
        <v>2720</v>
      </c>
      <c r="AC229" s="330" t="s">
        <v>2737</v>
      </c>
      <c r="AD229" s="330" t="s">
        <v>419</v>
      </c>
    </row>
    <row r="230" ht="15.75" customHeight="1">
      <c r="A230" s="329" t="s">
        <v>418</v>
      </c>
      <c r="B230" s="330" t="s">
        <v>2710</v>
      </c>
      <c r="C230" s="330">
        <v>217.0</v>
      </c>
      <c r="D230" s="330">
        <v>56.0</v>
      </c>
      <c r="E230" s="330" t="s">
        <v>974</v>
      </c>
      <c r="F230" s="330" t="s">
        <v>2753</v>
      </c>
      <c r="G230" s="330"/>
      <c r="H230" s="330" t="s">
        <v>962</v>
      </c>
      <c r="I230" s="330" t="s">
        <v>2732</v>
      </c>
      <c r="J230" s="330"/>
      <c r="K230" s="330" t="s">
        <v>1188</v>
      </c>
      <c r="L230" s="330" t="s">
        <v>2749</v>
      </c>
      <c r="M230" s="330"/>
      <c r="N230" s="330" t="s">
        <v>2734</v>
      </c>
      <c r="O230" s="330" t="s">
        <v>2735</v>
      </c>
      <c r="P230" s="330">
        <v>0.78968</v>
      </c>
      <c r="Q230" s="330" t="s">
        <v>2717</v>
      </c>
      <c r="R230" s="330" t="s">
        <v>2719</v>
      </c>
      <c r="S230" s="330" t="s">
        <v>2718</v>
      </c>
      <c r="T230" s="330" t="s">
        <v>2719</v>
      </c>
      <c r="U230" s="330">
        <v>0.78968</v>
      </c>
      <c r="V230" s="330" t="s">
        <v>2718</v>
      </c>
      <c r="W230" s="330" t="b">
        <v>0</v>
      </c>
      <c r="X230" s="330">
        <v>2021.0</v>
      </c>
      <c r="Y230" s="330" t="s">
        <v>2736</v>
      </c>
      <c r="Z230" s="330" t="s">
        <v>2713</v>
      </c>
      <c r="AA230" s="330"/>
      <c r="AB230" s="330" t="s">
        <v>2720</v>
      </c>
      <c r="AC230" s="330" t="s">
        <v>2737</v>
      </c>
      <c r="AD230" s="330" t="s">
        <v>419</v>
      </c>
    </row>
    <row r="231" ht="15.75" customHeight="1">
      <c r="A231" s="329" t="s">
        <v>418</v>
      </c>
      <c r="B231" s="330" t="s">
        <v>2710</v>
      </c>
      <c r="C231" s="330">
        <v>218.0</v>
      </c>
      <c r="D231" s="330">
        <v>56.0</v>
      </c>
      <c r="E231" s="330" t="s">
        <v>974</v>
      </c>
      <c r="F231" s="330" t="s">
        <v>2753</v>
      </c>
      <c r="G231" s="330"/>
      <c r="H231" s="330" t="s">
        <v>962</v>
      </c>
      <c r="I231" s="330" t="s">
        <v>2732</v>
      </c>
      <c r="J231" s="330"/>
      <c r="K231" s="330" t="s">
        <v>1188</v>
      </c>
      <c r="L231" s="330" t="s">
        <v>2749</v>
      </c>
      <c r="M231" s="330"/>
      <c r="N231" s="330" t="s">
        <v>2734</v>
      </c>
      <c r="O231" s="330" t="s">
        <v>2716</v>
      </c>
      <c r="P231" s="330">
        <v>0.77952</v>
      </c>
      <c r="Q231" s="330" t="s">
        <v>2717</v>
      </c>
      <c r="R231" s="330" t="s">
        <v>2719</v>
      </c>
      <c r="S231" s="330" t="s">
        <v>2718</v>
      </c>
      <c r="T231" s="330" t="s">
        <v>2719</v>
      </c>
      <c r="U231" s="330">
        <v>0.77952</v>
      </c>
      <c r="V231" s="330" t="s">
        <v>2718</v>
      </c>
      <c r="W231" s="330" t="b">
        <v>0</v>
      </c>
      <c r="X231" s="330">
        <v>2021.0</v>
      </c>
      <c r="Y231" s="330" t="s">
        <v>2736</v>
      </c>
      <c r="Z231" s="330" t="s">
        <v>2713</v>
      </c>
      <c r="AA231" s="330"/>
      <c r="AB231" s="330" t="s">
        <v>2720</v>
      </c>
      <c r="AC231" s="330" t="s">
        <v>2737</v>
      </c>
      <c r="AD231" s="330" t="s">
        <v>419</v>
      </c>
    </row>
    <row r="232" ht="15.75" customHeight="1">
      <c r="A232" s="329" t="s">
        <v>418</v>
      </c>
      <c r="B232" s="330" t="s">
        <v>2710</v>
      </c>
      <c r="C232" s="330">
        <v>219.0</v>
      </c>
      <c r="D232" s="330">
        <v>56.0</v>
      </c>
      <c r="E232" s="330" t="s">
        <v>974</v>
      </c>
      <c r="F232" s="330" t="s">
        <v>2753</v>
      </c>
      <c r="G232" s="330"/>
      <c r="H232" s="330" t="s">
        <v>962</v>
      </c>
      <c r="I232" s="330" t="s">
        <v>2732</v>
      </c>
      <c r="J232" s="330"/>
      <c r="K232" s="330" t="s">
        <v>1188</v>
      </c>
      <c r="L232" s="330" t="s">
        <v>2749</v>
      </c>
      <c r="M232" s="330"/>
      <c r="N232" s="330" t="s">
        <v>2734</v>
      </c>
      <c r="O232" s="330" t="s">
        <v>2721</v>
      </c>
      <c r="P232" s="331">
        <v>6.8E-6</v>
      </c>
      <c r="Q232" s="330" t="s">
        <v>2717</v>
      </c>
      <c r="R232" s="330" t="s">
        <v>2719</v>
      </c>
      <c r="S232" s="330" t="s">
        <v>2718</v>
      </c>
      <c r="T232" s="330" t="s">
        <v>2719</v>
      </c>
      <c r="U232" s="331">
        <v>6.8E-6</v>
      </c>
      <c r="V232" s="330" t="s">
        <v>2718</v>
      </c>
      <c r="W232" s="330" t="b">
        <v>0</v>
      </c>
      <c r="X232" s="330">
        <v>2021.0</v>
      </c>
      <c r="Y232" s="330" t="s">
        <v>2736</v>
      </c>
      <c r="Z232" s="330" t="s">
        <v>2713</v>
      </c>
      <c r="AA232" s="330"/>
      <c r="AB232" s="330" t="s">
        <v>2720</v>
      </c>
      <c r="AC232" s="330" t="s">
        <v>2737</v>
      </c>
      <c r="AD232" s="330" t="s">
        <v>419</v>
      </c>
    </row>
    <row r="233" ht="15.75" customHeight="1">
      <c r="A233" s="329" t="s">
        <v>418</v>
      </c>
      <c r="B233" s="330" t="s">
        <v>2710</v>
      </c>
      <c r="C233" s="330">
        <v>220.0</v>
      </c>
      <c r="D233" s="330">
        <v>56.0</v>
      </c>
      <c r="E233" s="330" t="s">
        <v>974</v>
      </c>
      <c r="F233" s="330" t="s">
        <v>2753</v>
      </c>
      <c r="G233" s="330"/>
      <c r="H233" s="330" t="s">
        <v>962</v>
      </c>
      <c r="I233" s="330" t="s">
        <v>2732</v>
      </c>
      <c r="J233" s="330"/>
      <c r="K233" s="330" t="s">
        <v>1188</v>
      </c>
      <c r="L233" s="330" t="s">
        <v>2749</v>
      </c>
      <c r="M233" s="330"/>
      <c r="N233" s="330" t="s">
        <v>2734</v>
      </c>
      <c r="O233" s="330" t="s">
        <v>2724</v>
      </c>
      <c r="P233" s="331">
        <v>3.35234899328859E-5</v>
      </c>
      <c r="Q233" s="330" t="s">
        <v>2717</v>
      </c>
      <c r="R233" s="330" t="s">
        <v>2719</v>
      </c>
      <c r="S233" s="330" t="s">
        <v>2718</v>
      </c>
      <c r="T233" s="330" t="s">
        <v>2719</v>
      </c>
      <c r="U233" s="331">
        <v>3.35234899328859E-5</v>
      </c>
      <c r="V233" s="330" t="s">
        <v>2718</v>
      </c>
      <c r="W233" s="330" t="b">
        <v>0</v>
      </c>
      <c r="X233" s="330">
        <v>2021.0</v>
      </c>
      <c r="Y233" s="330" t="s">
        <v>2736</v>
      </c>
      <c r="Z233" s="330" t="s">
        <v>2713</v>
      </c>
      <c r="AA233" s="330"/>
      <c r="AB233" s="330" t="s">
        <v>2720</v>
      </c>
      <c r="AC233" s="330" t="s">
        <v>2737</v>
      </c>
      <c r="AD233" s="330" t="s">
        <v>419</v>
      </c>
    </row>
    <row r="234" ht="15.75" customHeight="1">
      <c r="A234" s="329" t="s">
        <v>418</v>
      </c>
      <c r="B234" s="330" t="s">
        <v>2710</v>
      </c>
      <c r="C234" s="330">
        <v>221.0</v>
      </c>
      <c r="D234" s="330">
        <v>57.0</v>
      </c>
      <c r="E234" s="330" t="s">
        <v>974</v>
      </c>
      <c r="F234" s="330" t="s">
        <v>2753</v>
      </c>
      <c r="G234" s="330"/>
      <c r="H234" s="330" t="s">
        <v>962</v>
      </c>
      <c r="I234" s="330" t="s">
        <v>2732</v>
      </c>
      <c r="J234" s="330"/>
      <c r="K234" s="330" t="s">
        <v>1188</v>
      </c>
      <c r="L234" s="330" t="s">
        <v>2750</v>
      </c>
      <c r="M234" s="330"/>
      <c r="N234" s="330" t="s">
        <v>2734</v>
      </c>
      <c r="O234" s="330" t="s">
        <v>2735</v>
      </c>
      <c r="P234" s="330">
        <v>0.91495</v>
      </c>
      <c r="Q234" s="330" t="s">
        <v>2717</v>
      </c>
      <c r="R234" s="330" t="s">
        <v>2719</v>
      </c>
      <c r="S234" s="330" t="s">
        <v>2718</v>
      </c>
      <c r="T234" s="330" t="s">
        <v>2719</v>
      </c>
      <c r="U234" s="330">
        <v>0.91495</v>
      </c>
      <c r="V234" s="330" t="s">
        <v>2718</v>
      </c>
      <c r="W234" s="330" t="b">
        <v>0</v>
      </c>
      <c r="X234" s="330">
        <v>2021.0</v>
      </c>
      <c r="Y234" s="330" t="s">
        <v>2736</v>
      </c>
      <c r="Z234" s="330" t="s">
        <v>2713</v>
      </c>
      <c r="AA234" s="330"/>
      <c r="AB234" s="330" t="s">
        <v>2720</v>
      </c>
      <c r="AC234" s="330" t="s">
        <v>2737</v>
      </c>
      <c r="AD234" s="330" t="s">
        <v>419</v>
      </c>
    </row>
    <row r="235" ht="15.75" customHeight="1">
      <c r="A235" s="329" t="s">
        <v>418</v>
      </c>
      <c r="B235" s="330" t="s">
        <v>2710</v>
      </c>
      <c r="C235" s="330">
        <v>222.0</v>
      </c>
      <c r="D235" s="330">
        <v>57.0</v>
      </c>
      <c r="E235" s="330" t="s">
        <v>974</v>
      </c>
      <c r="F235" s="330" t="s">
        <v>2753</v>
      </c>
      <c r="G235" s="330"/>
      <c r="H235" s="330" t="s">
        <v>962</v>
      </c>
      <c r="I235" s="330" t="s">
        <v>2732</v>
      </c>
      <c r="J235" s="330"/>
      <c r="K235" s="330" t="s">
        <v>1188</v>
      </c>
      <c r="L235" s="330" t="s">
        <v>2750</v>
      </c>
      <c r="M235" s="330"/>
      <c r="N235" s="330" t="s">
        <v>2734</v>
      </c>
      <c r="O235" s="330" t="s">
        <v>2716</v>
      </c>
      <c r="P235" s="330">
        <v>0.9048</v>
      </c>
      <c r="Q235" s="330" t="s">
        <v>2717</v>
      </c>
      <c r="R235" s="330" t="s">
        <v>2719</v>
      </c>
      <c r="S235" s="330" t="s">
        <v>2718</v>
      </c>
      <c r="T235" s="330" t="s">
        <v>2719</v>
      </c>
      <c r="U235" s="330">
        <v>0.9048</v>
      </c>
      <c r="V235" s="330" t="s">
        <v>2718</v>
      </c>
      <c r="W235" s="330" t="b">
        <v>0</v>
      </c>
      <c r="X235" s="330">
        <v>2021.0</v>
      </c>
      <c r="Y235" s="330" t="s">
        <v>2736</v>
      </c>
      <c r="Z235" s="330" t="s">
        <v>2713</v>
      </c>
      <c r="AA235" s="330"/>
      <c r="AB235" s="330" t="s">
        <v>2720</v>
      </c>
      <c r="AC235" s="330" t="s">
        <v>2737</v>
      </c>
      <c r="AD235" s="330" t="s">
        <v>419</v>
      </c>
    </row>
    <row r="236" ht="15.75" customHeight="1">
      <c r="A236" s="329" t="s">
        <v>418</v>
      </c>
      <c r="B236" s="330" t="s">
        <v>2710</v>
      </c>
      <c r="C236" s="330">
        <v>223.0</v>
      </c>
      <c r="D236" s="330">
        <v>57.0</v>
      </c>
      <c r="E236" s="330" t="s">
        <v>974</v>
      </c>
      <c r="F236" s="330" t="s">
        <v>2753</v>
      </c>
      <c r="G236" s="330"/>
      <c r="H236" s="330" t="s">
        <v>962</v>
      </c>
      <c r="I236" s="330" t="s">
        <v>2732</v>
      </c>
      <c r="J236" s="330"/>
      <c r="K236" s="330" t="s">
        <v>1188</v>
      </c>
      <c r="L236" s="330" t="s">
        <v>2750</v>
      </c>
      <c r="M236" s="330"/>
      <c r="N236" s="330" t="s">
        <v>2734</v>
      </c>
      <c r="O236" s="330" t="s">
        <v>2721</v>
      </c>
      <c r="P236" s="331">
        <v>6.8E-6</v>
      </c>
      <c r="Q236" s="330" t="s">
        <v>2717</v>
      </c>
      <c r="R236" s="330" t="s">
        <v>2719</v>
      </c>
      <c r="S236" s="330" t="s">
        <v>2718</v>
      </c>
      <c r="T236" s="330" t="s">
        <v>2719</v>
      </c>
      <c r="U236" s="331">
        <v>6.8E-6</v>
      </c>
      <c r="V236" s="330" t="s">
        <v>2718</v>
      </c>
      <c r="W236" s="330" t="b">
        <v>0</v>
      </c>
      <c r="X236" s="330">
        <v>2021.0</v>
      </c>
      <c r="Y236" s="330" t="s">
        <v>2736</v>
      </c>
      <c r="Z236" s="330" t="s">
        <v>2713</v>
      </c>
      <c r="AA236" s="330"/>
      <c r="AB236" s="330" t="s">
        <v>2720</v>
      </c>
      <c r="AC236" s="330" t="s">
        <v>2737</v>
      </c>
      <c r="AD236" s="330" t="s">
        <v>419</v>
      </c>
    </row>
    <row r="237" ht="15.75" customHeight="1">
      <c r="A237" s="329" t="s">
        <v>418</v>
      </c>
      <c r="B237" s="330" t="s">
        <v>2710</v>
      </c>
      <c r="C237" s="330">
        <v>224.0</v>
      </c>
      <c r="D237" s="330">
        <v>57.0</v>
      </c>
      <c r="E237" s="330" t="s">
        <v>974</v>
      </c>
      <c r="F237" s="330" t="s">
        <v>2753</v>
      </c>
      <c r="G237" s="330"/>
      <c r="H237" s="330" t="s">
        <v>962</v>
      </c>
      <c r="I237" s="330" t="s">
        <v>2732</v>
      </c>
      <c r="J237" s="330"/>
      <c r="K237" s="330" t="s">
        <v>1188</v>
      </c>
      <c r="L237" s="330" t="s">
        <v>2750</v>
      </c>
      <c r="M237" s="330"/>
      <c r="N237" s="330" t="s">
        <v>2734</v>
      </c>
      <c r="O237" s="330" t="s">
        <v>2724</v>
      </c>
      <c r="P237" s="331">
        <v>3.35234899328859E-5</v>
      </c>
      <c r="Q237" s="330" t="s">
        <v>2717</v>
      </c>
      <c r="R237" s="330" t="s">
        <v>2719</v>
      </c>
      <c r="S237" s="330" t="s">
        <v>2718</v>
      </c>
      <c r="T237" s="330" t="s">
        <v>2719</v>
      </c>
      <c r="U237" s="331">
        <v>3.35234899328859E-5</v>
      </c>
      <c r="V237" s="330" t="s">
        <v>2718</v>
      </c>
      <c r="W237" s="330" t="b">
        <v>0</v>
      </c>
      <c r="X237" s="330">
        <v>2021.0</v>
      </c>
      <c r="Y237" s="330" t="s">
        <v>2736</v>
      </c>
      <c r="Z237" s="330" t="s">
        <v>2713</v>
      </c>
      <c r="AA237" s="330"/>
      <c r="AB237" s="330" t="s">
        <v>2720</v>
      </c>
      <c r="AC237" s="330" t="s">
        <v>2737</v>
      </c>
      <c r="AD237" s="330" t="s">
        <v>419</v>
      </c>
    </row>
    <row r="238" ht="15.75" customHeight="1">
      <c r="A238" s="329" t="s">
        <v>418</v>
      </c>
      <c r="B238" s="330" t="s">
        <v>2710</v>
      </c>
      <c r="C238" s="330">
        <v>225.0</v>
      </c>
      <c r="D238" s="330">
        <v>58.0</v>
      </c>
      <c r="E238" s="330" t="s">
        <v>974</v>
      </c>
      <c r="F238" s="330" t="s">
        <v>2753</v>
      </c>
      <c r="G238" s="330"/>
      <c r="H238" s="330" t="s">
        <v>962</v>
      </c>
      <c r="I238" s="330" t="s">
        <v>2732</v>
      </c>
      <c r="J238" s="330"/>
      <c r="K238" s="330" t="s">
        <v>1188</v>
      </c>
      <c r="L238" s="330" t="s">
        <v>2733</v>
      </c>
      <c r="M238" s="330"/>
      <c r="N238" s="330" t="s">
        <v>2734</v>
      </c>
      <c r="O238" s="330" t="s">
        <v>2735</v>
      </c>
      <c r="P238" s="330">
        <v>0.80305</v>
      </c>
      <c r="Q238" s="330" t="s">
        <v>2717</v>
      </c>
      <c r="R238" s="330" t="s">
        <v>2719</v>
      </c>
      <c r="S238" s="330" t="s">
        <v>2718</v>
      </c>
      <c r="T238" s="330" t="s">
        <v>2719</v>
      </c>
      <c r="U238" s="330">
        <v>0.80305</v>
      </c>
      <c r="V238" s="330" t="s">
        <v>2718</v>
      </c>
      <c r="W238" s="330" t="b">
        <v>0</v>
      </c>
      <c r="X238" s="330">
        <v>2021.0</v>
      </c>
      <c r="Y238" s="330" t="s">
        <v>2736</v>
      </c>
      <c r="Z238" s="330" t="s">
        <v>2713</v>
      </c>
      <c r="AA238" s="330"/>
      <c r="AB238" s="330" t="s">
        <v>2720</v>
      </c>
      <c r="AC238" s="330" t="s">
        <v>2737</v>
      </c>
      <c r="AD238" s="330" t="s">
        <v>419</v>
      </c>
    </row>
    <row r="239" ht="15.75" customHeight="1">
      <c r="A239" s="329" t="s">
        <v>418</v>
      </c>
      <c r="B239" s="330" t="s">
        <v>2710</v>
      </c>
      <c r="C239" s="330">
        <v>226.0</v>
      </c>
      <c r="D239" s="330">
        <v>58.0</v>
      </c>
      <c r="E239" s="330" t="s">
        <v>974</v>
      </c>
      <c r="F239" s="330" t="s">
        <v>2753</v>
      </c>
      <c r="G239" s="330"/>
      <c r="H239" s="330" t="s">
        <v>962</v>
      </c>
      <c r="I239" s="330" t="s">
        <v>2732</v>
      </c>
      <c r="J239" s="330"/>
      <c r="K239" s="330" t="s">
        <v>1188</v>
      </c>
      <c r="L239" s="330" t="s">
        <v>2733</v>
      </c>
      <c r="M239" s="330"/>
      <c r="N239" s="330" t="s">
        <v>2734</v>
      </c>
      <c r="O239" s="330" t="s">
        <v>2716</v>
      </c>
      <c r="P239" s="330">
        <v>0.79289</v>
      </c>
      <c r="Q239" s="330" t="s">
        <v>2717</v>
      </c>
      <c r="R239" s="330" t="s">
        <v>2719</v>
      </c>
      <c r="S239" s="330" t="s">
        <v>2718</v>
      </c>
      <c r="T239" s="330" t="s">
        <v>2719</v>
      </c>
      <c r="U239" s="330">
        <v>0.79289</v>
      </c>
      <c r="V239" s="330" t="s">
        <v>2718</v>
      </c>
      <c r="W239" s="330" t="b">
        <v>0</v>
      </c>
      <c r="X239" s="330">
        <v>2021.0</v>
      </c>
      <c r="Y239" s="330" t="s">
        <v>2736</v>
      </c>
      <c r="Z239" s="330" t="s">
        <v>2713</v>
      </c>
      <c r="AA239" s="330"/>
      <c r="AB239" s="330" t="s">
        <v>2720</v>
      </c>
      <c r="AC239" s="330" t="s">
        <v>2737</v>
      </c>
      <c r="AD239" s="330" t="s">
        <v>419</v>
      </c>
    </row>
    <row r="240" ht="15.75" customHeight="1">
      <c r="A240" s="329" t="s">
        <v>418</v>
      </c>
      <c r="B240" s="330" t="s">
        <v>2710</v>
      </c>
      <c r="C240" s="330">
        <v>227.0</v>
      </c>
      <c r="D240" s="330">
        <v>58.0</v>
      </c>
      <c r="E240" s="330" t="s">
        <v>974</v>
      </c>
      <c r="F240" s="330" t="s">
        <v>2753</v>
      </c>
      <c r="G240" s="330"/>
      <c r="H240" s="330" t="s">
        <v>962</v>
      </c>
      <c r="I240" s="330" t="s">
        <v>2732</v>
      </c>
      <c r="J240" s="330"/>
      <c r="K240" s="330" t="s">
        <v>1188</v>
      </c>
      <c r="L240" s="330" t="s">
        <v>2733</v>
      </c>
      <c r="M240" s="330"/>
      <c r="N240" s="330" t="s">
        <v>2734</v>
      </c>
      <c r="O240" s="330" t="s">
        <v>2721</v>
      </c>
      <c r="P240" s="331">
        <v>6.8E-6</v>
      </c>
      <c r="Q240" s="330" t="s">
        <v>2717</v>
      </c>
      <c r="R240" s="330" t="s">
        <v>2719</v>
      </c>
      <c r="S240" s="330" t="s">
        <v>2718</v>
      </c>
      <c r="T240" s="330" t="s">
        <v>2719</v>
      </c>
      <c r="U240" s="331">
        <v>6.8E-6</v>
      </c>
      <c r="V240" s="330" t="s">
        <v>2718</v>
      </c>
      <c r="W240" s="330" t="b">
        <v>0</v>
      </c>
      <c r="X240" s="330">
        <v>2021.0</v>
      </c>
      <c r="Y240" s="330" t="s">
        <v>2736</v>
      </c>
      <c r="Z240" s="330" t="s">
        <v>2713</v>
      </c>
      <c r="AA240" s="330"/>
      <c r="AB240" s="330" t="s">
        <v>2720</v>
      </c>
      <c r="AC240" s="330" t="s">
        <v>2737</v>
      </c>
      <c r="AD240" s="330" t="s">
        <v>419</v>
      </c>
    </row>
    <row r="241" ht="15.75" customHeight="1">
      <c r="A241" s="329" t="s">
        <v>418</v>
      </c>
      <c r="B241" s="330" t="s">
        <v>2710</v>
      </c>
      <c r="C241" s="330">
        <v>228.0</v>
      </c>
      <c r="D241" s="330">
        <v>58.0</v>
      </c>
      <c r="E241" s="330" t="s">
        <v>974</v>
      </c>
      <c r="F241" s="330" t="s">
        <v>2753</v>
      </c>
      <c r="G241" s="330"/>
      <c r="H241" s="330" t="s">
        <v>962</v>
      </c>
      <c r="I241" s="330" t="s">
        <v>2732</v>
      </c>
      <c r="J241" s="330"/>
      <c r="K241" s="330" t="s">
        <v>1188</v>
      </c>
      <c r="L241" s="330" t="s">
        <v>2733</v>
      </c>
      <c r="M241" s="330"/>
      <c r="N241" s="330" t="s">
        <v>2734</v>
      </c>
      <c r="O241" s="330" t="s">
        <v>2724</v>
      </c>
      <c r="P241" s="331">
        <v>3.35234899328859E-5</v>
      </c>
      <c r="Q241" s="330" t="s">
        <v>2717</v>
      </c>
      <c r="R241" s="330" t="s">
        <v>2719</v>
      </c>
      <c r="S241" s="330" t="s">
        <v>2718</v>
      </c>
      <c r="T241" s="330" t="s">
        <v>2719</v>
      </c>
      <c r="U241" s="331">
        <v>3.35234899328859E-5</v>
      </c>
      <c r="V241" s="330" t="s">
        <v>2718</v>
      </c>
      <c r="W241" s="330" t="b">
        <v>0</v>
      </c>
      <c r="X241" s="330">
        <v>2021.0</v>
      </c>
      <c r="Y241" s="330" t="s">
        <v>2736</v>
      </c>
      <c r="Z241" s="330" t="s">
        <v>2713</v>
      </c>
      <c r="AA241" s="330"/>
      <c r="AB241" s="330" t="s">
        <v>2720</v>
      </c>
      <c r="AC241" s="330" t="s">
        <v>2737</v>
      </c>
      <c r="AD241" s="330" t="s">
        <v>419</v>
      </c>
    </row>
    <row r="242" ht="15.75" customHeight="1">
      <c r="A242" s="329" t="s">
        <v>418</v>
      </c>
      <c r="B242" s="330" t="s">
        <v>2710</v>
      </c>
      <c r="C242" s="330">
        <v>229.0</v>
      </c>
      <c r="D242" s="330">
        <v>59.0</v>
      </c>
      <c r="E242" s="330" t="s">
        <v>974</v>
      </c>
      <c r="F242" s="330" t="s">
        <v>2753</v>
      </c>
      <c r="G242" s="330"/>
      <c r="H242" s="330" t="s">
        <v>962</v>
      </c>
      <c r="I242" s="330" t="s">
        <v>2732</v>
      </c>
      <c r="J242" s="330"/>
      <c r="K242" s="330" t="s">
        <v>1188</v>
      </c>
      <c r="L242" s="330" t="s">
        <v>2748</v>
      </c>
      <c r="M242" s="330"/>
      <c r="N242" s="330" t="s">
        <v>2740</v>
      </c>
      <c r="O242" s="330" t="s">
        <v>2735</v>
      </c>
      <c r="P242" s="330">
        <v>1.06926</v>
      </c>
      <c r="Q242" s="330" t="s">
        <v>2717</v>
      </c>
      <c r="R242" s="330" t="s">
        <v>2715</v>
      </c>
      <c r="S242" s="330" t="s">
        <v>2718</v>
      </c>
      <c r="T242" s="330" t="s">
        <v>2719</v>
      </c>
      <c r="U242" s="330">
        <v>0.664409012390172</v>
      </c>
      <c r="V242" s="330" t="s">
        <v>2718</v>
      </c>
      <c r="W242" s="330" t="b">
        <v>0</v>
      </c>
      <c r="X242" s="330">
        <v>2021.0</v>
      </c>
      <c r="Y242" s="330" t="s">
        <v>2736</v>
      </c>
      <c r="Z242" s="330" t="s">
        <v>2713</v>
      </c>
      <c r="AA242" s="330"/>
      <c r="AB242" s="330" t="s">
        <v>2720</v>
      </c>
      <c r="AC242" s="330" t="s">
        <v>2737</v>
      </c>
      <c r="AD242" s="330" t="s">
        <v>419</v>
      </c>
    </row>
    <row r="243" ht="15.75" customHeight="1">
      <c r="A243" s="329" t="s">
        <v>418</v>
      </c>
      <c r="B243" s="330" t="s">
        <v>2710</v>
      </c>
      <c r="C243" s="330">
        <v>230.0</v>
      </c>
      <c r="D243" s="330">
        <v>59.0</v>
      </c>
      <c r="E243" s="330" t="s">
        <v>974</v>
      </c>
      <c r="F243" s="330" t="s">
        <v>2753</v>
      </c>
      <c r="G243" s="330"/>
      <c r="H243" s="330" t="s">
        <v>962</v>
      </c>
      <c r="I243" s="330" t="s">
        <v>2732</v>
      </c>
      <c r="J243" s="330"/>
      <c r="K243" s="330" t="s">
        <v>1188</v>
      </c>
      <c r="L243" s="330" t="s">
        <v>2748</v>
      </c>
      <c r="M243" s="330"/>
      <c r="N243" s="330" t="s">
        <v>2740</v>
      </c>
      <c r="O243" s="330" t="s">
        <v>2716</v>
      </c>
      <c r="P243" s="330">
        <v>1.05291</v>
      </c>
      <c r="Q243" s="330" t="s">
        <v>2717</v>
      </c>
      <c r="R243" s="330" t="s">
        <v>2715</v>
      </c>
      <c r="S243" s="330" t="s">
        <v>2718</v>
      </c>
      <c r="T243" s="330" t="s">
        <v>2719</v>
      </c>
      <c r="U243" s="330">
        <v>0.654249568145948</v>
      </c>
      <c r="V243" s="330" t="s">
        <v>2718</v>
      </c>
      <c r="W243" s="330" t="b">
        <v>0</v>
      </c>
      <c r="X243" s="330">
        <v>2021.0</v>
      </c>
      <c r="Y243" s="330" t="s">
        <v>2736</v>
      </c>
      <c r="Z243" s="330" t="s">
        <v>2713</v>
      </c>
      <c r="AA243" s="330"/>
      <c r="AB243" s="330" t="s">
        <v>2720</v>
      </c>
      <c r="AC243" s="330" t="s">
        <v>2737</v>
      </c>
      <c r="AD243" s="330" t="s">
        <v>419</v>
      </c>
    </row>
    <row r="244" ht="15.75" customHeight="1">
      <c r="A244" s="329" t="s">
        <v>418</v>
      </c>
      <c r="B244" s="330" t="s">
        <v>2710</v>
      </c>
      <c r="C244" s="330">
        <v>231.0</v>
      </c>
      <c r="D244" s="330">
        <v>59.0</v>
      </c>
      <c r="E244" s="330" t="s">
        <v>974</v>
      </c>
      <c r="F244" s="330" t="s">
        <v>2753</v>
      </c>
      <c r="G244" s="330"/>
      <c r="H244" s="330" t="s">
        <v>962</v>
      </c>
      <c r="I244" s="330" t="s">
        <v>2732</v>
      </c>
      <c r="J244" s="330"/>
      <c r="K244" s="330" t="s">
        <v>1188</v>
      </c>
      <c r="L244" s="330" t="s">
        <v>2748</v>
      </c>
      <c r="M244" s="330"/>
      <c r="N244" s="330" t="s">
        <v>2740</v>
      </c>
      <c r="O244" s="330" t="s">
        <v>2721</v>
      </c>
      <c r="P244" s="331">
        <v>1.08E-5</v>
      </c>
      <c r="Q244" s="330" t="s">
        <v>2717</v>
      </c>
      <c r="R244" s="330" t="s">
        <v>2715</v>
      </c>
      <c r="S244" s="330" t="s">
        <v>2718</v>
      </c>
      <c r="T244" s="330" t="s">
        <v>2719</v>
      </c>
      <c r="U244" s="331">
        <v>6.710825555816E-6</v>
      </c>
      <c r="V244" s="330" t="s">
        <v>2718</v>
      </c>
      <c r="W244" s="330" t="b">
        <v>0</v>
      </c>
      <c r="X244" s="330">
        <v>2021.0</v>
      </c>
      <c r="Y244" s="330" t="s">
        <v>2736</v>
      </c>
      <c r="Z244" s="330" t="s">
        <v>2713</v>
      </c>
      <c r="AA244" s="330"/>
      <c r="AB244" s="330" t="s">
        <v>2720</v>
      </c>
      <c r="AC244" s="330" t="s">
        <v>2737</v>
      </c>
      <c r="AD244" s="330" t="s">
        <v>419</v>
      </c>
    </row>
    <row r="245" ht="15.75" customHeight="1">
      <c r="A245" s="329" t="s">
        <v>418</v>
      </c>
      <c r="B245" s="330" t="s">
        <v>2710</v>
      </c>
      <c r="C245" s="330">
        <v>232.0</v>
      </c>
      <c r="D245" s="330">
        <v>59.0</v>
      </c>
      <c r="E245" s="330" t="s">
        <v>974</v>
      </c>
      <c r="F245" s="330" t="s">
        <v>2753</v>
      </c>
      <c r="G245" s="330"/>
      <c r="H245" s="330" t="s">
        <v>962</v>
      </c>
      <c r="I245" s="330" t="s">
        <v>2732</v>
      </c>
      <c r="J245" s="330"/>
      <c r="K245" s="330" t="s">
        <v>1188</v>
      </c>
      <c r="L245" s="330" t="s">
        <v>2748</v>
      </c>
      <c r="M245" s="330"/>
      <c r="N245" s="330" t="s">
        <v>2740</v>
      </c>
      <c r="O245" s="330" t="s">
        <v>2724</v>
      </c>
      <c r="P245" s="331">
        <v>5.39261744966443E-5</v>
      </c>
      <c r="Q245" s="330" t="s">
        <v>2717</v>
      </c>
      <c r="R245" s="330" t="s">
        <v>2715</v>
      </c>
      <c r="S245" s="330" t="s">
        <v>2718</v>
      </c>
      <c r="T245" s="330" t="s">
        <v>2719</v>
      </c>
      <c r="U245" s="331">
        <v>3.35082546240345E-5</v>
      </c>
      <c r="V245" s="330" t="s">
        <v>2718</v>
      </c>
      <c r="W245" s="330" t="b">
        <v>0</v>
      </c>
      <c r="X245" s="330">
        <v>2021.0</v>
      </c>
      <c r="Y245" s="330" t="s">
        <v>2736</v>
      </c>
      <c r="Z245" s="330" t="s">
        <v>2713</v>
      </c>
      <c r="AA245" s="330"/>
      <c r="AB245" s="330" t="s">
        <v>2720</v>
      </c>
      <c r="AC245" s="330" t="s">
        <v>2737</v>
      </c>
      <c r="AD245" s="330" t="s">
        <v>419</v>
      </c>
    </row>
    <row r="246" ht="15.75" customHeight="1">
      <c r="A246" s="329" t="s">
        <v>418</v>
      </c>
      <c r="B246" s="330" t="s">
        <v>2710</v>
      </c>
      <c r="C246" s="330">
        <v>233.0</v>
      </c>
      <c r="D246" s="330">
        <v>60.0</v>
      </c>
      <c r="E246" s="330" t="s">
        <v>974</v>
      </c>
      <c r="F246" s="330" t="s">
        <v>2753</v>
      </c>
      <c r="G246" s="330"/>
      <c r="H246" s="330" t="s">
        <v>962</v>
      </c>
      <c r="I246" s="330" t="s">
        <v>2732</v>
      </c>
      <c r="J246" s="330"/>
      <c r="K246" s="330" t="s">
        <v>1188</v>
      </c>
      <c r="L246" s="330" t="s">
        <v>2749</v>
      </c>
      <c r="M246" s="330"/>
      <c r="N246" s="330" t="s">
        <v>2740</v>
      </c>
      <c r="O246" s="330" t="s">
        <v>2735</v>
      </c>
      <c r="P246" s="330">
        <v>1.27087</v>
      </c>
      <c r="Q246" s="330" t="s">
        <v>2717</v>
      </c>
      <c r="R246" s="330" t="s">
        <v>2715</v>
      </c>
      <c r="S246" s="330" t="s">
        <v>2718</v>
      </c>
      <c r="T246" s="330" t="s">
        <v>2719</v>
      </c>
      <c r="U246" s="330">
        <v>0.789683969826139</v>
      </c>
      <c r="V246" s="330" t="s">
        <v>2718</v>
      </c>
      <c r="W246" s="330" t="b">
        <v>0</v>
      </c>
      <c r="X246" s="330">
        <v>2021.0</v>
      </c>
      <c r="Y246" s="330" t="s">
        <v>2736</v>
      </c>
      <c r="Z246" s="330" t="s">
        <v>2713</v>
      </c>
      <c r="AA246" s="330"/>
      <c r="AB246" s="330" t="s">
        <v>2720</v>
      </c>
      <c r="AC246" s="330" t="s">
        <v>2737</v>
      </c>
      <c r="AD246" s="330" t="s">
        <v>419</v>
      </c>
    </row>
    <row r="247" ht="15.75" customHeight="1">
      <c r="A247" s="329" t="s">
        <v>418</v>
      </c>
      <c r="B247" s="330" t="s">
        <v>2710</v>
      </c>
      <c r="C247" s="330">
        <v>234.0</v>
      </c>
      <c r="D247" s="330">
        <v>60.0</v>
      </c>
      <c r="E247" s="330" t="s">
        <v>974</v>
      </c>
      <c r="F247" s="330" t="s">
        <v>2753</v>
      </c>
      <c r="G247" s="330"/>
      <c r="H247" s="330" t="s">
        <v>962</v>
      </c>
      <c r="I247" s="330" t="s">
        <v>2732</v>
      </c>
      <c r="J247" s="330"/>
      <c r="K247" s="330" t="s">
        <v>1188</v>
      </c>
      <c r="L247" s="330" t="s">
        <v>2749</v>
      </c>
      <c r="M247" s="330"/>
      <c r="N247" s="330" t="s">
        <v>2740</v>
      </c>
      <c r="O247" s="330" t="s">
        <v>2716</v>
      </c>
      <c r="P247" s="330">
        <v>1.25452</v>
      </c>
      <c r="Q247" s="330" t="s">
        <v>2717</v>
      </c>
      <c r="R247" s="330" t="s">
        <v>2715</v>
      </c>
      <c r="S247" s="330" t="s">
        <v>2718</v>
      </c>
      <c r="T247" s="330" t="s">
        <v>2719</v>
      </c>
      <c r="U247" s="330">
        <v>0.779524525581915</v>
      </c>
      <c r="V247" s="330" t="s">
        <v>2718</v>
      </c>
      <c r="W247" s="330" t="b">
        <v>0</v>
      </c>
      <c r="X247" s="330">
        <v>2021.0</v>
      </c>
      <c r="Y247" s="330" t="s">
        <v>2736</v>
      </c>
      <c r="Z247" s="330" t="s">
        <v>2713</v>
      </c>
      <c r="AA247" s="330"/>
      <c r="AB247" s="330" t="s">
        <v>2720</v>
      </c>
      <c r="AC247" s="330" t="s">
        <v>2737</v>
      </c>
      <c r="AD247" s="330" t="s">
        <v>419</v>
      </c>
    </row>
    <row r="248" ht="15.75" customHeight="1">
      <c r="A248" s="329" t="s">
        <v>418</v>
      </c>
      <c r="B248" s="330" t="s">
        <v>2710</v>
      </c>
      <c r="C248" s="330">
        <v>235.0</v>
      </c>
      <c r="D248" s="330">
        <v>60.0</v>
      </c>
      <c r="E248" s="330" t="s">
        <v>974</v>
      </c>
      <c r="F248" s="330" t="s">
        <v>2753</v>
      </c>
      <c r="G248" s="330"/>
      <c r="H248" s="330" t="s">
        <v>962</v>
      </c>
      <c r="I248" s="330" t="s">
        <v>2732</v>
      </c>
      <c r="J248" s="330"/>
      <c r="K248" s="330" t="s">
        <v>1188</v>
      </c>
      <c r="L248" s="330" t="s">
        <v>2749</v>
      </c>
      <c r="M248" s="330"/>
      <c r="N248" s="330" t="s">
        <v>2740</v>
      </c>
      <c r="O248" s="330" t="s">
        <v>2721</v>
      </c>
      <c r="P248" s="331">
        <v>1.08E-5</v>
      </c>
      <c r="Q248" s="330" t="s">
        <v>2717</v>
      </c>
      <c r="R248" s="330" t="s">
        <v>2715</v>
      </c>
      <c r="S248" s="330" t="s">
        <v>2718</v>
      </c>
      <c r="T248" s="330" t="s">
        <v>2719</v>
      </c>
      <c r="U248" s="331">
        <v>6.710825555816E-6</v>
      </c>
      <c r="V248" s="330" t="s">
        <v>2718</v>
      </c>
      <c r="W248" s="330" t="b">
        <v>0</v>
      </c>
      <c r="X248" s="330">
        <v>2021.0</v>
      </c>
      <c r="Y248" s="330" t="s">
        <v>2736</v>
      </c>
      <c r="Z248" s="330" t="s">
        <v>2713</v>
      </c>
      <c r="AA248" s="330"/>
      <c r="AB248" s="330" t="s">
        <v>2720</v>
      </c>
      <c r="AC248" s="330" t="s">
        <v>2737</v>
      </c>
      <c r="AD248" s="330" t="s">
        <v>419</v>
      </c>
    </row>
    <row r="249" ht="15.75" customHeight="1">
      <c r="A249" s="329" t="s">
        <v>418</v>
      </c>
      <c r="B249" s="330" t="s">
        <v>2710</v>
      </c>
      <c r="C249" s="330">
        <v>236.0</v>
      </c>
      <c r="D249" s="330">
        <v>60.0</v>
      </c>
      <c r="E249" s="330" t="s">
        <v>974</v>
      </c>
      <c r="F249" s="330" t="s">
        <v>2753</v>
      </c>
      <c r="G249" s="330"/>
      <c r="H249" s="330" t="s">
        <v>962</v>
      </c>
      <c r="I249" s="330" t="s">
        <v>2732</v>
      </c>
      <c r="J249" s="330"/>
      <c r="K249" s="330" t="s">
        <v>1188</v>
      </c>
      <c r="L249" s="330" t="s">
        <v>2749</v>
      </c>
      <c r="M249" s="330"/>
      <c r="N249" s="330" t="s">
        <v>2740</v>
      </c>
      <c r="O249" s="330" t="s">
        <v>2724</v>
      </c>
      <c r="P249" s="331">
        <v>5.39261744966443E-5</v>
      </c>
      <c r="Q249" s="330" t="s">
        <v>2717</v>
      </c>
      <c r="R249" s="330" t="s">
        <v>2715</v>
      </c>
      <c r="S249" s="330" t="s">
        <v>2718</v>
      </c>
      <c r="T249" s="330" t="s">
        <v>2719</v>
      </c>
      <c r="U249" s="331">
        <v>3.35082546240345E-5</v>
      </c>
      <c r="V249" s="330" t="s">
        <v>2718</v>
      </c>
      <c r="W249" s="330" t="b">
        <v>0</v>
      </c>
      <c r="X249" s="330">
        <v>2021.0</v>
      </c>
      <c r="Y249" s="330" t="s">
        <v>2736</v>
      </c>
      <c r="Z249" s="330" t="s">
        <v>2713</v>
      </c>
      <c r="AA249" s="330"/>
      <c r="AB249" s="330" t="s">
        <v>2720</v>
      </c>
      <c r="AC249" s="330" t="s">
        <v>2737</v>
      </c>
      <c r="AD249" s="330" t="s">
        <v>419</v>
      </c>
    </row>
    <row r="250" ht="15.75" customHeight="1">
      <c r="A250" s="329" t="s">
        <v>418</v>
      </c>
      <c r="B250" s="330" t="s">
        <v>2710</v>
      </c>
      <c r="C250" s="330">
        <v>237.0</v>
      </c>
      <c r="D250" s="330">
        <v>61.0</v>
      </c>
      <c r="E250" s="330" t="s">
        <v>974</v>
      </c>
      <c r="F250" s="330" t="s">
        <v>2753</v>
      </c>
      <c r="G250" s="330"/>
      <c r="H250" s="330" t="s">
        <v>962</v>
      </c>
      <c r="I250" s="330" t="s">
        <v>2732</v>
      </c>
      <c r="J250" s="330"/>
      <c r="K250" s="330" t="s">
        <v>1188</v>
      </c>
      <c r="L250" s="330" t="s">
        <v>2750</v>
      </c>
      <c r="M250" s="330"/>
      <c r="N250" s="330" t="s">
        <v>2740</v>
      </c>
      <c r="O250" s="330" t="s">
        <v>2735</v>
      </c>
      <c r="P250" s="330">
        <v>1.47248</v>
      </c>
      <c r="Q250" s="330" t="s">
        <v>2717</v>
      </c>
      <c r="R250" s="330" t="s">
        <v>2715</v>
      </c>
      <c r="S250" s="330" t="s">
        <v>2718</v>
      </c>
      <c r="T250" s="330" t="s">
        <v>2719</v>
      </c>
      <c r="U250" s="330">
        <v>0.914958927262107</v>
      </c>
      <c r="V250" s="330" t="s">
        <v>2718</v>
      </c>
      <c r="W250" s="330" t="b">
        <v>0</v>
      </c>
      <c r="X250" s="330">
        <v>2021.0</v>
      </c>
      <c r="Y250" s="330" t="s">
        <v>2736</v>
      </c>
      <c r="Z250" s="330" t="s">
        <v>2713</v>
      </c>
      <c r="AA250" s="330"/>
      <c r="AB250" s="330" t="s">
        <v>2720</v>
      </c>
      <c r="AC250" s="330" t="s">
        <v>2737</v>
      </c>
      <c r="AD250" s="330" t="s">
        <v>419</v>
      </c>
    </row>
    <row r="251" ht="15.75" customHeight="1">
      <c r="A251" s="329" t="s">
        <v>418</v>
      </c>
      <c r="B251" s="330" t="s">
        <v>2710</v>
      </c>
      <c r="C251" s="330">
        <v>238.0</v>
      </c>
      <c r="D251" s="330">
        <v>61.0</v>
      </c>
      <c r="E251" s="330" t="s">
        <v>974</v>
      </c>
      <c r="F251" s="330" t="s">
        <v>2753</v>
      </c>
      <c r="G251" s="330"/>
      <c r="H251" s="330" t="s">
        <v>962</v>
      </c>
      <c r="I251" s="330" t="s">
        <v>2732</v>
      </c>
      <c r="J251" s="330"/>
      <c r="K251" s="330" t="s">
        <v>1188</v>
      </c>
      <c r="L251" s="330" t="s">
        <v>2750</v>
      </c>
      <c r="M251" s="330"/>
      <c r="N251" s="330" t="s">
        <v>2740</v>
      </c>
      <c r="O251" s="330" t="s">
        <v>2716</v>
      </c>
      <c r="P251" s="330">
        <v>1.45613</v>
      </c>
      <c r="Q251" s="330" t="s">
        <v>2717</v>
      </c>
      <c r="R251" s="330" t="s">
        <v>2715</v>
      </c>
      <c r="S251" s="330" t="s">
        <v>2718</v>
      </c>
      <c r="T251" s="330" t="s">
        <v>2719</v>
      </c>
      <c r="U251" s="330">
        <v>0.904799483017883</v>
      </c>
      <c r="V251" s="330" t="s">
        <v>2718</v>
      </c>
      <c r="W251" s="330" t="b">
        <v>0</v>
      </c>
      <c r="X251" s="330">
        <v>2021.0</v>
      </c>
      <c r="Y251" s="330" t="s">
        <v>2736</v>
      </c>
      <c r="Z251" s="330" t="s">
        <v>2713</v>
      </c>
      <c r="AA251" s="330"/>
      <c r="AB251" s="330" t="s">
        <v>2720</v>
      </c>
      <c r="AC251" s="330" t="s">
        <v>2737</v>
      </c>
      <c r="AD251" s="330" t="s">
        <v>419</v>
      </c>
    </row>
    <row r="252" ht="15.75" customHeight="1">
      <c r="A252" s="329" t="s">
        <v>418</v>
      </c>
      <c r="B252" s="330" t="s">
        <v>2710</v>
      </c>
      <c r="C252" s="330">
        <v>239.0</v>
      </c>
      <c r="D252" s="330">
        <v>61.0</v>
      </c>
      <c r="E252" s="330" t="s">
        <v>974</v>
      </c>
      <c r="F252" s="330" t="s">
        <v>2753</v>
      </c>
      <c r="G252" s="330"/>
      <c r="H252" s="330" t="s">
        <v>962</v>
      </c>
      <c r="I252" s="330" t="s">
        <v>2732</v>
      </c>
      <c r="J252" s="330"/>
      <c r="K252" s="330" t="s">
        <v>1188</v>
      </c>
      <c r="L252" s="330" t="s">
        <v>2750</v>
      </c>
      <c r="M252" s="330"/>
      <c r="N252" s="330" t="s">
        <v>2740</v>
      </c>
      <c r="O252" s="330" t="s">
        <v>2721</v>
      </c>
      <c r="P252" s="331">
        <v>1.08E-5</v>
      </c>
      <c r="Q252" s="330" t="s">
        <v>2717</v>
      </c>
      <c r="R252" s="330" t="s">
        <v>2715</v>
      </c>
      <c r="S252" s="330" t="s">
        <v>2718</v>
      </c>
      <c r="T252" s="330" t="s">
        <v>2719</v>
      </c>
      <c r="U252" s="331">
        <v>6.710825555816E-6</v>
      </c>
      <c r="V252" s="330" t="s">
        <v>2718</v>
      </c>
      <c r="W252" s="330" t="b">
        <v>0</v>
      </c>
      <c r="X252" s="330">
        <v>2021.0</v>
      </c>
      <c r="Y252" s="330" t="s">
        <v>2736</v>
      </c>
      <c r="Z252" s="330" t="s">
        <v>2713</v>
      </c>
      <c r="AA252" s="330"/>
      <c r="AB252" s="330" t="s">
        <v>2720</v>
      </c>
      <c r="AC252" s="330" t="s">
        <v>2737</v>
      </c>
      <c r="AD252" s="330" t="s">
        <v>419</v>
      </c>
    </row>
    <row r="253" ht="15.75" customHeight="1">
      <c r="A253" s="329" t="s">
        <v>418</v>
      </c>
      <c r="B253" s="330" t="s">
        <v>2710</v>
      </c>
      <c r="C253" s="330">
        <v>240.0</v>
      </c>
      <c r="D253" s="330">
        <v>61.0</v>
      </c>
      <c r="E253" s="330" t="s">
        <v>974</v>
      </c>
      <c r="F253" s="330" t="s">
        <v>2753</v>
      </c>
      <c r="G253" s="330"/>
      <c r="H253" s="330" t="s">
        <v>962</v>
      </c>
      <c r="I253" s="330" t="s">
        <v>2732</v>
      </c>
      <c r="J253" s="330"/>
      <c r="K253" s="330" t="s">
        <v>1188</v>
      </c>
      <c r="L253" s="330" t="s">
        <v>2750</v>
      </c>
      <c r="M253" s="330"/>
      <c r="N253" s="330" t="s">
        <v>2740</v>
      </c>
      <c r="O253" s="330" t="s">
        <v>2724</v>
      </c>
      <c r="P253" s="331">
        <v>5.39261744966443E-5</v>
      </c>
      <c r="Q253" s="330" t="s">
        <v>2717</v>
      </c>
      <c r="R253" s="330" t="s">
        <v>2715</v>
      </c>
      <c r="S253" s="330" t="s">
        <v>2718</v>
      </c>
      <c r="T253" s="330" t="s">
        <v>2719</v>
      </c>
      <c r="U253" s="331">
        <v>3.35082546240345E-5</v>
      </c>
      <c r="V253" s="330" t="s">
        <v>2718</v>
      </c>
      <c r="W253" s="330" t="b">
        <v>0</v>
      </c>
      <c r="X253" s="330">
        <v>2021.0</v>
      </c>
      <c r="Y253" s="330" t="s">
        <v>2736</v>
      </c>
      <c r="Z253" s="330" t="s">
        <v>2713</v>
      </c>
      <c r="AA253" s="330"/>
      <c r="AB253" s="330" t="s">
        <v>2720</v>
      </c>
      <c r="AC253" s="330" t="s">
        <v>2737</v>
      </c>
      <c r="AD253" s="330" t="s">
        <v>419</v>
      </c>
    </row>
    <row r="254" ht="15.75" customHeight="1">
      <c r="A254" s="329" t="s">
        <v>418</v>
      </c>
      <c r="B254" s="330" t="s">
        <v>2710</v>
      </c>
      <c r="C254" s="330">
        <v>241.0</v>
      </c>
      <c r="D254" s="330">
        <v>62.0</v>
      </c>
      <c r="E254" s="330" t="s">
        <v>974</v>
      </c>
      <c r="F254" s="330" t="s">
        <v>2753</v>
      </c>
      <c r="G254" s="330"/>
      <c r="H254" s="330" t="s">
        <v>962</v>
      </c>
      <c r="I254" s="330" t="s">
        <v>2732</v>
      </c>
      <c r="J254" s="330"/>
      <c r="K254" s="330" t="s">
        <v>1188</v>
      </c>
      <c r="L254" s="330" t="s">
        <v>2733</v>
      </c>
      <c r="M254" s="330"/>
      <c r="N254" s="330" t="s">
        <v>2740</v>
      </c>
      <c r="O254" s="330" t="s">
        <v>2735</v>
      </c>
      <c r="P254" s="330">
        <v>1.29239</v>
      </c>
      <c r="Q254" s="330" t="s">
        <v>2717</v>
      </c>
      <c r="R254" s="330" t="s">
        <v>2715</v>
      </c>
      <c r="S254" s="330" t="s">
        <v>2718</v>
      </c>
      <c r="T254" s="330" t="s">
        <v>2719</v>
      </c>
      <c r="U254" s="330">
        <v>0.803055911118843</v>
      </c>
      <c r="V254" s="330" t="s">
        <v>2718</v>
      </c>
      <c r="W254" s="330" t="b">
        <v>0</v>
      </c>
      <c r="X254" s="330">
        <v>2021.0</v>
      </c>
      <c r="Y254" s="330" t="s">
        <v>2736</v>
      </c>
      <c r="Z254" s="330" t="s">
        <v>2713</v>
      </c>
      <c r="AA254" s="330"/>
      <c r="AB254" s="330" t="s">
        <v>2720</v>
      </c>
      <c r="AC254" s="330" t="s">
        <v>2737</v>
      </c>
      <c r="AD254" s="330" t="s">
        <v>419</v>
      </c>
    </row>
    <row r="255" ht="15.75" customHeight="1">
      <c r="A255" s="329" t="s">
        <v>418</v>
      </c>
      <c r="B255" s="330" t="s">
        <v>2710</v>
      </c>
      <c r="C255" s="330">
        <v>242.0</v>
      </c>
      <c r="D255" s="330">
        <v>62.0</v>
      </c>
      <c r="E255" s="330" t="s">
        <v>974</v>
      </c>
      <c r="F255" s="330" t="s">
        <v>2753</v>
      </c>
      <c r="G255" s="330"/>
      <c r="H255" s="330" t="s">
        <v>962</v>
      </c>
      <c r="I255" s="330" t="s">
        <v>2732</v>
      </c>
      <c r="J255" s="330"/>
      <c r="K255" s="330" t="s">
        <v>1188</v>
      </c>
      <c r="L255" s="330" t="s">
        <v>2733</v>
      </c>
      <c r="M255" s="330"/>
      <c r="N255" s="330" t="s">
        <v>2740</v>
      </c>
      <c r="O255" s="330" t="s">
        <v>2716</v>
      </c>
      <c r="P255" s="330">
        <v>1.27604</v>
      </c>
      <c r="Q255" s="330" t="s">
        <v>2717</v>
      </c>
      <c r="R255" s="330" t="s">
        <v>2715</v>
      </c>
      <c r="S255" s="330" t="s">
        <v>2718</v>
      </c>
      <c r="T255" s="330" t="s">
        <v>2719</v>
      </c>
      <c r="U255" s="330">
        <v>0.792896466874619</v>
      </c>
      <c r="V255" s="330" t="s">
        <v>2718</v>
      </c>
      <c r="W255" s="330" t="b">
        <v>0</v>
      </c>
      <c r="X255" s="330">
        <v>2021.0</v>
      </c>
      <c r="Y255" s="330" t="s">
        <v>2736</v>
      </c>
      <c r="Z255" s="330" t="s">
        <v>2713</v>
      </c>
      <c r="AA255" s="330"/>
      <c r="AB255" s="330" t="s">
        <v>2720</v>
      </c>
      <c r="AC255" s="330" t="s">
        <v>2737</v>
      </c>
      <c r="AD255" s="330" t="s">
        <v>419</v>
      </c>
    </row>
    <row r="256" ht="15.75" customHeight="1">
      <c r="A256" s="329" t="s">
        <v>418</v>
      </c>
      <c r="B256" s="330" t="s">
        <v>2710</v>
      </c>
      <c r="C256" s="330">
        <v>243.0</v>
      </c>
      <c r="D256" s="330">
        <v>62.0</v>
      </c>
      <c r="E256" s="330" t="s">
        <v>974</v>
      </c>
      <c r="F256" s="330" t="s">
        <v>2753</v>
      </c>
      <c r="G256" s="330"/>
      <c r="H256" s="330" t="s">
        <v>962</v>
      </c>
      <c r="I256" s="330" t="s">
        <v>2732</v>
      </c>
      <c r="J256" s="330"/>
      <c r="K256" s="330" t="s">
        <v>1188</v>
      </c>
      <c r="L256" s="330" t="s">
        <v>2733</v>
      </c>
      <c r="M256" s="330"/>
      <c r="N256" s="330" t="s">
        <v>2740</v>
      </c>
      <c r="O256" s="330" t="s">
        <v>2721</v>
      </c>
      <c r="P256" s="331">
        <v>1.08E-5</v>
      </c>
      <c r="Q256" s="330" t="s">
        <v>2717</v>
      </c>
      <c r="R256" s="330" t="s">
        <v>2715</v>
      </c>
      <c r="S256" s="330" t="s">
        <v>2718</v>
      </c>
      <c r="T256" s="330" t="s">
        <v>2719</v>
      </c>
      <c r="U256" s="331">
        <v>6.710825555816E-6</v>
      </c>
      <c r="V256" s="330" t="s">
        <v>2718</v>
      </c>
      <c r="W256" s="330" t="b">
        <v>0</v>
      </c>
      <c r="X256" s="330">
        <v>2021.0</v>
      </c>
      <c r="Y256" s="330" t="s">
        <v>2736</v>
      </c>
      <c r="Z256" s="330" t="s">
        <v>2713</v>
      </c>
      <c r="AA256" s="330"/>
      <c r="AB256" s="330" t="s">
        <v>2720</v>
      </c>
      <c r="AC256" s="330" t="s">
        <v>2737</v>
      </c>
      <c r="AD256" s="330" t="s">
        <v>419</v>
      </c>
    </row>
    <row r="257" ht="15.75" customHeight="1">
      <c r="A257" s="329" t="s">
        <v>418</v>
      </c>
      <c r="B257" s="330" t="s">
        <v>2710</v>
      </c>
      <c r="C257" s="330">
        <v>244.0</v>
      </c>
      <c r="D257" s="330">
        <v>62.0</v>
      </c>
      <c r="E257" s="330" t="s">
        <v>974</v>
      </c>
      <c r="F257" s="330" t="s">
        <v>2753</v>
      </c>
      <c r="G257" s="330"/>
      <c r="H257" s="330" t="s">
        <v>962</v>
      </c>
      <c r="I257" s="330" t="s">
        <v>2732</v>
      </c>
      <c r="J257" s="330"/>
      <c r="K257" s="330" t="s">
        <v>1188</v>
      </c>
      <c r="L257" s="330" t="s">
        <v>2733</v>
      </c>
      <c r="M257" s="330"/>
      <c r="N257" s="330" t="s">
        <v>2740</v>
      </c>
      <c r="O257" s="330" t="s">
        <v>2724</v>
      </c>
      <c r="P257" s="331">
        <v>5.39261744966443E-5</v>
      </c>
      <c r="Q257" s="330" t="s">
        <v>2717</v>
      </c>
      <c r="R257" s="330" t="s">
        <v>2715</v>
      </c>
      <c r="S257" s="330" t="s">
        <v>2718</v>
      </c>
      <c r="T257" s="330" t="s">
        <v>2719</v>
      </c>
      <c r="U257" s="331">
        <v>3.35082546240345E-5</v>
      </c>
      <c r="V257" s="330" t="s">
        <v>2718</v>
      </c>
      <c r="W257" s="330" t="b">
        <v>0</v>
      </c>
      <c r="X257" s="330">
        <v>2021.0</v>
      </c>
      <c r="Y257" s="330" t="s">
        <v>2736</v>
      </c>
      <c r="Z257" s="330" t="s">
        <v>2713</v>
      </c>
      <c r="AA257" s="330"/>
      <c r="AB257" s="330" t="s">
        <v>2720</v>
      </c>
      <c r="AC257" s="330" t="s">
        <v>2737</v>
      </c>
      <c r="AD257" s="330" t="s">
        <v>419</v>
      </c>
    </row>
    <row r="258" ht="15.75" customHeight="1">
      <c r="A258" s="329" t="s">
        <v>418</v>
      </c>
      <c r="B258" s="330" t="s">
        <v>2710</v>
      </c>
      <c r="C258" s="330">
        <v>245.0</v>
      </c>
      <c r="D258" s="330">
        <v>63.0</v>
      </c>
      <c r="E258" s="330" t="s">
        <v>974</v>
      </c>
      <c r="F258" s="330" t="s">
        <v>2754</v>
      </c>
      <c r="G258" s="330"/>
      <c r="H258" s="330" t="s">
        <v>962</v>
      </c>
      <c r="I258" s="330" t="s">
        <v>2732</v>
      </c>
      <c r="J258" s="330"/>
      <c r="K258" s="330" t="s">
        <v>1188</v>
      </c>
      <c r="L258" s="330" t="s">
        <v>2748</v>
      </c>
      <c r="M258" s="330"/>
      <c r="N258" s="330" t="s">
        <v>2734</v>
      </c>
      <c r="O258" s="330" t="s">
        <v>2735</v>
      </c>
      <c r="P258" s="330">
        <v>0.62342</v>
      </c>
      <c r="Q258" s="330" t="s">
        <v>2717</v>
      </c>
      <c r="R258" s="330" t="s">
        <v>2719</v>
      </c>
      <c r="S258" s="330" t="s">
        <v>2718</v>
      </c>
      <c r="T258" s="330" t="s">
        <v>2719</v>
      </c>
      <c r="U258" s="330">
        <v>0.62342</v>
      </c>
      <c r="V258" s="330" t="s">
        <v>2718</v>
      </c>
      <c r="W258" s="330" t="b">
        <v>0</v>
      </c>
      <c r="X258" s="330">
        <v>2021.0</v>
      </c>
      <c r="Y258" s="330" t="s">
        <v>2736</v>
      </c>
      <c r="Z258" s="330" t="s">
        <v>2713</v>
      </c>
      <c r="AA258" s="330"/>
      <c r="AB258" s="330" t="s">
        <v>2720</v>
      </c>
      <c r="AC258" s="330" t="s">
        <v>2737</v>
      </c>
      <c r="AD258" s="330" t="s">
        <v>419</v>
      </c>
    </row>
    <row r="259" ht="15.75" customHeight="1">
      <c r="A259" s="329" t="s">
        <v>418</v>
      </c>
      <c r="B259" s="330" t="s">
        <v>2710</v>
      </c>
      <c r="C259" s="330">
        <v>246.0</v>
      </c>
      <c r="D259" s="330">
        <v>63.0</v>
      </c>
      <c r="E259" s="330" t="s">
        <v>974</v>
      </c>
      <c r="F259" s="330" t="s">
        <v>2754</v>
      </c>
      <c r="G259" s="330"/>
      <c r="H259" s="330" t="s">
        <v>962</v>
      </c>
      <c r="I259" s="330" t="s">
        <v>2732</v>
      </c>
      <c r="J259" s="330"/>
      <c r="K259" s="330" t="s">
        <v>1188</v>
      </c>
      <c r="L259" s="330" t="s">
        <v>2748</v>
      </c>
      <c r="M259" s="330"/>
      <c r="N259" s="330" t="s">
        <v>2734</v>
      </c>
      <c r="O259" s="330" t="s">
        <v>2716</v>
      </c>
      <c r="P259" s="330">
        <v>0.60973</v>
      </c>
      <c r="Q259" s="330" t="s">
        <v>2717</v>
      </c>
      <c r="R259" s="330" t="s">
        <v>2719</v>
      </c>
      <c r="S259" s="330" t="s">
        <v>2718</v>
      </c>
      <c r="T259" s="330" t="s">
        <v>2719</v>
      </c>
      <c r="U259" s="330">
        <v>0.60973</v>
      </c>
      <c r="V259" s="330" t="s">
        <v>2718</v>
      </c>
      <c r="W259" s="330" t="b">
        <v>0</v>
      </c>
      <c r="X259" s="330">
        <v>2021.0</v>
      </c>
      <c r="Y259" s="330" t="s">
        <v>2736</v>
      </c>
      <c r="Z259" s="330" t="s">
        <v>2713</v>
      </c>
      <c r="AA259" s="330"/>
      <c r="AB259" s="330" t="s">
        <v>2720</v>
      </c>
      <c r="AC259" s="330" t="s">
        <v>2737</v>
      </c>
      <c r="AD259" s="330" t="s">
        <v>419</v>
      </c>
    </row>
    <row r="260" ht="15.75" customHeight="1">
      <c r="A260" s="329" t="s">
        <v>418</v>
      </c>
      <c r="B260" s="330" t="s">
        <v>2710</v>
      </c>
      <c r="C260" s="330">
        <v>247.0</v>
      </c>
      <c r="D260" s="330">
        <v>63.0</v>
      </c>
      <c r="E260" s="330" t="s">
        <v>974</v>
      </c>
      <c r="F260" s="330" t="s">
        <v>2754</v>
      </c>
      <c r="G260" s="330"/>
      <c r="H260" s="330" t="s">
        <v>962</v>
      </c>
      <c r="I260" s="330" t="s">
        <v>2732</v>
      </c>
      <c r="J260" s="330"/>
      <c r="K260" s="330" t="s">
        <v>1188</v>
      </c>
      <c r="L260" s="330" t="s">
        <v>2748</v>
      </c>
      <c r="M260" s="330"/>
      <c r="N260" s="330" t="s">
        <v>2734</v>
      </c>
      <c r="O260" s="330" t="s">
        <v>2721</v>
      </c>
      <c r="P260" s="331">
        <v>4.4E-6</v>
      </c>
      <c r="Q260" s="330" t="s">
        <v>2717</v>
      </c>
      <c r="R260" s="330" t="s">
        <v>2719</v>
      </c>
      <c r="S260" s="330" t="s">
        <v>2718</v>
      </c>
      <c r="T260" s="330" t="s">
        <v>2719</v>
      </c>
      <c r="U260" s="331">
        <v>4.4E-6</v>
      </c>
      <c r="V260" s="330" t="s">
        <v>2718</v>
      </c>
      <c r="W260" s="330" t="b">
        <v>0</v>
      </c>
      <c r="X260" s="330">
        <v>2021.0</v>
      </c>
      <c r="Y260" s="330" t="s">
        <v>2736</v>
      </c>
      <c r="Z260" s="330" t="s">
        <v>2713</v>
      </c>
      <c r="AA260" s="330"/>
      <c r="AB260" s="330" t="s">
        <v>2720</v>
      </c>
      <c r="AC260" s="330" t="s">
        <v>2737</v>
      </c>
      <c r="AD260" s="330" t="s">
        <v>419</v>
      </c>
    </row>
    <row r="261" ht="15.75" customHeight="1">
      <c r="A261" s="329" t="s">
        <v>418</v>
      </c>
      <c r="B261" s="330" t="s">
        <v>2710</v>
      </c>
      <c r="C261" s="330">
        <v>248.0</v>
      </c>
      <c r="D261" s="330">
        <v>63.0</v>
      </c>
      <c r="E261" s="330" t="s">
        <v>974</v>
      </c>
      <c r="F261" s="330" t="s">
        <v>2754</v>
      </c>
      <c r="G261" s="330"/>
      <c r="H261" s="330" t="s">
        <v>962</v>
      </c>
      <c r="I261" s="330" t="s">
        <v>2732</v>
      </c>
      <c r="J261" s="330"/>
      <c r="K261" s="330" t="s">
        <v>1188</v>
      </c>
      <c r="L261" s="330" t="s">
        <v>2748</v>
      </c>
      <c r="M261" s="330"/>
      <c r="N261" s="330" t="s">
        <v>2734</v>
      </c>
      <c r="O261" s="330" t="s">
        <v>2724</v>
      </c>
      <c r="P261" s="331">
        <v>4.56040268456375E-5</v>
      </c>
      <c r="Q261" s="330" t="s">
        <v>2717</v>
      </c>
      <c r="R261" s="330" t="s">
        <v>2719</v>
      </c>
      <c r="S261" s="330" t="s">
        <v>2718</v>
      </c>
      <c r="T261" s="330" t="s">
        <v>2719</v>
      </c>
      <c r="U261" s="331">
        <v>4.56040268456375E-5</v>
      </c>
      <c r="V261" s="330" t="s">
        <v>2718</v>
      </c>
      <c r="W261" s="330" t="b">
        <v>0</v>
      </c>
      <c r="X261" s="330">
        <v>2021.0</v>
      </c>
      <c r="Y261" s="330" t="s">
        <v>2736</v>
      </c>
      <c r="Z261" s="330" t="s">
        <v>2713</v>
      </c>
      <c r="AA261" s="330"/>
      <c r="AB261" s="330" t="s">
        <v>2720</v>
      </c>
      <c r="AC261" s="330" t="s">
        <v>2737</v>
      </c>
      <c r="AD261" s="330" t="s">
        <v>419</v>
      </c>
    </row>
    <row r="262" ht="15.75" customHeight="1">
      <c r="A262" s="329" t="s">
        <v>418</v>
      </c>
      <c r="B262" s="330" t="s">
        <v>2710</v>
      </c>
      <c r="C262" s="330">
        <v>249.0</v>
      </c>
      <c r="D262" s="330">
        <v>64.0</v>
      </c>
      <c r="E262" s="330" t="s">
        <v>974</v>
      </c>
      <c r="F262" s="330" t="s">
        <v>2754</v>
      </c>
      <c r="G262" s="330"/>
      <c r="H262" s="330" t="s">
        <v>962</v>
      </c>
      <c r="I262" s="330" t="s">
        <v>2732</v>
      </c>
      <c r="J262" s="330"/>
      <c r="K262" s="330" t="s">
        <v>1188</v>
      </c>
      <c r="L262" s="330" t="s">
        <v>2749</v>
      </c>
      <c r="M262" s="330"/>
      <c r="N262" s="330" t="s">
        <v>2734</v>
      </c>
      <c r="O262" s="330" t="s">
        <v>2735</v>
      </c>
      <c r="P262" s="330">
        <v>0.77585</v>
      </c>
      <c r="Q262" s="330" t="s">
        <v>2717</v>
      </c>
      <c r="R262" s="330" t="s">
        <v>2719</v>
      </c>
      <c r="S262" s="330" t="s">
        <v>2718</v>
      </c>
      <c r="T262" s="330" t="s">
        <v>2719</v>
      </c>
      <c r="U262" s="330">
        <v>0.77585</v>
      </c>
      <c r="V262" s="330" t="s">
        <v>2718</v>
      </c>
      <c r="W262" s="330" t="b">
        <v>0</v>
      </c>
      <c r="X262" s="330">
        <v>2021.0</v>
      </c>
      <c r="Y262" s="330" t="s">
        <v>2736</v>
      </c>
      <c r="Z262" s="330" t="s">
        <v>2713</v>
      </c>
      <c r="AA262" s="330"/>
      <c r="AB262" s="330" t="s">
        <v>2720</v>
      </c>
      <c r="AC262" s="330" t="s">
        <v>2737</v>
      </c>
      <c r="AD262" s="330" t="s">
        <v>419</v>
      </c>
    </row>
    <row r="263" ht="15.75" customHeight="1">
      <c r="A263" s="329" t="s">
        <v>418</v>
      </c>
      <c r="B263" s="330" t="s">
        <v>2710</v>
      </c>
      <c r="C263" s="330">
        <v>250.0</v>
      </c>
      <c r="D263" s="330">
        <v>64.0</v>
      </c>
      <c r="E263" s="330" t="s">
        <v>974</v>
      </c>
      <c r="F263" s="330" t="s">
        <v>2754</v>
      </c>
      <c r="G263" s="330"/>
      <c r="H263" s="330" t="s">
        <v>962</v>
      </c>
      <c r="I263" s="330" t="s">
        <v>2732</v>
      </c>
      <c r="J263" s="330"/>
      <c r="K263" s="330" t="s">
        <v>1188</v>
      </c>
      <c r="L263" s="330" t="s">
        <v>2749</v>
      </c>
      <c r="M263" s="330"/>
      <c r="N263" s="330" t="s">
        <v>2734</v>
      </c>
      <c r="O263" s="330" t="s">
        <v>2716</v>
      </c>
      <c r="P263" s="330">
        <v>0.76216</v>
      </c>
      <c r="Q263" s="330" t="s">
        <v>2717</v>
      </c>
      <c r="R263" s="330" t="s">
        <v>2719</v>
      </c>
      <c r="S263" s="330" t="s">
        <v>2718</v>
      </c>
      <c r="T263" s="330" t="s">
        <v>2719</v>
      </c>
      <c r="U263" s="330">
        <v>0.76216</v>
      </c>
      <c r="V263" s="330" t="s">
        <v>2718</v>
      </c>
      <c r="W263" s="330" t="b">
        <v>0</v>
      </c>
      <c r="X263" s="330">
        <v>2021.0</v>
      </c>
      <c r="Y263" s="330" t="s">
        <v>2736</v>
      </c>
      <c r="Z263" s="330" t="s">
        <v>2713</v>
      </c>
      <c r="AA263" s="330"/>
      <c r="AB263" s="330" t="s">
        <v>2720</v>
      </c>
      <c r="AC263" s="330" t="s">
        <v>2737</v>
      </c>
      <c r="AD263" s="330" t="s">
        <v>419</v>
      </c>
    </row>
    <row r="264" ht="15.75" customHeight="1">
      <c r="A264" s="329" t="s">
        <v>418</v>
      </c>
      <c r="B264" s="330" t="s">
        <v>2710</v>
      </c>
      <c r="C264" s="330">
        <v>251.0</v>
      </c>
      <c r="D264" s="330">
        <v>64.0</v>
      </c>
      <c r="E264" s="330" t="s">
        <v>974</v>
      </c>
      <c r="F264" s="330" t="s">
        <v>2754</v>
      </c>
      <c r="G264" s="330"/>
      <c r="H264" s="330" t="s">
        <v>962</v>
      </c>
      <c r="I264" s="330" t="s">
        <v>2732</v>
      </c>
      <c r="J264" s="330"/>
      <c r="K264" s="330" t="s">
        <v>1188</v>
      </c>
      <c r="L264" s="330" t="s">
        <v>2749</v>
      </c>
      <c r="M264" s="330"/>
      <c r="N264" s="330" t="s">
        <v>2734</v>
      </c>
      <c r="O264" s="330" t="s">
        <v>2721</v>
      </c>
      <c r="P264" s="331">
        <v>4.4E-6</v>
      </c>
      <c r="Q264" s="330" t="s">
        <v>2717</v>
      </c>
      <c r="R264" s="330" t="s">
        <v>2719</v>
      </c>
      <c r="S264" s="330" t="s">
        <v>2718</v>
      </c>
      <c r="T264" s="330" t="s">
        <v>2719</v>
      </c>
      <c r="U264" s="331">
        <v>4.4E-6</v>
      </c>
      <c r="V264" s="330" t="s">
        <v>2718</v>
      </c>
      <c r="W264" s="330" t="b">
        <v>0</v>
      </c>
      <c r="X264" s="330">
        <v>2021.0</v>
      </c>
      <c r="Y264" s="330" t="s">
        <v>2736</v>
      </c>
      <c r="Z264" s="330" t="s">
        <v>2713</v>
      </c>
      <c r="AA264" s="330"/>
      <c r="AB264" s="330" t="s">
        <v>2720</v>
      </c>
      <c r="AC264" s="330" t="s">
        <v>2737</v>
      </c>
      <c r="AD264" s="330" t="s">
        <v>419</v>
      </c>
    </row>
    <row r="265" ht="15.75" customHeight="1">
      <c r="A265" s="329" t="s">
        <v>418</v>
      </c>
      <c r="B265" s="330" t="s">
        <v>2710</v>
      </c>
      <c r="C265" s="330">
        <v>252.0</v>
      </c>
      <c r="D265" s="330">
        <v>64.0</v>
      </c>
      <c r="E265" s="330" t="s">
        <v>974</v>
      </c>
      <c r="F265" s="330" t="s">
        <v>2754</v>
      </c>
      <c r="G265" s="330"/>
      <c r="H265" s="330" t="s">
        <v>962</v>
      </c>
      <c r="I265" s="330" t="s">
        <v>2732</v>
      </c>
      <c r="J265" s="330"/>
      <c r="K265" s="330" t="s">
        <v>1188</v>
      </c>
      <c r="L265" s="330" t="s">
        <v>2749</v>
      </c>
      <c r="M265" s="330"/>
      <c r="N265" s="330" t="s">
        <v>2734</v>
      </c>
      <c r="O265" s="330" t="s">
        <v>2724</v>
      </c>
      <c r="P265" s="331">
        <v>4.56040268456375E-5</v>
      </c>
      <c r="Q265" s="330" t="s">
        <v>2717</v>
      </c>
      <c r="R265" s="330" t="s">
        <v>2719</v>
      </c>
      <c r="S265" s="330" t="s">
        <v>2718</v>
      </c>
      <c r="T265" s="330" t="s">
        <v>2719</v>
      </c>
      <c r="U265" s="331">
        <v>4.56040268456375E-5</v>
      </c>
      <c r="V265" s="330" t="s">
        <v>2718</v>
      </c>
      <c r="W265" s="330" t="b">
        <v>0</v>
      </c>
      <c r="X265" s="330">
        <v>2021.0</v>
      </c>
      <c r="Y265" s="330" t="s">
        <v>2736</v>
      </c>
      <c r="Z265" s="330" t="s">
        <v>2713</v>
      </c>
      <c r="AA265" s="330"/>
      <c r="AB265" s="330" t="s">
        <v>2720</v>
      </c>
      <c r="AC265" s="330" t="s">
        <v>2737</v>
      </c>
      <c r="AD265" s="330" t="s">
        <v>419</v>
      </c>
    </row>
    <row r="266" ht="15.75" customHeight="1">
      <c r="A266" s="329" t="s">
        <v>418</v>
      </c>
      <c r="B266" s="330" t="s">
        <v>2710</v>
      </c>
      <c r="C266" s="330">
        <v>253.0</v>
      </c>
      <c r="D266" s="330">
        <v>65.0</v>
      </c>
      <c r="E266" s="330" t="s">
        <v>974</v>
      </c>
      <c r="F266" s="330" t="s">
        <v>2754</v>
      </c>
      <c r="G266" s="330"/>
      <c r="H266" s="330" t="s">
        <v>962</v>
      </c>
      <c r="I266" s="330" t="s">
        <v>2732</v>
      </c>
      <c r="J266" s="330"/>
      <c r="K266" s="330" t="s">
        <v>1188</v>
      </c>
      <c r="L266" s="330" t="s">
        <v>2750</v>
      </c>
      <c r="M266" s="330"/>
      <c r="N266" s="330" t="s">
        <v>2734</v>
      </c>
      <c r="O266" s="330" t="s">
        <v>2735</v>
      </c>
      <c r="P266" s="330">
        <v>0.92829</v>
      </c>
      <c r="Q266" s="330" t="s">
        <v>2717</v>
      </c>
      <c r="R266" s="330" t="s">
        <v>2719</v>
      </c>
      <c r="S266" s="330" t="s">
        <v>2718</v>
      </c>
      <c r="T266" s="330" t="s">
        <v>2719</v>
      </c>
      <c r="U266" s="330">
        <v>0.92829</v>
      </c>
      <c r="V266" s="330" t="s">
        <v>2718</v>
      </c>
      <c r="W266" s="330" t="b">
        <v>0</v>
      </c>
      <c r="X266" s="330">
        <v>2021.0</v>
      </c>
      <c r="Y266" s="330" t="s">
        <v>2736</v>
      </c>
      <c r="Z266" s="330" t="s">
        <v>2713</v>
      </c>
      <c r="AA266" s="330"/>
      <c r="AB266" s="330" t="s">
        <v>2720</v>
      </c>
      <c r="AC266" s="330" t="s">
        <v>2737</v>
      </c>
      <c r="AD266" s="330" t="s">
        <v>419</v>
      </c>
    </row>
    <row r="267" ht="15.75" customHeight="1">
      <c r="A267" s="329" t="s">
        <v>418</v>
      </c>
      <c r="B267" s="330" t="s">
        <v>2710</v>
      </c>
      <c r="C267" s="330">
        <v>254.0</v>
      </c>
      <c r="D267" s="330">
        <v>65.0</v>
      </c>
      <c r="E267" s="330" t="s">
        <v>974</v>
      </c>
      <c r="F267" s="330" t="s">
        <v>2754</v>
      </c>
      <c r="G267" s="330"/>
      <c r="H267" s="330" t="s">
        <v>962</v>
      </c>
      <c r="I267" s="330" t="s">
        <v>2732</v>
      </c>
      <c r="J267" s="330"/>
      <c r="K267" s="330" t="s">
        <v>1188</v>
      </c>
      <c r="L267" s="330" t="s">
        <v>2750</v>
      </c>
      <c r="M267" s="330"/>
      <c r="N267" s="330" t="s">
        <v>2734</v>
      </c>
      <c r="O267" s="330" t="s">
        <v>2716</v>
      </c>
      <c r="P267" s="330">
        <v>0.9146</v>
      </c>
      <c r="Q267" s="330" t="s">
        <v>2717</v>
      </c>
      <c r="R267" s="330" t="s">
        <v>2719</v>
      </c>
      <c r="S267" s="330" t="s">
        <v>2718</v>
      </c>
      <c r="T267" s="330" t="s">
        <v>2719</v>
      </c>
      <c r="U267" s="330">
        <v>0.9146</v>
      </c>
      <c r="V267" s="330" t="s">
        <v>2718</v>
      </c>
      <c r="W267" s="330" t="b">
        <v>0</v>
      </c>
      <c r="X267" s="330">
        <v>2021.0</v>
      </c>
      <c r="Y267" s="330" t="s">
        <v>2736</v>
      </c>
      <c r="Z267" s="330" t="s">
        <v>2713</v>
      </c>
      <c r="AA267" s="330"/>
      <c r="AB267" s="330" t="s">
        <v>2720</v>
      </c>
      <c r="AC267" s="330" t="s">
        <v>2737</v>
      </c>
      <c r="AD267" s="330" t="s">
        <v>419</v>
      </c>
    </row>
    <row r="268" ht="15.75" customHeight="1">
      <c r="A268" s="329" t="s">
        <v>418</v>
      </c>
      <c r="B268" s="330" t="s">
        <v>2710</v>
      </c>
      <c r="C268" s="330">
        <v>255.0</v>
      </c>
      <c r="D268" s="330">
        <v>65.0</v>
      </c>
      <c r="E268" s="330" t="s">
        <v>974</v>
      </c>
      <c r="F268" s="330" t="s">
        <v>2754</v>
      </c>
      <c r="G268" s="330"/>
      <c r="H268" s="330" t="s">
        <v>962</v>
      </c>
      <c r="I268" s="330" t="s">
        <v>2732</v>
      </c>
      <c r="J268" s="330"/>
      <c r="K268" s="330" t="s">
        <v>1188</v>
      </c>
      <c r="L268" s="330" t="s">
        <v>2750</v>
      </c>
      <c r="M268" s="330"/>
      <c r="N268" s="330" t="s">
        <v>2734</v>
      </c>
      <c r="O268" s="330" t="s">
        <v>2721</v>
      </c>
      <c r="P268" s="331">
        <v>4.4E-6</v>
      </c>
      <c r="Q268" s="330" t="s">
        <v>2717</v>
      </c>
      <c r="R268" s="330" t="s">
        <v>2719</v>
      </c>
      <c r="S268" s="330" t="s">
        <v>2718</v>
      </c>
      <c r="T268" s="330" t="s">
        <v>2719</v>
      </c>
      <c r="U268" s="331">
        <v>4.4E-6</v>
      </c>
      <c r="V268" s="330" t="s">
        <v>2718</v>
      </c>
      <c r="W268" s="330" t="b">
        <v>0</v>
      </c>
      <c r="X268" s="330">
        <v>2021.0</v>
      </c>
      <c r="Y268" s="330" t="s">
        <v>2736</v>
      </c>
      <c r="Z268" s="330" t="s">
        <v>2713</v>
      </c>
      <c r="AA268" s="330"/>
      <c r="AB268" s="330" t="s">
        <v>2720</v>
      </c>
      <c r="AC268" s="330" t="s">
        <v>2737</v>
      </c>
      <c r="AD268" s="330" t="s">
        <v>419</v>
      </c>
    </row>
    <row r="269" ht="15.75" customHeight="1">
      <c r="A269" s="329" t="s">
        <v>418</v>
      </c>
      <c r="B269" s="330" t="s">
        <v>2710</v>
      </c>
      <c r="C269" s="330">
        <v>256.0</v>
      </c>
      <c r="D269" s="330">
        <v>65.0</v>
      </c>
      <c r="E269" s="330" t="s">
        <v>974</v>
      </c>
      <c r="F269" s="330" t="s">
        <v>2754</v>
      </c>
      <c r="G269" s="330"/>
      <c r="H269" s="330" t="s">
        <v>962</v>
      </c>
      <c r="I269" s="330" t="s">
        <v>2732</v>
      </c>
      <c r="J269" s="330"/>
      <c r="K269" s="330" t="s">
        <v>1188</v>
      </c>
      <c r="L269" s="330" t="s">
        <v>2750</v>
      </c>
      <c r="M269" s="330"/>
      <c r="N269" s="330" t="s">
        <v>2734</v>
      </c>
      <c r="O269" s="330" t="s">
        <v>2724</v>
      </c>
      <c r="P269" s="331">
        <v>4.56040268456375E-5</v>
      </c>
      <c r="Q269" s="330" t="s">
        <v>2717</v>
      </c>
      <c r="R269" s="330" t="s">
        <v>2719</v>
      </c>
      <c r="S269" s="330" t="s">
        <v>2718</v>
      </c>
      <c r="T269" s="330" t="s">
        <v>2719</v>
      </c>
      <c r="U269" s="331">
        <v>4.56040268456375E-5</v>
      </c>
      <c r="V269" s="330" t="s">
        <v>2718</v>
      </c>
      <c r="W269" s="330" t="b">
        <v>0</v>
      </c>
      <c r="X269" s="330">
        <v>2021.0</v>
      </c>
      <c r="Y269" s="330" t="s">
        <v>2736</v>
      </c>
      <c r="Z269" s="330" t="s">
        <v>2713</v>
      </c>
      <c r="AA269" s="330"/>
      <c r="AB269" s="330" t="s">
        <v>2720</v>
      </c>
      <c r="AC269" s="330" t="s">
        <v>2737</v>
      </c>
      <c r="AD269" s="330" t="s">
        <v>419</v>
      </c>
    </row>
    <row r="270" ht="15.75" customHeight="1">
      <c r="A270" s="329" t="s">
        <v>418</v>
      </c>
      <c r="B270" s="330" t="s">
        <v>2710</v>
      </c>
      <c r="C270" s="330">
        <v>257.0</v>
      </c>
      <c r="D270" s="330">
        <v>66.0</v>
      </c>
      <c r="E270" s="330" t="s">
        <v>974</v>
      </c>
      <c r="F270" s="330" t="s">
        <v>2754</v>
      </c>
      <c r="G270" s="330"/>
      <c r="H270" s="330" t="s">
        <v>962</v>
      </c>
      <c r="I270" s="330" t="s">
        <v>2732</v>
      </c>
      <c r="J270" s="330"/>
      <c r="K270" s="330" t="s">
        <v>1188</v>
      </c>
      <c r="L270" s="330" t="s">
        <v>2733</v>
      </c>
      <c r="M270" s="330"/>
      <c r="N270" s="330" t="s">
        <v>2734</v>
      </c>
      <c r="O270" s="330" t="s">
        <v>2735</v>
      </c>
      <c r="P270" s="330">
        <v>0.76976</v>
      </c>
      <c r="Q270" s="330" t="s">
        <v>2717</v>
      </c>
      <c r="R270" s="330" t="s">
        <v>2719</v>
      </c>
      <c r="S270" s="330" t="s">
        <v>2718</v>
      </c>
      <c r="T270" s="330" t="s">
        <v>2719</v>
      </c>
      <c r="U270" s="330">
        <v>0.76976</v>
      </c>
      <c r="V270" s="330" t="s">
        <v>2718</v>
      </c>
      <c r="W270" s="330" t="b">
        <v>0</v>
      </c>
      <c r="X270" s="330">
        <v>2021.0</v>
      </c>
      <c r="Y270" s="330" t="s">
        <v>2736</v>
      </c>
      <c r="Z270" s="330" t="s">
        <v>2713</v>
      </c>
      <c r="AA270" s="330"/>
      <c r="AB270" s="330" t="s">
        <v>2720</v>
      </c>
      <c r="AC270" s="330" t="s">
        <v>2737</v>
      </c>
      <c r="AD270" s="330" t="s">
        <v>419</v>
      </c>
    </row>
    <row r="271" ht="15.75" customHeight="1">
      <c r="A271" s="329" t="s">
        <v>418</v>
      </c>
      <c r="B271" s="330" t="s">
        <v>2710</v>
      </c>
      <c r="C271" s="330">
        <v>258.0</v>
      </c>
      <c r="D271" s="330">
        <v>66.0</v>
      </c>
      <c r="E271" s="330" t="s">
        <v>974</v>
      </c>
      <c r="F271" s="330" t="s">
        <v>2754</v>
      </c>
      <c r="G271" s="330"/>
      <c r="H271" s="330" t="s">
        <v>962</v>
      </c>
      <c r="I271" s="330" t="s">
        <v>2732</v>
      </c>
      <c r="J271" s="330"/>
      <c r="K271" s="330" t="s">
        <v>1188</v>
      </c>
      <c r="L271" s="330" t="s">
        <v>2733</v>
      </c>
      <c r="M271" s="330"/>
      <c r="N271" s="330" t="s">
        <v>2734</v>
      </c>
      <c r="O271" s="330" t="s">
        <v>2716</v>
      </c>
      <c r="P271" s="330">
        <v>0.75607</v>
      </c>
      <c r="Q271" s="330" t="s">
        <v>2717</v>
      </c>
      <c r="R271" s="330" t="s">
        <v>2719</v>
      </c>
      <c r="S271" s="330" t="s">
        <v>2718</v>
      </c>
      <c r="T271" s="330" t="s">
        <v>2719</v>
      </c>
      <c r="U271" s="330">
        <v>0.75607</v>
      </c>
      <c r="V271" s="330" t="s">
        <v>2718</v>
      </c>
      <c r="W271" s="330" t="b">
        <v>0</v>
      </c>
      <c r="X271" s="330">
        <v>2021.0</v>
      </c>
      <c r="Y271" s="330" t="s">
        <v>2736</v>
      </c>
      <c r="Z271" s="330" t="s">
        <v>2713</v>
      </c>
      <c r="AA271" s="330"/>
      <c r="AB271" s="330" t="s">
        <v>2720</v>
      </c>
      <c r="AC271" s="330" t="s">
        <v>2737</v>
      </c>
      <c r="AD271" s="330" t="s">
        <v>419</v>
      </c>
    </row>
    <row r="272" ht="15.75" customHeight="1">
      <c r="A272" s="329" t="s">
        <v>418</v>
      </c>
      <c r="B272" s="330" t="s">
        <v>2710</v>
      </c>
      <c r="C272" s="330">
        <v>259.0</v>
      </c>
      <c r="D272" s="330">
        <v>66.0</v>
      </c>
      <c r="E272" s="330" t="s">
        <v>974</v>
      </c>
      <c r="F272" s="330" t="s">
        <v>2754</v>
      </c>
      <c r="G272" s="330"/>
      <c r="H272" s="330" t="s">
        <v>962</v>
      </c>
      <c r="I272" s="330" t="s">
        <v>2732</v>
      </c>
      <c r="J272" s="330"/>
      <c r="K272" s="330" t="s">
        <v>1188</v>
      </c>
      <c r="L272" s="330" t="s">
        <v>2733</v>
      </c>
      <c r="M272" s="330"/>
      <c r="N272" s="330" t="s">
        <v>2734</v>
      </c>
      <c r="O272" s="330" t="s">
        <v>2721</v>
      </c>
      <c r="P272" s="331">
        <v>4.4E-6</v>
      </c>
      <c r="Q272" s="330" t="s">
        <v>2717</v>
      </c>
      <c r="R272" s="330" t="s">
        <v>2719</v>
      </c>
      <c r="S272" s="330" t="s">
        <v>2718</v>
      </c>
      <c r="T272" s="330" t="s">
        <v>2719</v>
      </c>
      <c r="U272" s="331">
        <v>4.4E-6</v>
      </c>
      <c r="V272" s="330" t="s">
        <v>2718</v>
      </c>
      <c r="W272" s="330" t="b">
        <v>0</v>
      </c>
      <c r="X272" s="330">
        <v>2021.0</v>
      </c>
      <c r="Y272" s="330" t="s">
        <v>2736</v>
      </c>
      <c r="Z272" s="330" t="s">
        <v>2713</v>
      </c>
      <c r="AA272" s="330"/>
      <c r="AB272" s="330" t="s">
        <v>2720</v>
      </c>
      <c r="AC272" s="330" t="s">
        <v>2737</v>
      </c>
      <c r="AD272" s="330" t="s">
        <v>419</v>
      </c>
    </row>
    <row r="273" ht="15.75" customHeight="1">
      <c r="A273" s="329" t="s">
        <v>418</v>
      </c>
      <c r="B273" s="330" t="s">
        <v>2710</v>
      </c>
      <c r="C273" s="330">
        <v>260.0</v>
      </c>
      <c r="D273" s="330">
        <v>66.0</v>
      </c>
      <c r="E273" s="330" t="s">
        <v>974</v>
      </c>
      <c r="F273" s="330" t="s">
        <v>2754</v>
      </c>
      <c r="G273" s="330"/>
      <c r="H273" s="330" t="s">
        <v>962</v>
      </c>
      <c r="I273" s="330" t="s">
        <v>2732</v>
      </c>
      <c r="J273" s="330"/>
      <c r="K273" s="330" t="s">
        <v>1188</v>
      </c>
      <c r="L273" s="330" t="s">
        <v>2733</v>
      </c>
      <c r="M273" s="330"/>
      <c r="N273" s="330" t="s">
        <v>2734</v>
      </c>
      <c r="O273" s="330" t="s">
        <v>2724</v>
      </c>
      <c r="P273" s="331">
        <v>4.56040268456375E-5</v>
      </c>
      <c r="Q273" s="330" t="s">
        <v>2717</v>
      </c>
      <c r="R273" s="330" t="s">
        <v>2719</v>
      </c>
      <c r="S273" s="330" t="s">
        <v>2718</v>
      </c>
      <c r="T273" s="330" t="s">
        <v>2719</v>
      </c>
      <c r="U273" s="331">
        <v>4.56040268456375E-5</v>
      </c>
      <c r="V273" s="330" t="s">
        <v>2718</v>
      </c>
      <c r="W273" s="330" t="b">
        <v>0</v>
      </c>
      <c r="X273" s="330">
        <v>2021.0</v>
      </c>
      <c r="Y273" s="330" t="s">
        <v>2736</v>
      </c>
      <c r="Z273" s="330" t="s">
        <v>2713</v>
      </c>
      <c r="AA273" s="330"/>
      <c r="AB273" s="330" t="s">
        <v>2720</v>
      </c>
      <c r="AC273" s="330" t="s">
        <v>2737</v>
      </c>
      <c r="AD273" s="330" t="s">
        <v>419</v>
      </c>
    </row>
    <row r="274" ht="15.75" customHeight="1">
      <c r="A274" s="329" t="s">
        <v>418</v>
      </c>
      <c r="B274" s="330" t="s">
        <v>2710</v>
      </c>
      <c r="C274" s="330">
        <v>261.0</v>
      </c>
      <c r="D274" s="330">
        <v>67.0</v>
      </c>
      <c r="E274" s="330" t="s">
        <v>974</v>
      </c>
      <c r="F274" s="330" t="s">
        <v>2754</v>
      </c>
      <c r="G274" s="330"/>
      <c r="H274" s="330" t="s">
        <v>962</v>
      </c>
      <c r="I274" s="330" t="s">
        <v>2732</v>
      </c>
      <c r="J274" s="330"/>
      <c r="K274" s="330" t="s">
        <v>1188</v>
      </c>
      <c r="L274" s="330" t="s">
        <v>2748</v>
      </c>
      <c r="M274" s="330"/>
      <c r="N274" s="330" t="s">
        <v>2740</v>
      </c>
      <c r="O274" s="330" t="s">
        <v>2735</v>
      </c>
      <c r="P274" s="330">
        <v>1.0033</v>
      </c>
      <c r="Q274" s="330" t="s">
        <v>2717</v>
      </c>
      <c r="R274" s="330" t="s">
        <v>2715</v>
      </c>
      <c r="S274" s="330" t="s">
        <v>2718</v>
      </c>
      <c r="T274" s="330" t="s">
        <v>2719</v>
      </c>
      <c r="U274" s="330">
        <v>0.623423266680751</v>
      </c>
      <c r="V274" s="330" t="s">
        <v>2718</v>
      </c>
      <c r="W274" s="330" t="b">
        <v>0</v>
      </c>
      <c r="X274" s="330">
        <v>2021.0</v>
      </c>
      <c r="Y274" s="330" t="s">
        <v>2736</v>
      </c>
      <c r="Z274" s="330" t="s">
        <v>2713</v>
      </c>
      <c r="AA274" s="330"/>
      <c r="AB274" s="330" t="s">
        <v>2720</v>
      </c>
      <c r="AC274" s="330" t="s">
        <v>2737</v>
      </c>
      <c r="AD274" s="330" t="s">
        <v>419</v>
      </c>
    </row>
    <row r="275" ht="15.75" customHeight="1">
      <c r="A275" s="329" t="s">
        <v>418</v>
      </c>
      <c r="B275" s="330" t="s">
        <v>2710</v>
      </c>
      <c r="C275" s="330">
        <v>262.0</v>
      </c>
      <c r="D275" s="330">
        <v>67.0</v>
      </c>
      <c r="E275" s="330" t="s">
        <v>974</v>
      </c>
      <c r="F275" s="330" t="s">
        <v>2754</v>
      </c>
      <c r="G275" s="330"/>
      <c r="H275" s="330" t="s">
        <v>962</v>
      </c>
      <c r="I275" s="330" t="s">
        <v>2732</v>
      </c>
      <c r="J275" s="330"/>
      <c r="K275" s="330" t="s">
        <v>1188</v>
      </c>
      <c r="L275" s="330" t="s">
        <v>2748</v>
      </c>
      <c r="M275" s="330"/>
      <c r="N275" s="330" t="s">
        <v>2740</v>
      </c>
      <c r="O275" s="330" t="s">
        <v>2716</v>
      </c>
      <c r="P275" s="330">
        <v>0.98127</v>
      </c>
      <c r="Q275" s="330" t="s">
        <v>2717</v>
      </c>
      <c r="R275" s="330" t="s">
        <v>2715</v>
      </c>
      <c r="S275" s="330" t="s">
        <v>2718</v>
      </c>
      <c r="T275" s="330" t="s">
        <v>2719</v>
      </c>
      <c r="U275" s="330">
        <v>0.609734425292355</v>
      </c>
      <c r="V275" s="330" t="s">
        <v>2718</v>
      </c>
      <c r="W275" s="330" t="b">
        <v>0</v>
      </c>
      <c r="X275" s="330">
        <v>2021.0</v>
      </c>
      <c r="Y275" s="330" t="s">
        <v>2736</v>
      </c>
      <c r="Z275" s="330" t="s">
        <v>2713</v>
      </c>
      <c r="AA275" s="330"/>
      <c r="AB275" s="330" t="s">
        <v>2720</v>
      </c>
      <c r="AC275" s="330" t="s">
        <v>2737</v>
      </c>
      <c r="AD275" s="330" t="s">
        <v>419</v>
      </c>
    </row>
    <row r="276" ht="15.75" customHeight="1">
      <c r="A276" s="329" t="s">
        <v>418</v>
      </c>
      <c r="B276" s="330" t="s">
        <v>2710</v>
      </c>
      <c r="C276" s="330">
        <v>263.0</v>
      </c>
      <c r="D276" s="330">
        <v>67.0</v>
      </c>
      <c r="E276" s="330" t="s">
        <v>974</v>
      </c>
      <c r="F276" s="330" t="s">
        <v>2754</v>
      </c>
      <c r="G276" s="330"/>
      <c r="H276" s="330" t="s">
        <v>962</v>
      </c>
      <c r="I276" s="330" t="s">
        <v>2732</v>
      </c>
      <c r="J276" s="330"/>
      <c r="K276" s="330" t="s">
        <v>1188</v>
      </c>
      <c r="L276" s="330" t="s">
        <v>2748</v>
      </c>
      <c r="M276" s="330"/>
      <c r="N276" s="330" t="s">
        <v>2740</v>
      </c>
      <c r="O276" s="330" t="s">
        <v>2721</v>
      </c>
      <c r="P276" s="331">
        <v>6.8E-6</v>
      </c>
      <c r="Q276" s="330" t="s">
        <v>2717</v>
      </c>
      <c r="R276" s="330" t="s">
        <v>2715</v>
      </c>
      <c r="S276" s="330" t="s">
        <v>2718</v>
      </c>
      <c r="T276" s="330" t="s">
        <v>2719</v>
      </c>
      <c r="U276" s="331">
        <v>4.225334609216E-6</v>
      </c>
      <c r="V276" s="330" t="s">
        <v>2718</v>
      </c>
      <c r="W276" s="330" t="b">
        <v>0</v>
      </c>
      <c r="X276" s="330">
        <v>2021.0</v>
      </c>
      <c r="Y276" s="330" t="s">
        <v>2736</v>
      </c>
      <c r="Z276" s="330" t="s">
        <v>2713</v>
      </c>
      <c r="AA276" s="330"/>
      <c r="AB276" s="330" t="s">
        <v>2720</v>
      </c>
      <c r="AC276" s="330" t="s">
        <v>2737</v>
      </c>
      <c r="AD276" s="330" t="s">
        <v>419</v>
      </c>
    </row>
    <row r="277" ht="15.75" customHeight="1">
      <c r="A277" s="329" t="s">
        <v>418</v>
      </c>
      <c r="B277" s="330" t="s">
        <v>2710</v>
      </c>
      <c r="C277" s="330">
        <v>264.0</v>
      </c>
      <c r="D277" s="330">
        <v>67.0</v>
      </c>
      <c r="E277" s="330" t="s">
        <v>974</v>
      </c>
      <c r="F277" s="330" t="s">
        <v>2754</v>
      </c>
      <c r="G277" s="330"/>
      <c r="H277" s="330" t="s">
        <v>962</v>
      </c>
      <c r="I277" s="330" t="s">
        <v>2732</v>
      </c>
      <c r="J277" s="330"/>
      <c r="K277" s="330" t="s">
        <v>1188</v>
      </c>
      <c r="L277" s="330" t="s">
        <v>2748</v>
      </c>
      <c r="M277" s="330"/>
      <c r="N277" s="330" t="s">
        <v>2740</v>
      </c>
      <c r="O277" s="330" t="s">
        <v>2724</v>
      </c>
      <c r="P277" s="331">
        <v>7.33557046979865E-5</v>
      </c>
      <c r="Q277" s="330" t="s">
        <v>2717</v>
      </c>
      <c r="R277" s="330" t="s">
        <v>2715</v>
      </c>
      <c r="S277" s="330" t="s">
        <v>2718</v>
      </c>
      <c r="T277" s="330" t="s">
        <v>2719</v>
      </c>
      <c r="U277" s="331">
        <v>4.55812349770627E-5</v>
      </c>
      <c r="V277" s="330" t="s">
        <v>2718</v>
      </c>
      <c r="W277" s="330" t="b">
        <v>0</v>
      </c>
      <c r="X277" s="330">
        <v>2021.0</v>
      </c>
      <c r="Y277" s="330" t="s">
        <v>2736</v>
      </c>
      <c r="Z277" s="330" t="s">
        <v>2713</v>
      </c>
      <c r="AA277" s="330"/>
      <c r="AB277" s="330" t="s">
        <v>2720</v>
      </c>
      <c r="AC277" s="330" t="s">
        <v>2737</v>
      </c>
      <c r="AD277" s="330" t="s">
        <v>419</v>
      </c>
    </row>
    <row r="278" ht="15.75" customHeight="1">
      <c r="A278" s="329" t="s">
        <v>418</v>
      </c>
      <c r="B278" s="330" t="s">
        <v>2710</v>
      </c>
      <c r="C278" s="330">
        <v>265.0</v>
      </c>
      <c r="D278" s="330">
        <v>68.0</v>
      </c>
      <c r="E278" s="330" t="s">
        <v>974</v>
      </c>
      <c r="F278" s="330" t="s">
        <v>2754</v>
      </c>
      <c r="G278" s="330"/>
      <c r="H278" s="330" t="s">
        <v>962</v>
      </c>
      <c r="I278" s="330" t="s">
        <v>2732</v>
      </c>
      <c r="J278" s="330"/>
      <c r="K278" s="330" t="s">
        <v>1188</v>
      </c>
      <c r="L278" s="330" t="s">
        <v>2749</v>
      </c>
      <c r="M278" s="330"/>
      <c r="N278" s="330" t="s">
        <v>2740</v>
      </c>
      <c r="O278" s="330" t="s">
        <v>2735</v>
      </c>
      <c r="P278" s="330">
        <v>1.24862</v>
      </c>
      <c r="Q278" s="330" t="s">
        <v>2717</v>
      </c>
      <c r="R278" s="330" t="s">
        <v>2715</v>
      </c>
      <c r="S278" s="330" t="s">
        <v>2718</v>
      </c>
      <c r="T278" s="330" t="s">
        <v>2719</v>
      </c>
      <c r="U278" s="330">
        <v>0.775858426435681</v>
      </c>
      <c r="V278" s="330" t="s">
        <v>2718</v>
      </c>
      <c r="W278" s="330" t="b">
        <v>0</v>
      </c>
      <c r="X278" s="330">
        <v>2021.0</v>
      </c>
      <c r="Y278" s="330" t="s">
        <v>2736</v>
      </c>
      <c r="Z278" s="330" t="s">
        <v>2713</v>
      </c>
      <c r="AA278" s="330"/>
      <c r="AB278" s="330" t="s">
        <v>2720</v>
      </c>
      <c r="AC278" s="330" t="s">
        <v>2737</v>
      </c>
      <c r="AD278" s="330" t="s">
        <v>419</v>
      </c>
    </row>
    <row r="279" ht="15.75" customHeight="1">
      <c r="A279" s="329" t="s">
        <v>418</v>
      </c>
      <c r="B279" s="330" t="s">
        <v>2710</v>
      </c>
      <c r="C279" s="330">
        <v>266.0</v>
      </c>
      <c r="D279" s="330">
        <v>68.0</v>
      </c>
      <c r="E279" s="330" t="s">
        <v>974</v>
      </c>
      <c r="F279" s="330" t="s">
        <v>2754</v>
      </c>
      <c r="G279" s="330"/>
      <c r="H279" s="330" t="s">
        <v>962</v>
      </c>
      <c r="I279" s="330" t="s">
        <v>2732</v>
      </c>
      <c r="J279" s="330"/>
      <c r="K279" s="330" t="s">
        <v>1188</v>
      </c>
      <c r="L279" s="330" t="s">
        <v>2749</v>
      </c>
      <c r="M279" s="330"/>
      <c r="N279" s="330" t="s">
        <v>2740</v>
      </c>
      <c r="O279" s="330" t="s">
        <v>2716</v>
      </c>
      <c r="P279" s="330">
        <v>1.22658</v>
      </c>
      <c r="Q279" s="330" t="s">
        <v>2717</v>
      </c>
      <c r="R279" s="330" t="s">
        <v>2715</v>
      </c>
      <c r="S279" s="330" t="s">
        <v>2718</v>
      </c>
      <c r="T279" s="330" t="s">
        <v>2719</v>
      </c>
      <c r="U279" s="330">
        <v>0.76216337131992</v>
      </c>
      <c r="V279" s="330" t="s">
        <v>2718</v>
      </c>
      <c r="W279" s="330" t="b">
        <v>0</v>
      </c>
      <c r="X279" s="330">
        <v>2021.0</v>
      </c>
      <c r="Y279" s="330" t="s">
        <v>2736</v>
      </c>
      <c r="Z279" s="330" t="s">
        <v>2713</v>
      </c>
      <c r="AA279" s="330"/>
      <c r="AB279" s="330" t="s">
        <v>2720</v>
      </c>
      <c r="AC279" s="330" t="s">
        <v>2737</v>
      </c>
      <c r="AD279" s="330" t="s">
        <v>419</v>
      </c>
    </row>
    <row r="280" ht="15.75" customHeight="1">
      <c r="A280" s="329" t="s">
        <v>418</v>
      </c>
      <c r="B280" s="330" t="s">
        <v>2710</v>
      </c>
      <c r="C280" s="330">
        <v>267.0</v>
      </c>
      <c r="D280" s="330">
        <v>68.0</v>
      </c>
      <c r="E280" s="330" t="s">
        <v>974</v>
      </c>
      <c r="F280" s="330" t="s">
        <v>2754</v>
      </c>
      <c r="G280" s="330"/>
      <c r="H280" s="330" t="s">
        <v>962</v>
      </c>
      <c r="I280" s="330" t="s">
        <v>2732</v>
      </c>
      <c r="J280" s="330"/>
      <c r="K280" s="330" t="s">
        <v>1188</v>
      </c>
      <c r="L280" s="330" t="s">
        <v>2749</v>
      </c>
      <c r="M280" s="330"/>
      <c r="N280" s="330" t="s">
        <v>2740</v>
      </c>
      <c r="O280" s="330" t="s">
        <v>2721</v>
      </c>
      <c r="P280" s="331">
        <v>6.8E-6</v>
      </c>
      <c r="Q280" s="330" t="s">
        <v>2717</v>
      </c>
      <c r="R280" s="330" t="s">
        <v>2715</v>
      </c>
      <c r="S280" s="330" t="s">
        <v>2718</v>
      </c>
      <c r="T280" s="330" t="s">
        <v>2719</v>
      </c>
      <c r="U280" s="331">
        <v>4.225334609216E-6</v>
      </c>
      <c r="V280" s="330" t="s">
        <v>2718</v>
      </c>
      <c r="W280" s="330" t="b">
        <v>0</v>
      </c>
      <c r="X280" s="330">
        <v>2021.0</v>
      </c>
      <c r="Y280" s="330" t="s">
        <v>2736</v>
      </c>
      <c r="Z280" s="330" t="s">
        <v>2713</v>
      </c>
      <c r="AA280" s="330"/>
      <c r="AB280" s="330" t="s">
        <v>2720</v>
      </c>
      <c r="AC280" s="330" t="s">
        <v>2737</v>
      </c>
      <c r="AD280" s="330" t="s">
        <v>419</v>
      </c>
    </row>
    <row r="281" ht="15.75" customHeight="1">
      <c r="A281" s="329" t="s">
        <v>418</v>
      </c>
      <c r="B281" s="330" t="s">
        <v>2710</v>
      </c>
      <c r="C281" s="330">
        <v>268.0</v>
      </c>
      <c r="D281" s="330">
        <v>68.0</v>
      </c>
      <c r="E281" s="330" t="s">
        <v>974</v>
      </c>
      <c r="F281" s="330" t="s">
        <v>2754</v>
      </c>
      <c r="G281" s="330"/>
      <c r="H281" s="330" t="s">
        <v>962</v>
      </c>
      <c r="I281" s="330" t="s">
        <v>2732</v>
      </c>
      <c r="J281" s="330"/>
      <c r="K281" s="330" t="s">
        <v>1188</v>
      </c>
      <c r="L281" s="330" t="s">
        <v>2749</v>
      </c>
      <c r="M281" s="330"/>
      <c r="N281" s="330" t="s">
        <v>2740</v>
      </c>
      <c r="O281" s="330" t="s">
        <v>2724</v>
      </c>
      <c r="P281" s="331">
        <v>7.33557046979865E-5</v>
      </c>
      <c r="Q281" s="330" t="s">
        <v>2717</v>
      </c>
      <c r="R281" s="330" t="s">
        <v>2715</v>
      </c>
      <c r="S281" s="330" t="s">
        <v>2718</v>
      </c>
      <c r="T281" s="330" t="s">
        <v>2719</v>
      </c>
      <c r="U281" s="331">
        <v>4.55812349770627E-5</v>
      </c>
      <c r="V281" s="330" t="s">
        <v>2718</v>
      </c>
      <c r="W281" s="330" t="b">
        <v>0</v>
      </c>
      <c r="X281" s="330">
        <v>2021.0</v>
      </c>
      <c r="Y281" s="330" t="s">
        <v>2736</v>
      </c>
      <c r="Z281" s="330" t="s">
        <v>2713</v>
      </c>
      <c r="AA281" s="330"/>
      <c r="AB281" s="330" t="s">
        <v>2720</v>
      </c>
      <c r="AC281" s="330" t="s">
        <v>2737</v>
      </c>
      <c r="AD281" s="330" t="s">
        <v>419</v>
      </c>
    </row>
    <row r="282" ht="15.75" customHeight="1">
      <c r="A282" s="329" t="s">
        <v>418</v>
      </c>
      <c r="B282" s="330" t="s">
        <v>2710</v>
      </c>
      <c r="C282" s="330">
        <v>269.0</v>
      </c>
      <c r="D282" s="330">
        <v>69.0</v>
      </c>
      <c r="E282" s="330" t="s">
        <v>974</v>
      </c>
      <c r="F282" s="330" t="s">
        <v>2754</v>
      </c>
      <c r="G282" s="330"/>
      <c r="H282" s="330" t="s">
        <v>962</v>
      </c>
      <c r="I282" s="330" t="s">
        <v>2732</v>
      </c>
      <c r="J282" s="330"/>
      <c r="K282" s="330" t="s">
        <v>1188</v>
      </c>
      <c r="L282" s="330" t="s">
        <v>2750</v>
      </c>
      <c r="M282" s="330"/>
      <c r="N282" s="330" t="s">
        <v>2740</v>
      </c>
      <c r="O282" s="330" t="s">
        <v>2735</v>
      </c>
      <c r="P282" s="330">
        <v>1.49393</v>
      </c>
      <c r="Q282" s="330" t="s">
        <v>2717</v>
      </c>
      <c r="R282" s="330" t="s">
        <v>2715</v>
      </c>
      <c r="S282" s="330" t="s">
        <v>2718</v>
      </c>
      <c r="T282" s="330" t="s">
        <v>2719</v>
      </c>
      <c r="U282" s="330">
        <v>0.928287372463245</v>
      </c>
      <c r="V282" s="330" t="s">
        <v>2718</v>
      </c>
      <c r="W282" s="330" t="b">
        <v>0</v>
      </c>
      <c r="X282" s="330">
        <v>2021.0</v>
      </c>
      <c r="Y282" s="330" t="s">
        <v>2736</v>
      </c>
      <c r="Z282" s="330" t="s">
        <v>2713</v>
      </c>
      <c r="AA282" s="330"/>
      <c r="AB282" s="330" t="s">
        <v>2720</v>
      </c>
      <c r="AC282" s="330" t="s">
        <v>2737</v>
      </c>
      <c r="AD282" s="330" t="s">
        <v>419</v>
      </c>
    </row>
    <row r="283" ht="15.75" customHeight="1">
      <c r="A283" s="329" t="s">
        <v>418</v>
      </c>
      <c r="B283" s="330" t="s">
        <v>2710</v>
      </c>
      <c r="C283" s="330">
        <v>270.0</v>
      </c>
      <c r="D283" s="330">
        <v>69.0</v>
      </c>
      <c r="E283" s="330" t="s">
        <v>974</v>
      </c>
      <c r="F283" s="330" t="s">
        <v>2754</v>
      </c>
      <c r="G283" s="330"/>
      <c r="H283" s="330" t="s">
        <v>962</v>
      </c>
      <c r="I283" s="330" t="s">
        <v>2732</v>
      </c>
      <c r="J283" s="330"/>
      <c r="K283" s="330" t="s">
        <v>1188</v>
      </c>
      <c r="L283" s="330" t="s">
        <v>2750</v>
      </c>
      <c r="M283" s="330"/>
      <c r="N283" s="330" t="s">
        <v>2740</v>
      </c>
      <c r="O283" s="330" t="s">
        <v>2716</v>
      </c>
      <c r="P283" s="330">
        <v>1.4719</v>
      </c>
      <c r="Q283" s="330" t="s">
        <v>2717</v>
      </c>
      <c r="R283" s="330" t="s">
        <v>2715</v>
      </c>
      <c r="S283" s="330" t="s">
        <v>2718</v>
      </c>
      <c r="T283" s="330" t="s">
        <v>2719</v>
      </c>
      <c r="U283" s="330">
        <v>0.91459853107485</v>
      </c>
      <c r="V283" s="330" t="s">
        <v>2718</v>
      </c>
      <c r="W283" s="330" t="b">
        <v>0</v>
      </c>
      <c r="X283" s="330">
        <v>2021.0</v>
      </c>
      <c r="Y283" s="330" t="s">
        <v>2736</v>
      </c>
      <c r="Z283" s="330" t="s">
        <v>2713</v>
      </c>
      <c r="AA283" s="330"/>
      <c r="AB283" s="330" t="s">
        <v>2720</v>
      </c>
      <c r="AC283" s="330" t="s">
        <v>2737</v>
      </c>
      <c r="AD283" s="330" t="s">
        <v>419</v>
      </c>
    </row>
    <row r="284" ht="15.75" customHeight="1">
      <c r="A284" s="329" t="s">
        <v>418</v>
      </c>
      <c r="B284" s="330" t="s">
        <v>2710</v>
      </c>
      <c r="C284" s="330">
        <v>271.0</v>
      </c>
      <c r="D284" s="330">
        <v>69.0</v>
      </c>
      <c r="E284" s="330" t="s">
        <v>974</v>
      </c>
      <c r="F284" s="330" t="s">
        <v>2754</v>
      </c>
      <c r="G284" s="330"/>
      <c r="H284" s="330" t="s">
        <v>962</v>
      </c>
      <c r="I284" s="330" t="s">
        <v>2732</v>
      </c>
      <c r="J284" s="330"/>
      <c r="K284" s="330" t="s">
        <v>1188</v>
      </c>
      <c r="L284" s="330" t="s">
        <v>2750</v>
      </c>
      <c r="M284" s="330"/>
      <c r="N284" s="330" t="s">
        <v>2740</v>
      </c>
      <c r="O284" s="330" t="s">
        <v>2721</v>
      </c>
      <c r="P284" s="331">
        <v>6.8E-6</v>
      </c>
      <c r="Q284" s="330" t="s">
        <v>2717</v>
      </c>
      <c r="R284" s="330" t="s">
        <v>2715</v>
      </c>
      <c r="S284" s="330" t="s">
        <v>2718</v>
      </c>
      <c r="T284" s="330" t="s">
        <v>2719</v>
      </c>
      <c r="U284" s="331">
        <v>4.225334609216E-6</v>
      </c>
      <c r="V284" s="330" t="s">
        <v>2718</v>
      </c>
      <c r="W284" s="330" t="b">
        <v>0</v>
      </c>
      <c r="X284" s="330">
        <v>2021.0</v>
      </c>
      <c r="Y284" s="330" t="s">
        <v>2736</v>
      </c>
      <c r="Z284" s="330" t="s">
        <v>2713</v>
      </c>
      <c r="AA284" s="330"/>
      <c r="AB284" s="330" t="s">
        <v>2720</v>
      </c>
      <c r="AC284" s="330" t="s">
        <v>2737</v>
      </c>
      <c r="AD284" s="330" t="s">
        <v>419</v>
      </c>
    </row>
    <row r="285" ht="15.75" customHeight="1">
      <c r="A285" s="329" t="s">
        <v>418</v>
      </c>
      <c r="B285" s="330" t="s">
        <v>2710</v>
      </c>
      <c r="C285" s="330">
        <v>272.0</v>
      </c>
      <c r="D285" s="330">
        <v>69.0</v>
      </c>
      <c r="E285" s="330" t="s">
        <v>974</v>
      </c>
      <c r="F285" s="330" t="s">
        <v>2754</v>
      </c>
      <c r="G285" s="330"/>
      <c r="H285" s="330" t="s">
        <v>962</v>
      </c>
      <c r="I285" s="330" t="s">
        <v>2732</v>
      </c>
      <c r="J285" s="330"/>
      <c r="K285" s="330" t="s">
        <v>1188</v>
      </c>
      <c r="L285" s="330" t="s">
        <v>2750</v>
      </c>
      <c r="M285" s="330"/>
      <c r="N285" s="330" t="s">
        <v>2740</v>
      </c>
      <c r="O285" s="330" t="s">
        <v>2724</v>
      </c>
      <c r="P285" s="331">
        <v>7.33557046979865E-5</v>
      </c>
      <c r="Q285" s="330" t="s">
        <v>2717</v>
      </c>
      <c r="R285" s="330" t="s">
        <v>2715</v>
      </c>
      <c r="S285" s="330" t="s">
        <v>2718</v>
      </c>
      <c r="T285" s="330" t="s">
        <v>2719</v>
      </c>
      <c r="U285" s="331">
        <v>4.55812349770627E-5</v>
      </c>
      <c r="V285" s="330" t="s">
        <v>2718</v>
      </c>
      <c r="W285" s="330" t="b">
        <v>0</v>
      </c>
      <c r="X285" s="330">
        <v>2021.0</v>
      </c>
      <c r="Y285" s="330" t="s">
        <v>2736</v>
      </c>
      <c r="Z285" s="330" t="s">
        <v>2713</v>
      </c>
      <c r="AA285" s="330"/>
      <c r="AB285" s="330" t="s">
        <v>2720</v>
      </c>
      <c r="AC285" s="330" t="s">
        <v>2737</v>
      </c>
      <c r="AD285" s="330" t="s">
        <v>419</v>
      </c>
    </row>
    <row r="286" ht="15.75" customHeight="1">
      <c r="A286" s="329" t="s">
        <v>418</v>
      </c>
      <c r="B286" s="330" t="s">
        <v>2710</v>
      </c>
      <c r="C286" s="330">
        <v>273.0</v>
      </c>
      <c r="D286" s="330">
        <v>70.0</v>
      </c>
      <c r="E286" s="330" t="s">
        <v>974</v>
      </c>
      <c r="F286" s="330" t="s">
        <v>2754</v>
      </c>
      <c r="G286" s="330"/>
      <c r="H286" s="330" t="s">
        <v>962</v>
      </c>
      <c r="I286" s="330" t="s">
        <v>2732</v>
      </c>
      <c r="J286" s="330"/>
      <c r="K286" s="330" t="s">
        <v>1188</v>
      </c>
      <c r="L286" s="330" t="s">
        <v>2733</v>
      </c>
      <c r="M286" s="330"/>
      <c r="N286" s="330" t="s">
        <v>2740</v>
      </c>
      <c r="O286" s="330" t="s">
        <v>2735</v>
      </c>
      <c r="P286" s="330">
        <v>1.2388</v>
      </c>
      <c r="Q286" s="330" t="s">
        <v>2717</v>
      </c>
      <c r="R286" s="330" t="s">
        <v>2715</v>
      </c>
      <c r="S286" s="330" t="s">
        <v>2718</v>
      </c>
      <c r="T286" s="330" t="s">
        <v>2719</v>
      </c>
      <c r="U286" s="330">
        <v>0.76975654616178</v>
      </c>
      <c r="V286" s="330" t="s">
        <v>2718</v>
      </c>
      <c r="W286" s="330" t="b">
        <v>0</v>
      </c>
      <c r="X286" s="330">
        <v>2021.0</v>
      </c>
      <c r="Y286" s="330" t="s">
        <v>2736</v>
      </c>
      <c r="Z286" s="330" t="s">
        <v>2713</v>
      </c>
      <c r="AA286" s="330"/>
      <c r="AB286" s="330" t="s">
        <v>2720</v>
      </c>
      <c r="AC286" s="330" t="s">
        <v>2737</v>
      </c>
      <c r="AD286" s="330" t="s">
        <v>419</v>
      </c>
    </row>
    <row r="287" ht="15.75" customHeight="1">
      <c r="A287" s="329" t="s">
        <v>418</v>
      </c>
      <c r="B287" s="330" t="s">
        <v>2710</v>
      </c>
      <c r="C287" s="330">
        <v>274.0</v>
      </c>
      <c r="D287" s="330">
        <v>70.0</v>
      </c>
      <c r="E287" s="330" t="s">
        <v>974</v>
      </c>
      <c r="F287" s="330" t="s">
        <v>2754</v>
      </c>
      <c r="G287" s="330"/>
      <c r="H287" s="330" t="s">
        <v>962</v>
      </c>
      <c r="I287" s="330" t="s">
        <v>2732</v>
      </c>
      <c r="J287" s="330"/>
      <c r="K287" s="330" t="s">
        <v>1188</v>
      </c>
      <c r="L287" s="330" t="s">
        <v>2733</v>
      </c>
      <c r="M287" s="330"/>
      <c r="N287" s="330" t="s">
        <v>2740</v>
      </c>
      <c r="O287" s="330" t="s">
        <v>2716</v>
      </c>
      <c r="P287" s="330">
        <v>1.21677</v>
      </c>
      <c r="Q287" s="330" t="s">
        <v>2717</v>
      </c>
      <c r="R287" s="330" t="s">
        <v>2715</v>
      </c>
      <c r="S287" s="330" t="s">
        <v>2718</v>
      </c>
      <c r="T287" s="330" t="s">
        <v>2719</v>
      </c>
      <c r="U287" s="330">
        <v>0.756067704773385</v>
      </c>
      <c r="V287" s="330" t="s">
        <v>2718</v>
      </c>
      <c r="W287" s="330" t="b">
        <v>0</v>
      </c>
      <c r="X287" s="330">
        <v>2021.0</v>
      </c>
      <c r="Y287" s="330" t="s">
        <v>2736</v>
      </c>
      <c r="Z287" s="330" t="s">
        <v>2713</v>
      </c>
      <c r="AA287" s="330"/>
      <c r="AB287" s="330" t="s">
        <v>2720</v>
      </c>
      <c r="AC287" s="330" t="s">
        <v>2737</v>
      </c>
      <c r="AD287" s="330" t="s">
        <v>419</v>
      </c>
    </row>
    <row r="288" ht="15.75" customHeight="1">
      <c r="A288" s="329" t="s">
        <v>418</v>
      </c>
      <c r="B288" s="330" t="s">
        <v>2710</v>
      </c>
      <c r="C288" s="330">
        <v>275.0</v>
      </c>
      <c r="D288" s="330">
        <v>70.0</v>
      </c>
      <c r="E288" s="330" t="s">
        <v>974</v>
      </c>
      <c r="F288" s="330" t="s">
        <v>2754</v>
      </c>
      <c r="G288" s="330"/>
      <c r="H288" s="330" t="s">
        <v>962</v>
      </c>
      <c r="I288" s="330" t="s">
        <v>2732</v>
      </c>
      <c r="J288" s="330"/>
      <c r="K288" s="330" t="s">
        <v>1188</v>
      </c>
      <c r="L288" s="330" t="s">
        <v>2733</v>
      </c>
      <c r="M288" s="330"/>
      <c r="N288" s="330" t="s">
        <v>2740</v>
      </c>
      <c r="O288" s="330" t="s">
        <v>2721</v>
      </c>
      <c r="P288" s="331">
        <v>6.8E-6</v>
      </c>
      <c r="Q288" s="330" t="s">
        <v>2717</v>
      </c>
      <c r="R288" s="330" t="s">
        <v>2715</v>
      </c>
      <c r="S288" s="330" t="s">
        <v>2718</v>
      </c>
      <c r="T288" s="330" t="s">
        <v>2719</v>
      </c>
      <c r="U288" s="331">
        <v>4.225334609216E-6</v>
      </c>
      <c r="V288" s="330" t="s">
        <v>2718</v>
      </c>
      <c r="W288" s="330" t="b">
        <v>0</v>
      </c>
      <c r="X288" s="330">
        <v>2021.0</v>
      </c>
      <c r="Y288" s="330" t="s">
        <v>2736</v>
      </c>
      <c r="Z288" s="330" t="s">
        <v>2713</v>
      </c>
      <c r="AA288" s="330"/>
      <c r="AB288" s="330" t="s">
        <v>2720</v>
      </c>
      <c r="AC288" s="330" t="s">
        <v>2737</v>
      </c>
      <c r="AD288" s="330" t="s">
        <v>419</v>
      </c>
    </row>
    <row r="289" ht="15.75" customHeight="1">
      <c r="A289" s="329" t="s">
        <v>418</v>
      </c>
      <c r="B289" s="330" t="s">
        <v>2710</v>
      </c>
      <c r="C289" s="330">
        <v>276.0</v>
      </c>
      <c r="D289" s="330">
        <v>70.0</v>
      </c>
      <c r="E289" s="330" t="s">
        <v>974</v>
      </c>
      <c r="F289" s="330" t="s">
        <v>2754</v>
      </c>
      <c r="G289" s="330"/>
      <c r="H289" s="330" t="s">
        <v>962</v>
      </c>
      <c r="I289" s="330" t="s">
        <v>2732</v>
      </c>
      <c r="J289" s="330"/>
      <c r="K289" s="330" t="s">
        <v>1188</v>
      </c>
      <c r="L289" s="330" t="s">
        <v>2733</v>
      </c>
      <c r="M289" s="330"/>
      <c r="N289" s="330" t="s">
        <v>2740</v>
      </c>
      <c r="O289" s="330" t="s">
        <v>2724</v>
      </c>
      <c r="P289" s="331">
        <v>7.33557046979865E-5</v>
      </c>
      <c r="Q289" s="330" t="s">
        <v>2717</v>
      </c>
      <c r="R289" s="330" t="s">
        <v>2715</v>
      </c>
      <c r="S289" s="330" t="s">
        <v>2718</v>
      </c>
      <c r="T289" s="330" t="s">
        <v>2719</v>
      </c>
      <c r="U289" s="331">
        <v>4.55812349770627E-5</v>
      </c>
      <c r="V289" s="330" t="s">
        <v>2718</v>
      </c>
      <c r="W289" s="330" t="b">
        <v>0</v>
      </c>
      <c r="X289" s="330">
        <v>2021.0</v>
      </c>
      <c r="Y289" s="330" t="s">
        <v>2736</v>
      </c>
      <c r="Z289" s="330" t="s">
        <v>2713</v>
      </c>
      <c r="AA289" s="330"/>
      <c r="AB289" s="330" t="s">
        <v>2720</v>
      </c>
      <c r="AC289" s="330" t="s">
        <v>2737</v>
      </c>
      <c r="AD289" s="330" t="s">
        <v>419</v>
      </c>
    </row>
    <row r="290" ht="15.75" customHeight="1">
      <c r="A290" s="329" t="s">
        <v>418</v>
      </c>
      <c r="B290" s="330" t="s">
        <v>2710</v>
      </c>
      <c r="C290" s="330">
        <v>277.0</v>
      </c>
      <c r="D290" s="330">
        <v>71.0</v>
      </c>
      <c r="E290" s="330" t="s">
        <v>974</v>
      </c>
      <c r="F290" s="330" t="s">
        <v>2755</v>
      </c>
      <c r="G290" s="330"/>
      <c r="H290" s="330" t="s">
        <v>962</v>
      </c>
      <c r="I290" s="330" t="s">
        <v>2732</v>
      </c>
      <c r="J290" s="330"/>
      <c r="K290" s="330" t="s">
        <v>1188</v>
      </c>
      <c r="L290" s="330" t="s">
        <v>2748</v>
      </c>
      <c r="M290" s="330"/>
      <c r="N290" s="330" t="s">
        <v>2734</v>
      </c>
      <c r="O290" s="330" t="s">
        <v>2735</v>
      </c>
      <c r="P290" s="330">
        <v>0.65023</v>
      </c>
      <c r="Q290" s="330" t="s">
        <v>2717</v>
      </c>
      <c r="R290" s="330" t="s">
        <v>2719</v>
      </c>
      <c r="S290" s="330" t="s">
        <v>2718</v>
      </c>
      <c r="T290" s="330" t="s">
        <v>2719</v>
      </c>
      <c r="U290" s="330">
        <v>0.65023</v>
      </c>
      <c r="V290" s="330" t="s">
        <v>2718</v>
      </c>
      <c r="W290" s="330" t="b">
        <v>0</v>
      </c>
      <c r="X290" s="330">
        <v>2021.0</v>
      </c>
      <c r="Y290" s="330" t="s">
        <v>2736</v>
      </c>
      <c r="Z290" s="330" t="s">
        <v>2713</v>
      </c>
      <c r="AA290" s="330"/>
      <c r="AB290" s="330" t="s">
        <v>2720</v>
      </c>
      <c r="AC290" s="330" t="s">
        <v>2737</v>
      </c>
      <c r="AD290" s="330" t="s">
        <v>419</v>
      </c>
    </row>
    <row r="291" ht="15.75" customHeight="1">
      <c r="A291" s="329" t="s">
        <v>418</v>
      </c>
      <c r="B291" s="330" t="s">
        <v>2710</v>
      </c>
      <c r="C291" s="330">
        <v>278.0</v>
      </c>
      <c r="D291" s="330">
        <v>71.0</v>
      </c>
      <c r="E291" s="330" t="s">
        <v>974</v>
      </c>
      <c r="F291" s="330" t="s">
        <v>2755</v>
      </c>
      <c r="G291" s="330"/>
      <c r="H291" s="330" t="s">
        <v>962</v>
      </c>
      <c r="I291" s="330" t="s">
        <v>2732</v>
      </c>
      <c r="J291" s="330"/>
      <c r="K291" s="330" t="s">
        <v>1188</v>
      </c>
      <c r="L291" s="330" t="s">
        <v>2748</v>
      </c>
      <c r="M291" s="330"/>
      <c r="N291" s="330" t="s">
        <v>2734</v>
      </c>
      <c r="O291" s="330" t="s">
        <v>2716</v>
      </c>
      <c r="P291" s="330">
        <v>0.63394</v>
      </c>
      <c r="Q291" s="330" t="s">
        <v>2717</v>
      </c>
      <c r="R291" s="330" t="s">
        <v>2719</v>
      </c>
      <c r="S291" s="330" t="s">
        <v>2718</v>
      </c>
      <c r="T291" s="330" t="s">
        <v>2719</v>
      </c>
      <c r="U291" s="330">
        <v>0.63394</v>
      </c>
      <c r="V291" s="330" t="s">
        <v>2718</v>
      </c>
      <c r="W291" s="330" t="b">
        <v>0</v>
      </c>
      <c r="X291" s="330">
        <v>2021.0</v>
      </c>
      <c r="Y291" s="330" t="s">
        <v>2736</v>
      </c>
      <c r="Z291" s="330" t="s">
        <v>2713</v>
      </c>
      <c r="AA291" s="330"/>
      <c r="AB291" s="330" t="s">
        <v>2720</v>
      </c>
      <c r="AC291" s="330" t="s">
        <v>2737</v>
      </c>
      <c r="AD291" s="330" t="s">
        <v>419</v>
      </c>
    </row>
    <row r="292" ht="15.75" customHeight="1">
      <c r="A292" s="329" t="s">
        <v>418</v>
      </c>
      <c r="B292" s="330" t="s">
        <v>2710</v>
      </c>
      <c r="C292" s="330">
        <v>279.0</v>
      </c>
      <c r="D292" s="330">
        <v>71.0</v>
      </c>
      <c r="E292" s="330" t="s">
        <v>974</v>
      </c>
      <c r="F292" s="330" t="s">
        <v>2755</v>
      </c>
      <c r="G292" s="330"/>
      <c r="H292" s="330" t="s">
        <v>962</v>
      </c>
      <c r="I292" s="330" t="s">
        <v>2732</v>
      </c>
      <c r="J292" s="330"/>
      <c r="K292" s="330" t="s">
        <v>1188</v>
      </c>
      <c r="L292" s="330" t="s">
        <v>2748</v>
      </c>
      <c r="M292" s="330"/>
      <c r="N292" s="330" t="s">
        <v>2734</v>
      </c>
      <c r="O292" s="330" t="s">
        <v>2721</v>
      </c>
      <c r="P292" s="331">
        <v>5.19999999999999E-6</v>
      </c>
      <c r="Q292" s="330" t="s">
        <v>2717</v>
      </c>
      <c r="R292" s="330" t="s">
        <v>2719</v>
      </c>
      <c r="S292" s="330" t="s">
        <v>2718</v>
      </c>
      <c r="T292" s="330" t="s">
        <v>2719</v>
      </c>
      <c r="U292" s="331">
        <v>5.19999999999999E-6</v>
      </c>
      <c r="V292" s="330" t="s">
        <v>2718</v>
      </c>
      <c r="W292" s="330" t="b">
        <v>0</v>
      </c>
      <c r="X292" s="330">
        <v>2021.0</v>
      </c>
      <c r="Y292" s="330" t="s">
        <v>2736</v>
      </c>
      <c r="Z292" s="330" t="s">
        <v>2713</v>
      </c>
      <c r="AA292" s="330"/>
      <c r="AB292" s="330" t="s">
        <v>2720</v>
      </c>
      <c r="AC292" s="330" t="s">
        <v>2737</v>
      </c>
      <c r="AD292" s="330" t="s">
        <v>419</v>
      </c>
    </row>
    <row r="293" ht="15.75" customHeight="1">
      <c r="A293" s="329" t="s">
        <v>418</v>
      </c>
      <c r="B293" s="330" t="s">
        <v>2710</v>
      </c>
      <c r="C293" s="330">
        <v>280.0</v>
      </c>
      <c r="D293" s="330">
        <v>71.0</v>
      </c>
      <c r="E293" s="330" t="s">
        <v>974</v>
      </c>
      <c r="F293" s="330" t="s">
        <v>2755</v>
      </c>
      <c r="G293" s="330"/>
      <c r="H293" s="330" t="s">
        <v>962</v>
      </c>
      <c r="I293" s="330" t="s">
        <v>2732</v>
      </c>
      <c r="J293" s="330"/>
      <c r="K293" s="330" t="s">
        <v>1188</v>
      </c>
      <c r="L293" s="330" t="s">
        <v>2748</v>
      </c>
      <c r="M293" s="330"/>
      <c r="N293" s="330" t="s">
        <v>2734</v>
      </c>
      <c r="O293" s="330" t="s">
        <v>2724</v>
      </c>
      <c r="P293" s="331">
        <v>5.42617449664429E-5</v>
      </c>
      <c r="Q293" s="330" t="s">
        <v>2717</v>
      </c>
      <c r="R293" s="330" t="s">
        <v>2719</v>
      </c>
      <c r="S293" s="330" t="s">
        <v>2718</v>
      </c>
      <c r="T293" s="330" t="s">
        <v>2719</v>
      </c>
      <c r="U293" s="331">
        <v>5.42617449664429E-5</v>
      </c>
      <c r="V293" s="330" t="s">
        <v>2718</v>
      </c>
      <c r="W293" s="330" t="b">
        <v>0</v>
      </c>
      <c r="X293" s="330">
        <v>2021.0</v>
      </c>
      <c r="Y293" s="330" t="s">
        <v>2736</v>
      </c>
      <c r="Z293" s="330" t="s">
        <v>2713</v>
      </c>
      <c r="AA293" s="330"/>
      <c r="AB293" s="330" t="s">
        <v>2720</v>
      </c>
      <c r="AC293" s="330" t="s">
        <v>2737</v>
      </c>
      <c r="AD293" s="330" t="s">
        <v>419</v>
      </c>
    </row>
    <row r="294" ht="15.75" customHeight="1">
      <c r="A294" s="329" t="s">
        <v>418</v>
      </c>
      <c r="B294" s="330" t="s">
        <v>2710</v>
      </c>
      <c r="C294" s="330">
        <v>281.0</v>
      </c>
      <c r="D294" s="330">
        <v>72.0</v>
      </c>
      <c r="E294" s="330" t="s">
        <v>974</v>
      </c>
      <c r="F294" s="330" t="s">
        <v>2755</v>
      </c>
      <c r="G294" s="330"/>
      <c r="H294" s="330" t="s">
        <v>962</v>
      </c>
      <c r="I294" s="330" t="s">
        <v>2732</v>
      </c>
      <c r="J294" s="330"/>
      <c r="K294" s="330" t="s">
        <v>1188</v>
      </c>
      <c r="L294" s="330" t="s">
        <v>2749</v>
      </c>
      <c r="M294" s="330"/>
      <c r="N294" s="330" t="s">
        <v>2734</v>
      </c>
      <c r="O294" s="330" t="s">
        <v>2735</v>
      </c>
      <c r="P294" s="330">
        <v>0.86154</v>
      </c>
      <c r="Q294" s="330" t="s">
        <v>2717</v>
      </c>
      <c r="R294" s="330" t="s">
        <v>2719</v>
      </c>
      <c r="S294" s="330" t="s">
        <v>2718</v>
      </c>
      <c r="T294" s="330" t="s">
        <v>2719</v>
      </c>
      <c r="U294" s="330">
        <v>0.86154</v>
      </c>
      <c r="V294" s="330" t="s">
        <v>2718</v>
      </c>
      <c r="W294" s="330" t="b">
        <v>0</v>
      </c>
      <c r="X294" s="330">
        <v>2021.0</v>
      </c>
      <c r="Y294" s="330" t="s">
        <v>2736</v>
      </c>
      <c r="Z294" s="330" t="s">
        <v>2713</v>
      </c>
      <c r="AA294" s="330"/>
      <c r="AB294" s="330" t="s">
        <v>2720</v>
      </c>
      <c r="AC294" s="330" t="s">
        <v>2737</v>
      </c>
      <c r="AD294" s="330" t="s">
        <v>419</v>
      </c>
    </row>
    <row r="295" ht="15.75" customHeight="1">
      <c r="A295" s="329" t="s">
        <v>418</v>
      </c>
      <c r="B295" s="330" t="s">
        <v>2710</v>
      </c>
      <c r="C295" s="330">
        <v>282.0</v>
      </c>
      <c r="D295" s="330">
        <v>72.0</v>
      </c>
      <c r="E295" s="330" t="s">
        <v>974</v>
      </c>
      <c r="F295" s="330" t="s">
        <v>2755</v>
      </c>
      <c r="G295" s="330"/>
      <c r="H295" s="330" t="s">
        <v>962</v>
      </c>
      <c r="I295" s="330" t="s">
        <v>2732</v>
      </c>
      <c r="J295" s="330"/>
      <c r="K295" s="330" t="s">
        <v>1188</v>
      </c>
      <c r="L295" s="330" t="s">
        <v>2749</v>
      </c>
      <c r="M295" s="330"/>
      <c r="N295" s="330" t="s">
        <v>2734</v>
      </c>
      <c r="O295" s="330" t="s">
        <v>2716</v>
      </c>
      <c r="P295" s="330">
        <v>0.84525</v>
      </c>
      <c r="Q295" s="330" t="s">
        <v>2717</v>
      </c>
      <c r="R295" s="330" t="s">
        <v>2719</v>
      </c>
      <c r="S295" s="330" t="s">
        <v>2718</v>
      </c>
      <c r="T295" s="330" t="s">
        <v>2719</v>
      </c>
      <c r="U295" s="330">
        <v>0.84525</v>
      </c>
      <c r="V295" s="330" t="s">
        <v>2718</v>
      </c>
      <c r="W295" s="330" t="b">
        <v>0</v>
      </c>
      <c r="X295" s="330">
        <v>2021.0</v>
      </c>
      <c r="Y295" s="330" t="s">
        <v>2736</v>
      </c>
      <c r="Z295" s="330" t="s">
        <v>2713</v>
      </c>
      <c r="AA295" s="330"/>
      <c r="AB295" s="330" t="s">
        <v>2720</v>
      </c>
      <c r="AC295" s="330" t="s">
        <v>2737</v>
      </c>
      <c r="AD295" s="330" t="s">
        <v>419</v>
      </c>
    </row>
    <row r="296" ht="15.75" customHeight="1">
      <c r="A296" s="329" t="s">
        <v>418</v>
      </c>
      <c r="B296" s="330" t="s">
        <v>2710</v>
      </c>
      <c r="C296" s="330">
        <v>283.0</v>
      </c>
      <c r="D296" s="330">
        <v>72.0</v>
      </c>
      <c r="E296" s="330" t="s">
        <v>974</v>
      </c>
      <c r="F296" s="330" t="s">
        <v>2755</v>
      </c>
      <c r="G296" s="330"/>
      <c r="H296" s="330" t="s">
        <v>962</v>
      </c>
      <c r="I296" s="330" t="s">
        <v>2732</v>
      </c>
      <c r="J296" s="330"/>
      <c r="K296" s="330" t="s">
        <v>1188</v>
      </c>
      <c r="L296" s="330" t="s">
        <v>2749</v>
      </c>
      <c r="M296" s="330"/>
      <c r="N296" s="330" t="s">
        <v>2734</v>
      </c>
      <c r="O296" s="330" t="s">
        <v>2721</v>
      </c>
      <c r="P296" s="331">
        <v>5.19999999999999E-6</v>
      </c>
      <c r="Q296" s="330" t="s">
        <v>2717</v>
      </c>
      <c r="R296" s="330" t="s">
        <v>2719</v>
      </c>
      <c r="S296" s="330" t="s">
        <v>2718</v>
      </c>
      <c r="T296" s="330" t="s">
        <v>2719</v>
      </c>
      <c r="U296" s="331">
        <v>5.19999999999999E-6</v>
      </c>
      <c r="V296" s="330" t="s">
        <v>2718</v>
      </c>
      <c r="W296" s="330" t="b">
        <v>0</v>
      </c>
      <c r="X296" s="330">
        <v>2021.0</v>
      </c>
      <c r="Y296" s="330" t="s">
        <v>2736</v>
      </c>
      <c r="Z296" s="330" t="s">
        <v>2713</v>
      </c>
      <c r="AA296" s="330"/>
      <c r="AB296" s="330" t="s">
        <v>2720</v>
      </c>
      <c r="AC296" s="330" t="s">
        <v>2737</v>
      </c>
      <c r="AD296" s="330" t="s">
        <v>419</v>
      </c>
    </row>
    <row r="297" ht="15.75" customHeight="1">
      <c r="A297" s="329" t="s">
        <v>418</v>
      </c>
      <c r="B297" s="330" t="s">
        <v>2710</v>
      </c>
      <c r="C297" s="330">
        <v>284.0</v>
      </c>
      <c r="D297" s="330">
        <v>72.0</v>
      </c>
      <c r="E297" s="330" t="s">
        <v>974</v>
      </c>
      <c r="F297" s="330" t="s">
        <v>2755</v>
      </c>
      <c r="G297" s="330"/>
      <c r="H297" s="330" t="s">
        <v>962</v>
      </c>
      <c r="I297" s="330" t="s">
        <v>2732</v>
      </c>
      <c r="J297" s="330"/>
      <c r="K297" s="330" t="s">
        <v>1188</v>
      </c>
      <c r="L297" s="330" t="s">
        <v>2749</v>
      </c>
      <c r="M297" s="330"/>
      <c r="N297" s="330" t="s">
        <v>2734</v>
      </c>
      <c r="O297" s="330" t="s">
        <v>2724</v>
      </c>
      <c r="P297" s="331">
        <v>5.42617449664429E-5</v>
      </c>
      <c r="Q297" s="330" t="s">
        <v>2717</v>
      </c>
      <c r="R297" s="330" t="s">
        <v>2719</v>
      </c>
      <c r="S297" s="330" t="s">
        <v>2718</v>
      </c>
      <c r="T297" s="330" t="s">
        <v>2719</v>
      </c>
      <c r="U297" s="331">
        <v>5.42617449664429E-5</v>
      </c>
      <c r="V297" s="330" t="s">
        <v>2718</v>
      </c>
      <c r="W297" s="330" t="b">
        <v>0</v>
      </c>
      <c r="X297" s="330">
        <v>2021.0</v>
      </c>
      <c r="Y297" s="330" t="s">
        <v>2736</v>
      </c>
      <c r="Z297" s="330" t="s">
        <v>2713</v>
      </c>
      <c r="AA297" s="330"/>
      <c r="AB297" s="330" t="s">
        <v>2720</v>
      </c>
      <c r="AC297" s="330" t="s">
        <v>2737</v>
      </c>
      <c r="AD297" s="330" t="s">
        <v>419</v>
      </c>
    </row>
    <row r="298" ht="15.75" customHeight="1">
      <c r="A298" s="329" t="s">
        <v>418</v>
      </c>
      <c r="B298" s="330" t="s">
        <v>2710</v>
      </c>
      <c r="C298" s="330">
        <v>285.0</v>
      </c>
      <c r="D298" s="330">
        <v>73.0</v>
      </c>
      <c r="E298" s="330" t="s">
        <v>974</v>
      </c>
      <c r="F298" s="330" t="s">
        <v>2755</v>
      </c>
      <c r="G298" s="330"/>
      <c r="H298" s="330" t="s">
        <v>962</v>
      </c>
      <c r="I298" s="330" t="s">
        <v>2732</v>
      </c>
      <c r="J298" s="330"/>
      <c r="K298" s="330" t="s">
        <v>1188</v>
      </c>
      <c r="L298" s="330" t="s">
        <v>2750</v>
      </c>
      <c r="M298" s="330"/>
      <c r="N298" s="330" t="s">
        <v>2734</v>
      </c>
      <c r="O298" s="330" t="s">
        <v>2735</v>
      </c>
      <c r="P298" s="330">
        <v>1.07286</v>
      </c>
      <c r="Q298" s="330" t="s">
        <v>2717</v>
      </c>
      <c r="R298" s="330" t="s">
        <v>2719</v>
      </c>
      <c r="S298" s="330" t="s">
        <v>2718</v>
      </c>
      <c r="T298" s="330" t="s">
        <v>2719</v>
      </c>
      <c r="U298" s="330">
        <v>1.07286</v>
      </c>
      <c r="V298" s="330" t="s">
        <v>2718</v>
      </c>
      <c r="W298" s="330" t="b">
        <v>0</v>
      </c>
      <c r="X298" s="330">
        <v>2021.0</v>
      </c>
      <c r="Y298" s="330" t="s">
        <v>2736</v>
      </c>
      <c r="Z298" s="330" t="s">
        <v>2713</v>
      </c>
      <c r="AA298" s="330"/>
      <c r="AB298" s="330" t="s">
        <v>2720</v>
      </c>
      <c r="AC298" s="330" t="s">
        <v>2737</v>
      </c>
      <c r="AD298" s="330" t="s">
        <v>419</v>
      </c>
    </row>
    <row r="299" ht="15.75" customHeight="1">
      <c r="A299" s="329" t="s">
        <v>418</v>
      </c>
      <c r="B299" s="330" t="s">
        <v>2710</v>
      </c>
      <c r="C299" s="330">
        <v>286.0</v>
      </c>
      <c r="D299" s="330">
        <v>73.0</v>
      </c>
      <c r="E299" s="330" t="s">
        <v>974</v>
      </c>
      <c r="F299" s="330" t="s">
        <v>2755</v>
      </c>
      <c r="G299" s="330"/>
      <c r="H299" s="330" t="s">
        <v>962</v>
      </c>
      <c r="I299" s="330" t="s">
        <v>2732</v>
      </c>
      <c r="J299" s="330"/>
      <c r="K299" s="330" t="s">
        <v>1188</v>
      </c>
      <c r="L299" s="330" t="s">
        <v>2750</v>
      </c>
      <c r="M299" s="330"/>
      <c r="N299" s="330" t="s">
        <v>2734</v>
      </c>
      <c r="O299" s="330" t="s">
        <v>2716</v>
      </c>
      <c r="P299" s="330">
        <v>1.05656</v>
      </c>
      <c r="Q299" s="330" t="s">
        <v>2717</v>
      </c>
      <c r="R299" s="330" t="s">
        <v>2719</v>
      </c>
      <c r="S299" s="330" t="s">
        <v>2718</v>
      </c>
      <c r="T299" s="330" t="s">
        <v>2719</v>
      </c>
      <c r="U299" s="330">
        <v>1.05656</v>
      </c>
      <c r="V299" s="330" t="s">
        <v>2718</v>
      </c>
      <c r="W299" s="330" t="b">
        <v>0</v>
      </c>
      <c r="X299" s="330">
        <v>2021.0</v>
      </c>
      <c r="Y299" s="330" t="s">
        <v>2736</v>
      </c>
      <c r="Z299" s="330" t="s">
        <v>2713</v>
      </c>
      <c r="AA299" s="330"/>
      <c r="AB299" s="330" t="s">
        <v>2720</v>
      </c>
      <c r="AC299" s="330" t="s">
        <v>2737</v>
      </c>
      <c r="AD299" s="330" t="s">
        <v>419</v>
      </c>
    </row>
    <row r="300" ht="15.75" customHeight="1">
      <c r="A300" s="329" t="s">
        <v>418</v>
      </c>
      <c r="B300" s="330" t="s">
        <v>2710</v>
      </c>
      <c r="C300" s="330">
        <v>287.0</v>
      </c>
      <c r="D300" s="330">
        <v>73.0</v>
      </c>
      <c r="E300" s="330" t="s">
        <v>974</v>
      </c>
      <c r="F300" s="330" t="s">
        <v>2755</v>
      </c>
      <c r="G300" s="330"/>
      <c r="H300" s="330" t="s">
        <v>962</v>
      </c>
      <c r="I300" s="330" t="s">
        <v>2732</v>
      </c>
      <c r="J300" s="330"/>
      <c r="K300" s="330" t="s">
        <v>1188</v>
      </c>
      <c r="L300" s="330" t="s">
        <v>2750</v>
      </c>
      <c r="M300" s="330"/>
      <c r="N300" s="330" t="s">
        <v>2734</v>
      </c>
      <c r="O300" s="330" t="s">
        <v>2721</v>
      </c>
      <c r="P300" s="331">
        <v>5.19999999999999E-6</v>
      </c>
      <c r="Q300" s="330" t="s">
        <v>2717</v>
      </c>
      <c r="R300" s="330" t="s">
        <v>2719</v>
      </c>
      <c r="S300" s="330" t="s">
        <v>2718</v>
      </c>
      <c r="T300" s="330" t="s">
        <v>2719</v>
      </c>
      <c r="U300" s="331">
        <v>5.19999999999999E-6</v>
      </c>
      <c r="V300" s="330" t="s">
        <v>2718</v>
      </c>
      <c r="W300" s="330" t="b">
        <v>0</v>
      </c>
      <c r="X300" s="330">
        <v>2021.0</v>
      </c>
      <c r="Y300" s="330" t="s">
        <v>2736</v>
      </c>
      <c r="Z300" s="330" t="s">
        <v>2713</v>
      </c>
      <c r="AA300" s="330"/>
      <c r="AB300" s="330" t="s">
        <v>2720</v>
      </c>
      <c r="AC300" s="330" t="s">
        <v>2737</v>
      </c>
      <c r="AD300" s="330" t="s">
        <v>419</v>
      </c>
    </row>
    <row r="301" ht="15.75" customHeight="1">
      <c r="A301" s="329" t="s">
        <v>418</v>
      </c>
      <c r="B301" s="330" t="s">
        <v>2710</v>
      </c>
      <c r="C301" s="330">
        <v>288.0</v>
      </c>
      <c r="D301" s="330">
        <v>73.0</v>
      </c>
      <c r="E301" s="330" t="s">
        <v>974</v>
      </c>
      <c r="F301" s="330" t="s">
        <v>2755</v>
      </c>
      <c r="G301" s="330"/>
      <c r="H301" s="330" t="s">
        <v>962</v>
      </c>
      <c r="I301" s="330" t="s">
        <v>2732</v>
      </c>
      <c r="J301" s="330"/>
      <c r="K301" s="330" t="s">
        <v>1188</v>
      </c>
      <c r="L301" s="330" t="s">
        <v>2750</v>
      </c>
      <c r="M301" s="330"/>
      <c r="N301" s="330" t="s">
        <v>2734</v>
      </c>
      <c r="O301" s="330" t="s">
        <v>2724</v>
      </c>
      <c r="P301" s="331">
        <v>5.42617449664429E-5</v>
      </c>
      <c r="Q301" s="330" t="s">
        <v>2717</v>
      </c>
      <c r="R301" s="330" t="s">
        <v>2719</v>
      </c>
      <c r="S301" s="330" t="s">
        <v>2718</v>
      </c>
      <c r="T301" s="330" t="s">
        <v>2719</v>
      </c>
      <c r="U301" s="331">
        <v>5.42617449664429E-5</v>
      </c>
      <c r="V301" s="330" t="s">
        <v>2718</v>
      </c>
      <c r="W301" s="330" t="b">
        <v>0</v>
      </c>
      <c r="X301" s="330">
        <v>2021.0</v>
      </c>
      <c r="Y301" s="330" t="s">
        <v>2736</v>
      </c>
      <c r="Z301" s="330" t="s">
        <v>2713</v>
      </c>
      <c r="AA301" s="330"/>
      <c r="AB301" s="330" t="s">
        <v>2720</v>
      </c>
      <c r="AC301" s="330" t="s">
        <v>2737</v>
      </c>
      <c r="AD301" s="330" t="s">
        <v>419</v>
      </c>
    </row>
    <row r="302" ht="15.75" customHeight="1">
      <c r="A302" s="329" t="s">
        <v>418</v>
      </c>
      <c r="B302" s="330" t="s">
        <v>2710</v>
      </c>
      <c r="C302" s="330">
        <v>289.0</v>
      </c>
      <c r="D302" s="330">
        <v>74.0</v>
      </c>
      <c r="E302" s="330" t="s">
        <v>974</v>
      </c>
      <c r="F302" s="330" t="s">
        <v>2755</v>
      </c>
      <c r="G302" s="330"/>
      <c r="H302" s="330" t="s">
        <v>962</v>
      </c>
      <c r="I302" s="330" t="s">
        <v>2732</v>
      </c>
      <c r="J302" s="330"/>
      <c r="K302" s="330" t="s">
        <v>1188</v>
      </c>
      <c r="L302" s="330" t="s">
        <v>2733</v>
      </c>
      <c r="M302" s="330"/>
      <c r="N302" s="330" t="s">
        <v>2734</v>
      </c>
      <c r="O302" s="330" t="s">
        <v>2735</v>
      </c>
      <c r="P302" s="330">
        <v>0.91648</v>
      </c>
      <c r="Q302" s="330" t="s">
        <v>2717</v>
      </c>
      <c r="R302" s="330" t="s">
        <v>2719</v>
      </c>
      <c r="S302" s="330" t="s">
        <v>2718</v>
      </c>
      <c r="T302" s="330" t="s">
        <v>2719</v>
      </c>
      <c r="U302" s="330">
        <v>0.91648</v>
      </c>
      <c r="V302" s="330" t="s">
        <v>2718</v>
      </c>
      <c r="W302" s="330" t="b">
        <v>0</v>
      </c>
      <c r="X302" s="330">
        <v>2021.0</v>
      </c>
      <c r="Y302" s="330" t="s">
        <v>2736</v>
      </c>
      <c r="Z302" s="330" t="s">
        <v>2713</v>
      </c>
      <c r="AA302" s="330"/>
      <c r="AB302" s="330" t="s">
        <v>2720</v>
      </c>
      <c r="AC302" s="330" t="s">
        <v>2737</v>
      </c>
      <c r="AD302" s="330" t="s">
        <v>419</v>
      </c>
    </row>
    <row r="303" ht="15.75" customHeight="1">
      <c r="A303" s="329" t="s">
        <v>418</v>
      </c>
      <c r="B303" s="330" t="s">
        <v>2710</v>
      </c>
      <c r="C303" s="330">
        <v>290.0</v>
      </c>
      <c r="D303" s="330">
        <v>74.0</v>
      </c>
      <c r="E303" s="330" t="s">
        <v>974</v>
      </c>
      <c r="F303" s="330" t="s">
        <v>2755</v>
      </c>
      <c r="G303" s="330"/>
      <c r="H303" s="330" t="s">
        <v>962</v>
      </c>
      <c r="I303" s="330" t="s">
        <v>2732</v>
      </c>
      <c r="J303" s="330"/>
      <c r="K303" s="330" t="s">
        <v>1188</v>
      </c>
      <c r="L303" s="330" t="s">
        <v>2733</v>
      </c>
      <c r="M303" s="330"/>
      <c r="N303" s="330" t="s">
        <v>2734</v>
      </c>
      <c r="O303" s="330" t="s">
        <v>2716</v>
      </c>
      <c r="P303" s="330">
        <v>0.90019</v>
      </c>
      <c r="Q303" s="330" t="s">
        <v>2717</v>
      </c>
      <c r="R303" s="330" t="s">
        <v>2719</v>
      </c>
      <c r="S303" s="330" t="s">
        <v>2718</v>
      </c>
      <c r="T303" s="330" t="s">
        <v>2719</v>
      </c>
      <c r="U303" s="330">
        <v>0.90019</v>
      </c>
      <c r="V303" s="330" t="s">
        <v>2718</v>
      </c>
      <c r="W303" s="330" t="b">
        <v>0</v>
      </c>
      <c r="X303" s="330">
        <v>2021.0</v>
      </c>
      <c r="Y303" s="330" t="s">
        <v>2736</v>
      </c>
      <c r="Z303" s="330" t="s">
        <v>2713</v>
      </c>
      <c r="AA303" s="330"/>
      <c r="AB303" s="330" t="s">
        <v>2720</v>
      </c>
      <c r="AC303" s="330" t="s">
        <v>2737</v>
      </c>
      <c r="AD303" s="330" t="s">
        <v>419</v>
      </c>
    </row>
    <row r="304" ht="15.75" customHeight="1">
      <c r="A304" s="329" t="s">
        <v>418</v>
      </c>
      <c r="B304" s="330" t="s">
        <v>2710</v>
      </c>
      <c r="C304" s="330">
        <v>291.0</v>
      </c>
      <c r="D304" s="330">
        <v>74.0</v>
      </c>
      <c r="E304" s="330" t="s">
        <v>974</v>
      </c>
      <c r="F304" s="330" t="s">
        <v>2755</v>
      </c>
      <c r="G304" s="330"/>
      <c r="H304" s="330" t="s">
        <v>962</v>
      </c>
      <c r="I304" s="330" t="s">
        <v>2732</v>
      </c>
      <c r="J304" s="330"/>
      <c r="K304" s="330" t="s">
        <v>1188</v>
      </c>
      <c r="L304" s="330" t="s">
        <v>2733</v>
      </c>
      <c r="M304" s="330"/>
      <c r="N304" s="330" t="s">
        <v>2734</v>
      </c>
      <c r="O304" s="330" t="s">
        <v>2721</v>
      </c>
      <c r="P304" s="331">
        <v>5.19999999999999E-6</v>
      </c>
      <c r="Q304" s="330" t="s">
        <v>2717</v>
      </c>
      <c r="R304" s="330" t="s">
        <v>2719</v>
      </c>
      <c r="S304" s="330" t="s">
        <v>2718</v>
      </c>
      <c r="T304" s="330" t="s">
        <v>2719</v>
      </c>
      <c r="U304" s="331">
        <v>5.19999999999999E-6</v>
      </c>
      <c r="V304" s="330" t="s">
        <v>2718</v>
      </c>
      <c r="W304" s="330" t="b">
        <v>0</v>
      </c>
      <c r="X304" s="330">
        <v>2021.0</v>
      </c>
      <c r="Y304" s="330" t="s">
        <v>2736</v>
      </c>
      <c r="Z304" s="330" t="s">
        <v>2713</v>
      </c>
      <c r="AA304" s="330"/>
      <c r="AB304" s="330" t="s">
        <v>2720</v>
      </c>
      <c r="AC304" s="330" t="s">
        <v>2737</v>
      </c>
      <c r="AD304" s="330" t="s">
        <v>419</v>
      </c>
    </row>
    <row r="305" ht="15.75" customHeight="1">
      <c r="A305" s="329" t="s">
        <v>418</v>
      </c>
      <c r="B305" s="330" t="s">
        <v>2710</v>
      </c>
      <c r="C305" s="330">
        <v>292.0</v>
      </c>
      <c r="D305" s="330">
        <v>74.0</v>
      </c>
      <c r="E305" s="330" t="s">
        <v>974</v>
      </c>
      <c r="F305" s="330" t="s">
        <v>2755</v>
      </c>
      <c r="G305" s="330"/>
      <c r="H305" s="330" t="s">
        <v>962</v>
      </c>
      <c r="I305" s="330" t="s">
        <v>2732</v>
      </c>
      <c r="J305" s="330"/>
      <c r="K305" s="330" t="s">
        <v>1188</v>
      </c>
      <c r="L305" s="330" t="s">
        <v>2733</v>
      </c>
      <c r="M305" s="330"/>
      <c r="N305" s="330" t="s">
        <v>2734</v>
      </c>
      <c r="O305" s="330" t="s">
        <v>2724</v>
      </c>
      <c r="P305" s="331">
        <v>5.42617449664429E-5</v>
      </c>
      <c r="Q305" s="330" t="s">
        <v>2717</v>
      </c>
      <c r="R305" s="330" t="s">
        <v>2719</v>
      </c>
      <c r="S305" s="330" t="s">
        <v>2718</v>
      </c>
      <c r="T305" s="330" t="s">
        <v>2719</v>
      </c>
      <c r="U305" s="331">
        <v>5.42617449664429E-5</v>
      </c>
      <c r="V305" s="330" t="s">
        <v>2718</v>
      </c>
      <c r="W305" s="330" t="b">
        <v>0</v>
      </c>
      <c r="X305" s="330">
        <v>2021.0</v>
      </c>
      <c r="Y305" s="330" t="s">
        <v>2736</v>
      </c>
      <c r="Z305" s="330" t="s">
        <v>2713</v>
      </c>
      <c r="AA305" s="330"/>
      <c r="AB305" s="330" t="s">
        <v>2720</v>
      </c>
      <c r="AC305" s="330" t="s">
        <v>2737</v>
      </c>
      <c r="AD305" s="330" t="s">
        <v>419</v>
      </c>
    </row>
    <row r="306" ht="15.75" customHeight="1">
      <c r="A306" s="329" t="s">
        <v>418</v>
      </c>
      <c r="B306" s="330" t="s">
        <v>2710</v>
      </c>
      <c r="C306" s="330">
        <v>293.0</v>
      </c>
      <c r="D306" s="330">
        <v>75.0</v>
      </c>
      <c r="E306" s="330" t="s">
        <v>974</v>
      </c>
      <c r="F306" s="330" t="s">
        <v>2755</v>
      </c>
      <c r="G306" s="330"/>
      <c r="H306" s="330" t="s">
        <v>962</v>
      </c>
      <c r="I306" s="330" t="s">
        <v>2732</v>
      </c>
      <c r="J306" s="330"/>
      <c r="K306" s="330" t="s">
        <v>1188</v>
      </c>
      <c r="L306" s="330" t="s">
        <v>2748</v>
      </c>
      <c r="M306" s="330"/>
      <c r="N306" s="330" t="s">
        <v>2740</v>
      </c>
      <c r="O306" s="330" t="s">
        <v>2735</v>
      </c>
      <c r="P306" s="330">
        <v>1.04644</v>
      </c>
      <c r="Q306" s="330" t="s">
        <v>2717</v>
      </c>
      <c r="R306" s="330" t="s">
        <v>2715</v>
      </c>
      <c r="S306" s="330" t="s">
        <v>2718</v>
      </c>
      <c r="T306" s="330" t="s">
        <v>2719</v>
      </c>
      <c r="U306" s="330">
        <v>0.650229286539823</v>
      </c>
      <c r="V306" s="330" t="s">
        <v>2718</v>
      </c>
      <c r="W306" s="330" t="b">
        <v>0</v>
      </c>
      <c r="X306" s="330">
        <v>2021.0</v>
      </c>
      <c r="Y306" s="330" t="s">
        <v>2736</v>
      </c>
      <c r="Z306" s="330" t="s">
        <v>2713</v>
      </c>
      <c r="AA306" s="330"/>
      <c r="AB306" s="330" t="s">
        <v>2720</v>
      </c>
      <c r="AC306" s="330" t="s">
        <v>2737</v>
      </c>
      <c r="AD306" s="330" t="s">
        <v>419</v>
      </c>
    </row>
    <row r="307" ht="15.75" customHeight="1">
      <c r="A307" s="329" t="s">
        <v>418</v>
      </c>
      <c r="B307" s="330" t="s">
        <v>2710</v>
      </c>
      <c r="C307" s="330">
        <v>294.0</v>
      </c>
      <c r="D307" s="330">
        <v>75.0</v>
      </c>
      <c r="E307" s="330" t="s">
        <v>974</v>
      </c>
      <c r="F307" s="330" t="s">
        <v>2755</v>
      </c>
      <c r="G307" s="330"/>
      <c r="H307" s="330" t="s">
        <v>962</v>
      </c>
      <c r="I307" s="330" t="s">
        <v>2732</v>
      </c>
      <c r="J307" s="330"/>
      <c r="K307" s="330" t="s">
        <v>1188</v>
      </c>
      <c r="L307" s="330" t="s">
        <v>2748</v>
      </c>
      <c r="M307" s="330"/>
      <c r="N307" s="330" t="s">
        <v>2740</v>
      </c>
      <c r="O307" s="330" t="s">
        <v>2716</v>
      </c>
      <c r="P307" s="330">
        <v>1.02023</v>
      </c>
      <c r="Q307" s="330" t="s">
        <v>2717</v>
      </c>
      <c r="R307" s="330" t="s">
        <v>2715</v>
      </c>
      <c r="S307" s="330" t="s">
        <v>2718</v>
      </c>
      <c r="T307" s="330" t="s">
        <v>2719</v>
      </c>
      <c r="U307" s="330">
        <v>0.633943107112232</v>
      </c>
      <c r="V307" s="330" t="s">
        <v>2718</v>
      </c>
      <c r="W307" s="330" t="b">
        <v>0</v>
      </c>
      <c r="X307" s="330">
        <v>2021.0</v>
      </c>
      <c r="Y307" s="330" t="s">
        <v>2736</v>
      </c>
      <c r="Z307" s="330" t="s">
        <v>2713</v>
      </c>
      <c r="AA307" s="330"/>
      <c r="AB307" s="330" t="s">
        <v>2720</v>
      </c>
      <c r="AC307" s="330" t="s">
        <v>2737</v>
      </c>
      <c r="AD307" s="330" t="s">
        <v>419</v>
      </c>
    </row>
    <row r="308" ht="15.75" customHeight="1">
      <c r="A308" s="329" t="s">
        <v>418</v>
      </c>
      <c r="B308" s="330" t="s">
        <v>2710</v>
      </c>
      <c r="C308" s="330">
        <v>295.0</v>
      </c>
      <c r="D308" s="330">
        <v>75.0</v>
      </c>
      <c r="E308" s="330" t="s">
        <v>974</v>
      </c>
      <c r="F308" s="330" t="s">
        <v>2755</v>
      </c>
      <c r="G308" s="330"/>
      <c r="H308" s="330" t="s">
        <v>962</v>
      </c>
      <c r="I308" s="330" t="s">
        <v>2732</v>
      </c>
      <c r="J308" s="330"/>
      <c r="K308" s="330" t="s">
        <v>1188</v>
      </c>
      <c r="L308" s="330" t="s">
        <v>2748</v>
      </c>
      <c r="M308" s="330"/>
      <c r="N308" s="330" t="s">
        <v>2740</v>
      </c>
      <c r="O308" s="330" t="s">
        <v>2721</v>
      </c>
      <c r="P308" s="331">
        <v>8.0E-6</v>
      </c>
      <c r="Q308" s="330" t="s">
        <v>2717</v>
      </c>
      <c r="R308" s="330" t="s">
        <v>2715</v>
      </c>
      <c r="S308" s="330" t="s">
        <v>2718</v>
      </c>
      <c r="T308" s="330" t="s">
        <v>2719</v>
      </c>
      <c r="U308" s="331">
        <v>4.970981893196E-6</v>
      </c>
      <c r="V308" s="330" t="s">
        <v>2718</v>
      </c>
      <c r="W308" s="330" t="b">
        <v>0</v>
      </c>
      <c r="X308" s="330">
        <v>2021.0</v>
      </c>
      <c r="Y308" s="330" t="s">
        <v>2736</v>
      </c>
      <c r="Z308" s="330" t="s">
        <v>2713</v>
      </c>
      <c r="AA308" s="330"/>
      <c r="AB308" s="330" t="s">
        <v>2720</v>
      </c>
      <c r="AC308" s="330" t="s">
        <v>2737</v>
      </c>
      <c r="AD308" s="330" t="s">
        <v>419</v>
      </c>
    </row>
    <row r="309" ht="15.75" customHeight="1">
      <c r="A309" s="329" t="s">
        <v>418</v>
      </c>
      <c r="B309" s="330" t="s">
        <v>2710</v>
      </c>
      <c r="C309" s="330">
        <v>296.0</v>
      </c>
      <c r="D309" s="330">
        <v>75.0</v>
      </c>
      <c r="E309" s="330" t="s">
        <v>974</v>
      </c>
      <c r="F309" s="330" t="s">
        <v>2755</v>
      </c>
      <c r="G309" s="330"/>
      <c r="H309" s="330" t="s">
        <v>962</v>
      </c>
      <c r="I309" s="330" t="s">
        <v>2732</v>
      </c>
      <c r="J309" s="330"/>
      <c r="K309" s="330" t="s">
        <v>1188</v>
      </c>
      <c r="L309" s="330" t="s">
        <v>2748</v>
      </c>
      <c r="M309" s="330"/>
      <c r="N309" s="330" t="s">
        <v>2740</v>
      </c>
      <c r="O309" s="330" t="s">
        <v>2724</v>
      </c>
      <c r="P309" s="331">
        <v>8.73154362416107E-5</v>
      </c>
      <c r="Q309" s="330" t="s">
        <v>2717</v>
      </c>
      <c r="R309" s="330" t="s">
        <v>2715</v>
      </c>
      <c r="S309" s="330" t="s">
        <v>2718</v>
      </c>
      <c r="T309" s="330" t="s">
        <v>2719</v>
      </c>
      <c r="U309" s="331">
        <v>5.42554315692211E-5</v>
      </c>
      <c r="V309" s="330" t="s">
        <v>2718</v>
      </c>
      <c r="W309" s="330" t="b">
        <v>0</v>
      </c>
      <c r="X309" s="330">
        <v>2021.0</v>
      </c>
      <c r="Y309" s="330" t="s">
        <v>2736</v>
      </c>
      <c r="Z309" s="330" t="s">
        <v>2713</v>
      </c>
      <c r="AA309" s="330"/>
      <c r="AB309" s="330" t="s">
        <v>2720</v>
      </c>
      <c r="AC309" s="330" t="s">
        <v>2737</v>
      </c>
      <c r="AD309" s="330" t="s">
        <v>419</v>
      </c>
    </row>
    <row r="310" ht="15.75" customHeight="1">
      <c r="A310" s="329" t="s">
        <v>418</v>
      </c>
      <c r="B310" s="330" t="s">
        <v>2710</v>
      </c>
      <c r="C310" s="330">
        <v>297.0</v>
      </c>
      <c r="D310" s="330">
        <v>76.0</v>
      </c>
      <c r="E310" s="330" t="s">
        <v>974</v>
      </c>
      <c r="F310" s="330" t="s">
        <v>2755</v>
      </c>
      <c r="G310" s="330"/>
      <c r="H310" s="330" t="s">
        <v>962</v>
      </c>
      <c r="I310" s="330" t="s">
        <v>2732</v>
      </c>
      <c r="J310" s="330"/>
      <c r="K310" s="330" t="s">
        <v>1188</v>
      </c>
      <c r="L310" s="330" t="s">
        <v>2749</v>
      </c>
      <c r="M310" s="330"/>
      <c r="N310" s="330" t="s">
        <v>2740</v>
      </c>
      <c r="O310" s="330" t="s">
        <v>2735</v>
      </c>
      <c r="P310" s="330">
        <v>1.38652</v>
      </c>
      <c r="Q310" s="330" t="s">
        <v>2717</v>
      </c>
      <c r="R310" s="330" t="s">
        <v>2715</v>
      </c>
      <c r="S310" s="330" t="s">
        <v>2718</v>
      </c>
      <c r="T310" s="330" t="s">
        <v>2719</v>
      </c>
      <c r="U310" s="330">
        <v>0.86154572681969</v>
      </c>
      <c r="V310" s="330" t="s">
        <v>2718</v>
      </c>
      <c r="W310" s="330" t="b">
        <v>0</v>
      </c>
      <c r="X310" s="330">
        <v>2021.0</v>
      </c>
      <c r="Y310" s="330" t="s">
        <v>2736</v>
      </c>
      <c r="Z310" s="330" t="s">
        <v>2713</v>
      </c>
      <c r="AA310" s="330"/>
      <c r="AB310" s="330" t="s">
        <v>2720</v>
      </c>
      <c r="AC310" s="330" t="s">
        <v>2737</v>
      </c>
      <c r="AD310" s="330" t="s">
        <v>419</v>
      </c>
    </row>
    <row r="311" ht="15.75" customHeight="1">
      <c r="A311" s="329" t="s">
        <v>418</v>
      </c>
      <c r="B311" s="330" t="s">
        <v>2710</v>
      </c>
      <c r="C311" s="330">
        <v>298.0</v>
      </c>
      <c r="D311" s="330">
        <v>76.0</v>
      </c>
      <c r="E311" s="330" t="s">
        <v>974</v>
      </c>
      <c r="F311" s="330" t="s">
        <v>2755</v>
      </c>
      <c r="G311" s="330"/>
      <c r="H311" s="330" t="s">
        <v>962</v>
      </c>
      <c r="I311" s="330" t="s">
        <v>2732</v>
      </c>
      <c r="J311" s="330"/>
      <c r="K311" s="330" t="s">
        <v>1188</v>
      </c>
      <c r="L311" s="330" t="s">
        <v>2749</v>
      </c>
      <c r="M311" s="330"/>
      <c r="N311" s="330" t="s">
        <v>2740</v>
      </c>
      <c r="O311" s="330" t="s">
        <v>2716</v>
      </c>
      <c r="P311" s="330">
        <v>1.3603</v>
      </c>
      <c r="Q311" s="330" t="s">
        <v>2717</v>
      </c>
      <c r="R311" s="330" t="s">
        <v>2715</v>
      </c>
      <c r="S311" s="330" t="s">
        <v>2718</v>
      </c>
      <c r="T311" s="330" t="s">
        <v>2719</v>
      </c>
      <c r="U311" s="330">
        <v>0.845253333664732</v>
      </c>
      <c r="V311" s="330" t="s">
        <v>2718</v>
      </c>
      <c r="W311" s="330" t="b">
        <v>0</v>
      </c>
      <c r="X311" s="330">
        <v>2021.0</v>
      </c>
      <c r="Y311" s="330" t="s">
        <v>2736</v>
      </c>
      <c r="Z311" s="330" t="s">
        <v>2713</v>
      </c>
      <c r="AA311" s="330"/>
      <c r="AB311" s="330" t="s">
        <v>2720</v>
      </c>
      <c r="AC311" s="330" t="s">
        <v>2737</v>
      </c>
      <c r="AD311" s="330" t="s">
        <v>419</v>
      </c>
    </row>
    <row r="312" ht="15.75" customHeight="1">
      <c r="A312" s="329" t="s">
        <v>418</v>
      </c>
      <c r="B312" s="330" t="s">
        <v>2710</v>
      </c>
      <c r="C312" s="330">
        <v>299.0</v>
      </c>
      <c r="D312" s="330">
        <v>76.0</v>
      </c>
      <c r="E312" s="330" t="s">
        <v>974</v>
      </c>
      <c r="F312" s="330" t="s">
        <v>2755</v>
      </c>
      <c r="G312" s="330"/>
      <c r="H312" s="330" t="s">
        <v>962</v>
      </c>
      <c r="I312" s="330" t="s">
        <v>2732</v>
      </c>
      <c r="J312" s="330"/>
      <c r="K312" s="330" t="s">
        <v>1188</v>
      </c>
      <c r="L312" s="330" t="s">
        <v>2749</v>
      </c>
      <c r="M312" s="330"/>
      <c r="N312" s="330" t="s">
        <v>2740</v>
      </c>
      <c r="O312" s="330" t="s">
        <v>2721</v>
      </c>
      <c r="P312" s="331">
        <v>8.0E-6</v>
      </c>
      <c r="Q312" s="330" t="s">
        <v>2717</v>
      </c>
      <c r="R312" s="330" t="s">
        <v>2715</v>
      </c>
      <c r="S312" s="330" t="s">
        <v>2718</v>
      </c>
      <c r="T312" s="330" t="s">
        <v>2719</v>
      </c>
      <c r="U312" s="331">
        <v>4.970981893196E-6</v>
      </c>
      <c r="V312" s="330" t="s">
        <v>2718</v>
      </c>
      <c r="W312" s="330" t="b">
        <v>0</v>
      </c>
      <c r="X312" s="330">
        <v>2021.0</v>
      </c>
      <c r="Y312" s="330" t="s">
        <v>2736</v>
      </c>
      <c r="Z312" s="330" t="s">
        <v>2713</v>
      </c>
      <c r="AA312" s="330"/>
      <c r="AB312" s="330" t="s">
        <v>2720</v>
      </c>
      <c r="AC312" s="330" t="s">
        <v>2737</v>
      </c>
      <c r="AD312" s="330" t="s">
        <v>419</v>
      </c>
    </row>
    <row r="313" ht="15.75" customHeight="1">
      <c r="A313" s="329" t="s">
        <v>418</v>
      </c>
      <c r="B313" s="330" t="s">
        <v>2710</v>
      </c>
      <c r="C313" s="330">
        <v>300.0</v>
      </c>
      <c r="D313" s="330">
        <v>76.0</v>
      </c>
      <c r="E313" s="330" t="s">
        <v>974</v>
      </c>
      <c r="F313" s="330" t="s">
        <v>2755</v>
      </c>
      <c r="G313" s="330"/>
      <c r="H313" s="330" t="s">
        <v>962</v>
      </c>
      <c r="I313" s="330" t="s">
        <v>2732</v>
      </c>
      <c r="J313" s="330"/>
      <c r="K313" s="330" t="s">
        <v>1188</v>
      </c>
      <c r="L313" s="330" t="s">
        <v>2749</v>
      </c>
      <c r="M313" s="330"/>
      <c r="N313" s="330" t="s">
        <v>2740</v>
      </c>
      <c r="O313" s="330" t="s">
        <v>2724</v>
      </c>
      <c r="P313" s="331">
        <v>8.73154362416107E-5</v>
      </c>
      <c r="Q313" s="330" t="s">
        <v>2717</v>
      </c>
      <c r="R313" s="330" t="s">
        <v>2715</v>
      </c>
      <c r="S313" s="330" t="s">
        <v>2718</v>
      </c>
      <c r="T313" s="330" t="s">
        <v>2719</v>
      </c>
      <c r="U313" s="331">
        <v>5.42554315692211E-5</v>
      </c>
      <c r="V313" s="330" t="s">
        <v>2718</v>
      </c>
      <c r="W313" s="330" t="b">
        <v>0</v>
      </c>
      <c r="X313" s="330">
        <v>2021.0</v>
      </c>
      <c r="Y313" s="330" t="s">
        <v>2736</v>
      </c>
      <c r="Z313" s="330" t="s">
        <v>2713</v>
      </c>
      <c r="AA313" s="330"/>
      <c r="AB313" s="330" t="s">
        <v>2720</v>
      </c>
      <c r="AC313" s="330" t="s">
        <v>2737</v>
      </c>
      <c r="AD313" s="330" t="s">
        <v>419</v>
      </c>
    </row>
    <row r="314" ht="15.75" customHeight="1">
      <c r="A314" s="329" t="s">
        <v>418</v>
      </c>
      <c r="B314" s="330" t="s">
        <v>2710</v>
      </c>
      <c r="C314" s="330">
        <v>301.0</v>
      </c>
      <c r="D314" s="330">
        <v>77.0</v>
      </c>
      <c r="E314" s="330" t="s">
        <v>974</v>
      </c>
      <c r="F314" s="330" t="s">
        <v>2755</v>
      </c>
      <c r="G314" s="330"/>
      <c r="H314" s="330" t="s">
        <v>962</v>
      </c>
      <c r="I314" s="330" t="s">
        <v>2732</v>
      </c>
      <c r="J314" s="330"/>
      <c r="K314" s="330" t="s">
        <v>1188</v>
      </c>
      <c r="L314" s="330" t="s">
        <v>2750</v>
      </c>
      <c r="M314" s="330"/>
      <c r="N314" s="330" t="s">
        <v>2740</v>
      </c>
      <c r="O314" s="330" t="s">
        <v>2735</v>
      </c>
      <c r="P314" s="330">
        <v>1.72659</v>
      </c>
      <c r="Q314" s="330" t="s">
        <v>2717</v>
      </c>
      <c r="R314" s="330" t="s">
        <v>2715</v>
      </c>
      <c r="S314" s="330" t="s">
        <v>2718</v>
      </c>
      <c r="T314" s="330" t="s">
        <v>2719</v>
      </c>
      <c r="U314" s="330">
        <v>1.07285595337219</v>
      </c>
      <c r="V314" s="330" t="s">
        <v>2718</v>
      </c>
      <c r="W314" s="330" t="b">
        <v>0</v>
      </c>
      <c r="X314" s="330">
        <v>2021.0</v>
      </c>
      <c r="Y314" s="330" t="s">
        <v>2736</v>
      </c>
      <c r="Z314" s="330" t="s">
        <v>2713</v>
      </c>
      <c r="AA314" s="330"/>
      <c r="AB314" s="330" t="s">
        <v>2720</v>
      </c>
      <c r="AC314" s="330" t="s">
        <v>2737</v>
      </c>
      <c r="AD314" s="330" t="s">
        <v>419</v>
      </c>
    </row>
    <row r="315" ht="15.75" customHeight="1">
      <c r="A315" s="329" t="s">
        <v>418</v>
      </c>
      <c r="B315" s="330" t="s">
        <v>2710</v>
      </c>
      <c r="C315" s="330">
        <v>302.0</v>
      </c>
      <c r="D315" s="330">
        <v>77.0</v>
      </c>
      <c r="E315" s="330" t="s">
        <v>974</v>
      </c>
      <c r="F315" s="330" t="s">
        <v>2755</v>
      </c>
      <c r="G315" s="330"/>
      <c r="H315" s="330" t="s">
        <v>962</v>
      </c>
      <c r="I315" s="330" t="s">
        <v>2732</v>
      </c>
      <c r="J315" s="330"/>
      <c r="K315" s="330" t="s">
        <v>1188</v>
      </c>
      <c r="L315" s="330" t="s">
        <v>2750</v>
      </c>
      <c r="M315" s="330"/>
      <c r="N315" s="330" t="s">
        <v>2740</v>
      </c>
      <c r="O315" s="330" t="s">
        <v>2716</v>
      </c>
      <c r="P315" s="330">
        <v>1.70038</v>
      </c>
      <c r="Q315" s="330" t="s">
        <v>2717</v>
      </c>
      <c r="R315" s="330" t="s">
        <v>2715</v>
      </c>
      <c r="S315" s="330" t="s">
        <v>2718</v>
      </c>
      <c r="T315" s="330" t="s">
        <v>2719</v>
      </c>
      <c r="U315" s="330">
        <v>1.05656977394459</v>
      </c>
      <c r="V315" s="330" t="s">
        <v>2718</v>
      </c>
      <c r="W315" s="330" t="b">
        <v>0</v>
      </c>
      <c r="X315" s="330">
        <v>2021.0</v>
      </c>
      <c r="Y315" s="330" t="s">
        <v>2736</v>
      </c>
      <c r="Z315" s="330" t="s">
        <v>2713</v>
      </c>
      <c r="AA315" s="330"/>
      <c r="AB315" s="330" t="s">
        <v>2720</v>
      </c>
      <c r="AC315" s="330" t="s">
        <v>2737</v>
      </c>
      <c r="AD315" s="330" t="s">
        <v>419</v>
      </c>
    </row>
    <row r="316" ht="15.75" customHeight="1">
      <c r="A316" s="329" t="s">
        <v>418</v>
      </c>
      <c r="B316" s="330" t="s">
        <v>2710</v>
      </c>
      <c r="C316" s="330">
        <v>303.0</v>
      </c>
      <c r="D316" s="330">
        <v>77.0</v>
      </c>
      <c r="E316" s="330" t="s">
        <v>974</v>
      </c>
      <c r="F316" s="330" t="s">
        <v>2755</v>
      </c>
      <c r="G316" s="330"/>
      <c r="H316" s="330" t="s">
        <v>962</v>
      </c>
      <c r="I316" s="330" t="s">
        <v>2732</v>
      </c>
      <c r="J316" s="330"/>
      <c r="K316" s="330" t="s">
        <v>1188</v>
      </c>
      <c r="L316" s="330" t="s">
        <v>2750</v>
      </c>
      <c r="M316" s="330"/>
      <c r="N316" s="330" t="s">
        <v>2740</v>
      </c>
      <c r="O316" s="330" t="s">
        <v>2721</v>
      </c>
      <c r="P316" s="331">
        <v>8.0E-6</v>
      </c>
      <c r="Q316" s="330" t="s">
        <v>2717</v>
      </c>
      <c r="R316" s="330" t="s">
        <v>2715</v>
      </c>
      <c r="S316" s="330" t="s">
        <v>2718</v>
      </c>
      <c r="T316" s="330" t="s">
        <v>2719</v>
      </c>
      <c r="U316" s="331">
        <v>4.970981893196E-6</v>
      </c>
      <c r="V316" s="330" t="s">
        <v>2718</v>
      </c>
      <c r="W316" s="330" t="b">
        <v>0</v>
      </c>
      <c r="X316" s="330">
        <v>2021.0</v>
      </c>
      <c r="Y316" s="330" t="s">
        <v>2736</v>
      </c>
      <c r="Z316" s="330" t="s">
        <v>2713</v>
      </c>
      <c r="AA316" s="330"/>
      <c r="AB316" s="330" t="s">
        <v>2720</v>
      </c>
      <c r="AC316" s="330" t="s">
        <v>2737</v>
      </c>
      <c r="AD316" s="330" t="s">
        <v>419</v>
      </c>
    </row>
    <row r="317" ht="15.75" customHeight="1">
      <c r="A317" s="329" t="s">
        <v>418</v>
      </c>
      <c r="B317" s="330" t="s">
        <v>2710</v>
      </c>
      <c r="C317" s="330">
        <v>304.0</v>
      </c>
      <c r="D317" s="330">
        <v>77.0</v>
      </c>
      <c r="E317" s="330" t="s">
        <v>974</v>
      </c>
      <c r="F317" s="330" t="s">
        <v>2755</v>
      </c>
      <c r="G317" s="330"/>
      <c r="H317" s="330" t="s">
        <v>962</v>
      </c>
      <c r="I317" s="330" t="s">
        <v>2732</v>
      </c>
      <c r="J317" s="330"/>
      <c r="K317" s="330" t="s">
        <v>1188</v>
      </c>
      <c r="L317" s="330" t="s">
        <v>2750</v>
      </c>
      <c r="M317" s="330"/>
      <c r="N317" s="330" t="s">
        <v>2740</v>
      </c>
      <c r="O317" s="330" t="s">
        <v>2724</v>
      </c>
      <c r="P317" s="331">
        <v>8.73154362416107E-5</v>
      </c>
      <c r="Q317" s="330" t="s">
        <v>2717</v>
      </c>
      <c r="R317" s="330" t="s">
        <v>2715</v>
      </c>
      <c r="S317" s="330" t="s">
        <v>2718</v>
      </c>
      <c r="T317" s="330" t="s">
        <v>2719</v>
      </c>
      <c r="U317" s="331">
        <v>5.42554315692211E-5</v>
      </c>
      <c r="V317" s="330" t="s">
        <v>2718</v>
      </c>
      <c r="W317" s="330" t="b">
        <v>0</v>
      </c>
      <c r="X317" s="330">
        <v>2021.0</v>
      </c>
      <c r="Y317" s="330" t="s">
        <v>2736</v>
      </c>
      <c r="Z317" s="330" t="s">
        <v>2713</v>
      </c>
      <c r="AA317" s="330"/>
      <c r="AB317" s="330" t="s">
        <v>2720</v>
      </c>
      <c r="AC317" s="330" t="s">
        <v>2737</v>
      </c>
      <c r="AD317" s="330" t="s">
        <v>419</v>
      </c>
    </row>
    <row r="318" ht="15.75" customHeight="1">
      <c r="A318" s="329" t="s">
        <v>418</v>
      </c>
      <c r="B318" s="330" t="s">
        <v>2710</v>
      </c>
      <c r="C318" s="330">
        <v>305.0</v>
      </c>
      <c r="D318" s="330">
        <v>78.0</v>
      </c>
      <c r="E318" s="330" t="s">
        <v>974</v>
      </c>
      <c r="F318" s="330" t="s">
        <v>2755</v>
      </c>
      <c r="G318" s="330"/>
      <c r="H318" s="330" t="s">
        <v>962</v>
      </c>
      <c r="I318" s="330" t="s">
        <v>2732</v>
      </c>
      <c r="J318" s="330"/>
      <c r="K318" s="330" t="s">
        <v>1188</v>
      </c>
      <c r="L318" s="330" t="s">
        <v>2733</v>
      </c>
      <c r="M318" s="330"/>
      <c r="N318" s="330" t="s">
        <v>2740</v>
      </c>
      <c r="O318" s="330" t="s">
        <v>2735</v>
      </c>
      <c r="P318" s="330">
        <v>1.47494</v>
      </c>
      <c r="Q318" s="330" t="s">
        <v>2717</v>
      </c>
      <c r="R318" s="330" t="s">
        <v>2715</v>
      </c>
      <c r="S318" s="330" t="s">
        <v>2718</v>
      </c>
      <c r="T318" s="330" t="s">
        <v>2719</v>
      </c>
      <c r="U318" s="330">
        <v>0.916487504194266</v>
      </c>
      <c r="V318" s="330" t="s">
        <v>2718</v>
      </c>
      <c r="W318" s="330" t="b">
        <v>0</v>
      </c>
      <c r="X318" s="330">
        <v>2021.0</v>
      </c>
      <c r="Y318" s="330" t="s">
        <v>2736</v>
      </c>
      <c r="Z318" s="330" t="s">
        <v>2713</v>
      </c>
      <c r="AA318" s="330"/>
      <c r="AB318" s="330" t="s">
        <v>2720</v>
      </c>
      <c r="AC318" s="330" t="s">
        <v>2737</v>
      </c>
      <c r="AD318" s="330" t="s">
        <v>419</v>
      </c>
    </row>
    <row r="319" ht="15.75" customHeight="1">
      <c r="A319" s="329" t="s">
        <v>418</v>
      </c>
      <c r="B319" s="330" t="s">
        <v>2710</v>
      </c>
      <c r="C319" s="330">
        <v>306.0</v>
      </c>
      <c r="D319" s="330">
        <v>78.0</v>
      </c>
      <c r="E319" s="330" t="s">
        <v>974</v>
      </c>
      <c r="F319" s="330" t="s">
        <v>2755</v>
      </c>
      <c r="G319" s="330"/>
      <c r="H319" s="330" t="s">
        <v>962</v>
      </c>
      <c r="I319" s="330" t="s">
        <v>2732</v>
      </c>
      <c r="J319" s="330"/>
      <c r="K319" s="330" t="s">
        <v>1188</v>
      </c>
      <c r="L319" s="330" t="s">
        <v>2733</v>
      </c>
      <c r="M319" s="330"/>
      <c r="N319" s="330" t="s">
        <v>2740</v>
      </c>
      <c r="O319" s="330" t="s">
        <v>2716</v>
      </c>
      <c r="P319" s="330">
        <v>1.44872</v>
      </c>
      <c r="Q319" s="330" t="s">
        <v>2717</v>
      </c>
      <c r="R319" s="330" t="s">
        <v>2715</v>
      </c>
      <c r="S319" s="330" t="s">
        <v>2718</v>
      </c>
      <c r="T319" s="330" t="s">
        <v>2719</v>
      </c>
      <c r="U319" s="330">
        <v>0.900195111039308</v>
      </c>
      <c r="V319" s="330" t="s">
        <v>2718</v>
      </c>
      <c r="W319" s="330" t="b">
        <v>0</v>
      </c>
      <c r="X319" s="330">
        <v>2021.0</v>
      </c>
      <c r="Y319" s="330" t="s">
        <v>2736</v>
      </c>
      <c r="Z319" s="330" t="s">
        <v>2713</v>
      </c>
      <c r="AA319" s="330"/>
      <c r="AB319" s="330" t="s">
        <v>2720</v>
      </c>
      <c r="AC319" s="330" t="s">
        <v>2737</v>
      </c>
      <c r="AD319" s="330" t="s">
        <v>419</v>
      </c>
    </row>
    <row r="320" ht="15.75" customHeight="1">
      <c r="A320" s="329" t="s">
        <v>418</v>
      </c>
      <c r="B320" s="330" t="s">
        <v>2710</v>
      </c>
      <c r="C320" s="330">
        <v>307.0</v>
      </c>
      <c r="D320" s="330">
        <v>78.0</v>
      </c>
      <c r="E320" s="330" t="s">
        <v>974</v>
      </c>
      <c r="F320" s="330" t="s">
        <v>2755</v>
      </c>
      <c r="G320" s="330"/>
      <c r="H320" s="330" t="s">
        <v>962</v>
      </c>
      <c r="I320" s="330" t="s">
        <v>2732</v>
      </c>
      <c r="J320" s="330"/>
      <c r="K320" s="330" t="s">
        <v>1188</v>
      </c>
      <c r="L320" s="330" t="s">
        <v>2733</v>
      </c>
      <c r="M320" s="330"/>
      <c r="N320" s="330" t="s">
        <v>2740</v>
      </c>
      <c r="O320" s="330" t="s">
        <v>2721</v>
      </c>
      <c r="P320" s="331">
        <v>8.0E-6</v>
      </c>
      <c r="Q320" s="330" t="s">
        <v>2717</v>
      </c>
      <c r="R320" s="330" t="s">
        <v>2715</v>
      </c>
      <c r="S320" s="330" t="s">
        <v>2718</v>
      </c>
      <c r="T320" s="330" t="s">
        <v>2719</v>
      </c>
      <c r="U320" s="331">
        <v>4.970981893196E-6</v>
      </c>
      <c r="V320" s="330" t="s">
        <v>2718</v>
      </c>
      <c r="W320" s="330" t="b">
        <v>0</v>
      </c>
      <c r="X320" s="330">
        <v>2021.0</v>
      </c>
      <c r="Y320" s="330" t="s">
        <v>2736</v>
      </c>
      <c r="Z320" s="330" t="s">
        <v>2713</v>
      </c>
      <c r="AA320" s="330"/>
      <c r="AB320" s="330" t="s">
        <v>2720</v>
      </c>
      <c r="AC320" s="330" t="s">
        <v>2737</v>
      </c>
      <c r="AD320" s="330" t="s">
        <v>419</v>
      </c>
    </row>
    <row r="321" ht="15.75" customHeight="1">
      <c r="A321" s="329" t="s">
        <v>418</v>
      </c>
      <c r="B321" s="330" t="s">
        <v>2710</v>
      </c>
      <c r="C321" s="330">
        <v>308.0</v>
      </c>
      <c r="D321" s="330">
        <v>78.0</v>
      </c>
      <c r="E321" s="330" t="s">
        <v>974</v>
      </c>
      <c r="F321" s="330" t="s">
        <v>2755</v>
      </c>
      <c r="G321" s="330"/>
      <c r="H321" s="330" t="s">
        <v>962</v>
      </c>
      <c r="I321" s="330" t="s">
        <v>2732</v>
      </c>
      <c r="J321" s="330"/>
      <c r="K321" s="330" t="s">
        <v>1188</v>
      </c>
      <c r="L321" s="330" t="s">
        <v>2733</v>
      </c>
      <c r="M321" s="330"/>
      <c r="N321" s="330" t="s">
        <v>2740</v>
      </c>
      <c r="O321" s="330" t="s">
        <v>2724</v>
      </c>
      <c r="P321" s="331">
        <v>8.73154362416107E-5</v>
      </c>
      <c r="Q321" s="330" t="s">
        <v>2717</v>
      </c>
      <c r="R321" s="330" t="s">
        <v>2715</v>
      </c>
      <c r="S321" s="330" t="s">
        <v>2718</v>
      </c>
      <c r="T321" s="330" t="s">
        <v>2719</v>
      </c>
      <c r="U321" s="331">
        <v>5.42554315692211E-5</v>
      </c>
      <c r="V321" s="330" t="s">
        <v>2718</v>
      </c>
      <c r="W321" s="330" t="b">
        <v>0</v>
      </c>
      <c r="X321" s="330">
        <v>2021.0</v>
      </c>
      <c r="Y321" s="330" t="s">
        <v>2736</v>
      </c>
      <c r="Z321" s="330" t="s">
        <v>2713</v>
      </c>
      <c r="AA321" s="330"/>
      <c r="AB321" s="330" t="s">
        <v>2720</v>
      </c>
      <c r="AC321" s="330" t="s">
        <v>2737</v>
      </c>
      <c r="AD321" s="330" t="s">
        <v>419</v>
      </c>
    </row>
    <row r="322" ht="15.75" customHeight="1">
      <c r="A322" s="329" t="s">
        <v>418</v>
      </c>
      <c r="B322" s="330" t="s">
        <v>2710</v>
      </c>
      <c r="C322" s="330">
        <v>309.0</v>
      </c>
      <c r="D322" s="330">
        <v>79.0</v>
      </c>
      <c r="E322" s="330" t="s">
        <v>974</v>
      </c>
      <c r="F322" s="330" t="s">
        <v>2756</v>
      </c>
      <c r="G322" s="330"/>
      <c r="H322" s="330" t="s">
        <v>962</v>
      </c>
      <c r="I322" s="330" t="s">
        <v>2732</v>
      </c>
      <c r="J322" s="330"/>
      <c r="K322" s="330" t="s">
        <v>1188</v>
      </c>
      <c r="L322" s="330" t="s">
        <v>2748</v>
      </c>
      <c r="M322" s="330"/>
      <c r="N322" s="330" t="s">
        <v>2734</v>
      </c>
      <c r="O322" s="330" t="s">
        <v>2735</v>
      </c>
      <c r="P322" s="330">
        <v>0.64913</v>
      </c>
      <c r="Q322" s="330" t="s">
        <v>2717</v>
      </c>
      <c r="R322" s="330" t="s">
        <v>2719</v>
      </c>
      <c r="S322" s="330" t="s">
        <v>2718</v>
      </c>
      <c r="T322" s="330" t="s">
        <v>2719</v>
      </c>
      <c r="U322" s="330">
        <v>0.64913</v>
      </c>
      <c r="V322" s="330" t="s">
        <v>2718</v>
      </c>
      <c r="W322" s="330" t="b">
        <v>0</v>
      </c>
      <c r="X322" s="330">
        <v>2021.0</v>
      </c>
      <c r="Y322" s="330" t="s">
        <v>2736</v>
      </c>
      <c r="Z322" s="330" t="s">
        <v>2713</v>
      </c>
      <c r="AA322" s="330"/>
      <c r="AB322" s="330" t="s">
        <v>2720</v>
      </c>
      <c r="AC322" s="330" t="s">
        <v>2737</v>
      </c>
      <c r="AD322" s="330" t="s">
        <v>419</v>
      </c>
    </row>
    <row r="323" ht="15.75" customHeight="1">
      <c r="A323" s="329" t="s">
        <v>418</v>
      </c>
      <c r="B323" s="330" t="s">
        <v>2710</v>
      </c>
      <c r="C323" s="330">
        <v>310.0</v>
      </c>
      <c r="D323" s="330">
        <v>79.0</v>
      </c>
      <c r="E323" s="330" t="s">
        <v>974</v>
      </c>
      <c r="F323" s="330" t="s">
        <v>2756</v>
      </c>
      <c r="G323" s="330"/>
      <c r="H323" s="330" t="s">
        <v>962</v>
      </c>
      <c r="I323" s="330" t="s">
        <v>2732</v>
      </c>
      <c r="J323" s="330"/>
      <c r="K323" s="330" t="s">
        <v>1188</v>
      </c>
      <c r="L323" s="330" t="s">
        <v>2748</v>
      </c>
      <c r="M323" s="330"/>
      <c r="N323" s="330" t="s">
        <v>2734</v>
      </c>
      <c r="O323" s="330" t="s">
        <v>2716</v>
      </c>
      <c r="P323" s="330">
        <v>0.63295</v>
      </c>
      <c r="Q323" s="330" t="s">
        <v>2717</v>
      </c>
      <c r="R323" s="330" t="s">
        <v>2719</v>
      </c>
      <c r="S323" s="330" t="s">
        <v>2718</v>
      </c>
      <c r="T323" s="330" t="s">
        <v>2719</v>
      </c>
      <c r="U323" s="330">
        <v>0.63295</v>
      </c>
      <c r="V323" s="330" t="s">
        <v>2718</v>
      </c>
      <c r="W323" s="330" t="b">
        <v>0</v>
      </c>
      <c r="X323" s="330">
        <v>2021.0</v>
      </c>
      <c r="Y323" s="330" t="s">
        <v>2736</v>
      </c>
      <c r="Z323" s="330" t="s">
        <v>2713</v>
      </c>
      <c r="AA323" s="330"/>
      <c r="AB323" s="330" t="s">
        <v>2720</v>
      </c>
      <c r="AC323" s="330" t="s">
        <v>2737</v>
      </c>
      <c r="AD323" s="330" t="s">
        <v>419</v>
      </c>
    </row>
    <row r="324" ht="15.75" customHeight="1">
      <c r="A324" s="329" t="s">
        <v>418</v>
      </c>
      <c r="B324" s="330" t="s">
        <v>2710</v>
      </c>
      <c r="C324" s="330">
        <v>311.0</v>
      </c>
      <c r="D324" s="330">
        <v>79.0</v>
      </c>
      <c r="E324" s="330" t="s">
        <v>974</v>
      </c>
      <c r="F324" s="330" t="s">
        <v>2756</v>
      </c>
      <c r="G324" s="330"/>
      <c r="H324" s="330" t="s">
        <v>962</v>
      </c>
      <c r="I324" s="330" t="s">
        <v>2732</v>
      </c>
      <c r="J324" s="330"/>
      <c r="K324" s="330" t="s">
        <v>1188</v>
      </c>
      <c r="L324" s="330" t="s">
        <v>2748</v>
      </c>
      <c r="M324" s="330"/>
      <c r="N324" s="330" t="s">
        <v>2734</v>
      </c>
      <c r="O324" s="330" t="s">
        <v>2721</v>
      </c>
      <c r="P324" s="331">
        <v>5.19999999999999E-6</v>
      </c>
      <c r="Q324" s="330" t="s">
        <v>2717</v>
      </c>
      <c r="R324" s="330" t="s">
        <v>2719</v>
      </c>
      <c r="S324" s="330" t="s">
        <v>2718</v>
      </c>
      <c r="T324" s="330" t="s">
        <v>2719</v>
      </c>
      <c r="U324" s="331">
        <v>5.19999999999999E-6</v>
      </c>
      <c r="V324" s="330" t="s">
        <v>2718</v>
      </c>
      <c r="W324" s="330" t="b">
        <v>0</v>
      </c>
      <c r="X324" s="330">
        <v>2021.0</v>
      </c>
      <c r="Y324" s="330" t="s">
        <v>2736</v>
      </c>
      <c r="Z324" s="330" t="s">
        <v>2713</v>
      </c>
      <c r="AA324" s="330"/>
      <c r="AB324" s="330" t="s">
        <v>2720</v>
      </c>
      <c r="AC324" s="330" t="s">
        <v>2737</v>
      </c>
      <c r="AD324" s="330" t="s">
        <v>419</v>
      </c>
    </row>
    <row r="325" ht="15.75" customHeight="1">
      <c r="A325" s="329" t="s">
        <v>418</v>
      </c>
      <c r="B325" s="330" t="s">
        <v>2710</v>
      </c>
      <c r="C325" s="330">
        <v>312.0</v>
      </c>
      <c r="D325" s="330">
        <v>79.0</v>
      </c>
      <c r="E325" s="330" t="s">
        <v>974</v>
      </c>
      <c r="F325" s="330" t="s">
        <v>2756</v>
      </c>
      <c r="G325" s="330"/>
      <c r="H325" s="330" t="s">
        <v>962</v>
      </c>
      <c r="I325" s="330" t="s">
        <v>2732</v>
      </c>
      <c r="J325" s="330"/>
      <c r="K325" s="330" t="s">
        <v>1188</v>
      </c>
      <c r="L325" s="330" t="s">
        <v>2748</v>
      </c>
      <c r="M325" s="330"/>
      <c r="N325" s="330" t="s">
        <v>2734</v>
      </c>
      <c r="O325" s="330" t="s">
        <v>2724</v>
      </c>
      <c r="P325" s="331">
        <v>5.38926174496644E-5</v>
      </c>
      <c r="Q325" s="330" t="s">
        <v>2717</v>
      </c>
      <c r="R325" s="330" t="s">
        <v>2719</v>
      </c>
      <c r="S325" s="330" t="s">
        <v>2718</v>
      </c>
      <c r="T325" s="330" t="s">
        <v>2719</v>
      </c>
      <c r="U325" s="331">
        <v>5.38926174496644E-5</v>
      </c>
      <c r="V325" s="330" t="s">
        <v>2718</v>
      </c>
      <c r="W325" s="330" t="b">
        <v>0</v>
      </c>
      <c r="X325" s="330">
        <v>2021.0</v>
      </c>
      <c r="Y325" s="330" t="s">
        <v>2736</v>
      </c>
      <c r="Z325" s="330" t="s">
        <v>2713</v>
      </c>
      <c r="AA325" s="330"/>
      <c r="AB325" s="330" t="s">
        <v>2720</v>
      </c>
      <c r="AC325" s="330" t="s">
        <v>2737</v>
      </c>
      <c r="AD325" s="330" t="s">
        <v>419</v>
      </c>
    </row>
    <row r="326" ht="15.75" customHeight="1">
      <c r="A326" s="329" t="s">
        <v>418</v>
      </c>
      <c r="B326" s="330" t="s">
        <v>2710</v>
      </c>
      <c r="C326" s="330">
        <v>313.0</v>
      </c>
      <c r="D326" s="330">
        <v>80.0</v>
      </c>
      <c r="E326" s="330" t="s">
        <v>974</v>
      </c>
      <c r="F326" s="330" t="s">
        <v>2756</v>
      </c>
      <c r="G326" s="330"/>
      <c r="H326" s="330" t="s">
        <v>962</v>
      </c>
      <c r="I326" s="330" t="s">
        <v>2732</v>
      </c>
      <c r="J326" s="330"/>
      <c r="K326" s="330" t="s">
        <v>1188</v>
      </c>
      <c r="L326" s="330" t="s">
        <v>2749</v>
      </c>
      <c r="M326" s="330"/>
      <c r="N326" s="330" t="s">
        <v>2734</v>
      </c>
      <c r="O326" s="330" t="s">
        <v>2735</v>
      </c>
      <c r="P326" s="330">
        <v>0.85803</v>
      </c>
      <c r="Q326" s="330" t="s">
        <v>2717</v>
      </c>
      <c r="R326" s="330" t="s">
        <v>2719</v>
      </c>
      <c r="S326" s="330" t="s">
        <v>2718</v>
      </c>
      <c r="T326" s="330" t="s">
        <v>2719</v>
      </c>
      <c r="U326" s="330">
        <v>0.85803</v>
      </c>
      <c r="V326" s="330" t="s">
        <v>2718</v>
      </c>
      <c r="W326" s="330" t="b">
        <v>0</v>
      </c>
      <c r="X326" s="330">
        <v>2021.0</v>
      </c>
      <c r="Y326" s="330" t="s">
        <v>2736</v>
      </c>
      <c r="Z326" s="330" t="s">
        <v>2713</v>
      </c>
      <c r="AA326" s="330"/>
      <c r="AB326" s="330" t="s">
        <v>2720</v>
      </c>
      <c r="AC326" s="330" t="s">
        <v>2737</v>
      </c>
      <c r="AD326" s="330" t="s">
        <v>419</v>
      </c>
    </row>
    <row r="327" ht="15.75" customHeight="1">
      <c r="A327" s="329" t="s">
        <v>418</v>
      </c>
      <c r="B327" s="330" t="s">
        <v>2710</v>
      </c>
      <c r="C327" s="330">
        <v>314.0</v>
      </c>
      <c r="D327" s="330">
        <v>80.0</v>
      </c>
      <c r="E327" s="330" t="s">
        <v>974</v>
      </c>
      <c r="F327" s="330" t="s">
        <v>2756</v>
      </c>
      <c r="G327" s="330"/>
      <c r="H327" s="330" t="s">
        <v>962</v>
      </c>
      <c r="I327" s="330" t="s">
        <v>2732</v>
      </c>
      <c r="J327" s="330"/>
      <c r="K327" s="330" t="s">
        <v>1188</v>
      </c>
      <c r="L327" s="330" t="s">
        <v>2749</v>
      </c>
      <c r="M327" s="330"/>
      <c r="N327" s="330" t="s">
        <v>2734</v>
      </c>
      <c r="O327" s="330" t="s">
        <v>2716</v>
      </c>
      <c r="P327" s="330">
        <v>0.84185</v>
      </c>
      <c r="Q327" s="330" t="s">
        <v>2717</v>
      </c>
      <c r="R327" s="330" t="s">
        <v>2719</v>
      </c>
      <c r="S327" s="330" t="s">
        <v>2718</v>
      </c>
      <c r="T327" s="330" t="s">
        <v>2719</v>
      </c>
      <c r="U327" s="330">
        <v>0.84185</v>
      </c>
      <c r="V327" s="330" t="s">
        <v>2718</v>
      </c>
      <c r="W327" s="330" t="b">
        <v>0</v>
      </c>
      <c r="X327" s="330">
        <v>2021.0</v>
      </c>
      <c r="Y327" s="330" t="s">
        <v>2736</v>
      </c>
      <c r="Z327" s="330" t="s">
        <v>2713</v>
      </c>
      <c r="AA327" s="330"/>
      <c r="AB327" s="330" t="s">
        <v>2720</v>
      </c>
      <c r="AC327" s="330" t="s">
        <v>2737</v>
      </c>
      <c r="AD327" s="330" t="s">
        <v>419</v>
      </c>
    </row>
    <row r="328" ht="15.75" customHeight="1">
      <c r="A328" s="329" t="s">
        <v>418</v>
      </c>
      <c r="B328" s="330" t="s">
        <v>2710</v>
      </c>
      <c r="C328" s="330">
        <v>315.0</v>
      </c>
      <c r="D328" s="330">
        <v>80.0</v>
      </c>
      <c r="E328" s="330" t="s">
        <v>974</v>
      </c>
      <c r="F328" s="330" t="s">
        <v>2756</v>
      </c>
      <c r="G328" s="330"/>
      <c r="H328" s="330" t="s">
        <v>962</v>
      </c>
      <c r="I328" s="330" t="s">
        <v>2732</v>
      </c>
      <c r="J328" s="330"/>
      <c r="K328" s="330" t="s">
        <v>1188</v>
      </c>
      <c r="L328" s="330" t="s">
        <v>2749</v>
      </c>
      <c r="M328" s="330"/>
      <c r="N328" s="330" t="s">
        <v>2734</v>
      </c>
      <c r="O328" s="330" t="s">
        <v>2721</v>
      </c>
      <c r="P328" s="331">
        <v>5.19999999999999E-6</v>
      </c>
      <c r="Q328" s="330" t="s">
        <v>2717</v>
      </c>
      <c r="R328" s="330" t="s">
        <v>2719</v>
      </c>
      <c r="S328" s="330" t="s">
        <v>2718</v>
      </c>
      <c r="T328" s="330" t="s">
        <v>2719</v>
      </c>
      <c r="U328" s="331">
        <v>5.19999999999999E-6</v>
      </c>
      <c r="V328" s="330" t="s">
        <v>2718</v>
      </c>
      <c r="W328" s="330" t="b">
        <v>0</v>
      </c>
      <c r="X328" s="330">
        <v>2021.0</v>
      </c>
      <c r="Y328" s="330" t="s">
        <v>2736</v>
      </c>
      <c r="Z328" s="330" t="s">
        <v>2713</v>
      </c>
      <c r="AA328" s="330"/>
      <c r="AB328" s="330" t="s">
        <v>2720</v>
      </c>
      <c r="AC328" s="330" t="s">
        <v>2737</v>
      </c>
      <c r="AD328" s="330" t="s">
        <v>419</v>
      </c>
    </row>
    <row r="329" ht="15.75" customHeight="1">
      <c r="A329" s="329" t="s">
        <v>418</v>
      </c>
      <c r="B329" s="330" t="s">
        <v>2710</v>
      </c>
      <c r="C329" s="330">
        <v>316.0</v>
      </c>
      <c r="D329" s="330">
        <v>80.0</v>
      </c>
      <c r="E329" s="330" t="s">
        <v>974</v>
      </c>
      <c r="F329" s="330" t="s">
        <v>2756</v>
      </c>
      <c r="G329" s="330"/>
      <c r="H329" s="330" t="s">
        <v>962</v>
      </c>
      <c r="I329" s="330" t="s">
        <v>2732</v>
      </c>
      <c r="J329" s="330"/>
      <c r="K329" s="330" t="s">
        <v>1188</v>
      </c>
      <c r="L329" s="330" t="s">
        <v>2749</v>
      </c>
      <c r="M329" s="330"/>
      <c r="N329" s="330" t="s">
        <v>2734</v>
      </c>
      <c r="O329" s="330" t="s">
        <v>2724</v>
      </c>
      <c r="P329" s="331">
        <v>5.38926174496644E-5</v>
      </c>
      <c r="Q329" s="330" t="s">
        <v>2717</v>
      </c>
      <c r="R329" s="330" t="s">
        <v>2719</v>
      </c>
      <c r="S329" s="330" t="s">
        <v>2718</v>
      </c>
      <c r="T329" s="330" t="s">
        <v>2719</v>
      </c>
      <c r="U329" s="331">
        <v>5.38926174496644E-5</v>
      </c>
      <c r="V329" s="330" t="s">
        <v>2718</v>
      </c>
      <c r="W329" s="330" t="b">
        <v>0</v>
      </c>
      <c r="X329" s="330">
        <v>2021.0</v>
      </c>
      <c r="Y329" s="330" t="s">
        <v>2736</v>
      </c>
      <c r="Z329" s="330" t="s">
        <v>2713</v>
      </c>
      <c r="AA329" s="330"/>
      <c r="AB329" s="330" t="s">
        <v>2720</v>
      </c>
      <c r="AC329" s="330" t="s">
        <v>2737</v>
      </c>
      <c r="AD329" s="330" t="s">
        <v>419</v>
      </c>
    </row>
    <row r="330" ht="15.75" customHeight="1">
      <c r="A330" s="329" t="s">
        <v>418</v>
      </c>
      <c r="B330" s="330" t="s">
        <v>2710</v>
      </c>
      <c r="C330" s="330">
        <v>317.0</v>
      </c>
      <c r="D330" s="330">
        <v>81.0</v>
      </c>
      <c r="E330" s="330" t="s">
        <v>974</v>
      </c>
      <c r="F330" s="330" t="s">
        <v>2756</v>
      </c>
      <c r="G330" s="330"/>
      <c r="H330" s="330" t="s">
        <v>962</v>
      </c>
      <c r="I330" s="330" t="s">
        <v>2732</v>
      </c>
      <c r="J330" s="330"/>
      <c r="K330" s="330" t="s">
        <v>1188</v>
      </c>
      <c r="L330" s="330" t="s">
        <v>2750</v>
      </c>
      <c r="M330" s="330"/>
      <c r="N330" s="330" t="s">
        <v>2734</v>
      </c>
      <c r="O330" s="330" t="s">
        <v>2735</v>
      </c>
      <c r="P330" s="330">
        <v>1.06694</v>
      </c>
      <c r="Q330" s="330" t="s">
        <v>2717</v>
      </c>
      <c r="R330" s="330" t="s">
        <v>2719</v>
      </c>
      <c r="S330" s="330" t="s">
        <v>2718</v>
      </c>
      <c r="T330" s="330" t="s">
        <v>2719</v>
      </c>
      <c r="U330" s="330">
        <v>1.06694</v>
      </c>
      <c r="V330" s="330" t="s">
        <v>2718</v>
      </c>
      <c r="W330" s="330" t="b">
        <v>0</v>
      </c>
      <c r="X330" s="330">
        <v>2021.0</v>
      </c>
      <c r="Y330" s="330" t="s">
        <v>2736</v>
      </c>
      <c r="Z330" s="330" t="s">
        <v>2713</v>
      </c>
      <c r="AA330" s="330"/>
      <c r="AB330" s="330" t="s">
        <v>2720</v>
      </c>
      <c r="AC330" s="330" t="s">
        <v>2737</v>
      </c>
      <c r="AD330" s="330" t="s">
        <v>419</v>
      </c>
    </row>
    <row r="331" ht="15.75" customHeight="1">
      <c r="A331" s="329" t="s">
        <v>418</v>
      </c>
      <c r="B331" s="330" t="s">
        <v>2710</v>
      </c>
      <c r="C331" s="330">
        <v>318.0</v>
      </c>
      <c r="D331" s="330">
        <v>81.0</v>
      </c>
      <c r="E331" s="330" t="s">
        <v>974</v>
      </c>
      <c r="F331" s="330" t="s">
        <v>2756</v>
      </c>
      <c r="G331" s="330"/>
      <c r="H331" s="330" t="s">
        <v>962</v>
      </c>
      <c r="I331" s="330" t="s">
        <v>2732</v>
      </c>
      <c r="J331" s="330"/>
      <c r="K331" s="330" t="s">
        <v>1188</v>
      </c>
      <c r="L331" s="330" t="s">
        <v>2750</v>
      </c>
      <c r="M331" s="330"/>
      <c r="N331" s="330" t="s">
        <v>2734</v>
      </c>
      <c r="O331" s="330" t="s">
        <v>2716</v>
      </c>
      <c r="P331" s="330">
        <v>1.05075</v>
      </c>
      <c r="Q331" s="330" t="s">
        <v>2717</v>
      </c>
      <c r="R331" s="330" t="s">
        <v>2719</v>
      </c>
      <c r="S331" s="330" t="s">
        <v>2718</v>
      </c>
      <c r="T331" s="330" t="s">
        <v>2719</v>
      </c>
      <c r="U331" s="330">
        <v>1.05075</v>
      </c>
      <c r="V331" s="330" t="s">
        <v>2718</v>
      </c>
      <c r="W331" s="330" t="b">
        <v>0</v>
      </c>
      <c r="X331" s="330">
        <v>2021.0</v>
      </c>
      <c r="Y331" s="330" t="s">
        <v>2736</v>
      </c>
      <c r="Z331" s="330" t="s">
        <v>2713</v>
      </c>
      <c r="AA331" s="330"/>
      <c r="AB331" s="330" t="s">
        <v>2720</v>
      </c>
      <c r="AC331" s="330" t="s">
        <v>2737</v>
      </c>
      <c r="AD331" s="330" t="s">
        <v>419</v>
      </c>
    </row>
    <row r="332" ht="15.75" customHeight="1">
      <c r="A332" s="329" t="s">
        <v>418</v>
      </c>
      <c r="B332" s="330" t="s">
        <v>2710</v>
      </c>
      <c r="C332" s="330">
        <v>319.0</v>
      </c>
      <c r="D332" s="330">
        <v>81.0</v>
      </c>
      <c r="E332" s="330" t="s">
        <v>974</v>
      </c>
      <c r="F332" s="330" t="s">
        <v>2756</v>
      </c>
      <c r="G332" s="330"/>
      <c r="H332" s="330" t="s">
        <v>962</v>
      </c>
      <c r="I332" s="330" t="s">
        <v>2732</v>
      </c>
      <c r="J332" s="330"/>
      <c r="K332" s="330" t="s">
        <v>1188</v>
      </c>
      <c r="L332" s="330" t="s">
        <v>2750</v>
      </c>
      <c r="M332" s="330"/>
      <c r="N332" s="330" t="s">
        <v>2734</v>
      </c>
      <c r="O332" s="330" t="s">
        <v>2721</v>
      </c>
      <c r="P332" s="331">
        <v>5.19999999999999E-6</v>
      </c>
      <c r="Q332" s="330" t="s">
        <v>2717</v>
      </c>
      <c r="R332" s="330" t="s">
        <v>2719</v>
      </c>
      <c r="S332" s="330" t="s">
        <v>2718</v>
      </c>
      <c r="T332" s="330" t="s">
        <v>2719</v>
      </c>
      <c r="U332" s="331">
        <v>5.19999999999999E-6</v>
      </c>
      <c r="V332" s="330" t="s">
        <v>2718</v>
      </c>
      <c r="W332" s="330" t="b">
        <v>0</v>
      </c>
      <c r="X332" s="330">
        <v>2021.0</v>
      </c>
      <c r="Y332" s="330" t="s">
        <v>2736</v>
      </c>
      <c r="Z332" s="330" t="s">
        <v>2713</v>
      </c>
      <c r="AA332" s="330"/>
      <c r="AB332" s="330" t="s">
        <v>2720</v>
      </c>
      <c r="AC332" s="330" t="s">
        <v>2737</v>
      </c>
      <c r="AD332" s="330" t="s">
        <v>419</v>
      </c>
    </row>
    <row r="333" ht="15.75" customHeight="1">
      <c r="A333" s="329" t="s">
        <v>418</v>
      </c>
      <c r="B333" s="330" t="s">
        <v>2710</v>
      </c>
      <c r="C333" s="330">
        <v>320.0</v>
      </c>
      <c r="D333" s="330">
        <v>81.0</v>
      </c>
      <c r="E333" s="330" t="s">
        <v>974</v>
      </c>
      <c r="F333" s="330" t="s">
        <v>2756</v>
      </c>
      <c r="G333" s="330"/>
      <c r="H333" s="330" t="s">
        <v>962</v>
      </c>
      <c r="I333" s="330" t="s">
        <v>2732</v>
      </c>
      <c r="J333" s="330"/>
      <c r="K333" s="330" t="s">
        <v>1188</v>
      </c>
      <c r="L333" s="330" t="s">
        <v>2750</v>
      </c>
      <c r="M333" s="330"/>
      <c r="N333" s="330" t="s">
        <v>2734</v>
      </c>
      <c r="O333" s="330" t="s">
        <v>2724</v>
      </c>
      <c r="P333" s="331">
        <v>5.38926174496644E-5</v>
      </c>
      <c r="Q333" s="330" t="s">
        <v>2717</v>
      </c>
      <c r="R333" s="330" t="s">
        <v>2719</v>
      </c>
      <c r="S333" s="330" t="s">
        <v>2718</v>
      </c>
      <c r="T333" s="330" t="s">
        <v>2719</v>
      </c>
      <c r="U333" s="331">
        <v>5.38926174496644E-5</v>
      </c>
      <c r="V333" s="330" t="s">
        <v>2718</v>
      </c>
      <c r="W333" s="330" t="b">
        <v>0</v>
      </c>
      <c r="X333" s="330">
        <v>2021.0</v>
      </c>
      <c r="Y333" s="330" t="s">
        <v>2736</v>
      </c>
      <c r="Z333" s="330" t="s">
        <v>2713</v>
      </c>
      <c r="AA333" s="330"/>
      <c r="AB333" s="330" t="s">
        <v>2720</v>
      </c>
      <c r="AC333" s="330" t="s">
        <v>2737</v>
      </c>
      <c r="AD333" s="330" t="s">
        <v>419</v>
      </c>
    </row>
    <row r="334" ht="15.75" customHeight="1">
      <c r="A334" s="329" t="s">
        <v>418</v>
      </c>
      <c r="B334" s="330" t="s">
        <v>2710</v>
      </c>
      <c r="C334" s="330">
        <v>321.0</v>
      </c>
      <c r="D334" s="330">
        <v>82.0</v>
      </c>
      <c r="E334" s="330" t="s">
        <v>974</v>
      </c>
      <c r="F334" s="330" t="s">
        <v>2756</v>
      </c>
      <c r="G334" s="330"/>
      <c r="H334" s="330" t="s">
        <v>962</v>
      </c>
      <c r="I334" s="330" t="s">
        <v>2732</v>
      </c>
      <c r="J334" s="330"/>
      <c r="K334" s="330" t="s">
        <v>1188</v>
      </c>
      <c r="L334" s="330" t="s">
        <v>2733</v>
      </c>
      <c r="M334" s="330"/>
      <c r="N334" s="330" t="s">
        <v>2734</v>
      </c>
      <c r="O334" s="330" t="s">
        <v>2735</v>
      </c>
      <c r="P334" s="330">
        <v>0.91048</v>
      </c>
      <c r="Q334" s="330" t="s">
        <v>2717</v>
      </c>
      <c r="R334" s="330" t="s">
        <v>2719</v>
      </c>
      <c r="S334" s="330" t="s">
        <v>2718</v>
      </c>
      <c r="T334" s="330" t="s">
        <v>2719</v>
      </c>
      <c r="U334" s="330">
        <v>0.91048</v>
      </c>
      <c r="V334" s="330" t="s">
        <v>2718</v>
      </c>
      <c r="W334" s="330" t="b">
        <v>0</v>
      </c>
      <c r="X334" s="330">
        <v>2021.0</v>
      </c>
      <c r="Y334" s="330" t="s">
        <v>2736</v>
      </c>
      <c r="Z334" s="330" t="s">
        <v>2713</v>
      </c>
      <c r="AA334" s="330"/>
      <c r="AB334" s="330" t="s">
        <v>2720</v>
      </c>
      <c r="AC334" s="330" t="s">
        <v>2737</v>
      </c>
      <c r="AD334" s="330" t="s">
        <v>419</v>
      </c>
    </row>
    <row r="335" ht="15.75" customHeight="1">
      <c r="A335" s="329" t="s">
        <v>418</v>
      </c>
      <c r="B335" s="330" t="s">
        <v>2710</v>
      </c>
      <c r="C335" s="330">
        <v>322.0</v>
      </c>
      <c r="D335" s="330">
        <v>82.0</v>
      </c>
      <c r="E335" s="330" t="s">
        <v>974</v>
      </c>
      <c r="F335" s="330" t="s">
        <v>2756</v>
      </c>
      <c r="G335" s="330"/>
      <c r="H335" s="330" t="s">
        <v>962</v>
      </c>
      <c r="I335" s="330" t="s">
        <v>2732</v>
      </c>
      <c r="J335" s="330"/>
      <c r="K335" s="330" t="s">
        <v>1188</v>
      </c>
      <c r="L335" s="330" t="s">
        <v>2733</v>
      </c>
      <c r="M335" s="330"/>
      <c r="N335" s="330" t="s">
        <v>2734</v>
      </c>
      <c r="O335" s="330" t="s">
        <v>2716</v>
      </c>
      <c r="P335" s="330">
        <v>0.89429</v>
      </c>
      <c r="Q335" s="330" t="s">
        <v>2717</v>
      </c>
      <c r="R335" s="330" t="s">
        <v>2719</v>
      </c>
      <c r="S335" s="330" t="s">
        <v>2718</v>
      </c>
      <c r="T335" s="330" t="s">
        <v>2719</v>
      </c>
      <c r="U335" s="330">
        <v>0.89429</v>
      </c>
      <c r="V335" s="330" t="s">
        <v>2718</v>
      </c>
      <c r="W335" s="330" t="b">
        <v>0</v>
      </c>
      <c r="X335" s="330">
        <v>2021.0</v>
      </c>
      <c r="Y335" s="330" t="s">
        <v>2736</v>
      </c>
      <c r="Z335" s="330" t="s">
        <v>2713</v>
      </c>
      <c r="AA335" s="330"/>
      <c r="AB335" s="330" t="s">
        <v>2720</v>
      </c>
      <c r="AC335" s="330" t="s">
        <v>2737</v>
      </c>
      <c r="AD335" s="330" t="s">
        <v>419</v>
      </c>
    </row>
    <row r="336" ht="15.75" customHeight="1">
      <c r="A336" s="329" t="s">
        <v>418</v>
      </c>
      <c r="B336" s="330" t="s">
        <v>2710</v>
      </c>
      <c r="C336" s="330">
        <v>323.0</v>
      </c>
      <c r="D336" s="330">
        <v>82.0</v>
      </c>
      <c r="E336" s="330" t="s">
        <v>974</v>
      </c>
      <c r="F336" s="330" t="s">
        <v>2756</v>
      </c>
      <c r="G336" s="330"/>
      <c r="H336" s="330" t="s">
        <v>962</v>
      </c>
      <c r="I336" s="330" t="s">
        <v>2732</v>
      </c>
      <c r="J336" s="330"/>
      <c r="K336" s="330" t="s">
        <v>1188</v>
      </c>
      <c r="L336" s="330" t="s">
        <v>2733</v>
      </c>
      <c r="M336" s="330"/>
      <c r="N336" s="330" t="s">
        <v>2734</v>
      </c>
      <c r="O336" s="330" t="s">
        <v>2721</v>
      </c>
      <c r="P336" s="331">
        <v>5.19999999999999E-6</v>
      </c>
      <c r="Q336" s="330" t="s">
        <v>2717</v>
      </c>
      <c r="R336" s="330" t="s">
        <v>2719</v>
      </c>
      <c r="S336" s="330" t="s">
        <v>2718</v>
      </c>
      <c r="T336" s="330" t="s">
        <v>2719</v>
      </c>
      <c r="U336" s="331">
        <v>5.19999999999999E-6</v>
      </c>
      <c r="V336" s="330" t="s">
        <v>2718</v>
      </c>
      <c r="W336" s="330" t="b">
        <v>0</v>
      </c>
      <c r="X336" s="330">
        <v>2021.0</v>
      </c>
      <c r="Y336" s="330" t="s">
        <v>2736</v>
      </c>
      <c r="Z336" s="330" t="s">
        <v>2713</v>
      </c>
      <c r="AA336" s="330"/>
      <c r="AB336" s="330" t="s">
        <v>2720</v>
      </c>
      <c r="AC336" s="330" t="s">
        <v>2737</v>
      </c>
      <c r="AD336" s="330" t="s">
        <v>419</v>
      </c>
    </row>
    <row r="337" ht="15.75" customHeight="1">
      <c r="A337" s="329" t="s">
        <v>418</v>
      </c>
      <c r="B337" s="330" t="s">
        <v>2710</v>
      </c>
      <c r="C337" s="330">
        <v>324.0</v>
      </c>
      <c r="D337" s="330">
        <v>82.0</v>
      </c>
      <c r="E337" s="330" t="s">
        <v>974</v>
      </c>
      <c r="F337" s="330" t="s">
        <v>2756</v>
      </c>
      <c r="G337" s="330"/>
      <c r="H337" s="330" t="s">
        <v>962</v>
      </c>
      <c r="I337" s="330" t="s">
        <v>2732</v>
      </c>
      <c r="J337" s="330"/>
      <c r="K337" s="330" t="s">
        <v>1188</v>
      </c>
      <c r="L337" s="330" t="s">
        <v>2733</v>
      </c>
      <c r="M337" s="330"/>
      <c r="N337" s="330" t="s">
        <v>2734</v>
      </c>
      <c r="O337" s="330" t="s">
        <v>2724</v>
      </c>
      <c r="P337" s="331">
        <v>5.38926174496644E-5</v>
      </c>
      <c r="Q337" s="330" t="s">
        <v>2717</v>
      </c>
      <c r="R337" s="330" t="s">
        <v>2719</v>
      </c>
      <c r="S337" s="330" t="s">
        <v>2718</v>
      </c>
      <c r="T337" s="330" t="s">
        <v>2719</v>
      </c>
      <c r="U337" s="331">
        <v>5.38926174496644E-5</v>
      </c>
      <c r="V337" s="330" t="s">
        <v>2718</v>
      </c>
      <c r="W337" s="330" t="b">
        <v>0</v>
      </c>
      <c r="X337" s="330">
        <v>2021.0</v>
      </c>
      <c r="Y337" s="330" t="s">
        <v>2736</v>
      </c>
      <c r="Z337" s="330" t="s">
        <v>2713</v>
      </c>
      <c r="AA337" s="330"/>
      <c r="AB337" s="330" t="s">
        <v>2720</v>
      </c>
      <c r="AC337" s="330" t="s">
        <v>2737</v>
      </c>
      <c r="AD337" s="330" t="s">
        <v>419</v>
      </c>
    </row>
    <row r="338" ht="15.75" customHeight="1">
      <c r="A338" s="329" t="s">
        <v>418</v>
      </c>
      <c r="B338" s="330" t="s">
        <v>2710</v>
      </c>
      <c r="C338" s="330">
        <v>325.0</v>
      </c>
      <c r="D338" s="330">
        <v>83.0</v>
      </c>
      <c r="E338" s="330" t="s">
        <v>974</v>
      </c>
      <c r="F338" s="330" t="s">
        <v>2756</v>
      </c>
      <c r="G338" s="330"/>
      <c r="H338" s="330" t="s">
        <v>962</v>
      </c>
      <c r="I338" s="330" t="s">
        <v>2732</v>
      </c>
      <c r="J338" s="330"/>
      <c r="K338" s="330" t="s">
        <v>1188</v>
      </c>
      <c r="L338" s="330" t="s">
        <v>2748</v>
      </c>
      <c r="M338" s="330"/>
      <c r="N338" s="330" t="s">
        <v>2740</v>
      </c>
      <c r="O338" s="330" t="s">
        <v>2735</v>
      </c>
      <c r="P338" s="330">
        <v>1.04468</v>
      </c>
      <c r="Q338" s="330" t="s">
        <v>2717</v>
      </c>
      <c r="R338" s="330" t="s">
        <v>2715</v>
      </c>
      <c r="S338" s="330" t="s">
        <v>2718</v>
      </c>
      <c r="T338" s="330" t="s">
        <v>2719</v>
      </c>
      <c r="U338" s="330">
        <v>0.64913567052332</v>
      </c>
      <c r="V338" s="330" t="s">
        <v>2718</v>
      </c>
      <c r="W338" s="330" t="b">
        <v>0</v>
      </c>
      <c r="X338" s="330">
        <v>2021.0</v>
      </c>
      <c r="Y338" s="330" t="s">
        <v>2736</v>
      </c>
      <c r="Z338" s="330" t="s">
        <v>2713</v>
      </c>
      <c r="AA338" s="330"/>
      <c r="AB338" s="330" t="s">
        <v>2720</v>
      </c>
      <c r="AC338" s="330" t="s">
        <v>2737</v>
      </c>
      <c r="AD338" s="330" t="s">
        <v>419</v>
      </c>
    </row>
    <row r="339" ht="15.75" customHeight="1">
      <c r="A339" s="329" t="s">
        <v>418</v>
      </c>
      <c r="B339" s="330" t="s">
        <v>2710</v>
      </c>
      <c r="C339" s="330">
        <v>326.0</v>
      </c>
      <c r="D339" s="330">
        <v>83.0</v>
      </c>
      <c r="E339" s="330" t="s">
        <v>974</v>
      </c>
      <c r="F339" s="330" t="s">
        <v>2756</v>
      </c>
      <c r="G339" s="330"/>
      <c r="H339" s="330" t="s">
        <v>962</v>
      </c>
      <c r="I339" s="330" t="s">
        <v>2732</v>
      </c>
      <c r="J339" s="330"/>
      <c r="K339" s="330" t="s">
        <v>1188</v>
      </c>
      <c r="L339" s="330" t="s">
        <v>2748</v>
      </c>
      <c r="M339" s="330"/>
      <c r="N339" s="330" t="s">
        <v>2740</v>
      </c>
      <c r="O339" s="330" t="s">
        <v>2716</v>
      </c>
      <c r="P339" s="330">
        <v>1.01863</v>
      </c>
      <c r="Q339" s="330" t="s">
        <v>2717</v>
      </c>
      <c r="R339" s="330" t="s">
        <v>2715</v>
      </c>
      <c r="S339" s="330" t="s">
        <v>2718</v>
      </c>
      <c r="T339" s="330" t="s">
        <v>2719</v>
      </c>
      <c r="U339" s="330">
        <v>0.632948910733592</v>
      </c>
      <c r="V339" s="330" t="s">
        <v>2718</v>
      </c>
      <c r="W339" s="330" t="b">
        <v>0</v>
      </c>
      <c r="X339" s="330">
        <v>2021.0</v>
      </c>
      <c r="Y339" s="330" t="s">
        <v>2736</v>
      </c>
      <c r="Z339" s="330" t="s">
        <v>2713</v>
      </c>
      <c r="AA339" s="330"/>
      <c r="AB339" s="330" t="s">
        <v>2720</v>
      </c>
      <c r="AC339" s="330" t="s">
        <v>2737</v>
      </c>
      <c r="AD339" s="330" t="s">
        <v>419</v>
      </c>
    </row>
    <row r="340" ht="15.75" customHeight="1">
      <c r="A340" s="329" t="s">
        <v>418</v>
      </c>
      <c r="B340" s="330" t="s">
        <v>2710</v>
      </c>
      <c r="C340" s="330">
        <v>327.0</v>
      </c>
      <c r="D340" s="330">
        <v>83.0</v>
      </c>
      <c r="E340" s="330" t="s">
        <v>974</v>
      </c>
      <c r="F340" s="330" t="s">
        <v>2756</v>
      </c>
      <c r="G340" s="330"/>
      <c r="H340" s="330" t="s">
        <v>962</v>
      </c>
      <c r="I340" s="330" t="s">
        <v>2732</v>
      </c>
      <c r="J340" s="330"/>
      <c r="K340" s="330" t="s">
        <v>1188</v>
      </c>
      <c r="L340" s="330" t="s">
        <v>2748</v>
      </c>
      <c r="M340" s="330"/>
      <c r="N340" s="330" t="s">
        <v>2740</v>
      </c>
      <c r="O340" s="330" t="s">
        <v>2721</v>
      </c>
      <c r="P340" s="331">
        <v>8.0E-6</v>
      </c>
      <c r="Q340" s="330" t="s">
        <v>2717</v>
      </c>
      <c r="R340" s="330" t="s">
        <v>2715</v>
      </c>
      <c r="S340" s="330" t="s">
        <v>2718</v>
      </c>
      <c r="T340" s="330" t="s">
        <v>2719</v>
      </c>
      <c r="U340" s="331">
        <v>4.970981893196E-6</v>
      </c>
      <c r="V340" s="330" t="s">
        <v>2718</v>
      </c>
      <c r="W340" s="330" t="b">
        <v>0</v>
      </c>
      <c r="X340" s="330">
        <v>2021.0</v>
      </c>
      <c r="Y340" s="330" t="s">
        <v>2736</v>
      </c>
      <c r="Z340" s="330" t="s">
        <v>2713</v>
      </c>
      <c r="AA340" s="330"/>
      <c r="AB340" s="330" t="s">
        <v>2720</v>
      </c>
      <c r="AC340" s="330" t="s">
        <v>2737</v>
      </c>
      <c r="AD340" s="330" t="s">
        <v>419</v>
      </c>
    </row>
    <row r="341" ht="15.75" customHeight="1">
      <c r="A341" s="329" t="s">
        <v>418</v>
      </c>
      <c r="B341" s="330" t="s">
        <v>2710</v>
      </c>
      <c r="C341" s="330">
        <v>328.0</v>
      </c>
      <c r="D341" s="330">
        <v>83.0</v>
      </c>
      <c r="E341" s="330" t="s">
        <v>974</v>
      </c>
      <c r="F341" s="330" t="s">
        <v>2756</v>
      </c>
      <c r="G341" s="330"/>
      <c r="H341" s="330" t="s">
        <v>962</v>
      </c>
      <c r="I341" s="330" t="s">
        <v>2732</v>
      </c>
      <c r="J341" s="330"/>
      <c r="K341" s="330" t="s">
        <v>1188</v>
      </c>
      <c r="L341" s="330" t="s">
        <v>2748</v>
      </c>
      <c r="M341" s="330"/>
      <c r="N341" s="330" t="s">
        <v>2740</v>
      </c>
      <c r="O341" s="330" t="s">
        <v>2724</v>
      </c>
      <c r="P341" s="331">
        <v>8.6744966442953E-5</v>
      </c>
      <c r="Q341" s="330" t="s">
        <v>2717</v>
      </c>
      <c r="R341" s="330" t="s">
        <v>2715</v>
      </c>
      <c r="S341" s="330" t="s">
        <v>2718</v>
      </c>
      <c r="T341" s="330" t="s">
        <v>2719</v>
      </c>
      <c r="U341" s="331">
        <v>5.39009571892533E-5</v>
      </c>
      <c r="V341" s="330" t="s">
        <v>2718</v>
      </c>
      <c r="W341" s="330" t="b">
        <v>0</v>
      </c>
      <c r="X341" s="330">
        <v>2021.0</v>
      </c>
      <c r="Y341" s="330" t="s">
        <v>2736</v>
      </c>
      <c r="Z341" s="330" t="s">
        <v>2713</v>
      </c>
      <c r="AA341" s="330"/>
      <c r="AB341" s="330" t="s">
        <v>2720</v>
      </c>
      <c r="AC341" s="330" t="s">
        <v>2737</v>
      </c>
      <c r="AD341" s="330" t="s">
        <v>419</v>
      </c>
    </row>
    <row r="342" ht="15.75" customHeight="1">
      <c r="A342" s="329" t="s">
        <v>418</v>
      </c>
      <c r="B342" s="330" t="s">
        <v>2710</v>
      </c>
      <c r="C342" s="330">
        <v>329.0</v>
      </c>
      <c r="D342" s="330">
        <v>84.0</v>
      </c>
      <c r="E342" s="330" t="s">
        <v>974</v>
      </c>
      <c r="F342" s="330" t="s">
        <v>2756</v>
      </c>
      <c r="G342" s="330"/>
      <c r="H342" s="330" t="s">
        <v>962</v>
      </c>
      <c r="I342" s="330" t="s">
        <v>2732</v>
      </c>
      <c r="J342" s="330"/>
      <c r="K342" s="330" t="s">
        <v>1188</v>
      </c>
      <c r="L342" s="330" t="s">
        <v>2749</v>
      </c>
      <c r="M342" s="330"/>
      <c r="N342" s="330" t="s">
        <v>2740</v>
      </c>
      <c r="O342" s="330" t="s">
        <v>2735</v>
      </c>
      <c r="P342" s="330">
        <v>1.38087</v>
      </c>
      <c r="Q342" s="330" t="s">
        <v>2717</v>
      </c>
      <c r="R342" s="330" t="s">
        <v>2715</v>
      </c>
      <c r="S342" s="330" t="s">
        <v>2718</v>
      </c>
      <c r="T342" s="330" t="s">
        <v>2719</v>
      </c>
      <c r="U342" s="330">
        <v>0.858034970857618</v>
      </c>
      <c r="V342" s="330" t="s">
        <v>2718</v>
      </c>
      <c r="W342" s="330" t="b">
        <v>0</v>
      </c>
      <c r="X342" s="330">
        <v>2021.0</v>
      </c>
      <c r="Y342" s="330" t="s">
        <v>2736</v>
      </c>
      <c r="Z342" s="330" t="s">
        <v>2713</v>
      </c>
      <c r="AA342" s="330"/>
      <c r="AB342" s="330" t="s">
        <v>2720</v>
      </c>
      <c r="AC342" s="330" t="s">
        <v>2737</v>
      </c>
      <c r="AD342" s="330" t="s">
        <v>419</v>
      </c>
    </row>
    <row r="343" ht="15.75" customHeight="1">
      <c r="A343" s="329" t="s">
        <v>418</v>
      </c>
      <c r="B343" s="330" t="s">
        <v>2710</v>
      </c>
      <c r="C343" s="330">
        <v>330.0</v>
      </c>
      <c r="D343" s="330">
        <v>84.0</v>
      </c>
      <c r="E343" s="330" t="s">
        <v>974</v>
      </c>
      <c r="F343" s="330" t="s">
        <v>2756</v>
      </c>
      <c r="G343" s="330"/>
      <c r="H343" s="330" t="s">
        <v>962</v>
      </c>
      <c r="I343" s="330" t="s">
        <v>2732</v>
      </c>
      <c r="J343" s="330"/>
      <c r="K343" s="330" t="s">
        <v>1188</v>
      </c>
      <c r="L343" s="330" t="s">
        <v>2749</v>
      </c>
      <c r="M343" s="330"/>
      <c r="N343" s="330" t="s">
        <v>2740</v>
      </c>
      <c r="O343" s="330" t="s">
        <v>2716</v>
      </c>
      <c r="P343" s="330">
        <v>1.35482</v>
      </c>
      <c r="Q343" s="330" t="s">
        <v>2717</v>
      </c>
      <c r="R343" s="330" t="s">
        <v>2715</v>
      </c>
      <c r="S343" s="330" t="s">
        <v>2718</v>
      </c>
      <c r="T343" s="330" t="s">
        <v>2719</v>
      </c>
      <c r="U343" s="330">
        <v>0.841848211067891</v>
      </c>
      <c r="V343" s="330" t="s">
        <v>2718</v>
      </c>
      <c r="W343" s="330" t="b">
        <v>0</v>
      </c>
      <c r="X343" s="330">
        <v>2021.0</v>
      </c>
      <c r="Y343" s="330" t="s">
        <v>2736</v>
      </c>
      <c r="Z343" s="330" t="s">
        <v>2713</v>
      </c>
      <c r="AA343" s="330"/>
      <c r="AB343" s="330" t="s">
        <v>2720</v>
      </c>
      <c r="AC343" s="330" t="s">
        <v>2737</v>
      </c>
      <c r="AD343" s="330" t="s">
        <v>419</v>
      </c>
    </row>
    <row r="344" ht="15.75" customHeight="1">
      <c r="A344" s="329" t="s">
        <v>418</v>
      </c>
      <c r="B344" s="330" t="s">
        <v>2710</v>
      </c>
      <c r="C344" s="330">
        <v>331.0</v>
      </c>
      <c r="D344" s="330">
        <v>84.0</v>
      </c>
      <c r="E344" s="330" t="s">
        <v>974</v>
      </c>
      <c r="F344" s="330" t="s">
        <v>2756</v>
      </c>
      <c r="G344" s="330"/>
      <c r="H344" s="330" t="s">
        <v>962</v>
      </c>
      <c r="I344" s="330" t="s">
        <v>2732</v>
      </c>
      <c r="J344" s="330"/>
      <c r="K344" s="330" t="s">
        <v>1188</v>
      </c>
      <c r="L344" s="330" t="s">
        <v>2749</v>
      </c>
      <c r="M344" s="330"/>
      <c r="N344" s="330" t="s">
        <v>2740</v>
      </c>
      <c r="O344" s="330" t="s">
        <v>2721</v>
      </c>
      <c r="P344" s="331">
        <v>8.0E-6</v>
      </c>
      <c r="Q344" s="330" t="s">
        <v>2717</v>
      </c>
      <c r="R344" s="330" t="s">
        <v>2715</v>
      </c>
      <c r="S344" s="330" t="s">
        <v>2718</v>
      </c>
      <c r="T344" s="330" t="s">
        <v>2719</v>
      </c>
      <c r="U344" s="331">
        <v>4.970981893196E-6</v>
      </c>
      <c r="V344" s="330" t="s">
        <v>2718</v>
      </c>
      <c r="W344" s="330" t="b">
        <v>0</v>
      </c>
      <c r="X344" s="330">
        <v>2021.0</v>
      </c>
      <c r="Y344" s="330" t="s">
        <v>2736</v>
      </c>
      <c r="Z344" s="330" t="s">
        <v>2713</v>
      </c>
      <c r="AA344" s="330"/>
      <c r="AB344" s="330" t="s">
        <v>2720</v>
      </c>
      <c r="AC344" s="330" t="s">
        <v>2737</v>
      </c>
      <c r="AD344" s="330" t="s">
        <v>419</v>
      </c>
    </row>
    <row r="345" ht="15.75" customHeight="1">
      <c r="A345" s="329" t="s">
        <v>418</v>
      </c>
      <c r="B345" s="330" t="s">
        <v>2710</v>
      </c>
      <c r="C345" s="330">
        <v>332.0</v>
      </c>
      <c r="D345" s="330">
        <v>84.0</v>
      </c>
      <c r="E345" s="330" t="s">
        <v>974</v>
      </c>
      <c r="F345" s="330" t="s">
        <v>2756</v>
      </c>
      <c r="G345" s="330"/>
      <c r="H345" s="330" t="s">
        <v>962</v>
      </c>
      <c r="I345" s="330" t="s">
        <v>2732</v>
      </c>
      <c r="J345" s="330"/>
      <c r="K345" s="330" t="s">
        <v>1188</v>
      </c>
      <c r="L345" s="330" t="s">
        <v>2749</v>
      </c>
      <c r="M345" s="330"/>
      <c r="N345" s="330" t="s">
        <v>2740</v>
      </c>
      <c r="O345" s="330" t="s">
        <v>2724</v>
      </c>
      <c r="P345" s="331">
        <v>8.6744966442953E-5</v>
      </c>
      <c r="Q345" s="330" t="s">
        <v>2717</v>
      </c>
      <c r="R345" s="330" t="s">
        <v>2715</v>
      </c>
      <c r="S345" s="330" t="s">
        <v>2718</v>
      </c>
      <c r="T345" s="330" t="s">
        <v>2719</v>
      </c>
      <c r="U345" s="331">
        <v>5.39009571892533E-5</v>
      </c>
      <c r="V345" s="330" t="s">
        <v>2718</v>
      </c>
      <c r="W345" s="330" t="b">
        <v>0</v>
      </c>
      <c r="X345" s="330">
        <v>2021.0</v>
      </c>
      <c r="Y345" s="330" t="s">
        <v>2736</v>
      </c>
      <c r="Z345" s="330" t="s">
        <v>2713</v>
      </c>
      <c r="AA345" s="330"/>
      <c r="AB345" s="330" t="s">
        <v>2720</v>
      </c>
      <c r="AC345" s="330" t="s">
        <v>2737</v>
      </c>
      <c r="AD345" s="330" t="s">
        <v>419</v>
      </c>
    </row>
    <row r="346" ht="15.75" customHeight="1">
      <c r="A346" s="329" t="s">
        <v>418</v>
      </c>
      <c r="B346" s="330" t="s">
        <v>2710</v>
      </c>
      <c r="C346" s="330">
        <v>333.0</v>
      </c>
      <c r="D346" s="330">
        <v>85.0</v>
      </c>
      <c r="E346" s="330" t="s">
        <v>974</v>
      </c>
      <c r="F346" s="330" t="s">
        <v>2756</v>
      </c>
      <c r="G346" s="330"/>
      <c r="H346" s="330" t="s">
        <v>962</v>
      </c>
      <c r="I346" s="330" t="s">
        <v>2732</v>
      </c>
      <c r="J346" s="330"/>
      <c r="K346" s="330" t="s">
        <v>1188</v>
      </c>
      <c r="L346" s="330" t="s">
        <v>2750</v>
      </c>
      <c r="M346" s="330"/>
      <c r="N346" s="330" t="s">
        <v>2740</v>
      </c>
      <c r="O346" s="330" t="s">
        <v>2735</v>
      </c>
      <c r="P346" s="330">
        <v>1.71707</v>
      </c>
      <c r="Q346" s="330" t="s">
        <v>2717</v>
      </c>
      <c r="R346" s="330" t="s">
        <v>2715</v>
      </c>
      <c r="S346" s="330" t="s">
        <v>2718</v>
      </c>
      <c r="T346" s="330" t="s">
        <v>2719</v>
      </c>
      <c r="U346" s="330">
        <v>1.06694048491928</v>
      </c>
      <c r="V346" s="330" t="s">
        <v>2718</v>
      </c>
      <c r="W346" s="330" t="b">
        <v>0</v>
      </c>
      <c r="X346" s="330">
        <v>2021.0</v>
      </c>
      <c r="Y346" s="330" t="s">
        <v>2736</v>
      </c>
      <c r="Z346" s="330" t="s">
        <v>2713</v>
      </c>
      <c r="AA346" s="330"/>
      <c r="AB346" s="330" t="s">
        <v>2720</v>
      </c>
      <c r="AC346" s="330" t="s">
        <v>2737</v>
      </c>
      <c r="AD346" s="330" t="s">
        <v>419</v>
      </c>
    </row>
    <row r="347" ht="15.75" customHeight="1">
      <c r="A347" s="329" t="s">
        <v>418</v>
      </c>
      <c r="B347" s="330" t="s">
        <v>2710</v>
      </c>
      <c r="C347" s="330">
        <v>334.0</v>
      </c>
      <c r="D347" s="330">
        <v>85.0</v>
      </c>
      <c r="E347" s="330" t="s">
        <v>974</v>
      </c>
      <c r="F347" s="330" t="s">
        <v>2756</v>
      </c>
      <c r="G347" s="330"/>
      <c r="H347" s="330" t="s">
        <v>962</v>
      </c>
      <c r="I347" s="330" t="s">
        <v>2732</v>
      </c>
      <c r="J347" s="330"/>
      <c r="K347" s="330" t="s">
        <v>1188</v>
      </c>
      <c r="L347" s="330" t="s">
        <v>2750</v>
      </c>
      <c r="M347" s="330"/>
      <c r="N347" s="330" t="s">
        <v>2740</v>
      </c>
      <c r="O347" s="330" t="s">
        <v>2716</v>
      </c>
      <c r="P347" s="330">
        <v>1.69102</v>
      </c>
      <c r="Q347" s="330" t="s">
        <v>2717</v>
      </c>
      <c r="R347" s="330" t="s">
        <v>2715</v>
      </c>
      <c r="S347" s="330" t="s">
        <v>2718</v>
      </c>
      <c r="T347" s="330" t="s">
        <v>2719</v>
      </c>
      <c r="U347" s="330">
        <v>1.05075372512955</v>
      </c>
      <c r="V347" s="330" t="s">
        <v>2718</v>
      </c>
      <c r="W347" s="330" t="b">
        <v>0</v>
      </c>
      <c r="X347" s="330">
        <v>2021.0</v>
      </c>
      <c r="Y347" s="330" t="s">
        <v>2736</v>
      </c>
      <c r="Z347" s="330" t="s">
        <v>2713</v>
      </c>
      <c r="AA347" s="330"/>
      <c r="AB347" s="330" t="s">
        <v>2720</v>
      </c>
      <c r="AC347" s="330" t="s">
        <v>2737</v>
      </c>
      <c r="AD347" s="330" t="s">
        <v>419</v>
      </c>
    </row>
    <row r="348" ht="15.75" customHeight="1">
      <c r="A348" s="329" t="s">
        <v>418</v>
      </c>
      <c r="B348" s="330" t="s">
        <v>2710</v>
      </c>
      <c r="C348" s="330">
        <v>335.0</v>
      </c>
      <c r="D348" s="330">
        <v>85.0</v>
      </c>
      <c r="E348" s="330" t="s">
        <v>974</v>
      </c>
      <c r="F348" s="330" t="s">
        <v>2756</v>
      </c>
      <c r="G348" s="330"/>
      <c r="H348" s="330" t="s">
        <v>962</v>
      </c>
      <c r="I348" s="330" t="s">
        <v>2732</v>
      </c>
      <c r="J348" s="330"/>
      <c r="K348" s="330" t="s">
        <v>1188</v>
      </c>
      <c r="L348" s="330" t="s">
        <v>2750</v>
      </c>
      <c r="M348" s="330"/>
      <c r="N348" s="330" t="s">
        <v>2740</v>
      </c>
      <c r="O348" s="330" t="s">
        <v>2721</v>
      </c>
      <c r="P348" s="331">
        <v>8.0E-6</v>
      </c>
      <c r="Q348" s="330" t="s">
        <v>2717</v>
      </c>
      <c r="R348" s="330" t="s">
        <v>2715</v>
      </c>
      <c r="S348" s="330" t="s">
        <v>2718</v>
      </c>
      <c r="T348" s="330" t="s">
        <v>2719</v>
      </c>
      <c r="U348" s="331">
        <v>4.970981893196E-6</v>
      </c>
      <c r="V348" s="330" t="s">
        <v>2718</v>
      </c>
      <c r="W348" s="330" t="b">
        <v>0</v>
      </c>
      <c r="X348" s="330">
        <v>2021.0</v>
      </c>
      <c r="Y348" s="330" t="s">
        <v>2736</v>
      </c>
      <c r="Z348" s="330" t="s">
        <v>2713</v>
      </c>
      <c r="AA348" s="330"/>
      <c r="AB348" s="330" t="s">
        <v>2720</v>
      </c>
      <c r="AC348" s="330" t="s">
        <v>2737</v>
      </c>
      <c r="AD348" s="330" t="s">
        <v>419</v>
      </c>
    </row>
    <row r="349" ht="15.75" customHeight="1">
      <c r="A349" s="329" t="s">
        <v>418</v>
      </c>
      <c r="B349" s="330" t="s">
        <v>2710</v>
      </c>
      <c r="C349" s="330">
        <v>336.0</v>
      </c>
      <c r="D349" s="330">
        <v>85.0</v>
      </c>
      <c r="E349" s="330" t="s">
        <v>974</v>
      </c>
      <c r="F349" s="330" t="s">
        <v>2756</v>
      </c>
      <c r="G349" s="330"/>
      <c r="H349" s="330" t="s">
        <v>962</v>
      </c>
      <c r="I349" s="330" t="s">
        <v>2732</v>
      </c>
      <c r="J349" s="330"/>
      <c r="K349" s="330" t="s">
        <v>1188</v>
      </c>
      <c r="L349" s="330" t="s">
        <v>2750</v>
      </c>
      <c r="M349" s="330"/>
      <c r="N349" s="330" t="s">
        <v>2740</v>
      </c>
      <c r="O349" s="330" t="s">
        <v>2724</v>
      </c>
      <c r="P349" s="331">
        <v>8.6744966442953E-5</v>
      </c>
      <c r="Q349" s="330" t="s">
        <v>2717</v>
      </c>
      <c r="R349" s="330" t="s">
        <v>2715</v>
      </c>
      <c r="S349" s="330" t="s">
        <v>2718</v>
      </c>
      <c r="T349" s="330" t="s">
        <v>2719</v>
      </c>
      <c r="U349" s="331">
        <v>5.39009571892533E-5</v>
      </c>
      <c r="V349" s="330" t="s">
        <v>2718</v>
      </c>
      <c r="W349" s="330" t="b">
        <v>0</v>
      </c>
      <c r="X349" s="330">
        <v>2021.0</v>
      </c>
      <c r="Y349" s="330" t="s">
        <v>2736</v>
      </c>
      <c r="Z349" s="330" t="s">
        <v>2713</v>
      </c>
      <c r="AA349" s="330"/>
      <c r="AB349" s="330" t="s">
        <v>2720</v>
      </c>
      <c r="AC349" s="330" t="s">
        <v>2737</v>
      </c>
      <c r="AD349" s="330" t="s">
        <v>419</v>
      </c>
    </row>
    <row r="350" ht="15.75" customHeight="1">
      <c r="A350" s="329" t="s">
        <v>418</v>
      </c>
      <c r="B350" s="330" t="s">
        <v>2710</v>
      </c>
      <c r="C350" s="330">
        <v>337.0</v>
      </c>
      <c r="D350" s="330">
        <v>86.0</v>
      </c>
      <c r="E350" s="330" t="s">
        <v>974</v>
      </c>
      <c r="F350" s="330" t="s">
        <v>2756</v>
      </c>
      <c r="G350" s="330"/>
      <c r="H350" s="330" t="s">
        <v>962</v>
      </c>
      <c r="I350" s="330" t="s">
        <v>2732</v>
      </c>
      <c r="J350" s="330"/>
      <c r="K350" s="330" t="s">
        <v>1188</v>
      </c>
      <c r="L350" s="330" t="s">
        <v>2733</v>
      </c>
      <c r="M350" s="330"/>
      <c r="N350" s="330" t="s">
        <v>2740</v>
      </c>
      <c r="O350" s="330" t="s">
        <v>2735</v>
      </c>
      <c r="P350" s="330">
        <v>1.46527</v>
      </c>
      <c r="Q350" s="330" t="s">
        <v>2717</v>
      </c>
      <c r="R350" s="330" t="s">
        <v>2715</v>
      </c>
      <c r="S350" s="330" t="s">
        <v>2718</v>
      </c>
      <c r="T350" s="330" t="s">
        <v>2719</v>
      </c>
      <c r="U350" s="330">
        <v>0.910478829830862</v>
      </c>
      <c r="V350" s="330" t="s">
        <v>2718</v>
      </c>
      <c r="W350" s="330" t="b">
        <v>0</v>
      </c>
      <c r="X350" s="330">
        <v>2021.0</v>
      </c>
      <c r="Y350" s="330" t="s">
        <v>2736</v>
      </c>
      <c r="Z350" s="330" t="s">
        <v>2713</v>
      </c>
      <c r="AA350" s="330"/>
      <c r="AB350" s="330" t="s">
        <v>2720</v>
      </c>
      <c r="AC350" s="330" t="s">
        <v>2737</v>
      </c>
      <c r="AD350" s="330" t="s">
        <v>419</v>
      </c>
    </row>
    <row r="351" ht="15.75" customHeight="1">
      <c r="A351" s="329" t="s">
        <v>418</v>
      </c>
      <c r="B351" s="330" t="s">
        <v>2710</v>
      </c>
      <c r="C351" s="330">
        <v>338.0</v>
      </c>
      <c r="D351" s="330">
        <v>86.0</v>
      </c>
      <c r="E351" s="330" t="s">
        <v>974</v>
      </c>
      <c r="F351" s="330" t="s">
        <v>2756</v>
      </c>
      <c r="G351" s="330"/>
      <c r="H351" s="330" t="s">
        <v>962</v>
      </c>
      <c r="I351" s="330" t="s">
        <v>2732</v>
      </c>
      <c r="J351" s="330"/>
      <c r="K351" s="330" t="s">
        <v>1188</v>
      </c>
      <c r="L351" s="330" t="s">
        <v>2733</v>
      </c>
      <c r="M351" s="330"/>
      <c r="N351" s="330" t="s">
        <v>2740</v>
      </c>
      <c r="O351" s="330" t="s">
        <v>2716</v>
      </c>
      <c r="P351" s="330">
        <v>1.43922</v>
      </c>
      <c r="Q351" s="330" t="s">
        <v>2717</v>
      </c>
      <c r="R351" s="330" t="s">
        <v>2715</v>
      </c>
      <c r="S351" s="330" t="s">
        <v>2718</v>
      </c>
      <c r="T351" s="330" t="s">
        <v>2719</v>
      </c>
      <c r="U351" s="330">
        <v>0.894292070041134</v>
      </c>
      <c r="V351" s="330" t="s">
        <v>2718</v>
      </c>
      <c r="W351" s="330" t="b">
        <v>0</v>
      </c>
      <c r="X351" s="330">
        <v>2021.0</v>
      </c>
      <c r="Y351" s="330" t="s">
        <v>2736</v>
      </c>
      <c r="Z351" s="330" t="s">
        <v>2713</v>
      </c>
      <c r="AA351" s="330"/>
      <c r="AB351" s="330" t="s">
        <v>2720</v>
      </c>
      <c r="AC351" s="330" t="s">
        <v>2737</v>
      </c>
      <c r="AD351" s="330" t="s">
        <v>419</v>
      </c>
    </row>
    <row r="352" ht="15.75" customHeight="1">
      <c r="A352" s="329" t="s">
        <v>418</v>
      </c>
      <c r="B352" s="330" t="s">
        <v>2710</v>
      </c>
      <c r="C352" s="330">
        <v>339.0</v>
      </c>
      <c r="D352" s="330">
        <v>86.0</v>
      </c>
      <c r="E352" s="330" t="s">
        <v>974</v>
      </c>
      <c r="F352" s="330" t="s">
        <v>2756</v>
      </c>
      <c r="G352" s="330"/>
      <c r="H352" s="330" t="s">
        <v>962</v>
      </c>
      <c r="I352" s="330" t="s">
        <v>2732</v>
      </c>
      <c r="J352" s="330"/>
      <c r="K352" s="330" t="s">
        <v>1188</v>
      </c>
      <c r="L352" s="330" t="s">
        <v>2733</v>
      </c>
      <c r="M352" s="330"/>
      <c r="N352" s="330" t="s">
        <v>2740</v>
      </c>
      <c r="O352" s="330" t="s">
        <v>2721</v>
      </c>
      <c r="P352" s="331">
        <v>8.0E-6</v>
      </c>
      <c r="Q352" s="330" t="s">
        <v>2717</v>
      </c>
      <c r="R352" s="330" t="s">
        <v>2715</v>
      </c>
      <c r="S352" s="330" t="s">
        <v>2718</v>
      </c>
      <c r="T352" s="330" t="s">
        <v>2719</v>
      </c>
      <c r="U352" s="331">
        <v>4.970981893196E-6</v>
      </c>
      <c r="V352" s="330" t="s">
        <v>2718</v>
      </c>
      <c r="W352" s="330" t="b">
        <v>0</v>
      </c>
      <c r="X352" s="330">
        <v>2021.0</v>
      </c>
      <c r="Y352" s="330" t="s">
        <v>2736</v>
      </c>
      <c r="Z352" s="330" t="s">
        <v>2713</v>
      </c>
      <c r="AA352" s="330"/>
      <c r="AB352" s="330" t="s">
        <v>2720</v>
      </c>
      <c r="AC352" s="330" t="s">
        <v>2737</v>
      </c>
      <c r="AD352" s="330" t="s">
        <v>419</v>
      </c>
    </row>
    <row r="353" ht="15.75" customHeight="1">
      <c r="A353" s="329" t="s">
        <v>418</v>
      </c>
      <c r="B353" s="330" t="s">
        <v>2710</v>
      </c>
      <c r="C353" s="330">
        <v>340.0</v>
      </c>
      <c r="D353" s="330">
        <v>86.0</v>
      </c>
      <c r="E353" s="330" t="s">
        <v>974</v>
      </c>
      <c r="F353" s="330" t="s">
        <v>2756</v>
      </c>
      <c r="G353" s="330"/>
      <c r="H353" s="330" t="s">
        <v>962</v>
      </c>
      <c r="I353" s="330" t="s">
        <v>2732</v>
      </c>
      <c r="J353" s="330"/>
      <c r="K353" s="330" t="s">
        <v>1188</v>
      </c>
      <c r="L353" s="330" t="s">
        <v>2733</v>
      </c>
      <c r="M353" s="330"/>
      <c r="N353" s="330" t="s">
        <v>2740</v>
      </c>
      <c r="O353" s="330" t="s">
        <v>2724</v>
      </c>
      <c r="P353" s="331">
        <v>8.6744966442953E-5</v>
      </c>
      <c r="Q353" s="330" t="s">
        <v>2717</v>
      </c>
      <c r="R353" s="330" t="s">
        <v>2715</v>
      </c>
      <c r="S353" s="330" t="s">
        <v>2718</v>
      </c>
      <c r="T353" s="330" t="s">
        <v>2719</v>
      </c>
      <c r="U353" s="331">
        <v>5.39009571892533E-5</v>
      </c>
      <c r="V353" s="330" t="s">
        <v>2718</v>
      </c>
      <c r="W353" s="330" t="b">
        <v>0</v>
      </c>
      <c r="X353" s="330">
        <v>2021.0</v>
      </c>
      <c r="Y353" s="330" t="s">
        <v>2736</v>
      </c>
      <c r="Z353" s="330" t="s">
        <v>2713</v>
      </c>
      <c r="AA353" s="330"/>
      <c r="AB353" s="330" t="s">
        <v>2720</v>
      </c>
      <c r="AC353" s="330" t="s">
        <v>2737</v>
      </c>
      <c r="AD353" s="330" t="s">
        <v>419</v>
      </c>
    </row>
    <row r="354" ht="15.75" customHeight="1">
      <c r="A354" s="329" t="s">
        <v>418</v>
      </c>
      <c r="B354" s="330" t="s">
        <v>2710</v>
      </c>
      <c r="C354" s="330">
        <v>341.0</v>
      </c>
      <c r="D354" s="330">
        <v>87.0</v>
      </c>
      <c r="E354" s="330" t="s">
        <v>974</v>
      </c>
      <c r="F354" s="330" t="s">
        <v>2757</v>
      </c>
      <c r="G354" s="330"/>
      <c r="H354" s="330" t="s">
        <v>962</v>
      </c>
      <c r="I354" s="330" t="s">
        <v>2732</v>
      </c>
      <c r="J354" s="330"/>
      <c r="K354" s="330" t="s">
        <v>1188</v>
      </c>
      <c r="L354" s="330" t="s">
        <v>2748</v>
      </c>
      <c r="M354" s="330"/>
      <c r="N354" s="330" t="s">
        <v>2734</v>
      </c>
      <c r="O354" s="330" t="s">
        <v>2735</v>
      </c>
      <c r="P354" s="330">
        <v>0.65573</v>
      </c>
      <c r="Q354" s="330" t="s">
        <v>2717</v>
      </c>
      <c r="R354" s="330" t="s">
        <v>2719</v>
      </c>
      <c r="S354" s="330" t="s">
        <v>2718</v>
      </c>
      <c r="T354" s="330" t="s">
        <v>2719</v>
      </c>
      <c r="U354" s="330">
        <v>0.65573</v>
      </c>
      <c r="V354" s="330" t="s">
        <v>2718</v>
      </c>
      <c r="W354" s="330" t="b">
        <v>0</v>
      </c>
      <c r="X354" s="330">
        <v>2021.0</v>
      </c>
      <c r="Y354" s="330" t="s">
        <v>2736</v>
      </c>
      <c r="Z354" s="330" t="s">
        <v>2713</v>
      </c>
      <c r="AA354" s="330"/>
      <c r="AB354" s="330" t="s">
        <v>2720</v>
      </c>
      <c r="AC354" s="330" t="s">
        <v>2737</v>
      </c>
      <c r="AD354" s="330" t="s">
        <v>419</v>
      </c>
    </row>
    <row r="355" ht="15.75" customHeight="1">
      <c r="A355" s="329" t="s">
        <v>418</v>
      </c>
      <c r="B355" s="330" t="s">
        <v>2710</v>
      </c>
      <c r="C355" s="330">
        <v>342.0</v>
      </c>
      <c r="D355" s="330">
        <v>87.0</v>
      </c>
      <c r="E355" s="330" t="s">
        <v>974</v>
      </c>
      <c r="F355" s="330" t="s">
        <v>2757</v>
      </c>
      <c r="G355" s="330"/>
      <c r="H355" s="330" t="s">
        <v>962</v>
      </c>
      <c r="I355" s="330" t="s">
        <v>2732</v>
      </c>
      <c r="J355" s="330"/>
      <c r="K355" s="330" t="s">
        <v>1188</v>
      </c>
      <c r="L355" s="330" t="s">
        <v>2748</v>
      </c>
      <c r="M355" s="330"/>
      <c r="N355" s="330" t="s">
        <v>2734</v>
      </c>
      <c r="O355" s="330" t="s">
        <v>2716</v>
      </c>
      <c r="P355" s="330">
        <v>0.64215</v>
      </c>
      <c r="Q355" s="330" t="s">
        <v>2717</v>
      </c>
      <c r="R355" s="330" t="s">
        <v>2719</v>
      </c>
      <c r="S355" s="330" t="s">
        <v>2718</v>
      </c>
      <c r="T355" s="330" t="s">
        <v>2719</v>
      </c>
      <c r="U355" s="330">
        <v>0.64215</v>
      </c>
      <c r="V355" s="330" t="s">
        <v>2718</v>
      </c>
      <c r="W355" s="330" t="b">
        <v>0</v>
      </c>
      <c r="X355" s="330">
        <v>2021.0</v>
      </c>
      <c r="Y355" s="330" t="s">
        <v>2736</v>
      </c>
      <c r="Z355" s="330" t="s">
        <v>2713</v>
      </c>
      <c r="AA355" s="330"/>
      <c r="AB355" s="330" t="s">
        <v>2720</v>
      </c>
      <c r="AC355" s="330" t="s">
        <v>2737</v>
      </c>
      <c r="AD355" s="330" t="s">
        <v>419</v>
      </c>
    </row>
    <row r="356" ht="15.75" customHeight="1">
      <c r="A356" s="329" t="s">
        <v>418</v>
      </c>
      <c r="B356" s="330" t="s">
        <v>2710</v>
      </c>
      <c r="C356" s="330">
        <v>343.0</v>
      </c>
      <c r="D356" s="330">
        <v>87.0</v>
      </c>
      <c r="E356" s="330" t="s">
        <v>974</v>
      </c>
      <c r="F356" s="330" t="s">
        <v>2757</v>
      </c>
      <c r="G356" s="330"/>
      <c r="H356" s="330" t="s">
        <v>962</v>
      </c>
      <c r="I356" s="330" t="s">
        <v>2732</v>
      </c>
      <c r="J356" s="330"/>
      <c r="K356" s="330" t="s">
        <v>1188</v>
      </c>
      <c r="L356" s="330" t="s">
        <v>2748</v>
      </c>
      <c r="M356" s="330"/>
      <c r="N356" s="330" t="s">
        <v>2734</v>
      </c>
      <c r="O356" s="330" t="s">
        <v>2721</v>
      </c>
      <c r="P356" s="331">
        <v>5.6E-6</v>
      </c>
      <c r="Q356" s="330" t="s">
        <v>2717</v>
      </c>
      <c r="R356" s="330" t="s">
        <v>2719</v>
      </c>
      <c r="S356" s="330" t="s">
        <v>2718</v>
      </c>
      <c r="T356" s="330" t="s">
        <v>2719</v>
      </c>
      <c r="U356" s="331">
        <v>5.6E-6</v>
      </c>
      <c r="V356" s="330" t="s">
        <v>2718</v>
      </c>
      <c r="W356" s="330" t="b">
        <v>0</v>
      </c>
      <c r="X356" s="330">
        <v>2021.0</v>
      </c>
      <c r="Y356" s="330" t="s">
        <v>2736</v>
      </c>
      <c r="Z356" s="330" t="s">
        <v>2713</v>
      </c>
      <c r="AA356" s="330"/>
      <c r="AB356" s="330" t="s">
        <v>2720</v>
      </c>
      <c r="AC356" s="330" t="s">
        <v>2737</v>
      </c>
      <c r="AD356" s="330" t="s">
        <v>419</v>
      </c>
    </row>
    <row r="357" ht="15.75" customHeight="1">
      <c r="A357" s="329" t="s">
        <v>418</v>
      </c>
      <c r="B357" s="330" t="s">
        <v>2710</v>
      </c>
      <c r="C357" s="330">
        <v>344.0</v>
      </c>
      <c r="D357" s="330">
        <v>87.0</v>
      </c>
      <c r="E357" s="330" t="s">
        <v>974</v>
      </c>
      <c r="F357" s="330" t="s">
        <v>2757</v>
      </c>
      <c r="G357" s="330"/>
      <c r="H357" s="330" t="s">
        <v>962</v>
      </c>
      <c r="I357" s="330" t="s">
        <v>2732</v>
      </c>
      <c r="J357" s="330"/>
      <c r="K357" s="330" t="s">
        <v>1188</v>
      </c>
      <c r="L357" s="330" t="s">
        <v>2748</v>
      </c>
      <c r="M357" s="330"/>
      <c r="N357" s="330" t="s">
        <v>2734</v>
      </c>
      <c r="O357" s="330" t="s">
        <v>2724</v>
      </c>
      <c r="P357" s="331">
        <v>4.51006711409396E-5</v>
      </c>
      <c r="Q357" s="330" t="s">
        <v>2717</v>
      </c>
      <c r="R357" s="330" t="s">
        <v>2719</v>
      </c>
      <c r="S357" s="330" t="s">
        <v>2718</v>
      </c>
      <c r="T357" s="330" t="s">
        <v>2719</v>
      </c>
      <c r="U357" s="331">
        <v>4.51006711409396E-5</v>
      </c>
      <c r="V357" s="330" t="s">
        <v>2718</v>
      </c>
      <c r="W357" s="330" t="b">
        <v>0</v>
      </c>
      <c r="X357" s="330">
        <v>2021.0</v>
      </c>
      <c r="Y357" s="330" t="s">
        <v>2736</v>
      </c>
      <c r="Z357" s="330" t="s">
        <v>2713</v>
      </c>
      <c r="AA357" s="330"/>
      <c r="AB357" s="330" t="s">
        <v>2720</v>
      </c>
      <c r="AC357" s="330" t="s">
        <v>2737</v>
      </c>
      <c r="AD357" s="330" t="s">
        <v>419</v>
      </c>
    </row>
    <row r="358" ht="15.75" customHeight="1">
      <c r="A358" s="329" t="s">
        <v>418</v>
      </c>
      <c r="B358" s="330" t="s">
        <v>2710</v>
      </c>
      <c r="C358" s="330">
        <v>345.0</v>
      </c>
      <c r="D358" s="330">
        <v>88.0</v>
      </c>
      <c r="E358" s="330" t="s">
        <v>974</v>
      </c>
      <c r="F358" s="330" t="s">
        <v>2757</v>
      </c>
      <c r="G358" s="330"/>
      <c r="H358" s="330" t="s">
        <v>962</v>
      </c>
      <c r="I358" s="330" t="s">
        <v>2732</v>
      </c>
      <c r="J358" s="330"/>
      <c r="K358" s="330" t="s">
        <v>1188</v>
      </c>
      <c r="L358" s="330" t="s">
        <v>2749</v>
      </c>
      <c r="M358" s="330"/>
      <c r="N358" s="330" t="s">
        <v>2734</v>
      </c>
      <c r="O358" s="330" t="s">
        <v>2735</v>
      </c>
      <c r="P358" s="330">
        <v>0.82851</v>
      </c>
      <c r="Q358" s="330" t="s">
        <v>2717</v>
      </c>
      <c r="R358" s="330" t="s">
        <v>2719</v>
      </c>
      <c r="S358" s="330" t="s">
        <v>2718</v>
      </c>
      <c r="T358" s="330" t="s">
        <v>2719</v>
      </c>
      <c r="U358" s="330">
        <v>0.82851</v>
      </c>
      <c r="V358" s="330" t="s">
        <v>2718</v>
      </c>
      <c r="W358" s="330" t="b">
        <v>0</v>
      </c>
      <c r="X358" s="330">
        <v>2021.0</v>
      </c>
      <c r="Y358" s="330" t="s">
        <v>2736</v>
      </c>
      <c r="Z358" s="330" t="s">
        <v>2713</v>
      </c>
      <c r="AA358" s="330"/>
      <c r="AB358" s="330" t="s">
        <v>2720</v>
      </c>
      <c r="AC358" s="330" t="s">
        <v>2737</v>
      </c>
      <c r="AD358" s="330" t="s">
        <v>419</v>
      </c>
    </row>
    <row r="359" ht="15.75" customHeight="1">
      <c r="A359" s="329" t="s">
        <v>418</v>
      </c>
      <c r="B359" s="330" t="s">
        <v>2710</v>
      </c>
      <c r="C359" s="330">
        <v>346.0</v>
      </c>
      <c r="D359" s="330">
        <v>88.0</v>
      </c>
      <c r="E359" s="330" t="s">
        <v>974</v>
      </c>
      <c r="F359" s="330" t="s">
        <v>2757</v>
      </c>
      <c r="G359" s="330"/>
      <c r="H359" s="330" t="s">
        <v>962</v>
      </c>
      <c r="I359" s="330" t="s">
        <v>2732</v>
      </c>
      <c r="J359" s="330"/>
      <c r="K359" s="330" t="s">
        <v>1188</v>
      </c>
      <c r="L359" s="330" t="s">
        <v>2749</v>
      </c>
      <c r="M359" s="330"/>
      <c r="N359" s="330" t="s">
        <v>2734</v>
      </c>
      <c r="O359" s="330" t="s">
        <v>2716</v>
      </c>
      <c r="P359" s="330">
        <v>0.81492</v>
      </c>
      <c r="Q359" s="330" t="s">
        <v>2717</v>
      </c>
      <c r="R359" s="330" t="s">
        <v>2719</v>
      </c>
      <c r="S359" s="330" t="s">
        <v>2718</v>
      </c>
      <c r="T359" s="330" t="s">
        <v>2719</v>
      </c>
      <c r="U359" s="330">
        <v>0.81492</v>
      </c>
      <c r="V359" s="330" t="s">
        <v>2718</v>
      </c>
      <c r="W359" s="330" t="b">
        <v>0</v>
      </c>
      <c r="X359" s="330">
        <v>2021.0</v>
      </c>
      <c r="Y359" s="330" t="s">
        <v>2736</v>
      </c>
      <c r="Z359" s="330" t="s">
        <v>2713</v>
      </c>
      <c r="AA359" s="330"/>
      <c r="AB359" s="330" t="s">
        <v>2720</v>
      </c>
      <c r="AC359" s="330" t="s">
        <v>2737</v>
      </c>
      <c r="AD359" s="330" t="s">
        <v>419</v>
      </c>
    </row>
    <row r="360" ht="15.75" customHeight="1">
      <c r="A360" s="329" t="s">
        <v>418</v>
      </c>
      <c r="B360" s="330" t="s">
        <v>2710</v>
      </c>
      <c r="C360" s="330">
        <v>347.0</v>
      </c>
      <c r="D360" s="330">
        <v>88.0</v>
      </c>
      <c r="E360" s="330" t="s">
        <v>974</v>
      </c>
      <c r="F360" s="330" t="s">
        <v>2757</v>
      </c>
      <c r="G360" s="330"/>
      <c r="H360" s="330" t="s">
        <v>962</v>
      </c>
      <c r="I360" s="330" t="s">
        <v>2732</v>
      </c>
      <c r="J360" s="330"/>
      <c r="K360" s="330" t="s">
        <v>1188</v>
      </c>
      <c r="L360" s="330" t="s">
        <v>2749</v>
      </c>
      <c r="M360" s="330"/>
      <c r="N360" s="330" t="s">
        <v>2734</v>
      </c>
      <c r="O360" s="330" t="s">
        <v>2721</v>
      </c>
      <c r="P360" s="331">
        <v>5.6E-6</v>
      </c>
      <c r="Q360" s="330" t="s">
        <v>2717</v>
      </c>
      <c r="R360" s="330" t="s">
        <v>2719</v>
      </c>
      <c r="S360" s="330" t="s">
        <v>2718</v>
      </c>
      <c r="T360" s="330" t="s">
        <v>2719</v>
      </c>
      <c r="U360" s="331">
        <v>5.6E-6</v>
      </c>
      <c r="V360" s="330" t="s">
        <v>2718</v>
      </c>
      <c r="W360" s="330" t="b">
        <v>0</v>
      </c>
      <c r="X360" s="330">
        <v>2021.0</v>
      </c>
      <c r="Y360" s="330" t="s">
        <v>2736</v>
      </c>
      <c r="Z360" s="330" t="s">
        <v>2713</v>
      </c>
      <c r="AA360" s="330"/>
      <c r="AB360" s="330" t="s">
        <v>2720</v>
      </c>
      <c r="AC360" s="330" t="s">
        <v>2737</v>
      </c>
      <c r="AD360" s="330" t="s">
        <v>419</v>
      </c>
    </row>
    <row r="361" ht="15.75" customHeight="1">
      <c r="A361" s="329" t="s">
        <v>418</v>
      </c>
      <c r="B361" s="330" t="s">
        <v>2710</v>
      </c>
      <c r="C361" s="330">
        <v>348.0</v>
      </c>
      <c r="D361" s="330">
        <v>88.0</v>
      </c>
      <c r="E361" s="330" t="s">
        <v>974</v>
      </c>
      <c r="F361" s="330" t="s">
        <v>2757</v>
      </c>
      <c r="G361" s="330"/>
      <c r="H361" s="330" t="s">
        <v>962</v>
      </c>
      <c r="I361" s="330" t="s">
        <v>2732</v>
      </c>
      <c r="J361" s="330"/>
      <c r="K361" s="330" t="s">
        <v>1188</v>
      </c>
      <c r="L361" s="330" t="s">
        <v>2749</v>
      </c>
      <c r="M361" s="330"/>
      <c r="N361" s="330" t="s">
        <v>2734</v>
      </c>
      <c r="O361" s="330" t="s">
        <v>2724</v>
      </c>
      <c r="P361" s="331">
        <v>4.51006711409396E-5</v>
      </c>
      <c r="Q361" s="330" t="s">
        <v>2717</v>
      </c>
      <c r="R361" s="330" t="s">
        <v>2719</v>
      </c>
      <c r="S361" s="330" t="s">
        <v>2718</v>
      </c>
      <c r="T361" s="330" t="s">
        <v>2719</v>
      </c>
      <c r="U361" s="331">
        <v>4.51006711409396E-5</v>
      </c>
      <c r="V361" s="330" t="s">
        <v>2718</v>
      </c>
      <c r="W361" s="330" t="b">
        <v>0</v>
      </c>
      <c r="X361" s="330">
        <v>2021.0</v>
      </c>
      <c r="Y361" s="330" t="s">
        <v>2736</v>
      </c>
      <c r="Z361" s="330" t="s">
        <v>2713</v>
      </c>
      <c r="AA361" s="330"/>
      <c r="AB361" s="330" t="s">
        <v>2720</v>
      </c>
      <c r="AC361" s="330" t="s">
        <v>2737</v>
      </c>
      <c r="AD361" s="330" t="s">
        <v>419</v>
      </c>
    </row>
    <row r="362" ht="15.75" customHeight="1">
      <c r="A362" s="329" t="s">
        <v>418</v>
      </c>
      <c r="B362" s="330" t="s">
        <v>2710</v>
      </c>
      <c r="C362" s="330">
        <v>349.0</v>
      </c>
      <c r="D362" s="330">
        <v>89.0</v>
      </c>
      <c r="E362" s="330" t="s">
        <v>974</v>
      </c>
      <c r="F362" s="330" t="s">
        <v>2757</v>
      </c>
      <c r="G362" s="330"/>
      <c r="H362" s="330" t="s">
        <v>962</v>
      </c>
      <c r="I362" s="330" t="s">
        <v>2732</v>
      </c>
      <c r="J362" s="330"/>
      <c r="K362" s="330" t="s">
        <v>1188</v>
      </c>
      <c r="L362" s="330" t="s">
        <v>2750</v>
      </c>
      <c r="M362" s="330"/>
      <c r="N362" s="330" t="s">
        <v>2734</v>
      </c>
      <c r="O362" s="330" t="s">
        <v>2735</v>
      </c>
      <c r="P362" s="330">
        <v>1.00128</v>
      </c>
      <c r="Q362" s="330" t="s">
        <v>2717</v>
      </c>
      <c r="R362" s="330" t="s">
        <v>2719</v>
      </c>
      <c r="S362" s="330" t="s">
        <v>2718</v>
      </c>
      <c r="T362" s="330" t="s">
        <v>2719</v>
      </c>
      <c r="U362" s="330">
        <v>1.00128</v>
      </c>
      <c r="V362" s="330" t="s">
        <v>2718</v>
      </c>
      <c r="W362" s="330" t="b">
        <v>0</v>
      </c>
      <c r="X362" s="330">
        <v>2021.0</v>
      </c>
      <c r="Y362" s="330" t="s">
        <v>2736</v>
      </c>
      <c r="Z362" s="330" t="s">
        <v>2713</v>
      </c>
      <c r="AA362" s="330"/>
      <c r="AB362" s="330" t="s">
        <v>2720</v>
      </c>
      <c r="AC362" s="330" t="s">
        <v>2737</v>
      </c>
      <c r="AD362" s="330" t="s">
        <v>419</v>
      </c>
    </row>
    <row r="363" ht="15.75" customHeight="1">
      <c r="A363" s="329" t="s">
        <v>418</v>
      </c>
      <c r="B363" s="330" t="s">
        <v>2710</v>
      </c>
      <c r="C363" s="330">
        <v>350.0</v>
      </c>
      <c r="D363" s="330">
        <v>89.0</v>
      </c>
      <c r="E363" s="330" t="s">
        <v>974</v>
      </c>
      <c r="F363" s="330" t="s">
        <v>2757</v>
      </c>
      <c r="G363" s="330"/>
      <c r="H363" s="330" t="s">
        <v>962</v>
      </c>
      <c r="I363" s="330" t="s">
        <v>2732</v>
      </c>
      <c r="J363" s="330"/>
      <c r="K363" s="330" t="s">
        <v>1188</v>
      </c>
      <c r="L363" s="330" t="s">
        <v>2750</v>
      </c>
      <c r="M363" s="330"/>
      <c r="N363" s="330" t="s">
        <v>2734</v>
      </c>
      <c r="O363" s="330" t="s">
        <v>2716</v>
      </c>
      <c r="P363" s="330">
        <v>0.9877</v>
      </c>
      <c r="Q363" s="330" t="s">
        <v>2717</v>
      </c>
      <c r="R363" s="330" t="s">
        <v>2719</v>
      </c>
      <c r="S363" s="330" t="s">
        <v>2718</v>
      </c>
      <c r="T363" s="330" t="s">
        <v>2719</v>
      </c>
      <c r="U363" s="330">
        <v>0.9877</v>
      </c>
      <c r="V363" s="330" t="s">
        <v>2718</v>
      </c>
      <c r="W363" s="330" t="b">
        <v>0</v>
      </c>
      <c r="X363" s="330">
        <v>2021.0</v>
      </c>
      <c r="Y363" s="330" t="s">
        <v>2736</v>
      </c>
      <c r="Z363" s="330" t="s">
        <v>2713</v>
      </c>
      <c r="AA363" s="330"/>
      <c r="AB363" s="330" t="s">
        <v>2720</v>
      </c>
      <c r="AC363" s="330" t="s">
        <v>2737</v>
      </c>
      <c r="AD363" s="330" t="s">
        <v>419</v>
      </c>
    </row>
    <row r="364" ht="15.75" customHeight="1">
      <c r="A364" s="329" t="s">
        <v>418</v>
      </c>
      <c r="B364" s="330" t="s">
        <v>2710</v>
      </c>
      <c r="C364" s="330">
        <v>351.0</v>
      </c>
      <c r="D364" s="330">
        <v>89.0</v>
      </c>
      <c r="E364" s="330" t="s">
        <v>974</v>
      </c>
      <c r="F364" s="330" t="s">
        <v>2757</v>
      </c>
      <c r="G364" s="330"/>
      <c r="H364" s="330" t="s">
        <v>962</v>
      </c>
      <c r="I364" s="330" t="s">
        <v>2732</v>
      </c>
      <c r="J364" s="330"/>
      <c r="K364" s="330" t="s">
        <v>1188</v>
      </c>
      <c r="L364" s="330" t="s">
        <v>2750</v>
      </c>
      <c r="M364" s="330"/>
      <c r="N364" s="330" t="s">
        <v>2734</v>
      </c>
      <c r="O364" s="330" t="s">
        <v>2721</v>
      </c>
      <c r="P364" s="331">
        <v>5.6E-6</v>
      </c>
      <c r="Q364" s="330" t="s">
        <v>2717</v>
      </c>
      <c r="R364" s="330" t="s">
        <v>2719</v>
      </c>
      <c r="S364" s="330" t="s">
        <v>2718</v>
      </c>
      <c r="T364" s="330" t="s">
        <v>2719</v>
      </c>
      <c r="U364" s="331">
        <v>5.6E-6</v>
      </c>
      <c r="V364" s="330" t="s">
        <v>2718</v>
      </c>
      <c r="W364" s="330" t="b">
        <v>0</v>
      </c>
      <c r="X364" s="330">
        <v>2021.0</v>
      </c>
      <c r="Y364" s="330" t="s">
        <v>2736</v>
      </c>
      <c r="Z364" s="330" t="s">
        <v>2713</v>
      </c>
      <c r="AA364" s="330"/>
      <c r="AB364" s="330" t="s">
        <v>2720</v>
      </c>
      <c r="AC364" s="330" t="s">
        <v>2737</v>
      </c>
      <c r="AD364" s="330" t="s">
        <v>419</v>
      </c>
    </row>
    <row r="365" ht="15.75" customHeight="1">
      <c r="A365" s="329" t="s">
        <v>418</v>
      </c>
      <c r="B365" s="330" t="s">
        <v>2710</v>
      </c>
      <c r="C365" s="330">
        <v>352.0</v>
      </c>
      <c r="D365" s="330">
        <v>89.0</v>
      </c>
      <c r="E365" s="330" t="s">
        <v>974</v>
      </c>
      <c r="F365" s="330" t="s">
        <v>2757</v>
      </c>
      <c r="G365" s="330"/>
      <c r="H365" s="330" t="s">
        <v>962</v>
      </c>
      <c r="I365" s="330" t="s">
        <v>2732</v>
      </c>
      <c r="J365" s="330"/>
      <c r="K365" s="330" t="s">
        <v>1188</v>
      </c>
      <c r="L365" s="330" t="s">
        <v>2750</v>
      </c>
      <c r="M365" s="330"/>
      <c r="N365" s="330" t="s">
        <v>2734</v>
      </c>
      <c r="O365" s="330" t="s">
        <v>2724</v>
      </c>
      <c r="P365" s="331">
        <v>4.51006711409396E-5</v>
      </c>
      <c r="Q365" s="330" t="s">
        <v>2717</v>
      </c>
      <c r="R365" s="330" t="s">
        <v>2719</v>
      </c>
      <c r="S365" s="330" t="s">
        <v>2718</v>
      </c>
      <c r="T365" s="330" t="s">
        <v>2719</v>
      </c>
      <c r="U365" s="331">
        <v>4.51006711409396E-5</v>
      </c>
      <c r="V365" s="330" t="s">
        <v>2718</v>
      </c>
      <c r="W365" s="330" t="b">
        <v>0</v>
      </c>
      <c r="X365" s="330">
        <v>2021.0</v>
      </c>
      <c r="Y365" s="330" t="s">
        <v>2736</v>
      </c>
      <c r="Z365" s="330" t="s">
        <v>2713</v>
      </c>
      <c r="AA365" s="330"/>
      <c r="AB365" s="330" t="s">
        <v>2720</v>
      </c>
      <c r="AC365" s="330" t="s">
        <v>2737</v>
      </c>
      <c r="AD365" s="330" t="s">
        <v>419</v>
      </c>
    </row>
    <row r="366" ht="15.75" customHeight="1">
      <c r="A366" s="329" t="s">
        <v>418</v>
      </c>
      <c r="B366" s="330" t="s">
        <v>2710</v>
      </c>
      <c r="C366" s="330">
        <v>353.0</v>
      </c>
      <c r="D366" s="330">
        <v>90.0</v>
      </c>
      <c r="E366" s="330" t="s">
        <v>974</v>
      </c>
      <c r="F366" s="330" t="s">
        <v>2757</v>
      </c>
      <c r="G366" s="330"/>
      <c r="H366" s="330" t="s">
        <v>962</v>
      </c>
      <c r="I366" s="330" t="s">
        <v>2732</v>
      </c>
      <c r="J366" s="330"/>
      <c r="K366" s="330" t="s">
        <v>1188</v>
      </c>
      <c r="L366" s="330" t="s">
        <v>2733</v>
      </c>
      <c r="M366" s="330"/>
      <c r="N366" s="330" t="s">
        <v>2734</v>
      </c>
      <c r="O366" s="330" t="s">
        <v>2735</v>
      </c>
      <c r="P366" s="330">
        <v>0.86407</v>
      </c>
      <c r="Q366" s="330" t="s">
        <v>2717</v>
      </c>
      <c r="R366" s="330" t="s">
        <v>2719</v>
      </c>
      <c r="S366" s="330" t="s">
        <v>2718</v>
      </c>
      <c r="T366" s="330" t="s">
        <v>2719</v>
      </c>
      <c r="U366" s="330">
        <v>0.86407</v>
      </c>
      <c r="V366" s="330" t="s">
        <v>2718</v>
      </c>
      <c r="W366" s="330" t="b">
        <v>0</v>
      </c>
      <c r="X366" s="330">
        <v>2021.0</v>
      </c>
      <c r="Y366" s="330" t="s">
        <v>2736</v>
      </c>
      <c r="Z366" s="330" t="s">
        <v>2713</v>
      </c>
      <c r="AA366" s="330"/>
      <c r="AB366" s="330" t="s">
        <v>2720</v>
      </c>
      <c r="AC366" s="330" t="s">
        <v>2737</v>
      </c>
      <c r="AD366" s="330" t="s">
        <v>419</v>
      </c>
    </row>
    <row r="367" ht="15.75" customHeight="1">
      <c r="A367" s="329" t="s">
        <v>418</v>
      </c>
      <c r="B367" s="330" t="s">
        <v>2710</v>
      </c>
      <c r="C367" s="330">
        <v>354.0</v>
      </c>
      <c r="D367" s="330">
        <v>90.0</v>
      </c>
      <c r="E367" s="330" t="s">
        <v>974</v>
      </c>
      <c r="F367" s="330" t="s">
        <v>2757</v>
      </c>
      <c r="G367" s="330"/>
      <c r="H367" s="330" t="s">
        <v>962</v>
      </c>
      <c r="I367" s="330" t="s">
        <v>2732</v>
      </c>
      <c r="J367" s="330"/>
      <c r="K367" s="330" t="s">
        <v>1188</v>
      </c>
      <c r="L367" s="330" t="s">
        <v>2733</v>
      </c>
      <c r="M367" s="330"/>
      <c r="N367" s="330" t="s">
        <v>2734</v>
      </c>
      <c r="O367" s="330" t="s">
        <v>2716</v>
      </c>
      <c r="P367" s="330">
        <v>0.85049</v>
      </c>
      <c r="Q367" s="330" t="s">
        <v>2717</v>
      </c>
      <c r="R367" s="330" t="s">
        <v>2719</v>
      </c>
      <c r="S367" s="330" t="s">
        <v>2718</v>
      </c>
      <c r="T367" s="330" t="s">
        <v>2719</v>
      </c>
      <c r="U367" s="330">
        <v>0.85049</v>
      </c>
      <c r="V367" s="330" t="s">
        <v>2718</v>
      </c>
      <c r="W367" s="330" t="b">
        <v>0</v>
      </c>
      <c r="X367" s="330">
        <v>2021.0</v>
      </c>
      <c r="Y367" s="330" t="s">
        <v>2736</v>
      </c>
      <c r="Z367" s="330" t="s">
        <v>2713</v>
      </c>
      <c r="AA367" s="330"/>
      <c r="AB367" s="330" t="s">
        <v>2720</v>
      </c>
      <c r="AC367" s="330" t="s">
        <v>2737</v>
      </c>
      <c r="AD367" s="330" t="s">
        <v>419</v>
      </c>
    </row>
    <row r="368" ht="15.75" customHeight="1">
      <c r="A368" s="329" t="s">
        <v>418</v>
      </c>
      <c r="B368" s="330" t="s">
        <v>2710</v>
      </c>
      <c r="C368" s="330">
        <v>355.0</v>
      </c>
      <c r="D368" s="330">
        <v>90.0</v>
      </c>
      <c r="E368" s="330" t="s">
        <v>974</v>
      </c>
      <c r="F368" s="330" t="s">
        <v>2757</v>
      </c>
      <c r="G368" s="330"/>
      <c r="H368" s="330" t="s">
        <v>962</v>
      </c>
      <c r="I368" s="330" t="s">
        <v>2732</v>
      </c>
      <c r="J368" s="330"/>
      <c r="K368" s="330" t="s">
        <v>1188</v>
      </c>
      <c r="L368" s="330" t="s">
        <v>2733</v>
      </c>
      <c r="M368" s="330"/>
      <c r="N368" s="330" t="s">
        <v>2734</v>
      </c>
      <c r="O368" s="330" t="s">
        <v>2721</v>
      </c>
      <c r="P368" s="331">
        <v>5.6E-6</v>
      </c>
      <c r="Q368" s="330" t="s">
        <v>2717</v>
      </c>
      <c r="R368" s="330" t="s">
        <v>2719</v>
      </c>
      <c r="S368" s="330" t="s">
        <v>2718</v>
      </c>
      <c r="T368" s="330" t="s">
        <v>2719</v>
      </c>
      <c r="U368" s="331">
        <v>5.6E-6</v>
      </c>
      <c r="V368" s="330" t="s">
        <v>2718</v>
      </c>
      <c r="W368" s="330" t="b">
        <v>0</v>
      </c>
      <c r="X368" s="330">
        <v>2021.0</v>
      </c>
      <c r="Y368" s="330" t="s">
        <v>2736</v>
      </c>
      <c r="Z368" s="330" t="s">
        <v>2713</v>
      </c>
      <c r="AA368" s="330"/>
      <c r="AB368" s="330" t="s">
        <v>2720</v>
      </c>
      <c r="AC368" s="330" t="s">
        <v>2737</v>
      </c>
      <c r="AD368" s="330" t="s">
        <v>419</v>
      </c>
    </row>
    <row r="369" ht="15.75" customHeight="1">
      <c r="A369" s="329" t="s">
        <v>418</v>
      </c>
      <c r="B369" s="330" t="s">
        <v>2710</v>
      </c>
      <c r="C369" s="330">
        <v>356.0</v>
      </c>
      <c r="D369" s="330">
        <v>90.0</v>
      </c>
      <c r="E369" s="330" t="s">
        <v>974</v>
      </c>
      <c r="F369" s="330" t="s">
        <v>2757</v>
      </c>
      <c r="G369" s="330"/>
      <c r="H369" s="330" t="s">
        <v>962</v>
      </c>
      <c r="I369" s="330" t="s">
        <v>2732</v>
      </c>
      <c r="J369" s="330"/>
      <c r="K369" s="330" t="s">
        <v>1188</v>
      </c>
      <c r="L369" s="330" t="s">
        <v>2733</v>
      </c>
      <c r="M369" s="330"/>
      <c r="N369" s="330" t="s">
        <v>2734</v>
      </c>
      <c r="O369" s="330" t="s">
        <v>2724</v>
      </c>
      <c r="P369" s="331">
        <v>4.51006711409396E-5</v>
      </c>
      <c r="Q369" s="330" t="s">
        <v>2717</v>
      </c>
      <c r="R369" s="330" t="s">
        <v>2719</v>
      </c>
      <c r="S369" s="330" t="s">
        <v>2718</v>
      </c>
      <c r="T369" s="330" t="s">
        <v>2719</v>
      </c>
      <c r="U369" s="331">
        <v>4.51006711409396E-5</v>
      </c>
      <c r="V369" s="330" t="s">
        <v>2718</v>
      </c>
      <c r="W369" s="330" t="b">
        <v>0</v>
      </c>
      <c r="X369" s="330">
        <v>2021.0</v>
      </c>
      <c r="Y369" s="330" t="s">
        <v>2736</v>
      </c>
      <c r="Z369" s="330" t="s">
        <v>2713</v>
      </c>
      <c r="AA369" s="330"/>
      <c r="AB369" s="330" t="s">
        <v>2720</v>
      </c>
      <c r="AC369" s="330" t="s">
        <v>2737</v>
      </c>
      <c r="AD369" s="330" t="s">
        <v>419</v>
      </c>
    </row>
    <row r="370" ht="15.75" customHeight="1">
      <c r="A370" s="329" t="s">
        <v>418</v>
      </c>
      <c r="B370" s="330" t="s">
        <v>2710</v>
      </c>
      <c r="C370" s="330">
        <v>357.0</v>
      </c>
      <c r="D370" s="330">
        <v>91.0</v>
      </c>
      <c r="E370" s="330" t="s">
        <v>974</v>
      </c>
      <c r="F370" s="330" t="s">
        <v>2757</v>
      </c>
      <c r="G370" s="330"/>
      <c r="H370" s="330" t="s">
        <v>962</v>
      </c>
      <c r="I370" s="330" t="s">
        <v>2732</v>
      </c>
      <c r="J370" s="330"/>
      <c r="K370" s="330" t="s">
        <v>1188</v>
      </c>
      <c r="L370" s="330" t="s">
        <v>2748</v>
      </c>
      <c r="M370" s="330"/>
      <c r="N370" s="330" t="s">
        <v>2740</v>
      </c>
      <c r="O370" s="330" t="s">
        <v>2735</v>
      </c>
      <c r="P370" s="330">
        <v>1.0553</v>
      </c>
      <c r="Q370" s="330" t="s">
        <v>2717</v>
      </c>
      <c r="R370" s="330" t="s">
        <v>2715</v>
      </c>
      <c r="S370" s="330" t="s">
        <v>2718</v>
      </c>
      <c r="T370" s="330" t="s">
        <v>2719</v>
      </c>
      <c r="U370" s="330">
        <v>0.655734648986541</v>
      </c>
      <c r="V370" s="330" t="s">
        <v>2718</v>
      </c>
      <c r="W370" s="330" t="b">
        <v>0</v>
      </c>
      <c r="X370" s="330">
        <v>2021.0</v>
      </c>
      <c r="Y370" s="330" t="s">
        <v>2736</v>
      </c>
      <c r="Z370" s="330" t="s">
        <v>2713</v>
      </c>
      <c r="AA370" s="330"/>
      <c r="AB370" s="330" t="s">
        <v>2720</v>
      </c>
      <c r="AC370" s="330" t="s">
        <v>2737</v>
      </c>
      <c r="AD370" s="330" t="s">
        <v>419</v>
      </c>
    </row>
    <row r="371" ht="15.75" customHeight="1">
      <c r="A371" s="329" t="s">
        <v>418</v>
      </c>
      <c r="B371" s="330" t="s">
        <v>2710</v>
      </c>
      <c r="C371" s="330">
        <v>358.0</v>
      </c>
      <c r="D371" s="330">
        <v>91.0</v>
      </c>
      <c r="E371" s="330" t="s">
        <v>974</v>
      </c>
      <c r="F371" s="330" t="s">
        <v>2757</v>
      </c>
      <c r="G371" s="330"/>
      <c r="H371" s="330" t="s">
        <v>962</v>
      </c>
      <c r="I371" s="330" t="s">
        <v>2732</v>
      </c>
      <c r="J371" s="330"/>
      <c r="K371" s="330" t="s">
        <v>1188</v>
      </c>
      <c r="L371" s="330" t="s">
        <v>2748</v>
      </c>
      <c r="M371" s="330"/>
      <c r="N371" s="330" t="s">
        <v>2740</v>
      </c>
      <c r="O371" s="330" t="s">
        <v>2716</v>
      </c>
      <c r="P371" s="330">
        <v>1.03344</v>
      </c>
      <c r="Q371" s="330" t="s">
        <v>2717</v>
      </c>
      <c r="R371" s="330" t="s">
        <v>2715</v>
      </c>
      <c r="S371" s="330" t="s">
        <v>2718</v>
      </c>
      <c r="T371" s="330" t="s">
        <v>2719</v>
      </c>
      <c r="U371" s="330">
        <v>0.642151440963376</v>
      </c>
      <c r="V371" s="330" t="s">
        <v>2718</v>
      </c>
      <c r="W371" s="330" t="b">
        <v>0</v>
      </c>
      <c r="X371" s="330">
        <v>2021.0</v>
      </c>
      <c r="Y371" s="330" t="s">
        <v>2736</v>
      </c>
      <c r="Z371" s="330" t="s">
        <v>2713</v>
      </c>
      <c r="AA371" s="330"/>
      <c r="AB371" s="330" t="s">
        <v>2720</v>
      </c>
      <c r="AC371" s="330" t="s">
        <v>2737</v>
      </c>
      <c r="AD371" s="330" t="s">
        <v>419</v>
      </c>
    </row>
    <row r="372" ht="15.75" customHeight="1">
      <c r="A372" s="329" t="s">
        <v>418</v>
      </c>
      <c r="B372" s="330" t="s">
        <v>2710</v>
      </c>
      <c r="C372" s="330">
        <v>359.0</v>
      </c>
      <c r="D372" s="330">
        <v>91.0</v>
      </c>
      <c r="E372" s="330" t="s">
        <v>974</v>
      </c>
      <c r="F372" s="330" t="s">
        <v>2757</v>
      </c>
      <c r="G372" s="330"/>
      <c r="H372" s="330" t="s">
        <v>962</v>
      </c>
      <c r="I372" s="330" t="s">
        <v>2732</v>
      </c>
      <c r="J372" s="330"/>
      <c r="K372" s="330" t="s">
        <v>1188</v>
      </c>
      <c r="L372" s="330" t="s">
        <v>2748</v>
      </c>
      <c r="M372" s="330"/>
      <c r="N372" s="330" t="s">
        <v>2740</v>
      </c>
      <c r="O372" s="330" t="s">
        <v>2721</v>
      </c>
      <c r="P372" s="331">
        <v>9.2E-6</v>
      </c>
      <c r="Q372" s="330" t="s">
        <v>2717</v>
      </c>
      <c r="R372" s="330" t="s">
        <v>2715</v>
      </c>
      <c r="S372" s="330" t="s">
        <v>2718</v>
      </c>
      <c r="T372" s="330" t="s">
        <v>2719</v>
      </c>
      <c r="U372" s="331">
        <v>5.716629177176E-6</v>
      </c>
      <c r="V372" s="330" t="s">
        <v>2718</v>
      </c>
      <c r="W372" s="330" t="b">
        <v>0</v>
      </c>
      <c r="X372" s="330">
        <v>2021.0</v>
      </c>
      <c r="Y372" s="330" t="s">
        <v>2736</v>
      </c>
      <c r="Z372" s="330" t="s">
        <v>2713</v>
      </c>
      <c r="AA372" s="330"/>
      <c r="AB372" s="330" t="s">
        <v>2720</v>
      </c>
      <c r="AC372" s="330" t="s">
        <v>2737</v>
      </c>
      <c r="AD372" s="330" t="s">
        <v>419</v>
      </c>
    </row>
    <row r="373" ht="15.75" customHeight="1">
      <c r="A373" s="329" t="s">
        <v>418</v>
      </c>
      <c r="B373" s="330" t="s">
        <v>2710</v>
      </c>
      <c r="C373" s="330">
        <v>360.0</v>
      </c>
      <c r="D373" s="330">
        <v>91.0</v>
      </c>
      <c r="E373" s="330" t="s">
        <v>974</v>
      </c>
      <c r="F373" s="330" t="s">
        <v>2757</v>
      </c>
      <c r="G373" s="330"/>
      <c r="H373" s="330" t="s">
        <v>962</v>
      </c>
      <c r="I373" s="330" t="s">
        <v>2732</v>
      </c>
      <c r="J373" s="330"/>
      <c r="K373" s="330" t="s">
        <v>1188</v>
      </c>
      <c r="L373" s="330" t="s">
        <v>2748</v>
      </c>
      <c r="M373" s="330"/>
      <c r="N373" s="330" t="s">
        <v>2740</v>
      </c>
      <c r="O373" s="330" t="s">
        <v>2724</v>
      </c>
      <c r="P373" s="331">
        <v>7.25503355704698E-5</v>
      </c>
      <c r="Q373" s="330" t="s">
        <v>2717</v>
      </c>
      <c r="R373" s="330" t="s">
        <v>2715</v>
      </c>
      <c r="S373" s="330" t="s">
        <v>2718</v>
      </c>
      <c r="T373" s="330" t="s">
        <v>2719</v>
      </c>
      <c r="U373" s="331">
        <v>4.50808005582845E-5</v>
      </c>
      <c r="V373" s="330" t="s">
        <v>2718</v>
      </c>
      <c r="W373" s="330" t="b">
        <v>0</v>
      </c>
      <c r="X373" s="330">
        <v>2021.0</v>
      </c>
      <c r="Y373" s="330" t="s">
        <v>2736</v>
      </c>
      <c r="Z373" s="330" t="s">
        <v>2713</v>
      </c>
      <c r="AA373" s="330"/>
      <c r="AB373" s="330" t="s">
        <v>2720</v>
      </c>
      <c r="AC373" s="330" t="s">
        <v>2737</v>
      </c>
      <c r="AD373" s="330" t="s">
        <v>419</v>
      </c>
    </row>
    <row r="374" ht="15.75" customHeight="1">
      <c r="A374" s="329" t="s">
        <v>418</v>
      </c>
      <c r="B374" s="330" t="s">
        <v>2710</v>
      </c>
      <c r="C374" s="330">
        <v>361.0</v>
      </c>
      <c r="D374" s="330">
        <v>92.0</v>
      </c>
      <c r="E374" s="330" t="s">
        <v>974</v>
      </c>
      <c r="F374" s="330" t="s">
        <v>2757</v>
      </c>
      <c r="G374" s="330"/>
      <c r="H374" s="330" t="s">
        <v>962</v>
      </c>
      <c r="I374" s="330" t="s">
        <v>2732</v>
      </c>
      <c r="J374" s="330"/>
      <c r="K374" s="330" t="s">
        <v>1188</v>
      </c>
      <c r="L374" s="330" t="s">
        <v>2749</v>
      </c>
      <c r="M374" s="330"/>
      <c r="N374" s="330" t="s">
        <v>2740</v>
      </c>
      <c r="O374" s="330" t="s">
        <v>2735</v>
      </c>
      <c r="P374" s="330">
        <v>1.33335</v>
      </c>
      <c r="Q374" s="330" t="s">
        <v>2717</v>
      </c>
      <c r="R374" s="330" t="s">
        <v>2715</v>
      </c>
      <c r="S374" s="330" t="s">
        <v>2718</v>
      </c>
      <c r="T374" s="330" t="s">
        <v>2719</v>
      </c>
      <c r="U374" s="330">
        <v>0.828507338412019</v>
      </c>
      <c r="V374" s="330" t="s">
        <v>2718</v>
      </c>
      <c r="W374" s="330" t="b">
        <v>0</v>
      </c>
      <c r="X374" s="330">
        <v>2021.0</v>
      </c>
      <c r="Y374" s="330" t="s">
        <v>2736</v>
      </c>
      <c r="Z374" s="330" t="s">
        <v>2713</v>
      </c>
      <c r="AA374" s="330"/>
      <c r="AB374" s="330" t="s">
        <v>2720</v>
      </c>
      <c r="AC374" s="330" t="s">
        <v>2737</v>
      </c>
      <c r="AD374" s="330" t="s">
        <v>419</v>
      </c>
    </row>
    <row r="375" ht="15.75" customHeight="1">
      <c r="A375" s="329" t="s">
        <v>418</v>
      </c>
      <c r="B375" s="330" t="s">
        <v>2710</v>
      </c>
      <c r="C375" s="330">
        <v>362.0</v>
      </c>
      <c r="D375" s="330">
        <v>92.0</v>
      </c>
      <c r="E375" s="330" t="s">
        <v>974</v>
      </c>
      <c r="F375" s="330" t="s">
        <v>2757</v>
      </c>
      <c r="G375" s="330"/>
      <c r="H375" s="330" t="s">
        <v>962</v>
      </c>
      <c r="I375" s="330" t="s">
        <v>2732</v>
      </c>
      <c r="J375" s="330"/>
      <c r="K375" s="330" t="s">
        <v>1188</v>
      </c>
      <c r="L375" s="330" t="s">
        <v>2749</v>
      </c>
      <c r="M375" s="330"/>
      <c r="N375" s="330" t="s">
        <v>2740</v>
      </c>
      <c r="O375" s="330" t="s">
        <v>2716</v>
      </c>
      <c r="P375" s="330">
        <v>1.31149</v>
      </c>
      <c r="Q375" s="330" t="s">
        <v>2717</v>
      </c>
      <c r="R375" s="330" t="s">
        <v>2715</v>
      </c>
      <c r="S375" s="330" t="s">
        <v>2718</v>
      </c>
      <c r="T375" s="330" t="s">
        <v>2719</v>
      </c>
      <c r="U375" s="330">
        <v>0.814924130388855</v>
      </c>
      <c r="V375" s="330" t="s">
        <v>2718</v>
      </c>
      <c r="W375" s="330" t="b">
        <v>0</v>
      </c>
      <c r="X375" s="330">
        <v>2021.0</v>
      </c>
      <c r="Y375" s="330" t="s">
        <v>2736</v>
      </c>
      <c r="Z375" s="330" t="s">
        <v>2713</v>
      </c>
      <c r="AA375" s="330"/>
      <c r="AB375" s="330" t="s">
        <v>2720</v>
      </c>
      <c r="AC375" s="330" t="s">
        <v>2737</v>
      </c>
      <c r="AD375" s="330" t="s">
        <v>419</v>
      </c>
    </row>
    <row r="376" ht="15.75" customHeight="1">
      <c r="A376" s="329" t="s">
        <v>418</v>
      </c>
      <c r="B376" s="330" t="s">
        <v>2710</v>
      </c>
      <c r="C376" s="330">
        <v>363.0</v>
      </c>
      <c r="D376" s="330">
        <v>92.0</v>
      </c>
      <c r="E376" s="330" t="s">
        <v>974</v>
      </c>
      <c r="F376" s="330" t="s">
        <v>2757</v>
      </c>
      <c r="G376" s="330"/>
      <c r="H376" s="330" t="s">
        <v>962</v>
      </c>
      <c r="I376" s="330" t="s">
        <v>2732</v>
      </c>
      <c r="J376" s="330"/>
      <c r="K376" s="330" t="s">
        <v>1188</v>
      </c>
      <c r="L376" s="330" t="s">
        <v>2749</v>
      </c>
      <c r="M376" s="330"/>
      <c r="N376" s="330" t="s">
        <v>2740</v>
      </c>
      <c r="O376" s="330" t="s">
        <v>2721</v>
      </c>
      <c r="P376" s="331">
        <v>9.2E-6</v>
      </c>
      <c r="Q376" s="330" t="s">
        <v>2717</v>
      </c>
      <c r="R376" s="330" t="s">
        <v>2715</v>
      </c>
      <c r="S376" s="330" t="s">
        <v>2718</v>
      </c>
      <c r="T376" s="330" t="s">
        <v>2719</v>
      </c>
      <c r="U376" s="331">
        <v>5.716629177176E-6</v>
      </c>
      <c r="V376" s="330" t="s">
        <v>2718</v>
      </c>
      <c r="W376" s="330" t="b">
        <v>0</v>
      </c>
      <c r="X376" s="330">
        <v>2021.0</v>
      </c>
      <c r="Y376" s="330" t="s">
        <v>2736</v>
      </c>
      <c r="Z376" s="330" t="s">
        <v>2713</v>
      </c>
      <c r="AA376" s="330"/>
      <c r="AB376" s="330" t="s">
        <v>2720</v>
      </c>
      <c r="AC376" s="330" t="s">
        <v>2737</v>
      </c>
      <c r="AD376" s="330" t="s">
        <v>419</v>
      </c>
    </row>
    <row r="377" ht="15.75" customHeight="1">
      <c r="A377" s="329" t="s">
        <v>418</v>
      </c>
      <c r="B377" s="330" t="s">
        <v>2710</v>
      </c>
      <c r="C377" s="330">
        <v>364.0</v>
      </c>
      <c r="D377" s="330">
        <v>92.0</v>
      </c>
      <c r="E377" s="330" t="s">
        <v>974</v>
      </c>
      <c r="F377" s="330" t="s">
        <v>2757</v>
      </c>
      <c r="G377" s="330"/>
      <c r="H377" s="330" t="s">
        <v>962</v>
      </c>
      <c r="I377" s="330" t="s">
        <v>2732</v>
      </c>
      <c r="J377" s="330"/>
      <c r="K377" s="330" t="s">
        <v>1188</v>
      </c>
      <c r="L377" s="330" t="s">
        <v>2749</v>
      </c>
      <c r="M377" s="330"/>
      <c r="N377" s="330" t="s">
        <v>2740</v>
      </c>
      <c r="O377" s="330" t="s">
        <v>2724</v>
      </c>
      <c r="P377" s="331">
        <v>7.25503355704698E-5</v>
      </c>
      <c r="Q377" s="330" t="s">
        <v>2717</v>
      </c>
      <c r="R377" s="330" t="s">
        <v>2715</v>
      </c>
      <c r="S377" s="330" t="s">
        <v>2718</v>
      </c>
      <c r="T377" s="330" t="s">
        <v>2719</v>
      </c>
      <c r="U377" s="331">
        <v>4.50808005582845E-5</v>
      </c>
      <c r="V377" s="330" t="s">
        <v>2718</v>
      </c>
      <c r="W377" s="330" t="b">
        <v>0</v>
      </c>
      <c r="X377" s="330">
        <v>2021.0</v>
      </c>
      <c r="Y377" s="330" t="s">
        <v>2736</v>
      </c>
      <c r="Z377" s="330" t="s">
        <v>2713</v>
      </c>
      <c r="AA377" s="330"/>
      <c r="AB377" s="330" t="s">
        <v>2720</v>
      </c>
      <c r="AC377" s="330" t="s">
        <v>2737</v>
      </c>
      <c r="AD377" s="330" t="s">
        <v>419</v>
      </c>
    </row>
    <row r="378" ht="15.75" customHeight="1">
      <c r="A378" s="329" t="s">
        <v>418</v>
      </c>
      <c r="B378" s="330" t="s">
        <v>2710</v>
      </c>
      <c r="C378" s="330">
        <v>365.0</v>
      </c>
      <c r="D378" s="330">
        <v>93.0</v>
      </c>
      <c r="E378" s="330" t="s">
        <v>974</v>
      </c>
      <c r="F378" s="330" t="s">
        <v>2757</v>
      </c>
      <c r="G378" s="330"/>
      <c r="H378" s="330" t="s">
        <v>962</v>
      </c>
      <c r="I378" s="330" t="s">
        <v>2732</v>
      </c>
      <c r="J378" s="330"/>
      <c r="K378" s="330" t="s">
        <v>1188</v>
      </c>
      <c r="L378" s="330" t="s">
        <v>2750</v>
      </c>
      <c r="M378" s="330"/>
      <c r="N378" s="330" t="s">
        <v>2740</v>
      </c>
      <c r="O378" s="330" t="s">
        <v>2735</v>
      </c>
      <c r="P378" s="330">
        <v>1.6114</v>
      </c>
      <c r="Q378" s="330" t="s">
        <v>2717</v>
      </c>
      <c r="R378" s="330" t="s">
        <v>2715</v>
      </c>
      <c r="S378" s="330" t="s">
        <v>2718</v>
      </c>
      <c r="T378" s="330" t="s">
        <v>2719</v>
      </c>
      <c r="U378" s="330">
        <v>1.00128002783749</v>
      </c>
      <c r="V378" s="330" t="s">
        <v>2718</v>
      </c>
      <c r="W378" s="330" t="b">
        <v>0</v>
      </c>
      <c r="X378" s="330">
        <v>2021.0</v>
      </c>
      <c r="Y378" s="330" t="s">
        <v>2736</v>
      </c>
      <c r="Z378" s="330" t="s">
        <v>2713</v>
      </c>
      <c r="AA378" s="330"/>
      <c r="AB378" s="330" t="s">
        <v>2720</v>
      </c>
      <c r="AC378" s="330" t="s">
        <v>2737</v>
      </c>
      <c r="AD378" s="330" t="s">
        <v>419</v>
      </c>
    </row>
    <row r="379" ht="15.75" customHeight="1">
      <c r="A379" s="329" t="s">
        <v>418</v>
      </c>
      <c r="B379" s="330" t="s">
        <v>2710</v>
      </c>
      <c r="C379" s="330">
        <v>366.0</v>
      </c>
      <c r="D379" s="330">
        <v>93.0</v>
      </c>
      <c r="E379" s="330" t="s">
        <v>974</v>
      </c>
      <c r="F379" s="330" t="s">
        <v>2757</v>
      </c>
      <c r="G379" s="330"/>
      <c r="H379" s="330" t="s">
        <v>962</v>
      </c>
      <c r="I379" s="330" t="s">
        <v>2732</v>
      </c>
      <c r="J379" s="330"/>
      <c r="K379" s="330" t="s">
        <v>1188</v>
      </c>
      <c r="L379" s="330" t="s">
        <v>2750</v>
      </c>
      <c r="M379" s="330"/>
      <c r="N379" s="330" t="s">
        <v>2740</v>
      </c>
      <c r="O379" s="330" t="s">
        <v>2716</v>
      </c>
      <c r="P379" s="330">
        <v>1.58955</v>
      </c>
      <c r="Q379" s="330" t="s">
        <v>2717</v>
      </c>
      <c r="R379" s="330" t="s">
        <v>2715</v>
      </c>
      <c r="S379" s="330" t="s">
        <v>2718</v>
      </c>
      <c r="T379" s="330" t="s">
        <v>2719</v>
      </c>
      <c r="U379" s="330">
        <v>0.9877030335417</v>
      </c>
      <c r="V379" s="330" t="s">
        <v>2718</v>
      </c>
      <c r="W379" s="330" t="b">
        <v>0</v>
      </c>
      <c r="X379" s="330">
        <v>2021.0</v>
      </c>
      <c r="Y379" s="330" t="s">
        <v>2736</v>
      </c>
      <c r="Z379" s="330" t="s">
        <v>2713</v>
      </c>
      <c r="AA379" s="330"/>
      <c r="AB379" s="330" t="s">
        <v>2720</v>
      </c>
      <c r="AC379" s="330" t="s">
        <v>2737</v>
      </c>
      <c r="AD379" s="330" t="s">
        <v>419</v>
      </c>
    </row>
    <row r="380" ht="15.75" customHeight="1">
      <c r="A380" s="329" t="s">
        <v>418</v>
      </c>
      <c r="B380" s="330" t="s">
        <v>2710</v>
      </c>
      <c r="C380" s="330">
        <v>367.0</v>
      </c>
      <c r="D380" s="330">
        <v>93.0</v>
      </c>
      <c r="E380" s="330" t="s">
        <v>974</v>
      </c>
      <c r="F380" s="330" t="s">
        <v>2757</v>
      </c>
      <c r="G380" s="330"/>
      <c r="H380" s="330" t="s">
        <v>962</v>
      </c>
      <c r="I380" s="330" t="s">
        <v>2732</v>
      </c>
      <c r="J380" s="330"/>
      <c r="K380" s="330" t="s">
        <v>1188</v>
      </c>
      <c r="L380" s="330" t="s">
        <v>2750</v>
      </c>
      <c r="M380" s="330"/>
      <c r="N380" s="330" t="s">
        <v>2740</v>
      </c>
      <c r="O380" s="330" t="s">
        <v>2721</v>
      </c>
      <c r="P380" s="331">
        <v>9.2E-6</v>
      </c>
      <c r="Q380" s="330" t="s">
        <v>2717</v>
      </c>
      <c r="R380" s="330" t="s">
        <v>2715</v>
      </c>
      <c r="S380" s="330" t="s">
        <v>2718</v>
      </c>
      <c r="T380" s="330" t="s">
        <v>2719</v>
      </c>
      <c r="U380" s="331">
        <v>5.716629177176E-6</v>
      </c>
      <c r="V380" s="330" t="s">
        <v>2718</v>
      </c>
      <c r="W380" s="330" t="b">
        <v>0</v>
      </c>
      <c r="X380" s="330">
        <v>2021.0</v>
      </c>
      <c r="Y380" s="330" t="s">
        <v>2736</v>
      </c>
      <c r="Z380" s="330" t="s">
        <v>2713</v>
      </c>
      <c r="AA380" s="330"/>
      <c r="AB380" s="330" t="s">
        <v>2720</v>
      </c>
      <c r="AC380" s="330" t="s">
        <v>2737</v>
      </c>
      <c r="AD380" s="330" t="s">
        <v>419</v>
      </c>
    </row>
    <row r="381" ht="15.75" customHeight="1">
      <c r="A381" s="329" t="s">
        <v>418</v>
      </c>
      <c r="B381" s="330" t="s">
        <v>2710</v>
      </c>
      <c r="C381" s="330">
        <v>368.0</v>
      </c>
      <c r="D381" s="330">
        <v>93.0</v>
      </c>
      <c r="E381" s="330" t="s">
        <v>974</v>
      </c>
      <c r="F381" s="330" t="s">
        <v>2757</v>
      </c>
      <c r="G381" s="330"/>
      <c r="H381" s="330" t="s">
        <v>962</v>
      </c>
      <c r="I381" s="330" t="s">
        <v>2732</v>
      </c>
      <c r="J381" s="330"/>
      <c r="K381" s="330" t="s">
        <v>1188</v>
      </c>
      <c r="L381" s="330" t="s">
        <v>2750</v>
      </c>
      <c r="M381" s="330"/>
      <c r="N381" s="330" t="s">
        <v>2740</v>
      </c>
      <c r="O381" s="330" t="s">
        <v>2724</v>
      </c>
      <c r="P381" s="331">
        <v>7.25503355704698E-5</v>
      </c>
      <c r="Q381" s="330" t="s">
        <v>2717</v>
      </c>
      <c r="R381" s="330" t="s">
        <v>2715</v>
      </c>
      <c r="S381" s="330" t="s">
        <v>2718</v>
      </c>
      <c r="T381" s="330" t="s">
        <v>2719</v>
      </c>
      <c r="U381" s="331">
        <v>4.50808005582845E-5</v>
      </c>
      <c r="V381" s="330" t="s">
        <v>2718</v>
      </c>
      <c r="W381" s="330" t="b">
        <v>0</v>
      </c>
      <c r="X381" s="330">
        <v>2021.0</v>
      </c>
      <c r="Y381" s="330" t="s">
        <v>2736</v>
      </c>
      <c r="Z381" s="330" t="s">
        <v>2713</v>
      </c>
      <c r="AA381" s="330"/>
      <c r="AB381" s="330" t="s">
        <v>2720</v>
      </c>
      <c r="AC381" s="330" t="s">
        <v>2737</v>
      </c>
      <c r="AD381" s="330" t="s">
        <v>419</v>
      </c>
    </row>
    <row r="382" ht="15.75" customHeight="1">
      <c r="A382" s="329" t="s">
        <v>418</v>
      </c>
      <c r="B382" s="330" t="s">
        <v>2710</v>
      </c>
      <c r="C382" s="330">
        <v>369.0</v>
      </c>
      <c r="D382" s="330">
        <v>94.0</v>
      </c>
      <c r="E382" s="330" t="s">
        <v>974</v>
      </c>
      <c r="F382" s="330" t="s">
        <v>2757</v>
      </c>
      <c r="G382" s="330"/>
      <c r="H382" s="330" t="s">
        <v>962</v>
      </c>
      <c r="I382" s="330" t="s">
        <v>2732</v>
      </c>
      <c r="J382" s="330"/>
      <c r="K382" s="330" t="s">
        <v>1188</v>
      </c>
      <c r="L382" s="330" t="s">
        <v>2733</v>
      </c>
      <c r="M382" s="330"/>
      <c r="N382" s="330" t="s">
        <v>2740</v>
      </c>
      <c r="O382" s="330" t="s">
        <v>2735</v>
      </c>
      <c r="P382" s="330">
        <v>1.39058</v>
      </c>
      <c r="Q382" s="330" t="s">
        <v>2717</v>
      </c>
      <c r="R382" s="330" t="s">
        <v>2715</v>
      </c>
      <c r="S382" s="330" t="s">
        <v>2718</v>
      </c>
      <c r="T382" s="330" t="s">
        <v>2719</v>
      </c>
      <c r="U382" s="330">
        <v>0.864068500130488</v>
      </c>
      <c r="V382" s="330" t="s">
        <v>2718</v>
      </c>
      <c r="W382" s="330" t="b">
        <v>0</v>
      </c>
      <c r="X382" s="330">
        <v>2021.0</v>
      </c>
      <c r="Y382" s="330" t="s">
        <v>2736</v>
      </c>
      <c r="Z382" s="330" t="s">
        <v>2713</v>
      </c>
      <c r="AA382" s="330"/>
      <c r="AB382" s="330" t="s">
        <v>2720</v>
      </c>
      <c r="AC382" s="330" t="s">
        <v>2737</v>
      </c>
      <c r="AD382" s="330" t="s">
        <v>419</v>
      </c>
    </row>
    <row r="383" ht="15.75" customHeight="1">
      <c r="A383" s="329" t="s">
        <v>418</v>
      </c>
      <c r="B383" s="330" t="s">
        <v>2710</v>
      </c>
      <c r="C383" s="330">
        <v>370.0</v>
      </c>
      <c r="D383" s="330">
        <v>94.0</v>
      </c>
      <c r="E383" s="330" t="s">
        <v>974</v>
      </c>
      <c r="F383" s="330" t="s">
        <v>2757</v>
      </c>
      <c r="G383" s="330"/>
      <c r="H383" s="330" t="s">
        <v>962</v>
      </c>
      <c r="I383" s="330" t="s">
        <v>2732</v>
      </c>
      <c r="J383" s="330"/>
      <c r="K383" s="330" t="s">
        <v>1188</v>
      </c>
      <c r="L383" s="330" t="s">
        <v>2733</v>
      </c>
      <c r="M383" s="330"/>
      <c r="N383" s="330" t="s">
        <v>2740</v>
      </c>
      <c r="O383" s="330" t="s">
        <v>2716</v>
      </c>
      <c r="P383" s="330">
        <v>1.36873</v>
      </c>
      <c r="Q383" s="330" t="s">
        <v>2717</v>
      </c>
      <c r="R383" s="330" t="s">
        <v>2715</v>
      </c>
      <c r="S383" s="330" t="s">
        <v>2718</v>
      </c>
      <c r="T383" s="330" t="s">
        <v>2719</v>
      </c>
      <c r="U383" s="330">
        <v>0.85049150583469</v>
      </c>
      <c r="V383" s="330" t="s">
        <v>2718</v>
      </c>
      <c r="W383" s="330" t="b">
        <v>0</v>
      </c>
      <c r="X383" s="330">
        <v>2021.0</v>
      </c>
      <c r="Y383" s="330" t="s">
        <v>2736</v>
      </c>
      <c r="Z383" s="330" t="s">
        <v>2713</v>
      </c>
      <c r="AA383" s="330"/>
      <c r="AB383" s="330" t="s">
        <v>2720</v>
      </c>
      <c r="AC383" s="330" t="s">
        <v>2737</v>
      </c>
      <c r="AD383" s="330" t="s">
        <v>419</v>
      </c>
    </row>
    <row r="384" ht="15.75" customHeight="1">
      <c r="A384" s="329" t="s">
        <v>418</v>
      </c>
      <c r="B384" s="330" t="s">
        <v>2710</v>
      </c>
      <c r="C384" s="330">
        <v>371.0</v>
      </c>
      <c r="D384" s="330">
        <v>94.0</v>
      </c>
      <c r="E384" s="330" t="s">
        <v>974</v>
      </c>
      <c r="F384" s="330" t="s">
        <v>2757</v>
      </c>
      <c r="G384" s="330"/>
      <c r="H384" s="330" t="s">
        <v>962</v>
      </c>
      <c r="I384" s="330" t="s">
        <v>2732</v>
      </c>
      <c r="J384" s="330"/>
      <c r="K384" s="330" t="s">
        <v>1188</v>
      </c>
      <c r="L384" s="330" t="s">
        <v>2733</v>
      </c>
      <c r="M384" s="330"/>
      <c r="N384" s="330" t="s">
        <v>2740</v>
      </c>
      <c r="O384" s="330" t="s">
        <v>2721</v>
      </c>
      <c r="P384" s="331">
        <v>9.2E-6</v>
      </c>
      <c r="Q384" s="330" t="s">
        <v>2717</v>
      </c>
      <c r="R384" s="330" t="s">
        <v>2715</v>
      </c>
      <c r="S384" s="330" t="s">
        <v>2718</v>
      </c>
      <c r="T384" s="330" t="s">
        <v>2719</v>
      </c>
      <c r="U384" s="331">
        <v>5.716629177176E-6</v>
      </c>
      <c r="V384" s="330" t="s">
        <v>2718</v>
      </c>
      <c r="W384" s="330" t="b">
        <v>0</v>
      </c>
      <c r="X384" s="330">
        <v>2021.0</v>
      </c>
      <c r="Y384" s="330" t="s">
        <v>2736</v>
      </c>
      <c r="Z384" s="330" t="s">
        <v>2713</v>
      </c>
      <c r="AA384" s="330"/>
      <c r="AB384" s="330" t="s">
        <v>2720</v>
      </c>
      <c r="AC384" s="330" t="s">
        <v>2737</v>
      </c>
      <c r="AD384" s="330" t="s">
        <v>419</v>
      </c>
    </row>
    <row r="385" ht="15.75" customHeight="1">
      <c r="A385" s="329" t="s">
        <v>418</v>
      </c>
      <c r="B385" s="330" t="s">
        <v>2710</v>
      </c>
      <c r="C385" s="330">
        <v>372.0</v>
      </c>
      <c r="D385" s="330">
        <v>94.0</v>
      </c>
      <c r="E385" s="330" t="s">
        <v>974</v>
      </c>
      <c r="F385" s="330" t="s">
        <v>2757</v>
      </c>
      <c r="G385" s="330"/>
      <c r="H385" s="330" t="s">
        <v>962</v>
      </c>
      <c r="I385" s="330" t="s">
        <v>2732</v>
      </c>
      <c r="J385" s="330"/>
      <c r="K385" s="330" t="s">
        <v>1188</v>
      </c>
      <c r="L385" s="330" t="s">
        <v>2733</v>
      </c>
      <c r="M385" s="330"/>
      <c r="N385" s="330" t="s">
        <v>2740</v>
      </c>
      <c r="O385" s="330" t="s">
        <v>2724</v>
      </c>
      <c r="P385" s="331">
        <v>7.25503355704698E-5</v>
      </c>
      <c r="Q385" s="330" t="s">
        <v>2717</v>
      </c>
      <c r="R385" s="330" t="s">
        <v>2715</v>
      </c>
      <c r="S385" s="330" t="s">
        <v>2718</v>
      </c>
      <c r="T385" s="330" t="s">
        <v>2719</v>
      </c>
      <c r="U385" s="331">
        <v>4.50808005582845E-5</v>
      </c>
      <c r="V385" s="330" t="s">
        <v>2718</v>
      </c>
      <c r="W385" s="330" t="b">
        <v>0</v>
      </c>
      <c r="X385" s="330">
        <v>2021.0</v>
      </c>
      <c r="Y385" s="330" t="s">
        <v>2736</v>
      </c>
      <c r="Z385" s="330" t="s">
        <v>2713</v>
      </c>
      <c r="AA385" s="330"/>
      <c r="AB385" s="330" t="s">
        <v>2720</v>
      </c>
      <c r="AC385" s="330" t="s">
        <v>2737</v>
      </c>
      <c r="AD385" s="330" t="s">
        <v>419</v>
      </c>
    </row>
    <row r="386" ht="15.75" customHeight="1">
      <c r="A386" s="329" t="s">
        <v>418</v>
      </c>
      <c r="B386" s="330" t="s">
        <v>2710</v>
      </c>
      <c r="C386" s="330">
        <v>373.0</v>
      </c>
      <c r="D386" s="330">
        <v>95.0</v>
      </c>
      <c r="E386" s="330" t="s">
        <v>974</v>
      </c>
      <c r="F386" s="330" t="s">
        <v>2758</v>
      </c>
      <c r="G386" s="330"/>
      <c r="H386" s="330" t="s">
        <v>962</v>
      </c>
      <c r="I386" s="330" t="s">
        <v>2732</v>
      </c>
      <c r="J386" s="330"/>
      <c r="K386" s="330" t="s">
        <v>1188</v>
      </c>
      <c r="L386" s="330" t="s">
        <v>2748</v>
      </c>
      <c r="M386" s="330"/>
      <c r="N386" s="330" t="s">
        <v>2734</v>
      </c>
      <c r="O386" s="330" t="s">
        <v>2735</v>
      </c>
      <c r="P386" s="330">
        <v>0.5302</v>
      </c>
      <c r="Q386" s="330" t="s">
        <v>2717</v>
      </c>
      <c r="R386" s="330" t="s">
        <v>2719</v>
      </c>
      <c r="S386" s="330" t="s">
        <v>2718</v>
      </c>
      <c r="T386" s="330" t="s">
        <v>2719</v>
      </c>
      <c r="U386" s="330">
        <v>0.5302</v>
      </c>
      <c r="V386" s="330" t="s">
        <v>2718</v>
      </c>
      <c r="W386" s="330" t="b">
        <v>0</v>
      </c>
      <c r="X386" s="330">
        <v>2021.0</v>
      </c>
      <c r="Y386" s="330" t="s">
        <v>2736</v>
      </c>
      <c r="Z386" s="330" t="s">
        <v>2713</v>
      </c>
      <c r="AA386" s="330"/>
      <c r="AB386" s="330" t="s">
        <v>2720</v>
      </c>
      <c r="AC386" s="330" t="s">
        <v>2737</v>
      </c>
      <c r="AD386" s="330" t="s">
        <v>419</v>
      </c>
    </row>
    <row r="387" ht="15.75" customHeight="1">
      <c r="A387" s="329" t="s">
        <v>418</v>
      </c>
      <c r="B387" s="330" t="s">
        <v>2710</v>
      </c>
      <c r="C387" s="330">
        <v>374.0</v>
      </c>
      <c r="D387" s="330">
        <v>95.0</v>
      </c>
      <c r="E387" s="330" t="s">
        <v>974</v>
      </c>
      <c r="F387" s="330" t="s">
        <v>2758</v>
      </c>
      <c r="G387" s="330"/>
      <c r="H387" s="330" t="s">
        <v>962</v>
      </c>
      <c r="I387" s="330" t="s">
        <v>2732</v>
      </c>
      <c r="J387" s="330"/>
      <c r="K387" s="330" t="s">
        <v>1188</v>
      </c>
      <c r="L387" s="330" t="s">
        <v>2748</v>
      </c>
      <c r="M387" s="330"/>
      <c r="N387" s="330" t="s">
        <v>2734</v>
      </c>
      <c r="O387" s="330" t="s">
        <v>2716</v>
      </c>
      <c r="P387" s="330">
        <v>0.52412</v>
      </c>
      <c r="Q387" s="330" t="s">
        <v>2717</v>
      </c>
      <c r="R387" s="330" t="s">
        <v>2719</v>
      </c>
      <c r="S387" s="330" t="s">
        <v>2718</v>
      </c>
      <c r="T387" s="330" t="s">
        <v>2719</v>
      </c>
      <c r="U387" s="330">
        <v>0.52412</v>
      </c>
      <c r="V387" s="330" t="s">
        <v>2718</v>
      </c>
      <c r="W387" s="330" t="b">
        <v>0</v>
      </c>
      <c r="X387" s="330">
        <v>2021.0</v>
      </c>
      <c r="Y387" s="330" t="s">
        <v>2736</v>
      </c>
      <c r="Z387" s="330" t="s">
        <v>2713</v>
      </c>
      <c r="AA387" s="330"/>
      <c r="AB387" s="330" t="s">
        <v>2720</v>
      </c>
      <c r="AC387" s="330" t="s">
        <v>2737</v>
      </c>
      <c r="AD387" s="330" t="s">
        <v>419</v>
      </c>
    </row>
    <row r="388" ht="15.75" customHeight="1">
      <c r="A388" s="329" t="s">
        <v>418</v>
      </c>
      <c r="B388" s="330" t="s">
        <v>2710</v>
      </c>
      <c r="C388" s="330">
        <v>375.0</v>
      </c>
      <c r="D388" s="330">
        <v>95.0</v>
      </c>
      <c r="E388" s="330" t="s">
        <v>974</v>
      </c>
      <c r="F388" s="330" t="s">
        <v>2758</v>
      </c>
      <c r="G388" s="330"/>
      <c r="H388" s="330" t="s">
        <v>962</v>
      </c>
      <c r="I388" s="330" t="s">
        <v>2732</v>
      </c>
      <c r="J388" s="330"/>
      <c r="K388" s="330" t="s">
        <v>1188</v>
      </c>
      <c r="L388" s="330" t="s">
        <v>2748</v>
      </c>
      <c r="M388" s="330"/>
      <c r="N388" s="330" t="s">
        <v>2734</v>
      </c>
      <c r="O388" s="330" t="s">
        <v>2721</v>
      </c>
      <c r="P388" s="331">
        <v>4.0E-6</v>
      </c>
      <c r="Q388" s="330" t="s">
        <v>2717</v>
      </c>
      <c r="R388" s="330" t="s">
        <v>2719</v>
      </c>
      <c r="S388" s="330" t="s">
        <v>2718</v>
      </c>
      <c r="T388" s="330" t="s">
        <v>2719</v>
      </c>
      <c r="U388" s="331">
        <v>4.0E-6</v>
      </c>
      <c r="V388" s="330" t="s">
        <v>2718</v>
      </c>
      <c r="W388" s="330" t="b">
        <v>0</v>
      </c>
      <c r="X388" s="330">
        <v>2021.0</v>
      </c>
      <c r="Y388" s="330" t="s">
        <v>2736</v>
      </c>
      <c r="Z388" s="330" t="s">
        <v>2713</v>
      </c>
      <c r="AA388" s="330"/>
      <c r="AB388" s="330" t="s">
        <v>2720</v>
      </c>
      <c r="AC388" s="330" t="s">
        <v>2737</v>
      </c>
      <c r="AD388" s="330" t="s">
        <v>419</v>
      </c>
    </row>
    <row r="389" ht="15.75" customHeight="1">
      <c r="A389" s="329" t="s">
        <v>418</v>
      </c>
      <c r="B389" s="330" t="s">
        <v>2710</v>
      </c>
      <c r="C389" s="330">
        <v>376.0</v>
      </c>
      <c r="D389" s="330">
        <v>95.0</v>
      </c>
      <c r="E389" s="330" t="s">
        <v>974</v>
      </c>
      <c r="F389" s="330" t="s">
        <v>2758</v>
      </c>
      <c r="G389" s="330"/>
      <c r="H389" s="330" t="s">
        <v>962</v>
      </c>
      <c r="I389" s="330" t="s">
        <v>2732</v>
      </c>
      <c r="J389" s="330"/>
      <c r="K389" s="330" t="s">
        <v>1188</v>
      </c>
      <c r="L389" s="330" t="s">
        <v>2748</v>
      </c>
      <c r="M389" s="330"/>
      <c r="N389" s="330" t="s">
        <v>2734</v>
      </c>
      <c r="O389" s="330" t="s">
        <v>2724</v>
      </c>
      <c r="P389" s="331">
        <v>2.00671140939597E-5</v>
      </c>
      <c r="Q389" s="330" t="s">
        <v>2717</v>
      </c>
      <c r="R389" s="330" t="s">
        <v>2719</v>
      </c>
      <c r="S389" s="330" t="s">
        <v>2718</v>
      </c>
      <c r="T389" s="330" t="s">
        <v>2719</v>
      </c>
      <c r="U389" s="331">
        <v>2.00671140939597E-5</v>
      </c>
      <c r="V389" s="330" t="s">
        <v>2718</v>
      </c>
      <c r="W389" s="330" t="b">
        <v>0</v>
      </c>
      <c r="X389" s="330">
        <v>2021.0</v>
      </c>
      <c r="Y389" s="330" t="s">
        <v>2736</v>
      </c>
      <c r="Z389" s="330" t="s">
        <v>2713</v>
      </c>
      <c r="AA389" s="330"/>
      <c r="AB389" s="330" t="s">
        <v>2720</v>
      </c>
      <c r="AC389" s="330" t="s">
        <v>2737</v>
      </c>
      <c r="AD389" s="330" t="s">
        <v>419</v>
      </c>
    </row>
    <row r="390" ht="15.75" customHeight="1">
      <c r="A390" s="329" t="s">
        <v>418</v>
      </c>
      <c r="B390" s="330" t="s">
        <v>2710</v>
      </c>
      <c r="C390" s="330">
        <v>377.0</v>
      </c>
      <c r="D390" s="330">
        <v>96.0</v>
      </c>
      <c r="E390" s="330" t="s">
        <v>974</v>
      </c>
      <c r="F390" s="330" t="s">
        <v>2758</v>
      </c>
      <c r="G390" s="330"/>
      <c r="H390" s="330" t="s">
        <v>962</v>
      </c>
      <c r="I390" s="330" t="s">
        <v>2732</v>
      </c>
      <c r="J390" s="330"/>
      <c r="K390" s="330" t="s">
        <v>1188</v>
      </c>
      <c r="L390" s="330" t="s">
        <v>2749</v>
      </c>
      <c r="M390" s="330"/>
      <c r="N390" s="330" t="s">
        <v>2734</v>
      </c>
      <c r="O390" s="330" t="s">
        <v>2735</v>
      </c>
      <c r="P390" s="330">
        <v>0.57578</v>
      </c>
      <c r="Q390" s="330" t="s">
        <v>2717</v>
      </c>
      <c r="R390" s="330" t="s">
        <v>2719</v>
      </c>
      <c r="S390" s="330" t="s">
        <v>2718</v>
      </c>
      <c r="T390" s="330" t="s">
        <v>2719</v>
      </c>
      <c r="U390" s="330">
        <v>0.57578</v>
      </c>
      <c r="V390" s="330" t="s">
        <v>2718</v>
      </c>
      <c r="W390" s="330" t="b">
        <v>0</v>
      </c>
      <c r="X390" s="330">
        <v>2021.0</v>
      </c>
      <c r="Y390" s="330" t="s">
        <v>2736</v>
      </c>
      <c r="Z390" s="330" t="s">
        <v>2713</v>
      </c>
      <c r="AA390" s="330"/>
      <c r="AB390" s="330" t="s">
        <v>2720</v>
      </c>
      <c r="AC390" s="330" t="s">
        <v>2737</v>
      </c>
      <c r="AD390" s="330" t="s">
        <v>419</v>
      </c>
    </row>
    <row r="391" ht="15.75" customHeight="1">
      <c r="A391" s="329" t="s">
        <v>418</v>
      </c>
      <c r="B391" s="330" t="s">
        <v>2710</v>
      </c>
      <c r="C391" s="330">
        <v>378.0</v>
      </c>
      <c r="D391" s="330">
        <v>96.0</v>
      </c>
      <c r="E391" s="330" t="s">
        <v>974</v>
      </c>
      <c r="F391" s="330" t="s">
        <v>2758</v>
      </c>
      <c r="G391" s="330"/>
      <c r="H391" s="330" t="s">
        <v>962</v>
      </c>
      <c r="I391" s="330" t="s">
        <v>2732</v>
      </c>
      <c r="J391" s="330"/>
      <c r="K391" s="330" t="s">
        <v>1188</v>
      </c>
      <c r="L391" s="330" t="s">
        <v>2749</v>
      </c>
      <c r="M391" s="330"/>
      <c r="N391" s="330" t="s">
        <v>2734</v>
      </c>
      <c r="O391" s="330" t="s">
        <v>2716</v>
      </c>
      <c r="P391" s="330">
        <v>0.5697</v>
      </c>
      <c r="Q391" s="330" t="s">
        <v>2717</v>
      </c>
      <c r="R391" s="330" t="s">
        <v>2719</v>
      </c>
      <c r="S391" s="330" t="s">
        <v>2718</v>
      </c>
      <c r="T391" s="330" t="s">
        <v>2719</v>
      </c>
      <c r="U391" s="330">
        <v>0.5697</v>
      </c>
      <c r="V391" s="330" t="s">
        <v>2718</v>
      </c>
      <c r="W391" s="330" t="b">
        <v>0</v>
      </c>
      <c r="X391" s="330">
        <v>2021.0</v>
      </c>
      <c r="Y391" s="330" t="s">
        <v>2736</v>
      </c>
      <c r="Z391" s="330" t="s">
        <v>2713</v>
      </c>
      <c r="AA391" s="330"/>
      <c r="AB391" s="330" t="s">
        <v>2720</v>
      </c>
      <c r="AC391" s="330" t="s">
        <v>2737</v>
      </c>
      <c r="AD391" s="330" t="s">
        <v>419</v>
      </c>
    </row>
    <row r="392" ht="15.75" customHeight="1">
      <c r="A392" s="329" t="s">
        <v>418</v>
      </c>
      <c r="B392" s="330" t="s">
        <v>2710</v>
      </c>
      <c r="C392" s="330">
        <v>379.0</v>
      </c>
      <c r="D392" s="330">
        <v>96.0</v>
      </c>
      <c r="E392" s="330" t="s">
        <v>974</v>
      </c>
      <c r="F392" s="330" t="s">
        <v>2758</v>
      </c>
      <c r="G392" s="330"/>
      <c r="H392" s="330" t="s">
        <v>962</v>
      </c>
      <c r="I392" s="330" t="s">
        <v>2732</v>
      </c>
      <c r="J392" s="330"/>
      <c r="K392" s="330" t="s">
        <v>1188</v>
      </c>
      <c r="L392" s="330" t="s">
        <v>2749</v>
      </c>
      <c r="M392" s="330"/>
      <c r="N392" s="330" t="s">
        <v>2734</v>
      </c>
      <c r="O392" s="330" t="s">
        <v>2721</v>
      </c>
      <c r="P392" s="331">
        <v>4.0E-6</v>
      </c>
      <c r="Q392" s="330" t="s">
        <v>2717</v>
      </c>
      <c r="R392" s="330" t="s">
        <v>2719</v>
      </c>
      <c r="S392" s="330" t="s">
        <v>2718</v>
      </c>
      <c r="T392" s="330" t="s">
        <v>2719</v>
      </c>
      <c r="U392" s="331">
        <v>4.0E-6</v>
      </c>
      <c r="V392" s="330" t="s">
        <v>2718</v>
      </c>
      <c r="W392" s="330" t="b">
        <v>0</v>
      </c>
      <c r="X392" s="330">
        <v>2021.0</v>
      </c>
      <c r="Y392" s="330" t="s">
        <v>2736</v>
      </c>
      <c r="Z392" s="330" t="s">
        <v>2713</v>
      </c>
      <c r="AA392" s="330"/>
      <c r="AB392" s="330" t="s">
        <v>2720</v>
      </c>
      <c r="AC392" s="330" t="s">
        <v>2737</v>
      </c>
      <c r="AD392" s="330" t="s">
        <v>419</v>
      </c>
    </row>
    <row r="393" ht="15.75" customHeight="1">
      <c r="A393" s="329" t="s">
        <v>418</v>
      </c>
      <c r="B393" s="330" t="s">
        <v>2710</v>
      </c>
      <c r="C393" s="330">
        <v>380.0</v>
      </c>
      <c r="D393" s="330">
        <v>96.0</v>
      </c>
      <c r="E393" s="330" t="s">
        <v>974</v>
      </c>
      <c r="F393" s="330" t="s">
        <v>2758</v>
      </c>
      <c r="G393" s="330"/>
      <c r="H393" s="330" t="s">
        <v>962</v>
      </c>
      <c r="I393" s="330" t="s">
        <v>2732</v>
      </c>
      <c r="J393" s="330"/>
      <c r="K393" s="330" t="s">
        <v>1188</v>
      </c>
      <c r="L393" s="330" t="s">
        <v>2749</v>
      </c>
      <c r="M393" s="330"/>
      <c r="N393" s="330" t="s">
        <v>2734</v>
      </c>
      <c r="O393" s="330" t="s">
        <v>2724</v>
      </c>
      <c r="P393" s="331">
        <v>2.00671140939597E-5</v>
      </c>
      <c r="Q393" s="330" t="s">
        <v>2717</v>
      </c>
      <c r="R393" s="330" t="s">
        <v>2719</v>
      </c>
      <c r="S393" s="330" t="s">
        <v>2718</v>
      </c>
      <c r="T393" s="330" t="s">
        <v>2719</v>
      </c>
      <c r="U393" s="331">
        <v>2.00671140939597E-5</v>
      </c>
      <c r="V393" s="330" t="s">
        <v>2718</v>
      </c>
      <c r="W393" s="330" t="b">
        <v>0</v>
      </c>
      <c r="X393" s="330">
        <v>2021.0</v>
      </c>
      <c r="Y393" s="330" t="s">
        <v>2736</v>
      </c>
      <c r="Z393" s="330" t="s">
        <v>2713</v>
      </c>
      <c r="AA393" s="330"/>
      <c r="AB393" s="330" t="s">
        <v>2720</v>
      </c>
      <c r="AC393" s="330" t="s">
        <v>2737</v>
      </c>
      <c r="AD393" s="330" t="s">
        <v>419</v>
      </c>
    </row>
    <row r="394" ht="15.75" customHeight="1">
      <c r="A394" s="329" t="s">
        <v>418</v>
      </c>
      <c r="B394" s="330" t="s">
        <v>2710</v>
      </c>
      <c r="C394" s="330">
        <v>381.0</v>
      </c>
      <c r="D394" s="330">
        <v>97.0</v>
      </c>
      <c r="E394" s="330" t="s">
        <v>974</v>
      </c>
      <c r="F394" s="330" t="s">
        <v>2758</v>
      </c>
      <c r="G394" s="330"/>
      <c r="H394" s="330" t="s">
        <v>962</v>
      </c>
      <c r="I394" s="330" t="s">
        <v>2732</v>
      </c>
      <c r="J394" s="330"/>
      <c r="K394" s="330" t="s">
        <v>1188</v>
      </c>
      <c r="L394" s="330" t="s">
        <v>2750</v>
      </c>
      <c r="M394" s="330"/>
      <c r="N394" s="330" t="s">
        <v>2734</v>
      </c>
      <c r="O394" s="330" t="s">
        <v>2735</v>
      </c>
      <c r="P394" s="330">
        <v>0.62135</v>
      </c>
      <c r="Q394" s="330" t="s">
        <v>2717</v>
      </c>
      <c r="R394" s="330" t="s">
        <v>2719</v>
      </c>
      <c r="S394" s="330" t="s">
        <v>2718</v>
      </c>
      <c r="T394" s="330" t="s">
        <v>2719</v>
      </c>
      <c r="U394" s="330">
        <v>0.62135</v>
      </c>
      <c r="V394" s="330" t="s">
        <v>2718</v>
      </c>
      <c r="W394" s="330" t="b">
        <v>0</v>
      </c>
      <c r="X394" s="330">
        <v>2021.0</v>
      </c>
      <c r="Y394" s="330" t="s">
        <v>2736</v>
      </c>
      <c r="Z394" s="330" t="s">
        <v>2713</v>
      </c>
      <c r="AA394" s="330"/>
      <c r="AB394" s="330" t="s">
        <v>2720</v>
      </c>
      <c r="AC394" s="330" t="s">
        <v>2737</v>
      </c>
      <c r="AD394" s="330" t="s">
        <v>419</v>
      </c>
    </row>
    <row r="395" ht="15.75" customHeight="1">
      <c r="A395" s="329" t="s">
        <v>418</v>
      </c>
      <c r="B395" s="330" t="s">
        <v>2710</v>
      </c>
      <c r="C395" s="330">
        <v>382.0</v>
      </c>
      <c r="D395" s="330">
        <v>97.0</v>
      </c>
      <c r="E395" s="330" t="s">
        <v>974</v>
      </c>
      <c r="F395" s="330" t="s">
        <v>2758</v>
      </c>
      <c r="G395" s="330"/>
      <c r="H395" s="330" t="s">
        <v>962</v>
      </c>
      <c r="I395" s="330" t="s">
        <v>2732</v>
      </c>
      <c r="J395" s="330"/>
      <c r="K395" s="330" t="s">
        <v>1188</v>
      </c>
      <c r="L395" s="330" t="s">
        <v>2750</v>
      </c>
      <c r="M395" s="330"/>
      <c r="N395" s="330" t="s">
        <v>2734</v>
      </c>
      <c r="O395" s="330" t="s">
        <v>2716</v>
      </c>
      <c r="P395" s="330">
        <v>0.61527</v>
      </c>
      <c r="Q395" s="330" t="s">
        <v>2717</v>
      </c>
      <c r="R395" s="330" t="s">
        <v>2719</v>
      </c>
      <c r="S395" s="330" t="s">
        <v>2718</v>
      </c>
      <c r="T395" s="330" t="s">
        <v>2719</v>
      </c>
      <c r="U395" s="330">
        <v>0.61527</v>
      </c>
      <c r="V395" s="330" t="s">
        <v>2718</v>
      </c>
      <c r="W395" s="330" t="b">
        <v>0</v>
      </c>
      <c r="X395" s="330">
        <v>2021.0</v>
      </c>
      <c r="Y395" s="330" t="s">
        <v>2736</v>
      </c>
      <c r="Z395" s="330" t="s">
        <v>2713</v>
      </c>
      <c r="AA395" s="330"/>
      <c r="AB395" s="330" t="s">
        <v>2720</v>
      </c>
      <c r="AC395" s="330" t="s">
        <v>2737</v>
      </c>
      <c r="AD395" s="330" t="s">
        <v>419</v>
      </c>
    </row>
    <row r="396" ht="15.75" customHeight="1">
      <c r="A396" s="329" t="s">
        <v>418</v>
      </c>
      <c r="B396" s="330" t="s">
        <v>2710</v>
      </c>
      <c r="C396" s="330">
        <v>383.0</v>
      </c>
      <c r="D396" s="330">
        <v>97.0</v>
      </c>
      <c r="E396" s="330" t="s">
        <v>974</v>
      </c>
      <c r="F396" s="330" t="s">
        <v>2758</v>
      </c>
      <c r="G396" s="330"/>
      <c r="H396" s="330" t="s">
        <v>962</v>
      </c>
      <c r="I396" s="330" t="s">
        <v>2732</v>
      </c>
      <c r="J396" s="330"/>
      <c r="K396" s="330" t="s">
        <v>1188</v>
      </c>
      <c r="L396" s="330" t="s">
        <v>2750</v>
      </c>
      <c r="M396" s="330"/>
      <c r="N396" s="330" t="s">
        <v>2734</v>
      </c>
      <c r="O396" s="330" t="s">
        <v>2721</v>
      </c>
      <c r="P396" s="331">
        <v>4.0E-6</v>
      </c>
      <c r="Q396" s="330" t="s">
        <v>2717</v>
      </c>
      <c r="R396" s="330" t="s">
        <v>2719</v>
      </c>
      <c r="S396" s="330" t="s">
        <v>2718</v>
      </c>
      <c r="T396" s="330" t="s">
        <v>2719</v>
      </c>
      <c r="U396" s="331">
        <v>4.0E-6</v>
      </c>
      <c r="V396" s="330" t="s">
        <v>2718</v>
      </c>
      <c r="W396" s="330" t="b">
        <v>0</v>
      </c>
      <c r="X396" s="330">
        <v>2021.0</v>
      </c>
      <c r="Y396" s="330" t="s">
        <v>2736</v>
      </c>
      <c r="Z396" s="330" t="s">
        <v>2713</v>
      </c>
      <c r="AA396" s="330"/>
      <c r="AB396" s="330" t="s">
        <v>2720</v>
      </c>
      <c r="AC396" s="330" t="s">
        <v>2737</v>
      </c>
      <c r="AD396" s="330" t="s">
        <v>419</v>
      </c>
    </row>
    <row r="397" ht="15.75" customHeight="1">
      <c r="A397" s="329" t="s">
        <v>418</v>
      </c>
      <c r="B397" s="330" t="s">
        <v>2710</v>
      </c>
      <c r="C397" s="330">
        <v>384.0</v>
      </c>
      <c r="D397" s="330">
        <v>97.0</v>
      </c>
      <c r="E397" s="330" t="s">
        <v>974</v>
      </c>
      <c r="F397" s="330" t="s">
        <v>2758</v>
      </c>
      <c r="G397" s="330"/>
      <c r="H397" s="330" t="s">
        <v>962</v>
      </c>
      <c r="I397" s="330" t="s">
        <v>2732</v>
      </c>
      <c r="J397" s="330"/>
      <c r="K397" s="330" t="s">
        <v>1188</v>
      </c>
      <c r="L397" s="330" t="s">
        <v>2750</v>
      </c>
      <c r="M397" s="330"/>
      <c r="N397" s="330" t="s">
        <v>2734</v>
      </c>
      <c r="O397" s="330" t="s">
        <v>2724</v>
      </c>
      <c r="P397" s="331">
        <v>2.00671140939597E-5</v>
      </c>
      <c r="Q397" s="330" t="s">
        <v>2717</v>
      </c>
      <c r="R397" s="330" t="s">
        <v>2719</v>
      </c>
      <c r="S397" s="330" t="s">
        <v>2718</v>
      </c>
      <c r="T397" s="330" t="s">
        <v>2719</v>
      </c>
      <c r="U397" s="331">
        <v>2.00671140939597E-5</v>
      </c>
      <c r="V397" s="330" t="s">
        <v>2718</v>
      </c>
      <c r="W397" s="330" t="b">
        <v>0</v>
      </c>
      <c r="X397" s="330">
        <v>2021.0</v>
      </c>
      <c r="Y397" s="330" t="s">
        <v>2736</v>
      </c>
      <c r="Z397" s="330" t="s">
        <v>2713</v>
      </c>
      <c r="AA397" s="330"/>
      <c r="AB397" s="330" t="s">
        <v>2720</v>
      </c>
      <c r="AC397" s="330" t="s">
        <v>2737</v>
      </c>
      <c r="AD397" s="330" t="s">
        <v>419</v>
      </c>
    </row>
    <row r="398" ht="15.75" customHeight="1">
      <c r="A398" s="329" t="s">
        <v>418</v>
      </c>
      <c r="B398" s="330" t="s">
        <v>2710</v>
      </c>
      <c r="C398" s="330">
        <v>385.0</v>
      </c>
      <c r="D398" s="330">
        <v>98.0</v>
      </c>
      <c r="E398" s="330" t="s">
        <v>974</v>
      </c>
      <c r="F398" s="330" t="s">
        <v>2758</v>
      </c>
      <c r="G398" s="330"/>
      <c r="H398" s="330" t="s">
        <v>962</v>
      </c>
      <c r="I398" s="330" t="s">
        <v>2732</v>
      </c>
      <c r="J398" s="330"/>
      <c r="K398" s="330" t="s">
        <v>1188</v>
      </c>
      <c r="L398" s="330" t="s">
        <v>2733</v>
      </c>
      <c r="M398" s="330"/>
      <c r="N398" s="330" t="s">
        <v>2734</v>
      </c>
      <c r="O398" s="330" t="s">
        <v>2735</v>
      </c>
      <c r="P398" s="330">
        <v>0.57213</v>
      </c>
      <c r="Q398" s="330" t="s">
        <v>2717</v>
      </c>
      <c r="R398" s="330" t="s">
        <v>2719</v>
      </c>
      <c r="S398" s="330" t="s">
        <v>2718</v>
      </c>
      <c r="T398" s="330" t="s">
        <v>2719</v>
      </c>
      <c r="U398" s="330">
        <v>0.57213</v>
      </c>
      <c r="V398" s="330" t="s">
        <v>2718</v>
      </c>
      <c r="W398" s="330" t="b">
        <v>0</v>
      </c>
      <c r="X398" s="330">
        <v>2021.0</v>
      </c>
      <c r="Y398" s="330" t="s">
        <v>2736</v>
      </c>
      <c r="Z398" s="330" t="s">
        <v>2713</v>
      </c>
      <c r="AA398" s="330"/>
      <c r="AB398" s="330" t="s">
        <v>2720</v>
      </c>
      <c r="AC398" s="330" t="s">
        <v>2737</v>
      </c>
      <c r="AD398" s="330" t="s">
        <v>419</v>
      </c>
    </row>
    <row r="399" ht="15.75" customHeight="1">
      <c r="A399" s="329" t="s">
        <v>418</v>
      </c>
      <c r="B399" s="330" t="s">
        <v>2710</v>
      </c>
      <c r="C399" s="330">
        <v>386.0</v>
      </c>
      <c r="D399" s="330">
        <v>98.0</v>
      </c>
      <c r="E399" s="330" t="s">
        <v>974</v>
      </c>
      <c r="F399" s="330" t="s">
        <v>2758</v>
      </c>
      <c r="G399" s="330"/>
      <c r="H399" s="330" t="s">
        <v>962</v>
      </c>
      <c r="I399" s="330" t="s">
        <v>2732</v>
      </c>
      <c r="J399" s="330"/>
      <c r="K399" s="330" t="s">
        <v>1188</v>
      </c>
      <c r="L399" s="330" t="s">
        <v>2733</v>
      </c>
      <c r="M399" s="330"/>
      <c r="N399" s="330" t="s">
        <v>2734</v>
      </c>
      <c r="O399" s="330" t="s">
        <v>2716</v>
      </c>
      <c r="P399" s="330">
        <v>0.56605</v>
      </c>
      <c r="Q399" s="330" t="s">
        <v>2717</v>
      </c>
      <c r="R399" s="330" t="s">
        <v>2719</v>
      </c>
      <c r="S399" s="330" t="s">
        <v>2718</v>
      </c>
      <c r="T399" s="330" t="s">
        <v>2719</v>
      </c>
      <c r="U399" s="330">
        <v>0.56605</v>
      </c>
      <c r="V399" s="330" t="s">
        <v>2718</v>
      </c>
      <c r="W399" s="330" t="b">
        <v>0</v>
      </c>
      <c r="X399" s="330">
        <v>2021.0</v>
      </c>
      <c r="Y399" s="330" t="s">
        <v>2736</v>
      </c>
      <c r="Z399" s="330" t="s">
        <v>2713</v>
      </c>
      <c r="AA399" s="330"/>
      <c r="AB399" s="330" t="s">
        <v>2720</v>
      </c>
      <c r="AC399" s="330" t="s">
        <v>2737</v>
      </c>
      <c r="AD399" s="330" t="s">
        <v>419</v>
      </c>
    </row>
    <row r="400" ht="15.75" customHeight="1">
      <c r="A400" s="329" t="s">
        <v>418</v>
      </c>
      <c r="B400" s="330" t="s">
        <v>2710</v>
      </c>
      <c r="C400" s="330">
        <v>387.0</v>
      </c>
      <c r="D400" s="330">
        <v>98.0</v>
      </c>
      <c r="E400" s="330" t="s">
        <v>974</v>
      </c>
      <c r="F400" s="330" t="s">
        <v>2758</v>
      </c>
      <c r="G400" s="330"/>
      <c r="H400" s="330" t="s">
        <v>962</v>
      </c>
      <c r="I400" s="330" t="s">
        <v>2732</v>
      </c>
      <c r="J400" s="330"/>
      <c r="K400" s="330" t="s">
        <v>1188</v>
      </c>
      <c r="L400" s="330" t="s">
        <v>2733</v>
      </c>
      <c r="M400" s="330"/>
      <c r="N400" s="330" t="s">
        <v>2734</v>
      </c>
      <c r="O400" s="330" t="s">
        <v>2721</v>
      </c>
      <c r="P400" s="331">
        <v>4.0E-6</v>
      </c>
      <c r="Q400" s="330" t="s">
        <v>2717</v>
      </c>
      <c r="R400" s="330" t="s">
        <v>2719</v>
      </c>
      <c r="S400" s="330" t="s">
        <v>2718</v>
      </c>
      <c r="T400" s="330" t="s">
        <v>2719</v>
      </c>
      <c r="U400" s="331">
        <v>4.0E-6</v>
      </c>
      <c r="V400" s="330" t="s">
        <v>2718</v>
      </c>
      <c r="W400" s="330" t="b">
        <v>0</v>
      </c>
      <c r="X400" s="330">
        <v>2021.0</v>
      </c>
      <c r="Y400" s="330" t="s">
        <v>2736</v>
      </c>
      <c r="Z400" s="330" t="s">
        <v>2713</v>
      </c>
      <c r="AA400" s="330"/>
      <c r="AB400" s="330" t="s">
        <v>2720</v>
      </c>
      <c r="AC400" s="330" t="s">
        <v>2737</v>
      </c>
      <c r="AD400" s="330" t="s">
        <v>419</v>
      </c>
    </row>
    <row r="401" ht="15.75" customHeight="1">
      <c r="A401" s="329" t="s">
        <v>418</v>
      </c>
      <c r="B401" s="330" t="s">
        <v>2710</v>
      </c>
      <c r="C401" s="330">
        <v>388.0</v>
      </c>
      <c r="D401" s="330">
        <v>98.0</v>
      </c>
      <c r="E401" s="330" t="s">
        <v>974</v>
      </c>
      <c r="F401" s="330" t="s">
        <v>2758</v>
      </c>
      <c r="G401" s="330"/>
      <c r="H401" s="330" t="s">
        <v>962</v>
      </c>
      <c r="I401" s="330" t="s">
        <v>2732</v>
      </c>
      <c r="J401" s="330"/>
      <c r="K401" s="330" t="s">
        <v>1188</v>
      </c>
      <c r="L401" s="330" t="s">
        <v>2733</v>
      </c>
      <c r="M401" s="330"/>
      <c r="N401" s="330" t="s">
        <v>2734</v>
      </c>
      <c r="O401" s="330" t="s">
        <v>2724</v>
      </c>
      <c r="P401" s="331">
        <v>2.00671140939597E-5</v>
      </c>
      <c r="Q401" s="330" t="s">
        <v>2717</v>
      </c>
      <c r="R401" s="330" t="s">
        <v>2719</v>
      </c>
      <c r="S401" s="330" t="s">
        <v>2718</v>
      </c>
      <c r="T401" s="330" t="s">
        <v>2719</v>
      </c>
      <c r="U401" s="331">
        <v>2.00671140939597E-5</v>
      </c>
      <c r="V401" s="330" t="s">
        <v>2718</v>
      </c>
      <c r="W401" s="330" t="b">
        <v>0</v>
      </c>
      <c r="X401" s="330">
        <v>2021.0</v>
      </c>
      <c r="Y401" s="330" t="s">
        <v>2736</v>
      </c>
      <c r="Z401" s="330" t="s">
        <v>2713</v>
      </c>
      <c r="AA401" s="330"/>
      <c r="AB401" s="330" t="s">
        <v>2720</v>
      </c>
      <c r="AC401" s="330" t="s">
        <v>2737</v>
      </c>
      <c r="AD401" s="330" t="s">
        <v>419</v>
      </c>
    </row>
    <row r="402" ht="15.75" customHeight="1">
      <c r="A402" s="329" t="s">
        <v>418</v>
      </c>
      <c r="B402" s="330" t="s">
        <v>2710</v>
      </c>
      <c r="C402" s="330">
        <v>389.0</v>
      </c>
      <c r="D402" s="330">
        <v>99.0</v>
      </c>
      <c r="E402" s="330" t="s">
        <v>974</v>
      </c>
      <c r="F402" s="330" t="s">
        <v>2758</v>
      </c>
      <c r="G402" s="330"/>
      <c r="H402" s="330" t="s">
        <v>962</v>
      </c>
      <c r="I402" s="330" t="s">
        <v>2732</v>
      </c>
      <c r="J402" s="330"/>
      <c r="K402" s="330" t="s">
        <v>1188</v>
      </c>
      <c r="L402" s="330" t="s">
        <v>2748</v>
      </c>
      <c r="M402" s="330"/>
      <c r="N402" s="330" t="s">
        <v>2740</v>
      </c>
      <c r="O402" s="330" t="s">
        <v>2735</v>
      </c>
      <c r="P402" s="330">
        <v>0.85328</v>
      </c>
      <c r="Q402" s="330" t="s">
        <v>2717</v>
      </c>
      <c r="R402" s="330" t="s">
        <v>2715</v>
      </c>
      <c r="S402" s="330" t="s">
        <v>2718</v>
      </c>
      <c r="T402" s="330" t="s">
        <v>2719</v>
      </c>
      <c r="U402" s="330">
        <v>0.530204928728547</v>
      </c>
      <c r="V402" s="330" t="s">
        <v>2718</v>
      </c>
      <c r="W402" s="330" t="b">
        <v>0</v>
      </c>
      <c r="X402" s="330">
        <v>2021.0</v>
      </c>
      <c r="Y402" s="330" t="s">
        <v>2736</v>
      </c>
      <c r="Z402" s="330" t="s">
        <v>2713</v>
      </c>
      <c r="AA402" s="330"/>
      <c r="AB402" s="330" t="s">
        <v>2720</v>
      </c>
      <c r="AC402" s="330" t="s">
        <v>2737</v>
      </c>
      <c r="AD402" s="330" t="s">
        <v>419</v>
      </c>
    </row>
    <row r="403" ht="15.75" customHeight="1">
      <c r="A403" s="329" t="s">
        <v>418</v>
      </c>
      <c r="B403" s="330" t="s">
        <v>2710</v>
      </c>
      <c r="C403" s="330">
        <v>390.0</v>
      </c>
      <c r="D403" s="330">
        <v>99.0</v>
      </c>
      <c r="E403" s="330" t="s">
        <v>974</v>
      </c>
      <c r="F403" s="330" t="s">
        <v>2758</v>
      </c>
      <c r="G403" s="330"/>
      <c r="H403" s="330" t="s">
        <v>962</v>
      </c>
      <c r="I403" s="330" t="s">
        <v>2732</v>
      </c>
      <c r="J403" s="330"/>
      <c r="K403" s="330" t="s">
        <v>1188</v>
      </c>
      <c r="L403" s="330" t="s">
        <v>2748</v>
      </c>
      <c r="M403" s="330"/>
      <c r="N403" s="330" t="s">
        <v>2740</v>
      </c>
      <c r="O403" s="330" t="s">
        <v>2716</v>
      </c>
      <c r="P403" s="330">
        <v>0.84349</v>
      </c>
      <c r="Q403" s="330" t="s">
        <v>2717</v>
      </c>
      <c r="R403" s="330" t="s">
        <v>2715</v>
      </c>
      <c r="S403" s="330" t="s">
        <v>2718</v>
      </c>
      <c r="T403" s="330" t="s">
        <v>2719</v>
      </c>
      <c r="U403" s="330">
        <v>0.524121689636745</v>
      </c>
      <c r="V403" s="330" t="s">
        <v>2718</v>
      </c>
      <c r="W403" s="330" t="b">
        <v>0</v>
      </c>
      <c r="X403" s="330">
        <v>2021.0</v>
      </c>
      <c r="Y403" s="330" t="s">
        <v>2736</v>
      </c>
      <c r="Z403" s="330" t="s">
        <v>2713</v>
      </c>
      <c r="AA403" s="330"/>
      <c r="AB403" s="330" t="s">
        <v>2720</v>
      </c>
      <c r="AC403" s="330" t="s">
        <v>2737</v>
      </c>
      <c r="AD403" s="330" t="s">
        <v>419</v>
      </c>
    </row>
    <row r="404" ht="15.75" customHeight="1">
      <c r="A404" s="329" t="s">
        <v>418</v>
      </c>
      <c r="B404" s="330" t="s">
        <v>2710</v>
      </c>
      <c r="C404" s="330">
        <v>391.0</v>
      </c>
      <c r="D404" s="330">
        <v>99.0</v>
      </c>
      <c r="E404" s="330" t="s">
        <v>974</v>
      </c>
      <c r="F404" s="330" t="s">
        <v>2758</v>
      </c>
      <c r="G404" s="330"/>
      <c r="H404" s="330" t="s">
        <v>962</v>
      </c>
      <c r="I404" s="330" t="s">
        <v>2732</v>
      </c>
      <c r="J404" s="330"/>
      <c r="K404" s="330" t="s">
        <v>1188</v>
      </c>
      <c r="L404" s="330" t="s">
        <v>2748</v>
      </c>
      <c r="M404" s="330"/>
      <c r="N404" s="330" t="s">
        <v>2740</v>
      </c>
      <c r="O404" s="330" t="s">
        <v>2721</v>
      </c>
      <c r="P404" s="331">
        <v>6.4E-6</v>
      </c>
      <c r="Q404" s="330" t="s">
        <v>2717</v>
      </c>
      <c r="R404" s="330" t="s">
        <v>2715</v>
      </c>
      <c r="S404" s="330" t="s">
        <v>2718</v>
      </c>
      <c r="T404" s="330" t="s">
        <v>2719</v>
      </c>
      <c r="U404" s="331">
        <v>3.97678551455876E-6</v>
      </c>
      <c r="V404" s="330" t="s">
        <v>2718</v>
      </c>
      <c r="W404" s="330" t="b">
        <v>0</v>
      </c>
      <c r="X404" s="330">
        <v>2021.0</v>
      </c>
      <c r="Y404" s="330" t="s">
        <v>2736</v>
      </c>
      <c r="Z404" s="330" t="s">
        <v>2713</v>
      </c>
      <c r="AA404" s="330"/>
      <c r="AB404" s="330" t="s">
        <v>2720</v>
      </c>
      <c r="AC404" s="330" t="s">
        <v>2737</v>
      </c>
      <c r="AD404" s="330" t="s">
        <v>419</v>
      </c>
    </row>
    <row r="405" ht="15.75" customHeight="1">
      <c r="A405" s="329" t="s">
        <v>418</v>
      </c>
      <c r="B405" s="330" t="s">
        <v>2710</v>
      </c>
      <c r="C405" s="330">
        <v>392.0</v>
      </c>
      <c r="D405" s="330">
        <v>99.0</v>
      </c>
      <c r="E405" s="330" t="s">
        <v>974</v>
      </c>
      <c r="F405" s="330" t="s">
        <v>2758</v>
      </c>
      <c r="G405" s="330"/>
      <c r="H405" s="330" t="s">
        <v>962</v>
      </c>
      <c r="I405" s="330" t="s">
        <v>2732</v>
      </c>
      <c r="J405" s="330"/>
      <c r="K405" s="330" t="s">
        <v>1188</v>
      </c>
      <c r="L405" s="330" t="s">
        <v>2748</v>
      </c>
      <c r="M405" s="330"/>
      <c r="N405" s="330" t="s">
        <v>2740</v>
      </c>
      <c r="O405" s="330" t="s">
        <v>2724</v>
      </c>
      <c r="P405" s="331">
        <v>3.22818791946308E-5</v>
      </c>
      <c r="Q405" s="330" t="s">
        <v>2717</v>
      </c>
      <c r="R405" s="330" t="s">
        <v>2715</v>
      </c>
      <c r="S405" s="330" t="s">
        <v>2718</v>
      </c>
      <c r="T405" s="330" t="s">
        <v>2719</v>
      </c>
      <c r="U405" s="331">
        <v>2.00590796193661E-5</v>
      </c>
      <c r="V405" s="330" t="s">
        <v>2718</v>
      </c>
      <c r="W405" s="330" t="b">
        <v>0</v>
      </c>
      <c r="X405" s="330">
        <v>2021.0</v>
      </c>
      <c r="Y405" s="330" t="s">
        <v>2736</v>
      </c>
      <c r="Z405" s="330" t="s">
        <v>2713</v>
      </c>
      <c r="AA405" s="330"/>
      <c r="AB405" s="330" t="s">
        <v>2720</v>
      </c>
      <c r="AC405" s="330" t="s">
        <v>2737</v>
      </c>
      <c r="AD405" s="330" t="s">
        <v>419</v>
      </c>
    </row>
    <row r="406" ht="15.75" customHeight="1">
      <c r="A406" s="329" t="s">
        <v>418</v>
      </c>
      <c r="B406" s="330" t="s">
        <v>2710</v>
      </c>
      <c r="C406" s="330">
        <v>393.0</v>
      </c>
      <c r="D406" s="330">
        <v>100.0</v>
      </c>
      <c r="E406" s="330" t="s">
        <v>974</v>
      </c>
      <c r="F406" s="330" t="s">
        <v>2758</v>
      </c>
      <c r="G406" s="330"/>
      <c r="H406" s="330" t="s">
        <v>962</v>
      </c>
      <c r="I406" s="330" t="s">
        <v>2732</v>
      </c>
      <c r="J406" s="330"/>
      <c r="K406" s="330" t="s">
        <v>1188</v>
      </c>
      <c r="L406" s="330" t="s">
        <v>2749</v>
      </c>
      <c r="M406" s="330"/>
      <c r="N406" s="330" t="s">
        <v>2740</v>
      </c>
      <c r="O406" s="330" t="s">
        <v>2735</v>
      </c>
      <c r="P406" s="330">
        <v>0.92662</v>
      </c>
      <c r="Q406" s="330" t="s">
        <v>2717</v>
      </c>
      <c r="R406" s="330" t="s">
        <v>2715</v>
      </c>
      <c r="S406" s="330" t="s">
        <v>2718</v>
      </c>
      <c r="T406" s="330" t="s">
        <v>2719</v>
      </c>
      <c r="U406" s="330">
        <v>0.575776405234444</v>
      </c>
      <c r="V406" s="330" t="s">
        <v>2718</v>
      </c>
      <c r="W406" s="330" t="b">
        <v>0</v>
      </c>
      <c r="X406" s="330">
        <v>2021.0</v>
      </c>
      <c r="Y406" s="330" t="s">
        <v>2736</v>
      </c>
      <c r="Z406" s="330" t="s">
        <v>2713</v>
      </c>
      <c r="AA406" s="330"/>
      <c r="AB406" s="330" t="s">
        <v>2720</v>
      </c>
      <c r="AC406" s="330" t="s">
        <v>2737</v>
      </c>
      <c r="AD406" s="330" t="s">
        <v>419</v>
      </c>
    </row>
    <row r="407" ht="15.75" customHeight="1">
      <c r="A407" s="329" t="s">
        <v>418</v>
      </c>
      <c r="B407" s="330" t="s">
        <v>2710</v>
      </c>
      <c r="C407" s="330">
        <v>394.0</v>
      </c>
      <c r="D407" s="330">
        <v>100.0</v>
      </c>
      <c r="E407" s="330" t="s">
        <v>974</v>
      </c>
      <c r="F407" s="330" t="s">
        <v>2758</v>
      </c>
      <c r="G407" s="330"/>
      <c r="H407" s="330" t="s">
        <v>962</v>
      </c>
      <c r="I407" s="330" t="s">
        <v>2732</v>
      </c>
      <c r="J407" s="330"/>
      <c r="K407" s="330" t="s">
        <v>1188</v>
      </c>
      <c r="L407" s="330" t="s">
        <v>2749</v>
      </c>
      <c r="M407" s="330"/>
      <c r="N407" s="330" t="s">
        <v>2740</v>
      </c>
      <c r="O407" s="330" t="s">
        <v>2716</v>
      </c>
      <c r="P407" s="330">
        <v>0.91684</v>
      </c>
      <c r="Q407" s="330" t="s">
        <v>2717</v>
      </c>
      <c r="R407" s="330" t="s">
        <v>2715</v>
      </c>
      <c r="S407" s="330" t="s">
        <v>2718</v>
      </c>
      <c r="T407" s="330" t="s">
        <v>2719</v>
      </c>
      <c r="U407" s="330">
        <v>0.569699379870008</v>
      </c>
      <c r="V407" s="330" t="s">
        <v>2718</v>
      </c>
      <c r="W407" s="330" t="b">
        <v>0</v>
      </c>
      <c r="X407" s="330">
        <v>2021.0</v>
      </c>
      <c r="Y407" s="330" t="s">
        <v>2736</v>
      </c>
      <c r="Z407" s="330" t="s">
        <v>2713</v>
      </c>
      <c r="AA407" s="330"/>
      <c r="AB407" s="330" t="s">
        <v>2720</v>
      </c>
      <c r="AC407" s="330" t="s">
        <v>2737</v>
      </c>
      <c r="AD407" s="330" t="s">
        <v>419</v>
      </c>
    </row>
    <row r="408" ht="15.75" customHeight="1">
      <c r="A408" s="329" t="s">
        <v>418</v>
      </c>
      <c r="B408" s="330" t="s">
        <v>2710</v>
      </c>
      <c r="C408" s="330">
        <v>395.0</v>
      </c>
      <c r="D408" s="330">
        <v>100.0</v>
      </c>
      <c r="E408" s="330" t="s">
        <v>974</v>
      </c>
      <c r="F408" s="330" t="s">
        <v>2758</v>
      </c>
      <c r="G408" s="330"/>
      <c r="H408" s="330" t="s">
        <v>962</v>
      </c>
      <c r="I408" s="330" t="s">
        <v>2732</v>
      </c>
      <c r="J408" s="330"/>
      <c r="K408" s="330" t="s">
        <v>1188</v>
      </c>
      <c r="L408" s="330" t="s">
        <v>2749</v>
      </c>
      <c r="M408" s="330"/>
      <c r="N408" s="330" t="s">
        <v>2740</v>
      </c>
      <c r="O408" s="330" t="s">
        <v>2721</v>
      </c>
      <c r="P408" s="331">
        <v>6.4E-6</v>
      </c>
      <c r="Q408" s="330" t="s">
        <v>2717</v>
      </c>
      <c r="R408" s="330" t="s">
        <v>2715</v>
      </c>
      <c r="S408" s="330" t="s">
        <v>2718</v>
      </c>
      <c r="T408" s="330" t="s">
        <v>2719</v>
      </c>
      <c r="U408" s="331">
        <v>3.97678551455876E-6</v>
      </c>
      <c r="V408" s="330" t="s">
        <v>2718</v>
      </c>
      <c r="W408" s="330" t="b">
        <v>0</v>
      </c>
      <c r="X408" s="330">
        <v>2021.0</v>
      </c>
      <c r="Y408" s="330" t="s">
        <v>2736</v>
      </c>
      <c r="Z408" s="330" t="s">
        <v>2713</v>
      </c>
      <c r="AA408" s="330"/>
      <c r="AB408" s="330" t="s">
        <v>2720</v>
      </c>
      <c r="AC408" s="330" t="s">
        <v>2737</v>
      </c>
      <c r="AD408" s="330" t="s">
        <v>419</v>
      </c>
    </row>
    <row r="409" ht="15.75" customHeight="1">
      <c r="A409" s="329" t="s">
        <v>418</v>
      </c>
      <c r="B409" s="330" t="s">
        <v>2710</v>
      </c>
      <c r="C409" s="330">
        <v>396.0</v>
      </c>
      <c r="D409" s="330">
        <v>100.0</v>
      </c>
      <c r="E409" s="330" t="s">
        <v>974</v>
      </c>
      <c r="F409" s="330" t="s">
        <v>2758</v>
      </c>
      <c r="G409" s="330"/>
      <c r="H409" s="330" t="s">
        <v>962</v>
      </c>
      <c r="I409" s="330" t="s">
        <v>2732</v>
      </c>
      <c r="J409" s="330"/>
      <c r="K409" s="330" t="s">
        <v>1188</v>
      </c>
      <c r="L409" s="330" t="s">
        <v>2749</v>
      </c>
      <c r="M409" s="330"/>
      <c r="N409" s="330" t="s">
        <v>2740</v>
      </c>
      <c r="O409" s="330" t="s">
        <v>2724</v>
      </c>
      <c r="P409" s="331">
        <v>3.22818791946308E-5</v>
      </c>
      <c r="Q409" s="330" t="s">
        <v>2717</v>
      </c>
      <c r="R409" s="330" t="s">
        <v>2715</v>
      </c>
      <c r="S409" s="330" t="s">
        <v>2718</v>
      </c>
      <c r="T409" s="330" t="s">
        <v>2719</v>
      </c>
      <c r="U409" s="331">
        <v>2.00590796193661E-5</v>
      </c>
      <c r="V409" s="330" t="s">
        <v>2718</v>
      </c>
      <c r="W409" s="330" t="b">
        <v>0</v>
      </c>
      <c r="X409" s="330">
        <v>2021.0</v>
      </c>
      <c r="Y409" s="330" t="s">
        <v>2736</v>
      </c>
      <c r="Z409" s="330" t="s">
        <v>2713</v>
      </c>
      <c r="AA409" s="330"/>
      <c r="AB409" s="330" t="s">
        <v>2720</v>
      </c>
      <c r="AC409" s="330" t="s">
        <v>2737</v>
      </c>
      <c r="AD409" s="330" t="s">
        <v>419</v>
      </c>
    </row>
    <row r="410" ht="15.75" customHeight="1">
      <c r="A410" s="329" t="s">
        <v>418</v>
      </c>
      <c r="B410" s="330" t="s">
        <v>2710</v>
      </c>
      <c r="C410" s="330">
        <v>397.0</v>
      </c>
      <c r="D410" s="330">
        <v>101.0</v>
      </c>
      <c r="E410" s="330" t="s">
        <v>974</v>
      </c>
      <c r="F410" s="330" t="s">
        <v>2758</v>
      </c>
      <c r="G410" s="330"/>
      <c r="H410" s="330" t="s">
        <v>962</v>
      </c>
      <c r="I410" s="330" t="s">
        <v>2732</v>
      </c>
      <c r="J410" s="330"/>
      <c r="K410" s="330" t="s">
        <v>1188</v>
      </c>
      <c r="L410" s="330" t="s">
        <v>2750</v>
      </c>
      <c r="M410" s="330"/>
      <c r="N410" s="330" t="s">
        <v>2740</v>
      </c>
      <c r="O410" s="330" t="s">
        <v>2735</v>
      </c>
      <c r="P410" s="330">
        <v>0.99997</v>
      </c>
      <c r="Q410" s="330" t="s">
        <v>2717</v>
      </c>
      <c r="R410" s="330" t="s">
        <v>2715</v>
      </c>
      <c r="S410" s="330" t="s">
        <v>2718</v>
      </c>
      <c r="T410" s="330" t="s">
        <v>2719</v>
      </c>
      <c r="U410" s="330">
        <v>0.621354095467707</v>
      </c>
      <c r="V410" s="330" t="s">
        <v>2718</v>
      </c>
      <c r="W410" s="330" t="b">
        <v>0</v>
      </c>
      <c r="X410" s="330">
        <v>2021.0</v>
      </c>
      <c r="Y410" s="330" t="s">
        <v>2736</v>
      </c>
      <c r="Z410" s="330" t="s">
        <v>2713</v>
      </c>
      <c r="AA410" s="330"/>
      <c r="AB410" s="330" t="s">
        <v>2720</v>
      </c>
      <c r="AC410" s="330" t="s">
        <v>2737</v>
      </c>
      <c r="AD410" s="330" t="s">
        <v>419</v>
      </c>
    </row>
    <row r="411" ht="15.75" customHeight="1">
      <c r="A411" s="329" t="s">
        <v>418</v>
      </c>
      <c r="B411" s="330" t="s">
        <v>2710</v>
      </c>
      <c r="C411" s="330">
        <v>398.0</v>
      </c>
      <c r="D411" s="330">
        <v>101.0</v>
      </c>
      <c r="E411" s="330" t="s">
        <v>974</v>
      </c>
      <c r="F411" s="330" t="s">
        <v>2758</v>
      </c>
      <c r="G411" s="330"/>
      <c r="H411" s="330" t="s">
        <v>962</v>
      </c>
      <c r="I411" s="330" t="s">
        <v>2732</v>
      </c>
      <c r="J411" s="330"/>
      <c r="K411" s="330" t="s">
        <v>1188</v>
      </c>
      <c r="L411" s="330" t="s">
        <v>2750</v>
      </c>
      <c r="M411" s="330"/>
      <c r="N411" s="330" t="s">
        <v>2740</v>
      </c>
      <c r="O411" s="330" t="s">
        <v>2716</v>
      </c>
      <c r="P411" s="330">
        <v>0.99019</v>
      </c>
      <c r="Q411" s="330" t="s">
        <v>2717</v>
      </c>
      <c r="R411" s="330" t="s">
        <v>2715</v>
      </c>
      <c r="S411" s="330" t="s">
        <v>2718</v>
      </c>
      <c r="T411" s="330" t="s">
        <v>2719</v>
      </c>
      <c r="U411" s="330">
        <v>0.615277070103272</v>
      </c>
      <c r="V411" s="330" t="s">
        <v>2718</v>
      </c>
      <c r="W411" s="330" t="b">
        <v>0</v>
      </c>
      <c r="X411" s="330">
        <v>2021.0</v>
      </c>
      <c r="Y411" s="330" t="s">
        <v>2736</v>
      </c>
      <c r="Z411" s="330" t="s">
        <v>2713</v>
      </c>
      <c r="AA411" s="330"/>
      <c r="AB411" s="330" t="s">
        <v>2720</v>
      </c>
      <c r="AC411" s="330" t="s">
        <v>2737</v>
      </c>
      <c r="AD411" s="330" t="s">
        <v>419</v>
      </c>
    </row>
    <row r="412" ht="15.75" customHeight="1">
      <c r="A412" s="329" t="s">
        <v>418</v>
      </c>
      <c r="B412" s="330" t="s">
        <v>2710</v>
      </c>
      <c r="C412" s="330">
        <v>399.0</v>
      </c>
      <c r="D412" s="330">
        <v>101.0</v>
      </c>
      <c r="E412" s="330" t="s">
        <v>974</v>
      </c>
      <c r="F412" s="330" t="s">
        <v>2758</v>
      </c>
      <c r="G412" s="330"/>
      <c r="H412" s="330" t="s">
        <v>962</v>
      </c>
      <c r="I412" s="330" t="s">
        <v>2732</v>
      </c>
      <c r="J412" s="330"/>
      <c r="K412" s="330" t="s">
        <v>1188</v>
      </c>
      <c r="L412" s="330" t="s">
        <v>2750</v>
      </c>
      <c r="M412" s="330"/>
      <c r="N412" s="330" t="s">
        <v>2740</v>
      </c>
      <c r="O412" s="330" t="s">
        <v>2721</v>
      </c>
      <c r="P412" s="331">
        <v>6.4E-6</v>
      </c>
      <c r="Q412" s="330" t="s">
        <v>2717</v>
      </c>
      <c r="R412" s="330" t="s">
        <v>2715</v>
      </c>
      <c r="S412" s="330" t="s">
        <v>2718</v>
      </c>
      <c r="T412" s="330" t="s">
        <v>2719</v>
      </c>
      <c r="U412" s="331">
        <v>3.97678551455876E-6</v>
      </c>
      <c r="V412" s="330" t="s">
        <v>2718</v>
      </c>
      <c r="W412" s="330" t="b">
        <v>0</v>
      </c>
      <c r="X412" s="330">
        <v>2021.0</v>
      </c>
      <c r="Y412" s="330" t="s">
        <v>2736</v>
      </c>
      <c r="Z412" s="330" t="s">
        <v>2713</v>
      </c>
      <c r="AA412" s="330"/>
      <c r="AB412" s="330" t="s">
        <v>2720</v>
      </c>
      <c r="AC412" s="330" t="s">
        <v>2737</v>
      </c>
      <c r="AD412" s="330" t="s">
        <v>419</v>
      </c>
    </row>
    <row r="413" ht="15.75" customHeight="1">
      <c r="A413" s="329" t="s">
        <v>418</v>
      </c>
      <c r="B413" s="330" t="s">
        <v>2710</v>
      </c>
      <c r="C413" s="330">
        <v>400.0</v>
      </c>
      <c r="D413" s="330">
        <v>101.0</v>
      </c>
      <c r="E413" s="330" t="s">
        <v>974</v>
      </c>
      <c r="F413" s="330" t="s">
        <v>2758</v>
      </c>
      <c r="G413" s="330"/>
      <c r="H413" s="330" t="s">
        <v>962</v>
      </c>
      <c r="I413" s="330" t="s">
        <v>2732</v>
      </c>
      <c r="J413" s="330"/>
      <c r="K413" s="330" t="s">
        <v>1188</v>
      </c>
      <c r="L413" s="330" t="s">
        <v>2750</v>
      </c>
      <c r="M413" s="330"/>
      <c r="N413" s="330" t="s">
        <v>2740</v>
      </c>
      <c r="O413" s="330" t="s">
        <v>2724</v>
      </c>
      <c r="P413" s="331">
        <v>3.22818791946308E-5</v>
      </c>
      <c r="Q413" s="330" t="s">
        <v>2717</v>
      </c>
      <c r="R413" s="330" t="s">
        <v>2715</v>
      </c>
      <c r="S413" s="330" t="s">
        <v>2718</v>
      </c>
      <c r="T413" s="330" t="s">
        <v>2719</v>
      </c>
      <c r="U413" s="331">
        <v>2.00590796193661E-5</v>
      </c>
      <c r="V413" s="330" t="s">
        <v>2718</v>
      </c>
      <c r="W413" s="330" t="b">
        <v>0</v>
      </c>
      <c r="X413" s="330">
        <v>2021.0</v>
      </c>
      <c r="Y413" s="330" t="s">
        <v>2736</v>
      </c>
      <c r="Z413" s="330" t="s">
        <v>2713</v>
      </c>
      <c r="AA413" s="330"/>
      <c r="AB413" s="330" t="s">
        <v>2720</v>
      </c>
      <c r="AC413" s="330" t="s">
        <v>2737</v>
      </c>
      <c r="AD413" s="330" t="s">
        <v>419</v>
      </c>
    </row>
    <row r="414" ht="15.75" customHeight="1">
      <c r="A414" s="329" t="s">
        <v>418</v>
      </c>
      <c r="B414" s="330" t="s">
        <v>2710</v>
      </c>
      <c r="C414" s="330">
        <v>401.0</v>
      </c>
      <c r="D414" s="330">
        <v>102.0</v>
      </c>
      <c r="E414" s="330" t="s">
        <v>974</v>
      </c>
      <c r="F414" s="330" t="s">
        <v>2758</v>
      </c>
      <c r="G414" s="330"/>
      <c r="H414" s="330" t="s">
        <v>962</v>
      </c>
      <c r="I414" s="330" t="s">
        <v>2732</v>
      </c>
      <c r="J414" s="330"/>
      <c r="K414" s="330" t="s">
        <v>1188</v>
      </c>
      <c r="L414" s="330" t="s">
        <v>2733</v>
      </c>
      <c r="M414" s="330"/>
      <c r="N414" s="330" t="s">
        <v>2740</v>
      </c>
      <c r="O414" s="330" t="s">
        <v>2735</v>
      </c>
      <c r="P414" s="330">
        <v>0.92076</v>
      </c>
      <c r="Q414" s="330" t="s">
        <v>2717</v>
      </c>
      <c r="R414" s="330" t="s">
        <v>2715</v>
      </c>
      <c r="S414" s="330" t="s">
        <v>2718</v>
      </c>
      <c r="T414" s="330" t="s">
        <v>2719</v>
      </c>
      <c r="U414" s="330">
        <v>0.572135160997676</v>
      </c>
      <c r="V414" s="330" t="s">
        <v>2718</v>
      </c>
      <c r="W414" s="330" t="b">
        <v>0</v>
      </c>
      <c r="X414" s="330">
        <v>2021.0</v>
      </c>
      <c r="Y414" s="330" t="s">
        <v>2736</v>
      </c>
      <c r="Z414" s="330" t="s">
        <v>2713</v>
      </c>
      <c r="AA414" s="330"/>
      <c r="AB414" s="330" t="s">
        <v>2720</v>
      </c>
      <c r="AC414" s="330" t="s">
        <v>2737</v>
      </c>
      <c r="AD414" s="330" t="s">
        <v>419</v>
      </c>
    </row>
    <row r="415" ht="15.75" customHeight="1">
      <c r="A415" s="329" t="s">
        <v>418</v>
      </c>
      <c r="B415" s="330" t="s">
        <v>2710</v>
      </c>
      <c r="C415" s="330">
        <v>402.0</v>
      </c>
      <c r="D415" s="330">
        <v>102.0</v>
      </c>
      <c r="E415" s="330" t="s">
        <v>974</v>
      </c>
      <c r="F415" s="330" t="s">
        <v>2758</v>
      </c>
      <c r="G415" s="330"/>
      <c r="H415" s="330" t="s">
        <v>962</v>
      </c>
      <c r="I415" s="330" t="s">
        <v>2732</v>
      </c>
      <c r="J415" s="330"/>
      <c r="K415" s="330" t="s">
        <v>1188</v>
      </c>
      <c r="L415" s="330" t="s">
        <v>2733</v>
      </c>
      <c r="M415" s="330"/>
      <c r="N415" s="330" t="s">
        <v>2740</v>
      </c>
      <c r="O415" s="330" t="s">
        <v>2716</v>
      </c>
      <c r="P415" s="330">
        <v>0.91097</v>
      </c>
      <c r="Q415" s="330" t="s">
        <v>2717</v>
      </c>
      <c r="R415" s="330" t="s">
        <v>2715</v>
      </c>
      <c r="S415" s="330" t="s">
        <v>2718</v>
      </c>
      <c r="T415" s="330" t="s">
        <v>2719</v>
      </c>
      <c r="U415" s="330">
        <v>0.566051921905874</v>
      </c>
      <c r="V415" s="330" t="s">
        <v>2718</v>
      </c>
      <c r="W415" s="330" t="b">
        <v>0</v>
      </c>
      <c r="X415" s="330">
        <v>2021.0</v>
      </c>
      <c r="Y415" s="330" t="s">
        <v>2736</v>
      </c>
      <c r="Z415" s="330" t="s">
        <v>2713</v>
      </c>
      <c r="AA415" s="330"/>
      <c r="AB415" s="330" t="s">
        <v>2720</v>
      </c>
      <c r="AC415" s="330" t="s">
        <v>2737</v>
      </c>
      <c r="AD415" s="330" t="s">
        <v>419</v>
      </c>
    </row>
    <row r="416" ht="15.75" customHeight="1">
      <c r="A416" s="329" t="s">
        <v>418</v>
      </c>
      <c r="B416" s="330" t="s">
        <v>2710</v>
      </c>
      <c r="C416" s="330">
        <v>403.0</v>
      </c>
      <c r="D416" s="330">
        <v>102.0</v>
      </c>
      <c r="E416" s="330" t="s">
        <v>974</v>
      </c>
      <c r="F416" s="330" t="s">
        <v>2758</v>
      </c>
      <c r="G416" s="330"/>
      <c r="H416" s="330" t="s">
        <v>962</v>
      </c>
      <c r="I416" s="330" t="s">
        <v>2732</v>
      </c>
      <c r="J416" s="330"/>
      <c r="K416" s="330" t="s">
        <v>1188</v>
      </c>
      <c r="L416" s="330" t="s">
        <v>2733</v>
      </c>
      <c r="M416" s="330"/>
      <c r="N416" s="330" t="s">
        <v>2740</v>
      </c>
      <c r="O416" s="330" t="s">
        <v>2721</v>
      </c>
      <c r="P416" s="331">
        <v>6.4E-6</v>
      </c>
      <c r="Q416" s="330" t="s">
        <v>2717</v>
      </c>
      <c r="R416" s="330" t="s">
        <v>2715</v>
      </c>
      <c r="S416" s="330" t="s">
        <v>2718</v>
      </c>
      <c r="T416" s="330" t="s">
        <v>2719</v>
      </c>
      <c r="U416" s="331">
        <v>3.97678551455876E-6</v>
      </c>
      <c r="V416" s="330" t="s">
        <v>2718</v>
      </c>
      <c r="W416" s="330" t="b">
        <v>0</v>
      </c>
      <c r="X416" s="330">
        <v>2021.0</v>
      </c>
      <c r="Y416" s="330" t="s">
        <v>2736</v>
      </c>
      <c r="Z416" s="330" t="s">
        <v>2713</v>
      </c>
      <c r="AA416" s="330"/>
      <c r="AB416" s="330" t="s">
        <v>2720</v>
      </c>
      <c r="AC416" s="330" t="s">
        <v>2737</v>
      </c>
      <c r="AD416" s="330" t="s">
        <v>419</v>
      </c>
    </row>
    <row r="417" ht="15.75" customHeight="1">
      <c r="A417" s="329" t="s">
        <v>418</v>
      </c>
      <c r="B417" s="330" t="s">
        <v>2710</v>
      </c>
      <c r="C417" s="330">
        <v>404.0</v>
      </c>
      <c r="D417" s="330">
        <v>102.0</v>
      </c>
      <c r="E417" s="330" t="s">
        <v>974</v>
      </c>
      <c r="F417" s="330" t="s">
        <v>2758</v>
      </c>
      <c r="G417" s="330"/>
      <c r="H417" s="330" t="s">
        <v>962</v>
      </c>
      <c r="I417" s="330" t="s">
        <v>2732</v>
      </c>
      <c r="J417" s="330"/>
      <c r="K417" s="330" t="s">
        <v>1188</v>
      </c>
      <c r="L417" s="330" t="s">
        <v>2733</v>
      </c>
      <c r="M417" s="330"/>
      <c r="N417" s="330" t="s">
        <v>2740</v>
      </c>
      <c r="O417" s="330" t="s">
        <v>2724</v>
      </c>
      <c r="P417" s="331">
        <v>3.22818791946308E-5</v>
      </c>
      <c r="Q417" s="330" t="s">
        <v>2717</v>
      </c>
      <c r="R417" s="330" t="s">
        <v>2715</v>
      </c>
      <c r="S417" s="330" t="s">
        <v>2718</v>
      </c>
      <c r="T417" s="330" t="s">
        <v>2719</v>
      </c>
      <c r="U417" s="331">
        <v>2.00590796193661E-5</v>
      </c>
      <c r="V417" s="330" t="s">
        <v>2718</v>
      </c>
      <c r="W417" s="330" t="b">
        <v>0</v>
      </c>
      <c r="X417" s="330">
        <v>2021.0</v>
      </c>
      <c r="Y417" s="330" t="s">
        <v>2736</v>
      </c>
      <c r="Z417" s="330" t="s">
        <v>2713</v>
      </c>
      <c r="AA417" s="330"/>
      <c r="AB417" s="330" t="s">
        <v>2720</v>
      </c>
      <c r="AC417" s="330" t="s">
        <v>2737</v>
      </c>
      <c r="AD417" s="330" t="s">
        <v>419</v>
      </c>
    </row>
    <row r="418" ht="15.75" customHeight="1">
      <c r="A418" s="329" t="s">
        <v>418</v>
      </c>
      <c r="B418" s="330" t="s">
        <v>2710</v>
      </c>
      <c r="C418" s="330">
        <v>405.0</v>
      </c>
      <c r="D418" s="330">
        <v>103.0</v>
      </c>
      <c r="E418" s="330" t="s">
        <v>974</v>
      </c>
      <c r="F418" s="330" t="s">
        <v>2759</v>
      </c>
      <c r="G418" s="330"/>
      <c r="H418" s="330" t="s">
        <v>962</v>
      </c>
      <c r="I418" s="330" t="s">
        <v>2732</v>
      </c>
      <c r="J418" s="330"/>
      <c r="K418" s="330" t="s">
        <v>1188</v>
      </c>
      <c r="L418" s="330" t="s">
        <v>2748</v>
      </c>
      <c r="M418" s="330"/>
      <c r="N418" s="330" t="s">
        <v>2734</v>
      </c>
      <c r="O418" s="330" t="s">
        <v>2735</v>
      </c>
      <c r="P418" s="330">
        <v>0.63752</v>
      </c>
      <c r="Q418" s="330" t="s">
        <v>2717</v>
      </c>
      <c r="R418" s="330" t="s">
        <v>2719</v>
      </c>
      <c r="S418" s="330" t="s">
        <v>2718</v>
      </c>
      <c r="T418" s="330" t="s">
        <v>2719</v>
      </c>
      <c r="U418" s="330">
        <v>0.63752</v>
      </c>
      <c r="V418" s="330" t="s">
        <v>2718</v>
      </c>
      <c r="W418" s="330" t="b">
        <v>0</v>
      </c>
      <c r="X418" s="330">
        <v>2021.0</v>
      </c>
      <c r="Y418" s="330" t="s">
        <v>2736</v>
      </c>
      <c r="Z418" s="330" t="s">
        <v>2713</v>
      </c>
      <c r="AA418" s="330"/>
      <c r="AB418" s="330" t="s">
        <v>2720</v>
      </c>
      <c r="AC418" s="330" t="s">
        <v>2737</v>
      </c>
      <c r="AD418" s="330" t="s">
        <v>419</v>
      </c>
    </row>
    <row r="419" ht="15.75" customHeight="1">
      <c r="A419" s="329" t="s">
        <v>418</v>
      </c>
      <c r="B419" s="330" t="s">
        <v>2710</v>
      </c>
      <c r="C419" s="330">
        <v>406.0</v>
      </c>
      <c r="D419" s="330">
        <v>103.0</v>
      </c>
      <c r="E419" s="330" t="s">
        <v>974</v>
      </c>
      <c r="F419" s="330" t="s">
        <v>2759</v>
      </c>
      <c r="G419" s="330"/>
      <c r="H419" s="330" t="s">
        <v>962</v>
      </c>
      <c r="I419" s="330" t="s">
        <v>2732</v>
      </c>
      <c r="J419" s="330"/>
      <c r="K419" s="330" t="s">
        <v>1188</v>
      </c>
      <c r="L419" s="330" t="s">
        <v>2748</v>
      </c>
      <c r="M419" s="330"/>
      <c r="N419" s="330" t="s">
        <v>2734</v>
      </c>
      <c r="O419" s="330" t="s">
        <v>2716</v>
      </c>
      <c r="P419" s="330">
        <v>0.63011</v>
      </c>
      <c r="Q419" s="330" t="s">
        <v>2717</v>
      </c>
      <c r="R419" s="330" t="s">
        <v>2719</v>
      </c>
      <c r="S419" s="330" t="s">
        <v>2718</v>
      </c>
      <c r="T419" s="330" t="s">
        <v>2719</v>
      </c>
      <c r="U419" s="330">
        <v>0.63011</v>
      </c>
      <c r="V419" s="330" t="s">
        <v>2718</v>
      </c>
      <c r="W419" s="330" t="b">
        <v>0</v>
      </c>
      <c r="X419" s="330">
        <v>2021.0</v>
      </c>
      <c r="Y419" s="330" t="s">
        <v>2736</v>
      </c>
      <c r="Z419" s="330" t="s">
        <v>2713</v>
      </c>
      <c r="AA419" s="330"/>
      <c r="AB419" s="330" t="s">
        <v>2720</v>
      </c>
      <c r="AC419" s="330" t="s">
        <v>2737</v>
      </c>
      <c r="AD419" s="330" t="s">
        <v>419</v>
      </c>
    </row>
    <row r="420" ht="15.75" customHeight="1">
      <c r="A420" s="329" t="s">
        <v>418</v>
      </c>
      <c r="B420" s="330" t="s">
        <v>2710</v>
      </c>
      <c r="C420" s="330">
        <v>407.0</v>
      </c>
      <c r="D420" s="330">
        <v>103.0</v>
      </c>
      <c r="E420" s="330" t="s">
        <v>974</v>
      </c>
      <c r="F420" s="330" t="s">
        <v>2759</v>
      </c>
      <c r="G420" s="330"/>
      <c r="H420" s="330" t="s">
        <v>962</v>
      </c>
      <c r="I420" s="330" t="s">
        <v>2732</v>
      </c>
      <c r="J420" s="330"/>
      <c r="K420" s="330" t="s">
        <v>1188</v>
      </c>
      <c r="L420" s="330" t="s">
        <v>2748</v>
      </c>
      <c r="M420" s="330"/>
      <c r="N420" s="330" t="s">
        <v>2734</v>
      </c>
      <c r="O420" s="330" t="s">
        <v>2721</v>
      </c>
      <c r="P420" s="331">
        <v>4.8E-6</v>
      </c>
      <c r="Q420" s="330" t="s">
        <v>2717</v>
      </c>
      <c r="R420" s="330" t="s">
        <v>2719</v>
      </c>
      <c r="S420" s="330" t="s">
        <v>2718</v>
      </c>
      <c r="T420" s="330" t="s">
        <v>2719</v>
      </c>
      <c r="U420" s="331">
        <v>4.8E-6</v>
      </c>
      <c r="V420" s="330" t="s">
        <v>2718</v>
      </c>
      <c r="W420" s="330" t="b">
        <v>0</v>
      </c>
      <c r="X420" s="330">
        <v>2021.0</v>
      </c>
      <c r="Y420" s="330" t="s">
        <v>2736</v>
      </c>
      <c r="Z420" s="330" t="s">
        <v>2713</v>
      </c>
      <c r="AA420" s="330"/>
      <c r="AB420" s="330" t="s">
        <v>2720</v>
      </c>
      <c r="AC420" s="330" t="s">
        <v>2737</v>
      </c>
      <c r="AD420" s="330" t="s">
        <v>419</v>
      </c>
    </row>
    <row r="421" ht="15.75" customHeight="1">
      <c r="A421" s="329" t="s">
        <v>418</v>
      </c>
      <c r="B421" s="330" t="s">
        <v>2710</v>
      </c>
      <c r="C421" s="330">
        <v>408.0</v>
      </c>
      <c r="D421" s="330">
        <v>103.0</v>
      </c>
      <c r="E421" s="330" t="s">
        <v>974</v>
      </c>
      <c r="F421" s="330" t="s">
        <v>2759</v>
      </c>
      <c r="G421" s="330"/>
      <c r="H421" s="330" t="s">
        <v>962</v>
      </c>
      <c r="I421" s="330" t="s">
        <v>2732</v>
      </c>
      <c r="J421" s="330"/>
      <c r="K421" s="330" t="s">
        <v>1188</v>
      </c>
      <c r="L421" s="330" t="s">
        <v>2748</v>
      </c>
      <c r="M421" s="330"/>
      <c r="N421" s="330" t="s">
        <v>2734</v>
      </c>
      <c r="O421" s="330" t="s">
        <v>2724</v>
      </c>
      <c r="P421" s="331">
        <v>2.44630872483221E-5</v>
      </c>
      <c r="Q421" s="330" t="s">
        <v>2717</v>
      </c>
      <c r="R421" s="330" t="s">
        <v>2719</v>
      </c>
      <c r="S421" s="330" t="s">
        <v>2718</v>
      </c>
      <c r="T421" s="330" t="s">
        <v>2719</v>
      </c>
      <c r="U421" s="331">
        <v>2.44630872483221E-5</v>
      </c>
      <c r="V421" s="330" t="s">
        <v>2718</v>
      </c>
      <c r="W421" s="330" t="b">
        <v>0</v>
      </c>
      <c r="X421" s="330">
        <v>2021.0</v>
      </c>
      <c r="Y421" s="330" t="s">
        <v>2736</v>
      </c>
      <c r="Z421" s="330" t="s">
        <v>2713</v>
      </c>
      <c r="AA421" s="330"/>
      <c r="AB421" s="330" t="s">
        <v>2720</v>
      </c>
      <c r="AC421" s="330" t="s">
        <v>2737</v>
      </c>
      <c r="AD421" s="330" t="s">
        <v>419</v>
      </c>
    </row>
    <row r="422" ht="15.75" customHeight="1">
      <c r="A422" s="329" t="s">
        <v>418</v>
      </c>
      <c r="B422" s="330" t="s">
        <v>2710</v>
      </c>
      <c r="C422" s="330">
        <v>409.0</v>
      </c>
      <c r="D422" s="330">
        <v>104.0</v>
      </c>
      <c r="E422" s="330" t="s">
        <v>974</v>
      </c>
      <c r="F422" s="330" t="s">
        <v>2759</v>
      </c>
      <c r="G422" s="330"/>
      <c r="H422" s="330" t="s">
        <v>962</v>
      </c>
      <c r="I422" s="330" t="s">
        <v>2732</v>
      </c>
      <c r="J422" s="330"/>
      <c r="K422" s="330" t="s">
        <v>1188</v>
      </c>
      <c r="L422" s="330" t="s">
        <v>2749</v>
      </c>
      <c r="M422" s="330"/>
      <c r="N422" s="330" t="s">
        <v>2734</v>
      </c>
      <c r="O422" s="330" t="s">
        <v>2735</v>
      </c>
      <c r="P422" s="330">
        <v>0.72753</v>
      </c>
      <c r="Q422" s="330" t="s">
        <v>2717</v>
      </c>
      <c r="R422" s="330" t="s">
        <v>2719</v>
      </c>
      <c r="S422" s="330" t="s">
        <v>2718</v>
      </c>
      <c r="T422" s="330" t="s">
        <v>2719</v>
      </c>
      <c r="U422" s="330">
        <v>0.72753</v>
      </c>
      <c r="V422" s="330" t="s">
        <v>2718</v>
      </c>
      <c r="W422" s="330" t="b">
        <v>0</v>
      </c>
      <c r="X422" s="330">
        <v>2021.0</v>
      </c>
      <c r="Y422" s="330" t="s">
        <v>2736</v>
      </c>
      <c r="Z422" s="330" t="s">
        <v>2713</v>
      </c>
      <c r="AA422" s="330"/>
      <c r="AB422" s="330" t="s">
        <v>2720</v>
      </c>
      <c r="AC422" s="330" t="s">
        <v>2737</v>
      </c>
      <c r="AD422" s="330" t="s">
        <v>419</v>
      </c>
    </row>
    <row r="423" ht="15.75" customHeight="1">
      <c r="A423" s="329" t="s">
        <v>418</v>
      </c>
      <c r="B423" s="330" t="s">
        <v>2710</v>
      </c>
      <c r="C423" s="330">
        <v>410.0</v>
      </c>
      <c r="D423" s="330">
        <v>104.0</v>
      </c>
      <c r="E423" s="330" t="s">
        <v>974</v>
      </c>
      <c r="F423" s="330" t="s">
        <v>2759</v>
      </c>
      <c r="G423" s="330"/>
      <c r="H423" s="330" t="s">
        <v>962</v>
      </c>
      <c r="I423" s="330" t="s">
        <v>2732</v>
      </c>
      <c r="J423" s="330"/>
      <c r="K423" s="330" t="s">
        <v>1188</v>
      </c>
      <c r="L423" s="330" t="s">
        <v>2749</v>
      </c>
      <c r="M423" s="330"/>
      <c r="N423" s="330" t="s">
        <v>2734</v>
      </c>
      <c r="O423" s="330" t="s">
        <v>2716</v>
      </c>
      <c r="P423" s="330">
        <v>0.72012</v>
      </c>
      <c r="Q423" s="330" t="s">
        <v>2717</v>
      </c>
      <c r="R423" s="330" t="s">
        <v>2719</v>
      </c>
      <c r="S423" s="330" t="s">
        <v>2718</v>
      </c>
      <c r="T423" s="330" t="s">
        <v>2719</v>
      </c>
      <c r="U423" s="330">
        <v>0.72012</v>
      </c>
      <c r="V423" s="330" t="s">
        <v>2718</v>
      </c>
      <c r="W423" s="330" t="b">
        <v>0</v>
      </c>
      <c r="X423" s="330">
        <v>2021.0</v>
      </c>
      <c r="Y423" s="330" t="s">
        <v>2736</v>
      </c>
      <c r="Z423" s="330" t="s">
        <v>2713</v>
      </c>
      <c r="AA423" s="330"/>
      <c r="AB423" s="330" t="s">
        <v>2720</v>
      </c>
      <c r="AC423" s="330" t="s">
        <v>2737</v>
      </c>
      <c r="AD423" s="330" t="s">
        <v>419</v>
      </c>
    </row>
    <row r="424" ht="15.75" customHeight="1">
      <c r="A424" s="329" t="s">
        <v>418</v>
      </c>
      <c r="B424" s="330" t="s">
        <v>2710</v>
      </c>
      <c r="C424" s="330">
        <v>411.0</v>
      </c>
      <c r="D424" s="330">
        <v>104.0</v>
      </c>
      <c r="E424" s="330" t="s">
        <v>974</v>
      </c>
      <c r="F424" s="330" t="s">
        <v>2759</v>
      </c>
      <c r="G424" s="330"/>
      <c r="H424" s="330" t="s">
        <v>962</v>
      </c>
      <c r="I424" s="330" t="s">
        <v>2732</v>
      </c>
      <c r="J424" s="330"/>
      <c r="K424" s="330" t="s">
        <v>1188</v>
      </c>
      <c r="L424" s="330" t="s">
        <v>2749</v>
      </c>
      <c r="M424" s="330"/>
      <c r="N424" s="330" t="s">
        <v>2734</v>
      </c>
      <c r="O424" s="330" t="s">
        <v>2721</v>
      </c>
      <c r="P424" s="331">
        <v>4.8E-6</v>
      </c>
      <c r="Q424" s="330" t="s">
        <v>2717</v>
      </c>
      <c r="R424" s="330" t="s">
        <v>2719</v>
      </c>
      <c r="S424" s="330" t="s">
        <v>2718</v>
      </c>
      <c r="T424" s="330" t="s">
        <v>2719</v>
      </c>
      <c r="U424" s="331">
        <v>4.8E-6</v>
      </c>
      <c r="V424" s="330" t="s">
        <v>2718</v>
      </c>
      <c r="W424" s="330" t="b">
        <v>0</v>
      </c>
      <c r="X424" s="330">
        <v>2021.0</v>
      </c>
      <c r="Y424" s="330" t="s">
        <v>2736</v>
      </c>
      <c r="Z424" s="330" t="s">
        <v>2713</v>
      </c>
      <c r="AA424" s="330"/>
      <c r="AB424" s="330" t="s">
        <v>2720</v>
      </c>
      <c r="AC424" s="330" t="s">
        <v>2737</v>
      </c>
      <c r="AD424" s="330" t="s">
        <v>419</v>
      </c>
    </row>
    <row r="425" ht="15.75" customHeight="1">
      <c r="A425" s="329" t="s">
        <v>418</v>
      </c>
      <c r="B425" s="330" t="s">
        <v>2710</v>
      </c>
      <c r="C425" s="330">
        <v>412.0</v>
      </c>
      <c r="D425" s="330">
        <v>104.0</v>
      </c>
      <c r="E425" s="330" t="s">
        <v>974</v>
      </c>
      <c r="F425" s="330" t="s">
        <v>2759</v>
      </c>
      <c r="G425" s="330"/>
      <c r="H425" s="330" t="s">
        <v>962</v>
      </c>
      <c r="I425" s="330" t="s">
        <v>2732</v>
      </c>
      <c r="J425" s="330"/>
      <c r="K425" s="330" t="s">
        <v>1188</v>
      </c>
      <c r="L425" s="330" t="s">
        <v>2749</v>
      </c>
      <c r="M425" s="330"/>
      <c r="N425" s="330" t="s">
        <v>2734</v>
      </c>
      <c r="O425" s="330" t="s">
        <v>2724</v>
      </c>
      <c r="P425" s="331">
        <v>2.44630872483221E-5</v>
      </c>
      <c r="Q425" s="330" t="s">
        <v>2717</v>
      </c>
      <c r="R425" s="330" t="s">
        <v>2719</v>
      </c>
      <c r="S425" s="330" t="s">
        <v>2718</v>
      </c>
      <c r="T425" s="330" t="s">
        <v>2719</v>
      </c>
      <c r="U425" s="331">
        <v>2.44630872483221E-5</v>
      </c>
      <c r="V425" s="330" t="s">
        <v>2718</v>
      </c>
      <c r="W425" s="330" t="b">
        <v>0</v>
      </c>
      <c r="X425" s="330">
        <v>2021.0</v>
      </c>
      <c r="Y425" s="330" t="s">
        <v>2736</v>
      </c>
      <c r="Z425" s="330" t="s">
        <v>2713</v>
      </c>
      <c r="AA425" s="330"/>
      <c r="AB425" s="330" t="s">
        <v>2720</v>
      </c>
      <c r="AC425" s="330" t="s">
        <v>2737</v>
      </c>
      <c r="AD425" s="330" t="s">
        <v>419</v>
      </c>
    </row>
    <row r="426" ht="15.75" customHeight="1">
      <c r="A426" s="329" t="s">
        <v>418</v>
      </c>
      <c r="B426" s="330" t="s">
        <v>2710</v>
      </c>
      <c r="C426" s="330">
        <v>413.0</v>
      </c>
      <c r="D426" s="330">
        <v>105.0</v>
      </c>
      <c r="E426" s="330" t="s">
        <v>974</v>
      </c>
      <c r="F426" s="330" t="s">
        <v>2759</v>
      </c>
      <c r="G426" s="330"/>
      <c r="H426" s="330" t="s">
        <v>962</v>
      </c>
      <c r="I426" s="330" t="s">
        <v>2732</v>
      </c>
      <c r="J426" s="330"/>
      <c r="K426" s="330" t="s">
        <v>1188</v>
      </c>
      <c r="L426" s="330" t="s">
        <v>2750</v>
      </c>
      <c r="M426" s="330"/>
      <c r="N426" s="330" t="s">
        <v>2734</v>
      </c>
      <c r="O426" s="330" t="s">
        <v>2735</v>
      </c>
      <c r="P426" s="330">
        <v>0.81755</v>
      </c>
      <c r="Q426" s="330" t="s">
        <v>2717</v>
      </c>
      <c r="R426" s="330" t="s">
        <v>2719</v>
      </c>
      <c r="S426" s="330" t="s">
        <v>2718</v>
      </c>
      <c r="T426" s="330" t="s">
        <v>2719</v>
      </c>
      <c r="U426" s="330">
        <v>0.81755</v>
      </c>
      <c r="V426" s="330" t="s">
        <v>2718</v>
      </c>
      <c r="W426" s="330" t="b">
        <v>0</v>
      </c>
      <c r="X426" s="330">
        <v>2021.0</v>
      </c>
      <c r="Y426" s="330" t="s">
        <v>2736</v>
      </c>
      <c r="Z426" s="330" t="s">
        <v>2713</v>
      </c>
      <c r="AA426" s="330"/>
      <c r="AB426" s="330" t="s">
        <v>2720</v>
      </c>
      <c r="AC426" s="330" t="s">
        <v>2737</v>
      </c>
      <c r="AD426" s="330" t="s">
        <v>419</v>
      </c>
    </row>
    <row r="427" ht="15.75" customHeight="1">
      <c r="A427" s="329" t="s">
        <v>418</v>
      </c>
      <c r="B427" s="330" t="s">
        <v>2710</v>
      </c>
      <c r="C427" s="330">
        <v>414.0</v>
      </c>
      <c r="D427" s="330">
        <v>105.0</v>
      </c>
      <c r="E427" s="330" t="s">
        <v>974</v>
      </c>
      <c r="F427" s="330" t="s">
        <v>2759</v>
      </c>
      <c r="G427" s="330"/>
      <c r="H427" s="330" t="s">
        <v>962</v>
      </c>
      <c r="I427" s="330" t="s">
        <v>2732</v>
      </c>
      <c r="J427" s="330"/>
      <c r="K427" s="330" t="s">
        <v>1188</v>
      </c>
      <c r="L427" s="330" t="s">
        <v>2750</v>
      </c>
      <c r="M427" s="330"/>
      <c r="N427" s="330" t="s">
        <v>2734</v>
      </c>
      <c r="O427" s="330" t="s">
        <v>2716</v>
      </c>
      <c r="P427" s="330">
        <v>0.81014</v>
      </c>
      <c r="Q427" s="330" t="s">
        <v>2717</v>
      </c>
      <c r="R427" s="330" t="s">
        <v>2719</v>
      </c>
      <c r="S427" s="330" t="s">
        <v>2718</v>
      </c>
      <c r="T427" s="330" t="s">
        <v>2719</v>
      </c>
      <c r="U427" s="330">
        <v>0.81014</v>
      </c>
      <c r="V427" s="330" t="s">
        <v>2718</v>
      </c>
      <c r="W427" s="330" t="b">
        <v>0</v>
      </c>
      <c r="X427" s="330">
        <v>2021.0</v>
      </c>
      <c r="Y427" s="330" t="s">
        <v>2736</v>
      </c>
      <c r="Z427" s="330" t="s">
        <v>2713</v>
      </c>
      <c r="AA427" s="330"/>
      <c r="AB427" s="330" t="s">
        <v>2720</v>
      </c>
      <c r="AC427" s="330" t="s">
        <v>2737</v>
      </c>
      <c r="AD427" s="330" t="s">
        <v>419</v>
      </c>
    </row>
    <row r="428" ht="15.75" customHeight="1">
      <c r="A428" s="329" t="s">
        <v>418</v>
      </c>
      <c r="B428" s="330" t="s">
        <v>2710</v>
      </c>
      <c r="C428" s="330">
        <v>415.0</v>
      </c>
      <c r="D428" s="330">
        <v>105.0</v>
      </c>
      <c r="E428" s="330" t="s">
        <v>974</v>
      </c>
      <c r="F428" s="330" t="s">
        <v>2759</v>
      </c>
      <c r="G428" s="330"/>
      <c r="H428" s="330" t="s">
        <v>962</v>
      </c>
      <c r="I428" s="330" t="s">
        <v>2732</v>
      </c>
      <c r="J428" s="330"/>
      <c r="K428" s="330" t="s">
        <v>1188</v>
      </c>
      <c r="L428" s="330" t="s">
        <v>2750</v>
      </c>
      <c r="M428" s="330"/>
      <c r="N428" s="330" t="s">
        <v>2734</v>
      </c>
      <c r="O428" s="330" t="s">
        <v>2721</v>
      </c>
      <c r="P428" s="331">
        <v>4.8E-6</v>
      </c>
      <c r="Q428" s="330" t="s">
        <v>2717</v>
      </c>
      <c r="R428" s="330" t="s">
        <v>2719</v>
      </c>
      <c r="S428" s="330" t="s">
        <v>2718</v>
      </c>
      <c r="T428" s="330" t="s">
        <v>2719</v>
      </c>
      <c r="U428" s="331">
        <v>4.8E-6</v>
      </c>
      <c r="V428" s="330" t="s">
        <v>2718</v>
      </c>
      <c r="W428" s="330" t="b">
        <v>0</v>
      </c>
      <c r="X428" s="330">
        <v>2021.0</v>
      </c>
      <c r="Y428" s="330" t="s">
        <v>2736</v>
      </c>
      <c r="Z428" s="330" t="s">
        <v>2713</v>
      </c>
      <c r="AA428" s="330"/>
      <c r="AB428" s="330" t="s">
        <v>2720</v>
      </c>
      <c r="AC428" s="330" t="s">
        <v>2737</v>
      </c>
      <c r="AD428" s="330" t="s">
        <v>419</v>
      </c>
    </row>
    <row r="429" ht="15.75" customHeight="1">
      <c r="A429" s="329" t="s">
        <v>418</v>
      </c>
      <c r="B429" s="330" t="s">
        <v>2710</v>
      </c>
      <c r="C429" s="330">
        <v>416.0</v>
      </c>
      <c r="D429" s="330">
        <v>105.0</v>
      </c>
      <c r="E429" s="330" t="s">
        <v>974</v>
      </c>
      <c r="F429" s="330" t="s">
        <v>2759</v>
      </c>
      <c r="G429" s="330"/>
      <c r="H429" s="330" t="s">
        <v>962</v>
      </c>
      <c r="I429" s="330" t="s">
        <v>2732</v>
      </c>
      <c r="J429" s="330"/>
      <c r="K429" s="330" t="s">
        <v>1188</v>
      </c>
      <c r="L429" s="330" t="s">
        <v>2750</v>
      </c>
      <c r="M429" s="330"/>
      <c r="N429" s="330" t="s">
        <v>2734</v>
      </c>
      <c r="O429" s="330" t="s">
        <v>2724</v>
      </c>
      <c r="P429" s="331">
        <v>2.44630872483221E-5</v>
      </c>
      <c r="Q429" s="330" t="s">
        <v>2717</v>
      </c>
      <c r="R429" s="330" t="s">
        <v>2719</v>
      </c>
      <c r="S429" s="330" t="s">
        <v>2718</v>
      </c>
      <c r="T429" s="330" t="s">
        <v>2719</v>
      </c>
      <c r="U429" s="331">
        <v>2.44630872483221E-5</v>
      </c>
      <c r="V429" s="330" t="s">
        <v>2718</v>
      </c>
      <c r="W429" s="330" t="b">
        <v>0</v>
      </c>
      <c r="X429" s="330">
        <v>2021.0</v>
      </c>
      <c r="Y429" s="330" t="s">
        <v>2736</v>
      </c>
      <c r="Z429" s="330" t="s">
        <v>2713</v>
      </c>
      <c r="AA429" s="330"/>
      <c r="AB429" s="330" t="s">
        <v>2720</v>
      </c>
      <c r="AC429" s="330" t="s">
        <v>2737</v>
      </c>
      <c r="AD429" s="330" t="s">
        <v>419</v>
      </c>
    </row>
    <row r="430" ht="15.75" customHeight="1">
      <c r="A430" s="329" t="s">
        <v>418</v>
      </c>
      <c r="B430" s="330" t="s">
        <v>2710</v>
      </c>
      <c r="C430" s="330">
        <v>417.0</v>
      </c>
      <c r="D430" s="330">
        <v>106.0</v>
      </c>
      <c r="E430" s="330" t="s">
        <v>974</v>
      </c>
      <c r="F430" s="330" t="s">
        <v>2759</v>
      </c>
      <c r="G430" s="330"/>
      <c r="H430" s="330" t="s">
        <v>962</v>
      </c>
      <c r="I430" s="330" t="s">
        <v>2732</v>
      </c>
      <c r="J430" s="330"/>
      <c r="K430" s="330" t="s">
        <v>1188</v>
      </c>
      <c r="L430" s="330" t="s">
        <v>2733</v>
      </c>
      <c r="M430" s="330"/>
      <c r="N430" s="330" t="s">
        <v>2734</v>
      </c>
      <c r="O430" s="330" t="s">
        <v>2735</v>
      </c>
      <c r="P430" s="330">
        <v>0.69873</v>
      </c>
      <c r="Q430" s="330" t="s">
        <v>2717</v>
      </c>
      <c r="R430" s="330" t="s">
        <v>2719</v>
      </c>
      <c r="S430" s="330" t="s">
        <v>2718</v>
      </c>
      <c r="T430" s="330" t="s">
        <v>2719</v>
      </c>
      <c r="U430" s="330">
        <v>0.69873</v>
      </c>
      <c r="V430" s="330" t="s">
        <v>2718</v>
      </c>
      <c r="W430" s="330" t="b">
        <v>0</v>
      </c>
      <c r="X430" s="330">
        <v>2021.0</v>
      </c>
      <c r="Y430" s="330" t="s">
        <v>2736</v>
      </c>
      <c r="Z430" s="330" t="s">
        <v>2713</v>
      </c>
      <c r="AA430" s="330"/>
      <c r="AB430" s="330" t="s">
        <v>2720</v>
      </c>
      <c r="AC430" s="330" t="s">
        <v>2737</v>
      </c>
      <c r="AD430" s="330" t="s">
        <v>419</v>
      </c>
    </row>
    <row r="431" ht="15.75" customHeight="1">
      <c r="A431" s="329" t="s">
        <v>418</v>
      </c>
      <c r="B431" s="330" t="s">
        <v>2710</v>
      </c>
      <c r="C431" s="330">
        <v>418.0</v>
      </c>
      <c r="D431" s="330">
        <v>106.0</v>
      </c>
      <c r="E431" s="330" t="s">
        <v>974</v>
      </c>
      <c r="F431" s="330" t="s">
        <v>2759</v>
      </c>
      <c r="G431" s="330"/>
      <c r="H431" s="330" t="s">
        <v>962</v>
      </c>
      <c r="I431" s="330" t="s">
        <v>2732</v>
      </c>
      <c r="J431" s="330"/>
      <c r="K431" s="330" t="s">
        <v>1188</v>
      </c>
      <c r="L431" s="330" t="s">
        <v>2733</v>
      </c>
      <c r="M431" s="330"/>
      <c r="N431" s="330" t="s">
        <v>2734</v>
      </c>
      <c r="O431" s="330" t="s">
        <v>2716</v>
      </c>
      <c r="P431" s="330">
        <v>0.69132</v>
      </c>
      <c r="Q431" s="330" t="s">
        <v>2717</v>
      </c>
      <c r="R431" s="330" t="s">
        <v>2719</v>
      </c>
      <c r="S431" s="330" t="s">
        <v>2718</v>
      </c>
      <c r="T431" s="330" t="s">
        <v>2719</v>
      </c>
      <c r="U431" s="330">
        <v>0.69132</v>
      </c>
      <c r="V431" s="330" t="s">
        <v>2718</v>
      </c>
      <c r="W431" s="330" t="b">
        <v>0</v>
      </c>
      <c r="X431" s="330">
        <v>2021.0</v>
      </c>
      <c r="Y431" s="330" t="s">
        <v>2736</v>
      </c>
      <c r="Z431" s="330" t="s">
        <v>2713</v>
      </c>
      <c r="AA431" s="330"/>
      <c r="AB431" s="330" t="s">
        <v>2720</v>
      </c>
      <c r="AC431" s="330" t="s">
        <v>2737</v>
      </c>
      <c r="AD431" s="330" t="s">
        <v>419</v>
      </c>
    </row>
    <row r="432" ht="15.75" customHeight="1">
      <c r="A432" s="329" t="s">
        <v>418</v>
      </c>
      <c r="B432" s="330" t="s">
        <v>2710</v>
      </c>
      <c r="C432" s="330">
        <v>419.0</v>
      </c>
      <c r="D432" s="330">
        <v>106.0</v>
      </c>
      <c r="E432" s="330" t="s">
        <v>974</v>
      </c>
      <c r="F432" s="330" t="s">
        <v>2759</v>
      </c>
      <c r="G432" s="330"/>
      <c r="H432" s="330" t="s">
        <v>962</v>
      </c>
      <c r="I432" s="330" t="s">
        <v>2732</v>
      </c>
      <c r="J432" s="330"/>
      <c r="K432" s="330" t="s">
        <v>1188</v>
      </c>
      <c r="L432" s="330" t="s">
        <v>2733</v>
      </c>
      <c r="M432" s="330"/>
      <c r="N432" s="330" t="s">
        <v>2734</v>
      </c>
      <c r="O432" s="330" t="s">
        <v>2721</v>
      </c>
      <c r="P432" s="331">
        <v>4.8E-6</v>
      </c>
      <c r="Q432" s="330" t="s">
        <v>2717</v>
      </c>
      <c r="R432" s="330" t="s">
        <v>2719</v>
      </c>
      <c r="S432" s="330" t="s">
        <v>2718</v>
      </c>
      <c r="T432" s="330" t="s">
        <v>2719</v>
      </c>
      <c r="U432" s="331">
        <v>4.8E-6</v>
      </c>
      <c r="V432" s="330" t="s">
        <v>2718</v>
      </c>
      <c r="W432" s="330" t="b">
        <v>0</v>
      </c>
      <c r="X432" s="330">
        <v>2021.0</v>
      </c>
      <c r="Y432" s="330" t="s">
        <v>2736</v>
      </c>
      <c r="Z432" s="330" t="s">
        <v>2713</v>
      </c>
      <c r="AA432" s="330"/>
      <c r="AB432" s="330" t="s">
        <v>2720</v>
      </c>
      <c r="AC432" s="330" t="s">
        <v>2737</v>
      </c>
      <c r="AD432" s="330" t="s">
        <v>419</v>
      </c>
    </row>
    <row r="433" ht="15.75" customHeight="1">
      <c r="A433" s="329" t="s">
        <v>418</v>
      </c>
      <c r="B433" s="330" t="s">
        <v>2710</v>
      </c>
      <c r="C433" s="330">
        <v>420.0</v>
      </c>
      <c r="D433" s="330">
        <v>106.0</v>
      </c>
      <c r="E433" s="330" t="s">
        <v>974</v>
      </c>
      <c r="F433" s="330" t="s">
        <v>2759</v>
      </c>
      <c r="G433" s="330"/>
      <c r="H433" s="330" t="s">
        <v>962</v>
      </c>
      <c r="I433" s="330" t="s">
        <v>2732</v>
      </c>
      <c r="J433" s="330"/>
      <c r="K433" s="330" t="s">
        <v>1188</v>
      </c>
      <c r="L433" s="330" t="s">
        <v>2733</v>
      </c>
      <c r="M433" s="330"/>
      <c r="N433" s="330" t="s">
        <v>2734</v>
      </c>
      <c r="O433" s="330" t="s">
        <v>2724</v>
      </c>
      <c r="P433" s="331">
        <v>2.44630872483221E-5</v>
      </c>
      <c r="Q433" s="330" t="s">
        <v>2717</v>
      </c>
      <c r="R433" s="330" t="s">
        <v>2719</v>
      </c>
      <c r="S433" s="330" t="s">
        <v>2718</v>
      </c>
      <c r="T433" s="330" t="s">
        <v>2719</v>
      </c>
      <c r="U433" s="331">
        <v>2.44630872483221E-5</v>
      </c>
      <c r="V433" s="330" t="s">
        <v>2718</v>
      </c>
      <c r="W433" s="330" t="b">
        <v>0</v>
      </c>
      <c r="X433" s="330">
        <v>2021.0</v>
      </c>
      <c r="Y433" s="330" t="s">
        <v>2736</v>
      </c>
      <c r="Z433" s="330" t="s">
        <v>2713</v>
      </c>
      <c r="AA433" s="330"/>
      <c r="AB433" s="330" t="s">
        <v>2720</v>
      </c>
      <c r="AC433" s="330" t="s">
        <v>2737</v>
      </c>
      <c r="AD433" s="330" t="s">
        <v>419</v>
      </c>
    </row>
    <row r="434" ht="15.75" customHeight="1">
      <c r="A434" s="329" t="s">
        <v>418</v>
      </c>
      <c r="B434" s="330" t="s">
        <v>2710</v>
      </c>
      <c r="C434" s="330">
        <v>421.0</v>
      </c>
      <c r="D434" s="330">
        <v>107.0</v>
      </c>
      <c r="E434" s="330" t="s">
        <v>974</v>
      </c>
      <c r="F434" s="330" t="s">
        <v>2759</v>
      </c>
      <c r="G434" s="330"/>
      <c r="H434" s="330" t="s">
        <v>962</v>
      </c>
      <c r="I434" s="330" t="s">
        <v>2732</v>
      </c>
      <c r="J434" s="330"/>
      <c r="K434" s="330" t="s">
        <v>1188</v>
      </c>
      <c r="L434" s="330" t="s">
        <v>2748</v>
      </c>
      <c r="M434" s="330"/>
      <c r="N434" s="330" t="s">
        <v>2740</v>
      </c>
      <c r="O434" s="330" t="s">
        <v>2735</v>
      </c>
      <c r="P434" s="330">
        <v>1.02599</v>
      </c>
      <c r="Q434" s="330" t="s">
        <v>2717</v>
      </c>
      <c r="R434" s="330" t="s">
        <v>2715</v>
      </c>
      <c r="S434" s="330" t="s">
        <v>2718</v>
      </c>
      <c r="T434" s="330" t="s">
        <v>2719</v>
      </c>
      <c r="U434" s="330">
        <v>0.637522214075335</v>
      </c>
      <c r="V434" s="330" t="s">
        <v>2718</v>
      </c>
      <c r="W434" s="330" t="b">
        <v>0</v>
      </c>
      <c r="X434" s="330">
        <v>2021.0</v>
      </c>
      <c r="Y434" s="330" t="s">
        <v>2736</v>
      </c>
      <c r="Z434" s="330" t="s">
        <v>2713</v>
      </c>
      <c r="AA434" s="330"/>
      <c r="AB434" s="330" t="s">
        <v>2720</v>
      </c>
      <c r="AC434" s="330" t="s">
        <v>2737</v>
      </c>
      <c r="AD434" s="330" t="s">
        <v>419</v>
      </c>
    </row>
    <row r="435" ht="15.75" customHeight="1">
      <c r="A435" s="329" t="s">
        <v>418</v>
      </c>
      <c r="B435" s="330" t="s">
        <v>2710</v>
      </c>
      <c r="C435" s="330">
        <v>422.0</v>
      </c>
      <c r="D435" s="330">
        <v>107.0</v>
      </c>
      <c r="E435" s="330" t="s">
        <v>974</v>
      </c>
      <c r="F435" s="330" t="s">
        <v>2759</v>
      </c>
      <c r="G435" s="330"/>
      <c r="H435" s="330" t="s">
        <v>962</v>
      </c>
      <c r="I435" s="330" t="s">
        <v>2732</v>
      </c>
      <c r="J435" s="330"/>
      <c r="K435" s="330" t="s">
        <v>1188</v>
      </c>
      <c r="L435" s="330" t="s">
        <v>2748</v>
      </c>
      <c r="M435" s="330"/>
      <c r="N435" s="330" t="s">
        <v>2740</v>
      </c>
      <c r="O435" s="330" t="s">
        <v>2716</v>
      </c>
      <c r="P435" s="330">
        <v>1.01406</v>
      </c>
      <c r="Q435" s="330" t="s">
        <v>2717</v>
      </c>
      <c r="R435" s="330" t="s">
        <v>2715</v>
      </c>
      <c r="S435" s="330" t="s">
        <v>2718</v>
      </c>
      <c r="T435" s="330" t="s">
        <v>2719</v>
      </c>
      <c r="U435" s="330">
        <v>0.630109237327103</v>
      </c>
      <c r="V435" s="330" t="s">
        <v>2718</v>
      </c>
      <c r="W435" s="330" t="b">
        <v>0</v>
      </c>
      <c r="X435" s="330">
        <v>2021.0</v>
      </c>
      <c r="Y435" s="330" t="s">
        <v>2736</v>
      </c>
      <c r="Z435" s="330" t="s">
        <v>2713</v>
      </c>
      <c r="AA435" s="330"/>
      <c r="AB435" s="330" t="s">
        <v>2720</v>
      </c>
      <c r="AC435" s="330" t="s">
        <v>2737</v>
      </c>
      <c r="AD435" s="330" t="s">
        <v>419</v>
      </c>
    </row>
    <row r="436" ht="15.75" customHeight="1">
      <c r="A436" s="329" t="s">
        <v>418</v>
      </c>
      <c r="B436" s="330" t="s">
        <v>2710</v>
      </c>
      <c r="C436" s="330">
        <v>423.0</v>
      </c>
      <c r="D436" s="330">
        <v>107.0</v>
      </c>
      <c r="E436" s="330" t="s">
        <v>974</v>
      </c>
      <c r="F436" s="330" t="s">
        <v>2759</v>
      </c>
      <c r="G436" s="330"/>
      <c r="H436" s="330" t="s">
        <v>962</v>
      </c>
      <c r="I436" s="330" t="s">
        <v>2732</v>
      </c>
      <c r="J436" s="330"/>
      <c r="K436" s="330" t="s">
        <v>1188</v>
      </c>
      <c r="L436" s="330" t="s">
        <v>2748</v>
      </c>
      <c r="M436" s="330"/>
      <c r="N436" s="330" t="s">
        <v>2740</v>
      </c>
      <c r="O436" s="330" t="s">
        <v>2721</v>
      </c>
      <c r="P436" s="331">
        <v>8.0E-6</v>
      </c>
      <c r="Q436" s="330" t="s">
        <v>2717</v>
      </c>
      <c r="R436" s="330" t="s">
        <v>2715</v>
      </c>
      <c r="S436" s="330" t="s">
        <v>2718</v>
      </c>
      <c r="T436" s="330" t="s">
        <v>2719</v>
      </c>
      <c r="U436" s="331">
        <v>4.970981893196E-6</v>
      </c>
      <c r="V436" s="330" t="s">
        <v>2718</v>
      </c>
      <c r="W436" s="330" t="b">
        <v>0</v>
      </c>
      <c r="X436" s="330">
        <v>2021.0</v>
      </c>
      <c r="Y436" s="330" t="s">
        <v>2736</v>
      </c>
      <c r="Z436" s="330" t="s">
        <v>2713</v>
      </c>
      <c r="AA436" s="330"/>
      <c r="AB436" s="330" t="s">
        <v>2720</v>
      </c>
      <c r="AC436" s="330" t="s">
        <v>2737</v>
      </c>
      <c r="AD436" s="330" t="s">
        <v>419</v>
      </c>
    </row>
    <row r="437" ht="15.75" customHeight="1">
      <c r="A437" s="329" t="s">
        <v>418</v>
      </c>
      <c r="B437" s="330" t="s">
        <v>2710</v>
      </c>
      <c r="C437" s="330">
        <v>424.0</v>
      </c>
      <c r="D437" s="330">
        <v>107.0</v>
      </c>
      <c r="E437" s="330" t="s">
        <v>974</v>
      </c>
      <c r="F437" s="330" t="s">
        <v>2759</v>
      </c>
      <c r="G437" s="330"/>
      <c r="H437" s="330" t="s">
        <v>962</v>
      </c>
      <c r="I437" s="330" t="s">
        <v>2732</v>
      </c>
      <c r="J437" s="330"/>
      <c r="K437" s="330" t="s">
        <v>1188</v>
      </c>
      <c r="L437" s="330" t="s">
        <v>2748</v>
      </c>
      <c r="M437" s="330"/>
      <c r="N437" s="330" t="s">
        <v>2740</v>
      </c>
      <c r="O437" s="330" t="s">
        <v>2724</v>
      </c>
      <c r="P437" s="331">
        <v>3.93624161073825E-5</v>
      </c>
      <c r="Q437" s="330" t="s">
        <v>2717</v>
      </c>
      <c r="R437" s="330" t="s">
        <v>2715</v>
      </c>
      <c r="S437" s="330" t="s">
        <v>2718</v>
      </c>
      <c r="T437" s="330" t="s">
        <v>2719</v>
      </c>
      <c r="U437" s="331">
        <v>2.44587322177926E-5</v>
      </c>
      <c r="V437" s="330" t="s">
        <v>2718</v>
      </c>
      <c r="W437" s="330" t="b">
        <v>0</v>
      </c>
      <c r="X437" s="330">
        <v>2021.0</v>
      </c>
      <c r="Y437" s="330" t="s">
        <v>2736</v>
      </c>
      <c r="Z437" s="330" t="s">
        <v>2713</v>
      </c>
      <c r="AA437" s="330"/>
      <c r="AB437" s="330" t="s">
        <v>2720</v>
      </c>
      <c r="AC437" s="330" t="s">
        <v>2737</v>
      </c>
      <c r="AD437" s="330" t="s">
        <v>419</v>
      </c>
    </row>
    <row r="438" ht="15.75" customHeight="1">
      <c r="A438" s="329" t="s">
        <v>418</v>
      </c>
      <c r="B438" s="330" t="s">
        <v>2710</v>
      </c>
      <c r="C438" s="330">
        <v>425.0</v>
      </c>
      <c r="D438" s="330">
        <v>108.0</v>
      </c>
      <c r="E438" s="330" t="s">
        <v>974</v>
      </c>
      <c r="F438" s="330" t="s">
        <v>2759</v>
      </c>
      <c r="G438" s="330"/>
      <c r="H438" s="330" t="s">
        <v>962</v>
      </c>
      <c r="I438" s="330" t="s">
        <v>2732</v>
      </c>
      <c r="J438" s="330"/>
      <c r="K438" s="330" t="s">
        <v>1188</v>
      </c>
      <c r="L438" s="330" t="s">
        <v>2749</v>
      </c>
      <c r="M438" s="330"/>
      <c r="N438" s="330" t="s">
        <v>2740</v>
      </c>
      <c r="O438" s="330" t="s">
        <v>2735</v>
      </c>
      <c r="P438" s="330">
        <v>1.17085</v>
      </c>
      <c r="Q438" s="330" t="s">
        <v>2717</v>
      </c>
      <c r="R438" s="330" t="s">
        <v>2715</v>
      </c>
      <c r="S438" s="330" t="s">
        <v>2718</v>
      </c>
      <c r="T438" s="330" t="s">
        <v>2719</v>
      </c>
      <c r="U438" s="330">
        <v>0.727534268706426</v>
      </c>
      <c r="V438" s="330" t="s">
        <v>2718</v>
      </c>
      <c r="W438" s="330" t="b">
        <v>0</v>
      </c>
      <c r="X438" s="330">
        <v>2021.0</v>
      </c>
      <c r="Y438" s="330" t="s">
        <v>2736</v>
      </c>
      <c r="Z438" s="330" t="s">
        <v>2713</v>
      </c>
      <c r="AA438" s="330"/>
      <c r="AB438" s="330" t="s">
        <v>2720</v>
      </c>
      <c r="AC438" s="330" t="s">
        <v>2737</v>
      </c>
      <c r="AD438" s="330" t="s">
        <v>419</v>
      </c>
    </row>
    <row r="439" ht="15.75" customHeight="1">
      <c r="A439" s="329" t="s">
        <v>418</v>
      </c>
      <c r="B439" s="330" t="s">
        <v>2710</v>
      </c>
      <c r="C439" s="330">
        <v>426.0</v>
      </c>
      <c r="D439" s="330">
        <v>108.0</v>
      </c>
      <c r="E439" s="330" t="s">
        <v>974</v>
      </c>
      <c r="F439" s="330" t="s">
        <v>2759</v>
      </c>
      <c r="G439" s="330"/>
      <c r="H439" s="330" t="s">
        <v>962</v>
      </c>
      <c r="I439" s="330" t="s">
        <v>2732</v>
      </c>
      <c r="J439" s="330"/>
      <c r="K439" s="330" t="s">
        <v>1188</v>
      </c>
      <c r="L439" s="330" t="s">
        <v>2749</v>
      </c>
      <c r="M439" s="330"/>
      <c r="N439" s="330" t="s">
        <v>2740</v>
      </c>
      <c r="O439" s="330" t="s">
        <v>2716</v>
      </c>
      <c r="P439" s="330">
        <v>1.15892</v>
      </c>
      <c r="Q439" s="330" t="s">
        <v>2717</v>
      </c>
      <c r="R439" s="330" t="s">
        <v>2715</v>
      </c>
      <c r="S439" s="330" t="s">
        <v>2718</v>
      </c>
      <c r="T439" s="330" t="s">
        <v>2719</v>
      </c>
      <c r="U439" s="330">
        <v>0.720121291958194</v>
      </c>
      <c r="V439" s="330" t="s">
        <v>2718</v>
      </c>
      <c r="W439" s="330" t="b">
        <v>0</v>
      </c>
      <c r="X439" s="330">
        <v>2021.0</v>
      </c>
      <c r="Y439" s="330" t="s">
        <v>2736</v>
      </c>
      <c r="Z439" s="330" t="s">
        <v>2713</v>
      </c>
      <c r="AA439" s="330"/>
      <c r="AB439" s="330" t="s">
        <v>2720</v>
      </c>
      <c r="AC439" s="330" t="s">
        <v>2737</v>
      </c>
      <c r="AD439" s="330" t="s">
        <v>419</v>
      </c>
    </row>
    <row r="440" ht="15.75" customHeight="1">
      <c r="A440" s="329" t="s">
        <v>418</v>
      </c>
      <c r="B440" s="330" t="s">
        <v>2710</v>
      </c>
      <c r="C440" s="330">
        <v>427.0</v>
      </c>
      <c r="D440" s="330">
        <v>108.0</v>
      </c>
      <c r="E440" s="330" t="s">
        <v>974</v>
      </c>
      <c r="F440" s="330" t="s">
        <v>2759</v>
      </c>
      <c r="G440" s="330"/>
      <c r="H440" s="330" t="s">
        <v>962</v>
      </c>
      <c r="I440" s="330" t="s">
        <v>2732</v>
      </c>
      <c r="J440" s="330"/>
      <c r="K440" s="330" t="s">
        <v>1188</v>
      </c>
      <c r="L440" s="330" t="s">
        <v>2749</v>
      </c>
      <c r="M440" s="330"/>
      <c r="N440" s="330" t="s">
        <v>2740</v>
      </c>
      <c r="O440" s="330" t="s">
        <v>2721</v>
      </c>
      <c r="P440" s="331">
        <v>8.0E-6</v>
      </c>
      <c r="Q440" s="330" t="s">
        <v>2717</v>
      </c>
      <c r="R440" s="330" t="s">
        <v>2715</v>
      </c>
      <c r="S440" s="330" t="s">
        <v>2718</v>
      </c>
      <c r="T440" s="330" t="s">
        <v>2719</v>
      </c>
      <c r="U440" s="331">
        <v>4.970981893196E-6</v>
      </c>
      <c r="V440" s="330" t="s">
        <v>2718</v>
      </c>
      <c r="W440" s="330" t="b">
        <v>0</v>
      </c>
      <c r="X440" s="330">
        <v>2021.0</v>
      </c>
      <c r="Y440" s="330" t="s">
        <v>2736</v>
      </c>
      <c r="Z440" s="330" t="s">
        <v>2713</v>
      </c>
      <c r="AA440" s="330"/>
      <c r="AB440" s="330" t="s">
        <v>2720</v>
      </c>
      <c r="AC440" s="330" t="s">
        <v>2737</v>
      </c>
      <c r="AD440" s="330" t="s">
        <v>419</v>
      </c>
    </row>
    <row r="441" ht="15.75" customHeight="1">
      <c r="A441" s="329" t="s">
        <v>418</v>
      </c>
      <c r="B441" s="330" t="s">
        <v>2710</v>
      </c>
      <c r="C441" s="330">
        <v>428.0</v>
      </c>
      <c r="D441" s="330">
        <v>108.0</v>
      </c>
      <c r="E441" s="330" t="s">
        <v>974</v>
      </c>
      <c r="F441" s="330" t="s">
        <v>2759</v>
      </c>
      <c r="G441" s="330"/>
      <c r="H441" s="330" t="s">
        <v>962</v>
      </c>
      <c r="I441" s="330" t="s">
        <v>2732</v>
      </c>
      <c r="J441" s="330"/>
      <c r="K441" s="330" t="s">
        <v>1188</v>
      </c>
      <c r="L441" s="330" t="s">
        <v>2749</v>
      </c>
      <c r="M441" s="330"/>
      <c r="N441" s="330" t="s">
        <v>2740</v>
      </c>
      <c r="O441" s="330" t="s">
        <v>2724</v>
      </c>
      <c r="P441" s="331">
        <v>3.93624161073825E-5</v>
      </c>
      <c r="Q441" s="330" t="s">
        <v>2717</v>
      </c>
      <c r="R441" s="330" t="s">
        <v>2715</v>
      </c>
      <c r="S441" s="330" t="s">
        <v>2718</v>
      </c>
      <c r="T441" s="330" t="s">
        <v>2719</v>
      </c>
      <c r="U441" s="331">
        <v>2.44587322177926E-5</v>
      </c>
      <c r="V441" s="330" t="s">
        <v>2718</v>
      </c>
      <c r="W441" s="330" t="b">
        <v>0</v>
      </c>
      <c r="X441" s="330">
        <v>2021.0</v>
      </c>
      <c r="Y441" s="330" t="s">
        <v>2736</v>
      </c>
      <c r="Z441" s="330" t="s">
        <v>2713</v>
      </c>
      <c r="AA441" s="330"/>
      <c r="AB441" s="330" t="s">
        <v>2720</v>
      </c>
      <c r="AC441" s="330" t="s">
        <v>2737</v>
      </c>
      <c r="AD441" s="330" t="s">
        <v>419</v>
      </c>
    </row>
    <row r="442" ht="15.75" customHeight="1">
      <c r="A442" s="329" t="s">
        <v>418</v>
      </c>
      <c r="B442" s="330" t="s">
        <v>2710</v>
      </c>
      <c r="C442" s="330">
        <v>429.0</v>
      </c>
      <c r="D442" s="330">
        <v>109.0</v>
      </c>
      <c r="E442" s="330" t="s">
        <v>974</v>
      </c>
      <c r="F442" s="330" t="s">
        <v>2759</v>
      </c>
      <c r="G442" s="330"/>
      <c r="H442" s="330" t="s">
        <v>962</v>
      </c>
      <c r="I442" s="330" t="s">
        <v>2732</v>
      </c>
      <c r="J442" s="330"/>
      <c r="K442" s="330" t="s">
        <v>1188</v>
      </c>
      <c r="L442" s="330" t="s">
        <v>2750</v>
      </c>
      <c r="M442" s="330"/>
      <c r="N442" s="330" t="s">
        <v>2740</v>
      </c>
      <c r="O442" s="330" t="s">
        <v>2735</v>
      </c>
      <c r="P442" s="330">
        <v>1.31572</v>
      </c>
      <c r="Q442" s="330" t="s">
        <v>2717</v>
      </c>
      <c r="R442" s="330" t="s">
        <v>2715</v>
      </c>
      <c r="S442" s="330" t="s">
        <v>2718</v>
      </c>
      <c r="T442" s="330" t="s">
        <v>2719</v>
      </c>
      <c r="U442" s="330">
        <v>0.817552537064883</v>
      </c>
      <c r="V442" s="330" t="s">
        <v>2718</v>
      </c>
      <c r="W442" s="330" t="b">
        <v>0</v>
      </c>
      <c r="X442" s="330">
        <v>2021.0</v>
      </c>
      <c r="Y442" s="330" t="s">
        <v>2736</v>
      </c>
      <c r="Z442" s="330" t="s">
        <v>2713</v>
      </c>
      <c r="AA442" s="330"/>
      <c r="AB442" s="330" t="s">
        <v>2720</v>
      </c>
      <c r="AC442" s="330" t="s">
        <v>2737</v>
      </c>
      <c r="AD442" s="330" t="s">
        <v>419</v>
      </c>
    </row>
    <row r="443" ht="15.75" customHeight="1">
      <c r="A443" s="329" t="s">
        <v>418</v>
      </c>
      <c r="B443" s="330" t="s">
        <v>2710</v>
      </c>
      <c r="C443" s="330">
        <v>430.0</v>
      </c>
      <c r="D443" s="330">
        <v>109.0</v>
      </c>
      <c r="E443" s="330" t="s">
        <v>974</v>
      </c>
      <c r="F443" s="330" t="s">
        <v>2759</v>
      </c>
      <c r="G443" s="330"/>
      <c r="H443" s="330" t="s">
        <v>962</v>
      </c>
      <c r="I443" s="330" t="s">
        <v>2732</v>
      </c>
      <c r="J443" s="330"/>
      <c r="K443" s="330" t="s">
        <v>1188</v>
      </c>
      <c r="L443" s="330" t="s">
        <v>2750</v>
      </c>
      <c r="M443" s="330"/>
      <c r="N443" s="330" t="s">
        <v>2740</v>
      </c>
      <c r="O443" s="330" t="s">
        <v>2716</v>
      </c>
      <c r="P443" s="330">
        <v>1.30379</v>
      </c>
      <c r="Q443" s="330" t="s">
        <v>2717</v>
      </c>
      <c r="R443" s="330" t="s">
        <v>2715</v>
      </c>
      <c r="S443" s="330" t="s">
        <v>2718</v>
      </c>
      <c r="T443" s="330" t="s">
        <v>2719</v>
      </c>
      <c r="U443" s="330">
        <v>0.810139560316651</v>
      </c>
      <c r="V443" s="330" t="s">
        <v>2718</v>
      </c>
      <c r="W443" s="330" t="b">
        <v>0</v>
      </c>
      <c r="X443" s="330">
        <v>2021.0</v>
      </c>
      <c r="Y443" s="330" t="s">
        <v>2736</v>
      </c>
      <c r="Z443" s="330" t="s">
        <v>2713</v>
      </c>
      <c r="AA443" s="330"/>
      <c r="AB443" s="330" t="s">
        <v>2720</v>
      </c>
      <c r="AC443" s="330" t="s">
        <v>2737</v>
      </c>
      <c r="AD443" s="330" t="s">
        <v>419</v>
      </c>
    </row>
    <row r="444" ht="15.75" customHeight="1">
      <c r="A444" s="329" t="s">
        <v>418</v>
      </c>
      <c r="B444" s="330" t="s">
        <v>2710</v>
      </c>
      <c r="C444" s="330">
        <v>431.0</v>
      </c>
      <c r="D444" s="330">
        <v>109.0</v>
      </c>
      <c r="E444" s="330" t="s">
        <v>974</v>
      </c>
      <c r="F444" s="330" t="s">
        <v>2759</v>
      </c>
      <c r="G444" s="330"/>
      <c r="H444" s="330" t="s">
        <v>962</v>
      </c>
      <c r="I444" s="330" t="s">
        <v>2732</v>
      </c>
      <c r="J444" s="330"/>
      <c r="K444" s="330" t="s">
        <v>1188</v>
      </c>
      <c r="L444" s="330" t="s">
        <v>2750</v>
      </c>
      <c r="M444" s="330"/>
      <c r="N444" s="330" t="s">
        <v>2740</v>
      </c>
      <c r="O444" s="330" t="s">
        <v>2721</v>
      </c>
      <c r="P444" s="331">
        <v>8.0E-6</v>
      </c>
      <c r="Q444" s="330" t="s">
        <v>2717</v>
      </c>
      <c r="R444" s="330" t="s">
        <v>2715</v>
      </c>
      <c r="S444" s="330" t="s">
        <v>2718</v>
      </c>
      <c r="T444" s="330" t="s">
        <v>2719</v>
      </c>
      <c r="U444" s="331">
        <v>4.970981893196E-6</v>
      </c>
      <c r="V444" s="330" t="s">
        <v>2718</v>
      </c>
      <c r="W444" s="330" t="b">
        <v>0</v>
      </c>
      <c r="X444" s="330">
        <v>2021.0</v>
      </c>
      <c r="Y444" s="330" t="s">
        <v>2736</v>
      </c>
      <c r="Z444" s="330" t="s">
        <v>2713</v>
      </c>
      <c r="AA444" s="330"/>
      <c r="AB444" s="330" t="s">
        <v>2720</v>
      </c>
      <c r="AC444" s="330" t="s">
        <v>2737</v>
      </c>
      <c r="AD444" s="330" t="s">
        <v>419</v>
      </c>
    </row>
    <row r="445" ht="15.75" customHeight="1">
      <c r="A445" s="329" t="s">
        <v>418</v>
      </c>
      <c r="B445" s="330" t="s">
        <v>2710</v>
      </c>
      <c r="C445" s="330">
        <v>432.0</v>
      </c>
      <c r="D445" s="330">
        <v>109.0</v>
      </c>
      <c r="E445" s="330" t="s">
        <v>974</v>
      </c>
      <c r="F445" s="330" t="s">
        <v>2759</v>
      </c>
      <c r="G445" s="330"/>
      <c r="H445" s="330" t="s">
        <v>962</v>
      </c>
      <c r="I445" s="330" t="s">
        <v>2732</v>
      </c>
      <c r="J445" s="330"/>
      <c r="K445" s="330" t="s">
        <v>1188</v>
      </c>
      <c r="L445" s="330" t="s">
        <v>2750</v>
      </c>
      <c r="M445" s="330"/>
      <c r="N445" s="330" t="s">
        <v>2740</v>
      </c>
      <c r="O445" s="330" t="s">
        <v>2724</v>
      </c>
      <c r="P445" s="331">
        <v>3.93624161073825E-5</v>
      </c>
      <c r="Q445" s="330" t="s">
        <v>2717</v>
      </c>
      <c r="R445" s="330" t="s">
        <v>2715</v>
      </c>
      <c r="S445" s="330" t="s">
        <v>2718</v>
      </c>
      <c r="T445" s="330" t="s">
        <v>2719</v>
      </c>
      <c r="U445" s="331">
        <v>2.44587322177926E-5</v>
      </c>
      <c r="V445" s="330" t="s">
        <v>2718</v>
      </c>
      <c r="W445" s="330" t="b">
        <v>0</v>
      </c>
      <c r="X445" s="330">
        <v>2021.0</v>
      </c>
      <c r="Y445" s="330" t="s">
        <v>2736</v>
      </c>
      <c r="Z445" s="330" t="s">
        <v>2713</v>
      </c>
      <c r="AA445" s="330"/>
      <c r="AB445" s="330" t="s">
        <v>2720</v>
      </c>
      <c r="AC445" s="330" t="s">
        <v>2737</v>
      </c>
      <c r="AD445" s="330" t="s">
        <v>419</v>
      </c>
    </row>
    <row r="446" ht="15.75" customHeight="1">
      <c r="A446" s="329" t="s">
        <v>418</v>
      </c>
      <c r="B446" s="330" t="s">
        <v>2710</v>
      </c>
      <c r="C446" s="330">
        <v>433.0</v>
      </c>
      <c r="D446" s="330">
        <v>110.0</v>
      </c>
      <c r="E446" s="330" t="s">
        <v>974</v>
      </c>
      <c r="F446" s="330" t="s">
        <v>2759</v>
      </c>
      <c r="G446" s="330"/>
      <c r="H446" s="330" t="s">
        <v>962</v>
      </c>
      <c r="I446" s="330" t="s">
        <v>2732</v>
      </c>
      <c r="J446" s="330"/>
      <c r="K446" s="330" t="s">
        <v>1188</v>
      </c>
      <c r="L446" s="330" t="s">
        <v>2733</v>
      </c>
      <c r="M446" s="330"/>
      <c r="N446" s="330" t="s">
        <v>2740</v>
      </c>
      <c r="O446" s="330" t="s">
        <v>2735</v>
      </c>
      <c r="P446" s="330">
        <v>1.1245</v>
      </c>
      <c r="Q446" s="330" t="s">
        <v>2717</v>
      </c>
      <c r="R446" s="330" t="s">
        <v>2715</v>
      </c>
      <c r="S446" s="330" t="s">
        <v>2718</v>
      </c>
      <c r="T446" s="330" t="s">
        <v>2719</v>
      </c>
      <c r="U446" s="330">
        <v>0.698733642362707</v>
      </c>
      <c r="V446" s="330" t="s">
        <v>2718</v>
      </c>
      <c r="W446" s="330" t="b">
        <v>0</v>
      </c>
      <c r="X446" s="330">
        <v>2021.0</v>
      </c>
      <c r="Y446" s="330" t="s">
        <v>2736</v>
      </c>
      <c r="Z446" s="330" t="s">
        <v>2713</v>
      </c>
      <c r="AA446" s="330"/>
      <c r="AB446" s="330" t="s">
        <v>2720</v>
      </c>
      <c r="AC446" s="330" t="s">
        <v>2737</v>
      </c>
      <c r="AD446" s="330" t="s">
        <v>419</v>
      </c>
    </row>
    <row r="447" ht="15.75" customHeight="1">
      <c r="A447" s="329" t="s">
        <v>418</v>
      </c>
      <c r="B447" s="330" t="s">
        <v>2710</v>
      </c>
      <c r="C447" s="330">
        <v>434.0</v>
      </c>
      <c r="D447" s="330">
        <v>110.0</v>
      </c>
      <c r="E447" s="330" t="s">
        <v>974</v>
      </c>
      <c r="F447" s="330" t="s">
        <v>2759</v>
      </c>
      <c r="G447" s="330"/>
      <c r="H447" s="330" t="s">
        <v>962</v>
      </c>
      <c r="I447" s="330" t="s">
        <v>2732</v>
      </c>
      <c r="J447" s="330"/>
      <c r="K447" s="330" t="s">
        <v>1188</v>
      </c>
      <c r="L447" s="330" t="s">
        <v>2733</v>
      </c>
      <c r="M447" s="330"/>
      <c r="N447" s="330" t="s">
        <v>2740</v>
      </c>
      <c r="O447" s="330" t="s">
        <v>2716</v>
      </c>
      <c r="P447" s="330">
        <v>1.11256</v>
      </c>
      <c r="Q447" s="330" t="s">
        <v>2717</v>
      </c>
      <c r="R447" s="330" t="s">
        <v>2715</v>
      </c>
      <c r="S447" s="330" t="s">
        <v>2718</v>
      </c>
      <c r="T447" s="330" t="s">
        <v>2719</v>
      </c>
      <c r="U447" s="330">
        <v>0.691314451887109</v>
      </c>
      <c r="V447" s="330" t="s">
        <v>2718</v>
      </c>
      <c r="W447" s="330" t="b">
        <v>0</v>
      </c>
      <c r="X447" s="330">
        <v>2021.0</v>
      </c>
      <c r="Y447" s="330" t="s">
        <v>2736</v>
      </c>
      <c r="Z447" s="330" t="s">
        <v>2713</v>
      </c>
      <c r="AA447" s="330"/>
      <c r="AB447" s="330" t="s">
        <v>2720</v>
      </c>
      <c r="AC447" s="330" t="s">
        <v>2737</v>
      </c>
      <c r="AD447" s="330" t="s">
        <v>419</v>
      </c>
    </row>
    <row r="448" ht="15.75" customHeight="1">
      <c r="A448" s="329" t="s">
        <v>418</v>
      </c>
      <c r="B448" s="330" t="s">
        <v>2710</v>
      </c>
      <c r="C448" s="330">
        <v>435.0</v>
      </c>
      <c r="D448" s="330">
        <v>110.0</v>
      </c>
      <c r="E448" s="330" t="s">
        <v>974</v>
      </c>
      <c r="F448" s="330" t="s">
        <v>2759</v>
      </c>
      <c r="G448" s="330"/>
      <c r="H448" s="330" t="s">
        <v>962</v>
      </c>
      <c r="I448" s="330" t="s">
        <v>2732</v>
      </c>
      <c r="J448" s="330"/>
      <c r="K448" s="330" t="s">
        <v>1188</v>
      </c>
      <c r="L448" s="330" t="s">
        <v>2733</v>
      </c>
      <c r="M448" s="330"/>
      <c r="N448" s="330" t="s">
        <v>2740</v>
      </c>
      <c r="O448" s="330" t="s">
        <v>2721</v>
      </c>
      <c r="P448" s="331">
        <v>8.0E-6</v>
      </c>
      <c r="Q448" s="330" t="s">
        <v>2717</v>
      </c>
      <c r="R448" s="330" t="s">
        <v>2715</v>
      </c>
      <c r="S448" s="330" t="s">
        <v>2718</v>
      </c>
      <c r="T448" s="330" t="s">
        <v>2719</v>
      </c>
      <c r="U448" s="331">
        <v>4.970981893196E-6</v>
      </c>
      <c r="V448" s="330" t="s">
        <v>2718</v>
      </c>
      <c r="W448" s="330" t="b">
        <v>0</v>
      </c>
      <c r="X448" s="330">
        <v>2021.0</v>
      </c>
      <c r="Y448" s="330" t="s">
        <v>2736</v>
      </c>
      <c r="Z448" s="330" t="s">
        <v>2713</v>
      </c>
      <c r="AA448" s="330"/>
      <c r="AB448" s="330" t="s">
        <v>2720</v>
      </c>
      <c r="AC448" s="330" t="s">
        <v>2737</v>
      </c>
      <c r="AD448" s="330" t="s">
        <v>419</v>
      </c>
    </row>
    <row r="449" ht="15.75" customHeight="1">
      <c r="A449" s="329" t="s">
        <v>418</v>
      </c>
      <c r="B449" s="330" t="s">
        <v>2710</v>
      </c>
      <c r="C449" s="330">
        <v>436.0</v>
      </c>
      <c r="D449" s="330">
        <v>110.0</v>
      </c>
      <c r="E449" s="330" t="s">
        <v>974</v>
      </c>
      <c r="F449" s="330" t="s">
        <v>2759</v>
      </c>
      <c r="G449" s="330"/>
      <c r="H449" s="330" t="s">
        <v>962</v>
      </c>
      <c r="I449" s="330" t="s">
        <v>2732</v>
      </c>
      <c r="J449" s="330"/>
      <c r="K449" s="330" t="s">
        <v>1188</v>
      </c>
      <c r="L449" s="330" t="s">
        <v>2733</v>
      </c>
      <c r="M449" s="330"/>
      <c r="N449" s="330" t="s">
        <v>2740</v>
      </c>
      <c r="O449" s="330" t="s">
        <v>2724</v>
      </c>
      <c r="P449" s="331">
        <v>3.93624161073825E-5</v>
      </c>
      <c r="Q449" s="330" t="s">
        <v>2717</v>
      </c>
      <c r="R449" s="330" t="s">
        <v>2715</v>
      </c>
      <c r="S449" s="330" t="s">
        <v>2718</v>
      </c>
      <c r="T449" s="330" t="s">
        <v>2719</v>
      </c>
      <c r="U449" s="331">
        <v>2.44587322177926E-5</v>
      </c>
      <c r="V449" s="330" t="s">
        <v>2718</v>
      </c>
      <c r="W449" s="330" t="b">
        <v>0</v>
      </c>
      <c r="X449" s="330">
        <v>2021.0</v>
      </c>
      <c r="Y449" s="330" t="s">
        <v>2736</v>
      </c>
      <c r="Z449" s="330" t="s">
        <v>2713</v>
      </c>
      <c r="AA449" s="330"/>
      <c r="AB449" s="330" t="s">
        <v>2720</v>
      </c>
      <c r="AC449" s="330" t="s">
        <v>2737</v>
      </c>
      <c r="AD449" s="330" t="s">
        <v>419</v>
      </c>
    </row>
    <row r="450" ht="15.75" customHeight="1">
      <c r="A450" s="329" t="s">
        <v>418</v>
      </c>
      <c r="B450" s="330" t="s">
        <v>2710</v>
      </c>
      <c r="C450" s="330">
        <v>437.0</v>
      </c>
      <c r="D450" s="330">
        <v>111.0</v>
      </c>
      <c r="E450" s="330" t="s">
        <v>974</v>
      </c>
      <c r="F450" s="330" t="s">
        <v>2760</v>
      </c>
      <c r="G450" s="330"/>
      <c r="H450" s="330" t="s">
        <v>962</v>
      </c>
      <c r="I450" s="330" t="s">
        <v>2732</v>
      </c>
      <c r="J450" s="330"/>
      <c r="K450" s="330" t="s">
        <v>1188</v>
      </c>
      <c r="L450" s="330" t="s">
        <v>2748</v>
      </c>
      <c r="M450" s="330"/>
      <c r="N450" s="330" t="s">
        <v>2734</v>
      </c>
      <c r="O450" s="330" t="s">
        <v>2735</v>
      </c>
      <c r="P450" s="330">
        <v>0.9118</v>
      </c>
      <c r="Q450" s="330" t="s">
        <v>2717</v>
      </c>
      <c r="R450" s="330" t="s">
        <v>2719</v>
      </c>
      <c r="S450" s="330" t="s">
        <v>2718</v>
      </c>
      <c r="T450" s="330" t="s">
        <v>2719</v>
      </c>
      <c r="U450" s="330">
        <v>0.9118</v>
      </c>
      <c r="V450" s="330" t="s">
        <v>2718</v>
      </c>
      <c r="W450" s="330" t="b">
        <v>0</v>
      </c>
      <c r="X450" s="330">
        <v>2021.0</v>
      </c>
      <c r="Y450" s="330" t="s">
        <v>2736</v>
      </c>
      <c r="Z450" s="330" t="s">
        <v>2713</v>
      </c>
      <c r="AA450" s="330"/>
      <c r="AB450" s="330" t="s">
        <v>2720</v>
      </c>
      <c r="AC450" s="330" t="s">
        <v>2737</v>
      </c>
      <c r="AD450" s="330" t="s">
        <v>419</v>
      </c>
    </row>
    <row r="451" ht="15.75" customHeight="1">
      <c r="A451" s="329" t="s">
        <v>418</v>
      </c>
      <c r="B451" s="330" t="s">
        <v>2710</v>
      </c>
      <c r="C451" s="330">
        <v>438.0</v>
      </c>
      <c r="D451" s="330">
        <v>111.0</v>
      </c>
      <c r="E451" s="330" t="s">
        <v>974</v>
      </c>
      <c r="F451" s="330" t="s">
        <v>2760</v>
      </c>
      <c r="G451" s="330"/>
      <c r="H451" s="330" t="s">
        <v>962</v>
      </c>
      <c r="I451" s="330" t="s">
        <v>2732</v>
      </c>
      <c r="J451" s="330"/>
      <c r="K451" s="330" t="s">
        <v>1188</v>
      </c>
      <c r="L451" s="330" t="s">
        <v>2748</v>
      </c>
      <c r="M451" s="330"/>
      <c r="N451" s="330" t="s">
        <v>2734</v>
      </c>
      <c r="O451" s="330" t="s">
        <v>2716</v>
      </c>
      <c r="P451" s="330">
        <v>0.89969</v>
      </c>
      <c r="Q451" s="330" t="s">
        <v>2717</v>
      </c>
      <c r="R451" s="330" t="s">
        <v>2719</v>
      </c>
      <c r="S451" s="330" t="s">
        <v>2718</v>
      </c>
      <c r="T451" s="330" t="s">
        <v>2719</v>
      </c>
      <c r="U451" s="330">
        <v>0.89969</v>
      </c>
      <c r="V451" s="330" t="s">
        <v>2718</v>
      </c>
      <c r="W451" s="330" t="b">
        <v>0</v>
      </c>
      <c r="X451" s="330">
        <v>2021.0</v>
      </c>
      <c r="Y451" s="330" t="s">
        <v>2736</v>
      </c>
      <c r="Z451" s="330" t="s">
        <v>2713</v>
      </c>
      <c r="AA451" s="330"/>
      <c r="AB451" s="330" t="s">
        <v>2720</v>
      </c>
      <c r="AC451" s="330" t="s">
        <v>2737</v>
      </c>
      <c r="AD451" s="330" t="s">
        <v>419</v>
      </c>
    </row>
    <row r="452" ht="15.75" customHeight="1">
      <c r="A452" s="329" t="s">
        <v>418</v>
      </c>
      <c r="B452" s="330" t="s">
        <v>2710</v>
      </c>
      <c r="C452" s="330">
        <v>439.0</v>
      </c>
      <c r="D452" s="330">
        <v>111.0</v>
      </c>
      <c r="E452" s="330" t="s">
        <v>974</v>
      </c>
      <c r="F452" s="330" t="s">
        <v>2760</v>
      </c>
      <c r="G452" s="330"/>
      <c r="H452" s="330" t="s">
        <v>962</v>
      </c>
      <c r="I452" s="330" t="s">
        <v>2732</v>
      </c>
      <c r="J452" s="330"/>
      <c r="K452" s="330" t="s">
        <v>1188</v>
      </c>
      <c r="L452" s="330" t="s">
        <v>2748</v>
      </c>
      <c r="M452" s="330"/>
      <c r="N452" s="330" t="s">
        <v>2734</v>
      </c>
      <c r="O452" s="330" t="s">
        <v>2721</v>
      </c>
      <c r="P452" s="331">
        <v>8.0E-6</v>
      </c>
      <c r="Q452" s="330" t="s">
        <v>2717</v>
      </c>
      <c r="R452" s="330" t="s">
        <v>2719</v>
      </c>
      <c r="S452" s="330" t="s">
        <v>2718</v>
      </c>
      <c r="T452" s="330" t="s">
        <v>2719</v>
      </c>
      <c r="U452" s="331">
        <v>8.0E-6</v>
      </c>
      <c r="V452" s="330" t="s">
        <v>2718</v>
      </c>
      <c r="W452" s="330" t="b">
        <v>0</v>
      </c>
      <c r="X452" s="330">
        <v>2021.0</v>
      </c>
      <c r="Y452" s="330" t="s">
        <v>2736</v>
      </c>
      <c r="Z452" s="330" t="s">
        <v>2713</v>
      </c>
      <c r="AA452" s="330"/>
      <c r="AB452" s="330" t="s">
        <v>2720</v>
      </c>
      <c r="AC452" s="330" t="s">
        <v>2737</v>
      </c>
      <c r="AD452" s="330" t="s">
        <v>419</v>
      </c>
    </row>
    <row r="453" ht="15.75" customHeight="1">
      <c r="A453" s="329" t="s">
        <v>418</v>
      </c>
      <c r="B453" s="330" t="s">
        <v>2710</v>
      </c>
      <c r="C453" s="330">
        <v>440.0</v>
      </c>
      <c r="D453" s="330">
        <v>111.0</v>
      </c>
      <c r="E453" s="330" t="s">
        <v>974</v>
      </c>
      <c r="F453" s="330" t="s">
        <v>2760</v>
      </c>
      <c r="G453" s="330"/>
      <c r="H453" s="330" t="s">
        <v>962</v>
      </c>
      <c r="I453" s="330" t="s">
        <v>2732</v>
      </c>
      <c r="J453" s="330"/>
      <c r="K453" s="330" t="s">
        <v>1188</v>
      </c>
      <c r="L453" s="330" t="s">
        <v>2748</v>
      </c>
      <c r="M453" s="330"/>
      <c r="N453" s="330" t="s">
        <v>2734</v>
      </c>
      <c r="O453" s="330" t="s">
        <v>2724</v>
      </c>
      <c r="P453" s="331">
        <v>3.99664429530201E-5</v>
      </c>
      <c r="Q453" s="330" t="s">
        <v>2717</v>
      </c>
      <c r="R453" s="330" t="s">
        <v>2719</v>
      </c>
      <c r="S453" s="330" t="s">
        <v>2718</v>
      </c>
      <c r="T453" s="330" t="s">
        <v>2719</v>
      </c>
      <c r="U453" s="331">
        <v>3.99664429530201E-5</v>
      </c>
      <c r="V453" s="330" t="s">
        <v>2718</v>
      </c>
      <c r="W453" s="330" t="b">
        <v>0</v>
      </c>
      <c r="X453" s="330">
        <v>2021.0</v>
      </c>
      <c r="Y453" s="330" t="s">
        <v>2736</v>
      </c>
      <c r="Z453" s="330" t="s">
        <v>2713</v>
      </c>
      <c r="AA453" s="330"/>
      <c r="AB453" s="330" t="s">
        <v>2720</v>
      </c>
      <c r="AC453" s="330" t="s">
        <v>2737</v>
      </c>
      <c r="AD453" s="330" t="s">
        <v>419</v>
      </c>
    </row>
    <row r="454" ht="15.75" customHeight="1">
      <c r="A454" s="329" t="s">
        <v>418</v>
      </c>
      <c r="B454" s="330" t="s">
        <v>2710</v>
      </c>
      <c r="C454" s="330">
        <v>441.0</v>
      </c>
      <c r="D454" s="330">
        <v>112.0</v>
      </c>
      <c r="E454" s="330" t="s">
        <v>974</v>
      </c>
      <c r="F454" s="330" t="s">
        <v>2760</v>
      </c>
      <c r="G454" s="330"/>
      <c r="H454" s="330" t="s">
        <v>962</v>
      </c>
      <c r="I454" s="330" t="s">
        <v>2732</v>
      </c>
      <c r="J454" s="330"/>
      <c r="K454" s="330" t="s">
        <v>1188</v>
      </c>
      <c r="L454" s="330" t="s">
        <v>2749</v>
      </c>
      <c r="M454" s="330"/>
      <c r="N454" s="330" t="s">
        <v>2734</v>
      </c>
      <c r="O454" s="330" t="s">
        <v>2735</v>
      </c>
      <c r="P454" s="330">
        <v>1.10929</v>
      </c>
      <c r="Q454" s="330" t="s">
        <v>2717</v>
      </c>
      <c r="R454" s="330" t="s">
        <v>2719</v>
      </c>
      <c r="S454" s="330" t="s">
        <v>2718</v>
      </c>
      <c r="T454" s="330" t="s">
        <v>2719</v>
      </c>
      <c r="U454" s="330">
        <v>1.10929</v>
      </c>
      <c r="V454" s="330" t="s">
        <v>2718</v>
      </c>
      <c r="W454" s="330" t="b">
        <v>0</v>
      </c>
      <c r="X454" s="330">
        <v>2021.0</v>
      </c>
      <c r="Y454" s="330" t="s">
        <v>2736</v>
      </c>
      <c r="Z454" s="330" t="s">
        <v>2713</v>
      </c>
      <c r="AA454" s="330"/>
      <c r="AB454" s="330" t="s">
        <v>2720</v>
      </c>
      <c r="AC454" s="330" t="s">
        <v>2737</v>
      </c>
      <c r="AD454" s="330" t="s">
        <v>419</v>
      </c>
    </row>
    <row r="455" ht="15.75" customHeight="1">
      <c r="A455" s="329" t="s">
        <v>418</v>
      </c>
      <c r="B455" s="330" t="s">
        <v>2710</v>
      </c>
      <c r="C455" s="330">
        <v>442.0</v>
      </c>
      <c r="D455" s="330">
        <v>112.0</v>
      </c>
      <c r="E455" s="330" t="s">
        <v>974</v>
      </c>
      <c r="F455" s="330" t="s">
        <v>2760</v>
      </c>
      <c r="G455" s="330"/>
      <c r="H455" s="330" t="s">
        <v>962</v>
      </c>
      <c r="I455" s="330" t="s">
        <v>2732</v>
      </c>
      <c r="J455" s="330"/>
      <c r="K455" s="330" t="s">
        <v>1188</v>
      </c>
      <c r="L455" s="330" t="s">
        <v>2749</v>
      </c>
      <c r="M455" s="330"/>
      <c r="N455" s="330" t="s">
        <v>2734</v>
      </c>
      <c r="O455" s="330" t="s">
        <v>2716</v>
      </c>
      <c r="P455" s="330">
        <v>1.09718</v>
      </c>
      <c r="Q455" s="330" t="s">
        <v>2717</v>
      </c>
      <c r="R455" s="330" t="s">
        <v>2719</v>
      </c>
      <c r="S455" s="330" t="s">
        <v>2718</v>
      </c>
      <c r="T455" s="330" t="s">
        <v>2719</v>
      </c>
      <c r="U455" s="330">
        <v>1.09718</v>
      </c>
      <c r="V455" s="330" t="s">
        <v>2718</v>
      </c>
      <c r="W455" s="330" t="b">
        <v>0</v>
      </c>
      <c r="X455" s="330">
        <v>2021.0</v>
      </c>
      <c r="Y455" s="330" t="s">
        <v>2736</v>
      </c>
      <c r="Z455" s="330" t="s">
        <v>2713</v>
      </c>
      <c r="AA455" s="330"/>
      <c r="AB455" s="330" t="s">
        <v>2720</v>
      </c>
      <c r="AC455" s="330" t="s">
        <v>2737</v>
      </c>
      <c r="AD455" s="330" t="s">
        <v>419</v>
      </c>
    </row>
    <row r="456" ht="15.75" customHeight="1">
      <c r="A456" s="329" t="s">
        <v>418</v>
      </c>
      <c r="B456" s="330" t="s">
        <v>2710</v>
      </c>
      <c r="C456" s="330">
        <v>443.0</v>
      </c>
      <c r="D456" s="330">
        <v>112.0</v>
      </c>
      <c r="E456" s="330" t="s">
        <v>974</v>
      </c>
      <c r="F456" s="330" t="s">
        <v>2760</v>
      </c>
      <c r="G456" s="330"/>
      <c r="H456" s="330" t="s">
        <v>962</v>
      </c>
      <c r="I456" s="330" t="s">
        <v>2732</v>
      </c>
      <c r="J456" s="330"/>
      <c r="K456" s="330" t="s">
        <v>1188</v>
      </c>
      <c r="L456" s="330" t="s">
        <v>2749</v>
      </c>
      <c r="M456" s="330"/>
      <c r="N456" s="330" t="s">
        <v>2734</v>
      </c>
      <c r="O456" s="330" t="s">
        <v>2721</v>
      </c>
      <c r="P456" s="331">
        <v>8.0E-6</v>
      </c>
      <c r="Q456" s="330" t="s">
        <v>2717</v>
      </c>
      <c r="R456" s="330" t="s">
        <v>2719</v>
      </c>
      <c r="S456" s="330" t="s">
        <v>2718</v>
      </c>
      <c r="T456" s="330" t="s">
        <v>2719</v>
      </c>
      <c r="U456" s="331">
        <v>8.0E-6</v>
      </c>
      <c r="V456" s="330" t="s">
        <v>2718</v>
      </c>
      <c r="W456" s="330" t="b">
        <v>0</v>
      </c>
      <c r="X456" s="330">
        <v>2021.0</v>
      </c>
      <c r="Y456" s="330" t="s">
        <v>2736</v>
      </c>
      <c r="Z456" s="330" t="s">
        <v>2713</v>
      </c>
      <c r="AA456" s="330"/>
      <c r="AB456" s="330" t="s">
        <v>2720</v>
      </c>
      <c r="AC456" s="330" t="s">
        <v>2737</v>
      </c>
      <c r="AD456" s="330" t="s">
        <v>419</v>
      </c>
    </row>
    <row r="457" ht="15.75" customHeight="1">
      <c r="A457" s="329" t="s">
        <v>418</v>
      </c>
      <c r="B457" s="330" t="s">
        <v>2710</v>
      </c>
      <c r="C457" s="330">
        <v>444.0</v>
      </c>
      <c r="D457" s="330">
        <v>112.0</v>
      </c>
      <c r="E457" s="330" t="s">
        <v>974</v>
      </c>
      <c r="F457" s="330" t="s">
        <v>2760</v>
      </c>
      <c r="G457" s="330"/>
      <c r="H457" s="330" t="s">
        <v>962</v>
      </c>
      <c r="I457" s="330" t="s">
        <v>2732</v>
      </c>
      <c r="J457" s="330"/>
      <c r="K457" s="330" t="s">
        <v>1188</v>
      </c>
      <c r="L457" s="330" t="s">
        <v>2749</v>
      </c>
      <c r="M457" s="330"/>
      <c r="N457" s="330" t="s">
        <v>2734</v>
      </c>
      <c r="O457" s="330" t="s">
        <v>2724</v>
      </c>
      <c r="P457" s="331">
        <v>3.99664429530201E-5</v>
      </c>
      <c r="Q457" s="330" t="s">
        <v>2717</v>
      </c>
      <c r="R457" s="330" t="s">
        <v>2719</v>
      </c>
      <c r="S457" s="330" t="s">
        <v>2718</v>
      </c>
      <c r="T457" s="330" t="s">
        <v>2719</v>
      </c>
      <c r="U457" s="331">
        <v>3.99664429530201E-5</v>
      </c>
      <c r="V457" s="330" t="s">
        <v>2718</v>
      </c>
      <c r="W457" s="330" t="b">
        <v>0</v>
      </c>
      <c r="X457" s="330">
        <v>2021.0</v>
      </c>
      <c r="Y457" s="330" t="s">
        <v>2736</v>
      </c>
      <c r="Z457" s="330" t="s">
        <v>2713</v>
      </c>
      <c r="AA457" s="330"/>
      <c r="AB457" s="330" t="s">
        <v>2720</v>
      </c>
      <c r="AC457" s="330" t="s">
        <v>2737</v>
      </c>
      <c r="AD457" s="330" t="s">
        <v>419</v>
      </c>
    </row>
    <row r="458" ht="15.75" customHeight="1">
      <c r="A458" s="329" t="s">
        <v>418</v>
      </c>
      <c r="B458" s="330" t="s">
        <v>2710</v>
      </c>
      <c r="C458" s="330">
        <v>445.0</v>
      </c>
      <c r="D458" s="330">
        <v>113.0</v>
      </c>
      <c r="E458" s="330" t="s">
        <v>974</v>
      </c>
      <c r="F458" s="330" t="s">
        <v>2760</v>
      </c>
      <c r="G458" s="330"/>
      <c r="H458" s="330" t="s">
        <v>962</v>
      </c>
      <c r="I458" s="330" t="s">
        <v>2732</v>
      </c>
      <c r="J458" s="330"/>
      <c r="K458" s="330" t="s">
        <v>1188</v>
      </c>
      <c r="L458" s="330" t="s">
        <v>2750</v>
      </c>
      <c r="M458" s="330"/>
      <c r="N458" s="330" t="s">
        <v>2734</v>
      </c>
      <c r="O458" s="330" t="s">
        <v>2735</v>
      </c>
      <c r="P458" s="330">
        <v>1.30678</v>
      </c>
      <c r="Q458" s="330" t="s">
        <v>2717</v>
      </c>
      <c r="R458" s="330" t="s">
        <v>2719</v>
      </c>
      <c r="S458" s="330" t="s">
        <v>2718</v>
      </c>
      <c r="T458" s="330" t="s">
        <v>2719</v>
      </c>
      <c r="U458" s="330">
        <v>1.30678</v>
      </c>
      <c r="V458" s="330" t="s">
        <v>2718</v>
      </c>
      <c r="W458" s="330" t="b">
        <v>0</v>
      </c>
      <c r="X458" s="330">
        <v>2021.0</v>
      </c>
      <c r="Y458" s="330" t="s">
        <v>2736</v>
      </c>
      <c r="Z458" s="330" t="s">
        <v>2713</v>
      </c>
      <c r="AA458" s="330"/>
      <c r="AB458" s="330" t="s">
        <v>2720</v>
      </c>
      <c r="AC458" s="330" t="s">
        <v>2737</v>
      </c>
      <c r="AD458" s="330" t="s">
        <v>419</v>
      </c>
    </row>
    <row r="459" ht="15.75" customHeight="1">
      <c r="A459" s="329" t="s">
        <v>418</v>
      </c>
      <c r="B459" s="330" t="s">
        <v>2710</v>
      </c>
      <c r="C459" s="330">
        <v>446.0</v>
      </c>
      <c r="D459" s="330">
        <v>113.0</v>
      </c>
      <c r="E459" s="330" t="s">
        <v>974</v>
      </c>
      <c r="F459" s="330" t="s">
        <v>2760</v>
      </c>
      <c r="G459" s="330"/>
      <c r="H459" s="330" t="s">
        <v>962</v>
      </c>
      <c r="I459" s="330" t="s">
        <v>2732</v>
      </c>
      <c r="J459" s="330"/>
      <c r="K459" s="330" t="s">
        <v>1188</v>
      </c>
      <c r="L459" s="330" t="s">
        <v>2750</v>
      </c>
      <c r="M459" s="330"/>
      <c r="N459" s="330" t="s">
        <v>2734</v>
      </c>
      <c r="O459" s="330" t="s">
        <v>2716</v>
      </c>
      <c r="P459" s="330">
        <v>1.29467</v>
      </c>
      <c r="Q459" s="330" t="s">
        <v>2717</v>
      </c>
      <c r="R459" s="330" t="s">
        <v>2719</v>
      </c>
      <c r="S459" s="330" t="s">
        <v>2718</v>
      </c>
      <c r="T459" s="330" t="s">
        <v>2719</v>
      </c>
      <c r="U459" s="330">
        <v>1.29467</v>
      </c>
      <c r="V459" s="330" t="s">
        <v>2718</v>
      </c>
      <c r="W459" s="330" t="b">
        <v>0</v>
      </c>
      <c r="X459" s="330">
        <v>2021.0</v>
      </c>
      <c r="Y459" s="330" t="s">
        <v>2736</v>
      </c>
      <c r="Z459" s="330" t="s">
        <v>2713</v>
      </c>
      <c r="AA459" s="330"/>
      <c r="AB459" s="330" t="s">
        <v>2720</v>
      </c>
      <c r="AC459" s="330" t="s">
        <v>2737</v>
      </c>
      <c r="AD459" s="330" t="s">
        <v>419</v>
      </c>
    </row>
    <row r="460" ht="15.75" customHeight="1">
      <c r="A460" s="329" t="s">
        <v>418</v>
      </c>
      <c r="B460" s="330" t="s">
        <v>2710</v>
      </c>
      <c r="C460" s="330">
        <v>447.0</v>
      </c>
      <c r="D460" s="330">
        <v>113.0</v>
      </c>
      <c r="E460" s="330" t="s">
        <v>974</v>
      </c>
      <c r="F460" s="330" t="s">
        <v>2760</v>
      </c>
      <c r="G460" s="330"/>
      <c r="H460" s="330" t="s">
        <v>962</v>
      </c>
      <c r="I460" s="330" t="s">
        <v>2732</v>
      </c>
      <c r="J460" s="330"/>
      <c r="K460" s="330" t="s">
        <v>1188</v>
      </c>
      <c r="L460" s="330" t="s">
        <v>2750</v>
      </c>
      <c r="M460" s="330"/>
      <c r="N460" s="330" t="s">
        <v>2734</v>
      </c>
      <c r="O460" s="330" t="s">
        <v>2721</v>
      </c>
      <c r="P460" s="331">
        <v>8.0E-6</v>
      </c>
      <c r="Q460" s="330" t="s">
        <v>2717</v>
      </c>
      <c r="R460" s="330" t="s">
        <v>2719</v>
      </c>
      <c r="S460" s="330" t="s">
        <v>2718</v>
      </c>
      <c r="T460" s="330" t="s">
        <v>2719</v>
      </c>
      <c r="U460" s="331">
        <v>8.0E-6</v>
      </c>
      <c r="V460" s="330" t="s">
        <v>2718</v>
      </c>
      <c r="W460" s="330" t="b">
        <v>0</v>
      </c>
      <c r="X460" s="330">
        <v>2021.0</v>
      </c>
      <c r="Y460" s="330" t="s">
        <v>2736</v>
      </c>
      <c r="Z460" s="330" t="s">
        <v>2713</v>
      </c>
      <c r="AA460" s="330"/>
      <c r="AB460" s="330" t="s">
        <v>2720</v>
      </c>
      <c r="AC460" s="330" t="s">
        <v>2737</v>
      </c>
      <c r="AD460" s="330" t="s">
        <v>419</v>
      </c>
    </row>
    <row r="461" ht="15.75" customHeight="1">
      <c r="A461" s="329" t="s">
        <v>418</v>
      </c>
      <c r="B461" s="330" t="s">
        <v>2710</v>
      </c>
      <c r="C461" s="330">
        <v>448.0</v>
      </c>
      <c r="D461" s="330">
        <v>113.0</v>
      </c>
      <c r="E461" s="330" t="s">
        <v>974</v>
      </c>
      <c r="F461" s="330" t="s">
        <v>2760</v>
      </c>
      <c r="G461" s="330"/>
      <c r="H461" s="330" t="s">
        <v>962</v>
      </c>
      <c r="I461" s="330" t="s">
        <v>2732</v>
      </c>
      <c r="J461" s="330"/>
      <c r="K461" s="330" t="s">
        <v>1188</v>
      </c>
      <c r="L461" s="330" t="s">
        <v>2750</v>
      </c>
      <c r="M461" s="330"/>
      <c r="N461" s="330" t="s">
        <v>2734</v>
      </c>
      <c r="O461" s="330" t="s">
        <v>2724</v>
      </c>
      <c r="P461" s="331">
        <v>3.99664429530201E-5</v>
      </c>
      <c r="Q461" s="330" t="s">
        <v>2717</v>
      </c>
      <c r="R461" s="330" t="s">
        <v>2719</v>
      </c>
      <c r="S461" s="330" t="s">
        <v>2718</v>
      </c>
      <c r="T461" s="330" t="s">
        <v>2719</v>
      </c>
      <c r="U461" s="331">
        <v>3.99664429530201E-5</v>
      </c>
      <c r="V461" s="330" t="s">
        <v>2718</v>
      </c>
      <c r="W461" s="330" t="b">
        <v>0</v>
      </c>
      <c r="X461" s="330">
        <v>2021.0</v>
      </c>
      <c r="Y461" s="330" t="s">
        <v>2736</v>
      </c>
      <c r="Z461" s="330" t="s">
        <v>2713</v>
      </c>
      <c r="AA461" s="330"/>
      <c r="AB461" s="330" t="s">
        <v>2720</v>
      </c>
      <c r="AC461" s="330" t="s">
        <v>2737</v>
      </c>
      <c r="AD461" s="330" t="s">
        <v>419</v>
      </c>
    </row>
    <row r="462" ht="15.75" customHeight="1">
      <c r="A462" s="329" t="s">
        <v>418</v>
      </c>
      <c r="B462" s="330" t="s">
        <v>2710</v>
      </c>
      <c r="C462" s="330">
        <v>449.0</v>
      </c>
      <c r="D462" s="330">
        <v>114.0</v>
      </c>
      <c r="E462" s="330" t="s">
        <v>974</v>
      </c>
      <c r="F462" s="330" t="s">
        <v>2760</v>
      </c>
      <c r="G462" s="330"/>
      <c r="H462" s="330" t="s">
        <v>962</v>
      </c>
      <c r="I462" s="330" t="s">
        <v>2732</v>
      </c>
      <c r="J462" s="330"/>
      <c r="K462" s="330" t="s">
        <v>1188</v>
      </c>
      <c r="L462" s="330" t="s">
        <v>2733</v>
      </c>
      <c r="M462" s="330"/>
      <c r="N462" s="330" t="s">
        <v>2734</v>
      </c>
      <c r="O462" s="330" t="s">
        <v>2735</v>
      </c>
      <c r="P462" s="330">
        <v>1.13993</v>
      </c>
      <c r="Q462" s="330" t="s">
        <v>2717</v>
      </c>
      <c r="R462" s="330" t="s">
        <v>2719</v>
      </c>
      <c r="S462" s="330" t="s">
        <v>2718</v>
      </c>
      <c r="T462" s="330" t="s">
        <v>2719</v>
      </c>
      <c r="U462" s="330">
        <v>1.13993</v>
      </c>
      <c r="V462" s="330" t="s">
        <v>2718</v>
      </c>
      <c r="W462" s="330" t="b">
        <v>0</v>
      </c>
      <c r="X462" s="330">
        <v>2021.0</v>
      </c>
      <c r="Y462" s="330" t="s">
        <v>2736</v>
      </c>
      <c r="Z462" s="330" t="s">
        <v>2713</v>
      </c>
      <c r="AA462" s="330"/>
      <c r="AB462" s="330" t="s">
        <v>2720</v>
      </c>
      <c r="AC462" s="330" t="s">
        <v>2737</v>
      </c>
      <c r="AD462" s="330" t="s">
        <v>419</v>
      </c>
    </row>
    <row r="463" ht="15.75" customHeight="1">
      <c r="A463" s="329" t="s">
        <v>418</v>
      </c>
      <c r="B463" s="330" t="s">
        <v>2710</v>
      </c>
      <c r="C463" s="330">
        <v>450.0</v>
      </c>
      <c r="D463" s="330">
        <v>114.0</v>
      </c>
      <c r="E463" s="330" t="s">
        <v>974</v>
      </c>
      <c r="F463" s="330" t="s">
        <v>2760</v>
      </c>
      <c r="G463" s="330"/>
      <c r="H463" s="330" t="s">
        <v>962</v>
      </c>
      <c r="I463" s="330" t="s">
        <v>2732</v>
      </c>
      <c r="J463" s="330"/>
      <c r="K463" s="330" t="s">
        <v>1188</v>
      </c>
      <c r="L463" s="330" t="s">
        <v>2733</v>
      </c>
      <c r="M463" s="330"/>
      <c r="N463" s="330" t="s">
        <v>2734</v>
      </c>
      <c r="O463" s="330" t="s">
        <v>2716</v>
      </c>
      <c r="P463" s="330">
        <v>1.12781</v>
      </c>
      <c r="Q463" s="330" t="s">
        <v>2717</v>
      </c>
      <c r="R463" s="330" t="s">
        <v>2719</v>
      </c>
      <c r="S463" s="330" t="s">
        <v>2718</v>
      </c>
      <c r="T463" s="330" t="s">
        <v>2719</v>
      </c>
      <c r="U463" s="330">
        <v>1.12781</v>
      </c>
      <c r="V463" s="330" t="s">
        <v>2718</v>
      </c>
      <c r="W463" s="330" t="b">
        <v>0</v>
      </c>
      <c r="X463" s="330">
        <v>2021.0</v>
      </c>
      <c r="Y463" s="330" t="s">
        <v>2736</v>
      </c>
      <c r="Z463" s="330" t="s">
        <v>2713</v>
      </c>
      <c r="AA463" s="330"/>
      <c r="AB463" s="330" t="s">
        <v>2720</v>
      </c>
      <c r="AC463" s="330" t="s">
        <v>2737</v>
      </c>
      <c r="AD463" s="330" t="s">
        <v>419</v>
      </c>
    </row>
    <row r="464" ht="15.75" customHeight="1">
      <c r="A464" s="329" t="s">
        <v>418</v>
      </c>
      <c r="B464" s="330" t="s">
        <v>2710</v>
      </c>
      <c r="C464" s="330">
        <v>451.0</v>
      </c>
      <c r="D464" s="330">
        <v>114.0</v>
      </c>
      <c r="E464" s="330" t="s">
        <v>974</v>
      </c>
      <c r="F464" s="330" t="s">
        <v>2760</v>
      </c>
      <c r="G464" s="330"/>
      <c r="H464" s="330" t="s">
        <v>962</v>
      </c>
      <c r="I464" s="330" t="s">
        <v>2732</v>
      </c>
      <c r="J464" s="330"/>
      <c r="K464" s="330" t="s">
        <v>1188</v>
      </c>
      <c r="L464" s="330" t="s">
        <v>2733</v>
      </c>
      <c r="M464" s="330"/>
      <c r="N464" s="330" t="s">
        <v>2734</v>
      </c>
      <c r="O464" s="330" t="s">
        <v>2721</v>
      </c>
      <c r="P464" s="331">
        <v>8.0E-6</v>
      </c>
      <c r="Q464" s="330" t="s">
        <v>2717</v>
      </c>
      <c r="R464" s="330" t="s">
        <v>2719</v>
      </c>
      <c r="S464" s="330" t="s">
        <v>2718</v>
      </c>
      <c r="T464" s="330" t="s">
        <v>2719</v>
      </c>
      <c r="U464" s="331">
        <v>8.0E-6</v>
      </c>
      <c r="V464" s="330" t="s">
        <v>2718</v>
      </c>
      <c r="W464" s="330" t="b">
        <v>0</v>
      </c>
      <c r="X464" s="330">
        <v>2021.0</v>
      </c>
      <c r="Y464" s="330" t="s">
        <v>2736</v>
      </c>
      <c r="Z464" s="330" t="s">
        <v>2713</v>
      </c>
      <c r="AA464" s="330"/>
      <c r="AB464" s="330" t="s">
        <v>2720</v>
      </c>
      <c r="AC464" s="330" t="s">
        <v>2737</v>
      </c>
      <c r="AD464" s="330" t="s">
        <v>419</v>
      </c>
    </row>
    <row r="465" ht="15.75" customHeight="1">
      <c r="A465" s="329" t="s">
        <v>418</v>
      </c>
      <c r="B465" s="330" t="s">
        <v>2710</v>
      </c>
      <c r="C465" s="330">
        <v>452.0</v>
      </c>
      <c r="D465" s="330">
        <v>114.0</v>
      </c>
      <c r="E465" s="330" t="s">
        <v>974</v>
      </c>
      <c r="F465" s="330" t="s">
        <v>2760</v>
      </c>
      <c r="G465" s="330"/>
      <c r="H465" s="330" t="s">
        <v>962</v>
      </c>
      <c r="I465" s="330" t="s">
        <v>2732</v>
      </c>
      <c r="J465" s="330"/>
      <c r="K465" s="330" t="s">
        <v>1188</v>
      </c>
      <c r="L465" s="330" t="s">
        <v>2733</v>
      </c>
      <c r="M465" s="330"/>
      <c r="N465" s="330" t="s">
        <v>2734</v>
      </c>
      <c r="O465" s="330" t="s">
        <v>2724</v>
      </c>
      <c r="P465" s="331">
        <v>3.99664429530201E-5</v>
      </c>
      <c r="Q465" s="330" t="s">
        <v>2717</v>
      </c>
      <c r="R465" s="330" t="s">
        <v>2719</v>
      </c>
      <c r="S465" s="330" t="s">
        <v>2718</v>
      </c>
      <c r="T465" s="330" t="s">
        <v>2719</v>
      </c>
      <c r="U465" s="331">
        <v>3.99664429530201E-5</v>
      </c>
      <c r="V465" s="330" t="s">
        <v>2718</v>
      </c>
      <c r="W465" s="330" t="b">
        <v>0</v>
      </c>
      <c r="X465" s="330">
        <v>2021.0</v>
      </c>
      <c r="Y465" s="330" t="s">
        <v>2736</v>
      </c>
      <c r="Z465" s="330" t="s">
        <v>2713</v>
      </c>
      <c r="AA465" s="330"/>
      <c r="AB465" s="330" t="s">
        <v>2720</v>
      </c>
      <c r="AC465" s="330" t="s">
        <v>2737</v>
      </c>
      <c r="AD465" s="330" t="s">
        <v>419</v>
      </c>
    </row>
    <row r="466" ht="15.75" customHeight="1">
      <c r="A466" s="329" t="s">
        <v>418</v>
      </c>
      <c r="B466" s="330" t="s">
        <v>2710</v>
      </c>
      <c r="C466" s="330">
        <v>453.0</v>
      </c>
      <c r="D466" s="330">
        <v>115.0</v>
      </c>
      <c r="E466" s="330" t="s">
        <v>974</v>
      </c>
      <c r="F466" s="330" t="s">
        <v>2760</v>
      </c>
      <c r="G466" s="330"/>
      <c r="H466" s="330" t="s">
        <v>962</v>
      </c>
      <c r="I466" s="330" t="s">
        <v>2732</v>
      </c>
      <c r="J466" s="330"/>
      <c r="K466" s="330" t="s">
        <v>1188</v>
      </c>
      <c r="L466" s="330" t="s">
        <v>2748</v>
      </c>
      <c r="M466" s="330"/>
      <c r="N466" s="330" t="s">
        <v>2740</v>
      </c>
      <c r="O466" s="330" t="s">
        <v>2735</v>
      </c>
      <c r="P466" s="330">
        <v>1.4674</v>
      </c>
      <c r="Q466" s="330" t="s">
        <v>2717</v>
      </c>
      <c r="R466" s="330" t="s">
        <v>2715</v>
      </c>
      <c r="S466" s="330" t="s">
        <v>2718</v>
      </c>
      <c r="T466" s="330" t="s">
        <v>2719</v>
      </c>
      <c r="U466" s="330">
        <v>0.911802353759926</v>
      </c>
      <c r="V466" s="330" t="s">
        <v>2718</v>
      </c>
      <c r="W466" s="330" t="b">
        <v>0</v>
      </c>
      <c r="X466" s="330">
        <v>2021.0</v>
      </c>
      <c r="Y466" s="330" t="s">
        <v>2736</v>
      </c>
      <c r="Z466" s="330" t="s">
        <v>2713</v>
      </c>
      <c r="AA466" s="330"/>
      <c r="AB466" s="330" t="s">
        <v>2720</v>
      </c>
      <c r="AC466" s="330" t="s">
        <v>2737</v>
      </c>
      <c r="AD466" s="330" t="s">
        <v>419</v>
      </c>
    </row>
    <row r="467" ht="15.75" customHeight="1">
      <c r="A467" s="329" t="s">
        <v>418</v>
      </c>
      <c r="B467" s="330" t="s">
        <v>2710</v>
      </c>
      <c r="C467" s="330">
        <v>454.0</v>
      </c>
      <c r="D467" s="330">
        <v>115.0</v>
      </c>
      <c r="E467" s="330" t="s">
        <v>974</v>
      </c>
      <c r="F467" s="330" t="s">
        <v>2760</v>
      </c>
      <c r="G467" s="330"/>
      <c r="H467" s="330" t="s">
        <v>962</v>
      </c>
      <c r="I467" s="330" t="s">
        <v>2732</v>
      </c>
      <c r="J467" s="330"/>
      <c r="K467" s="330" t="s">
        <v>1188</v>
      </c>
      <c r="L467" s="330" t="s">
        <v>2748</v>
      </c>
      <c r="M467" s="330"/>
      <c r="N467" s="330" t="s">
        <v>2740</v>
      </c>
      <c r="O467" s="330" t="s">
        <v>2716</v>
      </c>
      <c r="P467" s="330">
        <v>1.44791</v>
      </c>
      <c r="Q467" s="330" t="s">
        <v>2717</v>
      </c>
      <c r="R467" s="330" t="s">
        <v>2715</v>
      </c>
      <c r="S467" s="330" t="s">
        <v>2718</v>
      </c>
      <c r="T467" s="330" t="s">
        <v>2719</v>
      </c>
      <c r="U467" s="330">
        <v>0.899691799122621</v>
      </c>
      <c r="V467" s="330" t="s">
        <v>2718</v>
      </c>
      <c r="W467" s="330" t="b">
        <v>0</v>
      </c>
      <c r="X467" s="330">
        <v>2021.0</v>
      </c>
      <c r="Y467" s="330" t="s">
        <v>2736</v>
      </c>
      <c r="Z467" s="330" t="s">
        <v>2713</v>
      </c>
      <c r="AA467" s="330"/>
      <c r="AB467" s="330" t="s">
        <v>2720</v>
      </c>
      <c r="AC467" s="330" t="s">
        <v>2737</v>
      </c>
      <c r="AD467" s="330" t="s">
        <v>419</v>
      </c>
    </row>
    <row r="468" ht="15.75" customHeight="1">
      <c r="A468" s="329" t="s">
        <v>418</v>
      </c>
      <c r="B468" s="330" t="s">
        <v>2710</v>
      </c>
      <c r="C468" s="330">
        <v>455.0</v>
      </c>
      <c r="D468" s="330">
        <v>115.0</v>
      </c>
      <c r="E468" s="330" t="s">
        <v>974</v>
      </c>
      <c r="F468" s="330" t="s">
        <v>2760</v>
      </c>
      <c r="G468" s="330"/>
      <c r="H468" s="330" t="s">
        <v>962</v>
      </c>
      <c r="I468" s="330" t="s">
        <v>2732</v>
      </c>
      <c r="J468" s="330"/>
      <c r="K468" s="330" t="s">
        <v>1188</v>
      </c>
      <c r="L468" s="330" t="s">
        <v>2748</v>
      </c>
      <c r="M468" s="330"/>
      <c r="N468" s="330" t="s">
        <v>2740</v>
      </c>
      <c r="O468" s="330" t="s">
        <v>2721</v>
      </c>
      <c r="P468" s="331">
        <v>1.32E-5</v>
      </c>
      <c r="Q468" s="330" t="s">
        <v>2717</v>
      </c>
      <c r="R468" s="330" t="s">
        <v>2715</v>
      </c>
      <c r="S468" s="330" t="s">
        <v>2718</v>
      </c>
      <c r="T468" s="330" t="s">
        <v>2719</v>
      </c>
      <c r="U468" s="331">
        <v>8.202120123776E-6</v>
      </c>
      <c r="V468" s="330" t="s">
        <v>2718</v>
      </c>
      <c r="W468" s="330" t="b">
        <v>0</v>
      </c>
      <c r="X468" s="330">
        <v>2021.0</v>
      </c>
      <c r="Y468" s="330" t="s">
        <v>2736</v>
      </c>
      <c r="Z468" s="330" t="s">
        <v>2713</v>
      </c>
      <c r="AA468" s="330"/>
      <c r="AB468" s="330" t="s">
        <v>2720</v>
      </c>
      <c r="AC468" s="330" t="s">
        <v>2737</v>
      </c>
      <c r="AD468" s="330" t="s">
        <v>419</v>
      </c>
    </row>
    <row r="469" ht="15.75" customHeight="1">
      <c r="A469" s="329" t="s">
        <v>418</v>
      </c>
      <c r="B469" s="330" t="s">
        <v>2710</v>
      </c>
      <c r="C469" s="330">
        <v>456.0</v>
      </c>
      <c r="D469" s="330">
        <v>115.0</v>
      </c>
      <c r="E469" s="330" t="s">
        <v>974</v>
      </c>
      <c r="F469" s="330" t="s">
        <v>2760</v>
      </c>
      <c r="G469" s="330"/>
      <c r="H469" s="330" t="s">
        <v>962</v>
      </c>
      <c r="I469" s="330" t="s">
        <v>2732</v>
      </c>
      <c r="J469" s="330"/>
      <c r="K469" s="330" t="s">
        <v>1188</v>
      </c>
      <c r="L469" s="330" t="s">
        <v>2748</v>
      </c>
      <c r="M469" s="330"/>
      <c r="N469" s="330" t="s">
        <v>2740</v>
      </c>
      <c r="O469" s="330" t="s">
        <v>2724</v>
      </c>
      <c r="P469" s="331">
        <v>6.42953020134228E-5</v>
      </c>
      <c r="Q469" s="330" t="s">
        <v>2717</v>
      </c>
      <c r="R469" s="330" t="s">
        <v>2715</v>
      </c>
      <c r="S469" s="330" t="s">
        <v>2718</v>
      </c>
      <c r="T469" s="330" t="s">
        <v>2719</v>
      </c>
      <c r="U469" s="331">
        <v>3.9951347765806E-5</v>
      </c>
      <c r="V469" s="330" t="s">
        <v>2718</v>
      </c>
      <c r="W469" s="330" t="b">
        <v>0</v>
      </c>
      <c r="X469" s="330">
        <v>2021.0</v>
      </c>
      <c r="Y469" s="330" t="s">
        <v>2736</v>
      </c>
      <c r="Z469" s="330" t="s">
        <v>2713</v>
      </c>
      <c r="AA469" s="330"/>
      <c r="AB469" s="330" t="s">
        <v>2720</v>
      </c>
      <c r="AC469" s="330" t="s">
        <v>2737</v>
      </c>
      <c r="AD469" s="330" t="s">
        <v>419</v>
      </c>
    </row>
    <row r="470" ht="15.75" customHeight="1">
      <c r="A470" s="329" t="s">
        <v>418</v>
      </c>
      <c r="B470" s="330" t="s">
        <v>2710</v>
      </c>
      <c r="C470" s="330">
        <v>457.0</v>
      </c>
      <c r="D470" s="330">
        <v>116.0</v>
      </c>
      <c r="E470" s="330" t="s">
        <v>974</v>
      </c>
      <c r="F470" s="330" t="s">
        <v>2760</v>
      </c>
      <c r="G470" s="330"/>
      <c r="H470" s="330" t="s">
        <v>962</v>
      </c>
      <c r="I470" s="330" t="s">
        <v>2732</v>
      </c>
      <c r="J470" s="330"/>
      <c r="K470" s="330" t="s">
        <v>1188</v>
      </c>
      <c r="L470" s="330" t="s">
        <v>2749</v>
      </c>
      <c r="M470" s="330"/>
      <c r="N470" s="330" t="s">
        <v>2740</v>
      </c>
      <c r="O470" s="330" t="s">
        <v>2735</v>
      </c>
      <c r="P470" s="330">
        <v>1.78523</v>
      </c>
      <c r="Q470" s="330" t="s">
        <v>2717</v>
      </c>
      <c r="R470" s="330" t="s">
        <v>2715</v>
      </c>
      <c r="S470" s="330" t="s">
        <v>2718</v>
      </c>
      <c r="T470" s="330" t="s">
        <v>2719</v>
      </c>
      <c r="U470" s="330">
        <v>1.10929325064933</v>
      </c>
      <c r="V470" s="330" t="s">
        <v>2718</v>
      </c>
      <c r="W470" s="330" t="b">
        <v>0</v>
      </c>
      <c r="X470" s="330">
        <v>2021.0</v>
      </c>
      <c r="Y470" s="330" t="s">
        <v>2736</v>
      </c>
      <c r="Z470" s="330" t="s">
        <v>2713</v>
      </c>
      <c r="AA470" s="330"/>
      <c r="AB470" s="330" t="s">
        <v>2720</v>
      </c>
      <c r="AC470" s="330" t="s">
        <v>2737</v>
      </c>
      <c r="AD470" s="330" t="s">
        <v>419</v>
      </c>
    </row>
    <row r="471" ht="15.75" customHeight="1">
      <c r="A471" s="329" t="s">
        <v>418</v>
      </c>
      <c r="B471" s="330" t="s">
        <v>2710</v>
      </c>
      <c r="C471" s="330">
        <v>458.0</v>
      </c>
      <c r="D471" s="330">
        <v>116.0</v>
      </c>
      <c r="E471" s="330" t="s">
        <v>974</v>
      </c>
      <c r="F471" s="330" t="s">
        <v>2760</v>
      </c>
      <c r="G471" s="330"/>
      <c r="H471" s="330" t="s">
        <v>962</v>
      </c>
      <c r="I471" s="330" t="s">
        <v>2732</v>
      </c>
      <c r="J471" s="330"/>
      <c r="K471" s="330" t="s">
        <v>1188</v>
      </c>
      <c r="L471" s="330" t="s">
        <v>2749</v>
      </c>
      <c r="M471" s="330"/>
      <c r="N471" s="330" t="s">
        <v>2740</v>
      </c>
      <c r="O471" s="330" t="s">
        <v>2716</v>
      </c>
      <c r="P471" s="330">
        <v>1.76574</v>
      </c>
      <c r="Q471" s="330" t="s">
        <v>2717</v>
      </c>
      <c r="R471" s="330" t="s">
        <v>2715</v>
      </c>
      <c r="S471" s="330" t="s">
        <v>2718</v>
      </c>
      <c r="T471" s="330" t="s">
        <v>2719</v>
      </c>
      <c r="U471" s="330">
        <v>1.09718269601203</v>
      </c>
      <c r="V471" s="330" t="s">
        <v>2718</v>
      </c>
      <c r="W471" s="330" t="b">
        <v>0</v>
      </c>
      <c r="X471" s="330">
        <v>2021.0</v>
      </c>
      <c r="Y471" s="330" t="s">
        <v>2736</v>
      </c>
      <c r="Z471" s="330" t="s">
        <v>2713</v>
      </c>
      <c r="AA471" s="330"/>
      <c r="AB471" s="330" t="s">
        <v>2720</v>
      </c>
      <c r="AC471" s="330" t="s">
        <v>2737</v>
      </c>
      <c r="AD471" s="330" t="s">
        <v>419</v>
      </c>
    </row>
    <row r="472" ht="15.75" customHeight="1">
      <c r="A472" s="329" t="s">
        <v>418</v>
      </c>
      <c r="B472" s="330" t="s">
        <v>2710</v>
      </c>
      <c r="C472" s="330">
        <v>459.0</v>
      </c>
      <c r="D472" s="330">
        <v>116.0</v>
      </c>
      <c r="E472" s="330" t="s">
        <v>974</v>
      </c>
      <c r="F472" s="330" t="s">
        <v>2760</v>
      </c>
      <c r="G472" s="330"/>
      <c r="H472" s="330" t="s">
        <v>962</v>
      </c>
      <c r="I472" s="330" t="s">
        <v>2732</v>
      </c>
      <c r="J472" s="330"/>
      <c r="K472" s="330" t="s">
        <v>1188</v>
      </c>
      <c r="L472" s="330" t="s">
        <v>2749</v>
      </c>
      <c r="M472" s="330"/>
      <c r="N472" s="330" t="s">
        <v>2740</v>
      </c>
      <c r="O472" s="330" t="s">
        <v>2721</v>
      </c>
      <c r="P472" s="331">
        <v>1.32E-5</v>
      </c>
      <c r="Q472" s="330" t="s">
        <v>2717</v>
      </c>
      <c r="R472" s="330" t="s">
        <v>2715</v>
      </c>
      <c r="S472" s="330" t="s">
        <v>2718</v>
      </c>
      <c r="T472" s="330" t="s">
        <v>2719</v>
      </c>
      <c r="U472" s="331">
        <v>8.202120123776E-6</v>
      </c>
      <c r="V472" s="330" t="s">
        <v>2718</v>
      </c>
      <c r="W472" s="330" t="b">
        <v>0</v>
      </c>
      <c r="X472" s="330">
        <v>2021.0</v>
      </c>
      <c r="Y472" s="330" t="s">
        <v>2736</v>
      </c>
      <c r="Z472" s="330" t="s">
        <v>2713</v>
      </c>
      <c r="AA472" s="330"/>
      <c r="AB472" s="330" t="s">
        <v>2720</v>
      </c>
      <c r="AC472" s="330" t="s">
        <v>2737</v>
      </c>
      <c r="AD472" s="330" t="s">
        <v>419</v>
      </c>
    </row>
    <row r="473" ht="15.75" customHeight="1">
      <c r="A473" s="329" t="s">
        <v>418</v>
      </c>
      <c r="B473" s="330" t="s">
        <v>2710</v>
      </c>
      <c r="C473" s="330">
        <v>460.0</v>
      </c>
      <c r="D473" s="330">
        <v>116.0</v>
      </c>
      <c r="E473" s="330" t="s">
        <v>974</v>
      </c>
      <c r="F473" s="330" t="s">
        <v>2760</v>
      </c>
      <c r="G473" s="330"/>
      <c r="H473" s="330" t="s">
        <v>962</v>
      </c>
      <c r="I473" s="330" t="s">
        <v>2732</v>
      </c>
      <c r="J473" s="330"/>
      <c r="K473" s="330" t="s">
        <v>1188</v>
      </c>
      <c r="L473" s="330" t="s">
        <v>2749</v>
      </c>
      <c r="M473" s="330"/>
      <c r="N473" s="330" t="s">
        <v>2740</v>
      </c>
      <c r="O473" s="330" t="s">
        <v>2724</v>
      </c>
      <c r="P473" s="331">
        <v>6.42953020134228E-5</v>
      </c>
      <c r="Q473" s="330" t="s">
        <v>2717</v>
      </c>
      <c r="R473" s="330" t="s">
        <v>2715</v>
      </c>
      <c r="S473" s="330" t="s">
        <v>2718</v>
      </c>
      <c r="T473" s="330" t="s">
        <v>2719</v>
      </c>
      <c r="U473" s="331">
        <v>3.9951347765806E-5</v>
      </c>
      <c r="V473" s="330" t="s">
        <v>2718</v>
      </c>
      <c r="W473" s="330" t="b">
        <v>0</v>
      </c>
      <c r="X473" s="330">
        <v>2021.0</v>
      </c>
      <c r="Y473" s="330" t="s">
        <v>2736</v>
      </c>
      <c r="Z473" s="330" t="s">
        <v>2713</v>
      </c>
      <c r="AA473" s="330"/>
      <c r="AB473" s="330" t="s">
        <v>2720</v>
      </c>
      <c r="AC473" s="330" t="s">
        <v>2737</v>
      </c>
      <c r="AD473" s="330" t="s">
        <v>419</v>
      </c>
    </row>
    <row r="474" ht="15.75" customHeight="1">
      <c r="A474" s="329" t="s">
        <v>418</v>
      </c>
      <c r="B474" s="330" t="s">
        <v>2710</v>
      </c>
      <c r="C474" s="330">
        <v>461.0</v>
      </c>
      <c r="D474" s="330">
        <v>117.0</v>
      </c>
      <c r="E474" s="330" t="s">
        <v>974</v>
      </c>
      <c r="F474" s="330" t="s">
        <v>2760</v>
      </c>
      <c r="G474" s="330"/>
      <c r="H474" s="330" t="s">
        <v>962</v>
      </c>
      <c r="I474" s="330" t="s">
        <v>2732</v>
      </c>
      <c r="J474" s="330"/>
      <c r="K474" s="330" t="s">
        <v>1188</v>
      </c>
      <c r="L474" s="330" t="s">
        <v>2750</v>
      </c>
      <c r="M474" s="330"/>
      <c r="N474" s="330" t="s">
        <v>2740</v>
      </c>
      <c r="O474" s="330" t="s">
        <v>2735</v>
      </c>
      <c r="P474" s="330">
        <v>2.10307</v>
      </c>
      <c r="Q474" s="330" t="s">
        <v>2717</v>
      </c>
      <c r="R474" s="330" t="s">
        <v>2715</v>
      </c>
      <c r="S474" s="330" t="s">
        <v>2718</v>
      </c>
      <c r="T474" s="330" t="s">
        <v>2719</v>
      </c>
      <c r="U474" s="330">
        <v>1.3067903612661</v>
      </c>
      <c r="V474" s="330" t="s">
        <v>2718</v>
      </c>
      <c r="W474" s="330" t="b">
        <v>0</v>
      </c>
      <c r="X474" s="330">
        <v>2021.0</v>
      </c>
      <c r="Y474" s="330" t="s">
        <v>2736</v>
      </c>
      <c r="Z474" s="330" t="s">
        <v>2713</v>
      </c>
      <c r="AA474" s="330"/>
      <c r="AB474" s="330" t="s">
        <v>2720</v>
      </c>
      <c r="AC474" s="330" t="s">
        <v>2737</v>
      </c>
      <c r="AD474" s="330" t="s">
        <v>419</v>
      </c>
    </row>
    <row r="475" ht="15.75" customHeight="1">
      <c r="A475" s="329" t="s">
        <v>418</v>
      </c>
      <c r="B475" s="330" t="s">
        <v>2710</v>
      </c>
      <c r="C475" s="330">
        <v>462.0</v>
      </c>
      <c r="D475" s="330">
        <v>117.0</v>
      </c>
      <c r="E475" s="330" t="s">
        <v>974</v>
      </c>
      <c r="F475" s="330" t="s">
        <v>2760</v>
      </c>
      <c r="G475" s="330"/>
      <c r="H475" s="330" t="s">
        <v>962</v>
      </c>
      <c r="I475" s="330" t="s">
        <v>2732</v>
      </c>
      <c r="J475" s="330"/>
      <c r="K475" s="330" t="s">
        <v>1188</v>
      </c>
      <c r="L475" s="330" t="s">
        <v>2750</v>
      </c>
      <c r="M475" s="330"/>
      <c r="N475" s="330" t="s">
        <v>2740</v>
      </c>
      <c r="O475" s="330" t="s">
        <v>2716</v>
      </c>
      <c r="P475" s="330">
        <v>2.08357</v>
      </c>
      <c r="Q475" s="330" t="s">
        <v>2717</v>
      </c>
      <c r="R475" s="330" t="s">
        <v>2715</v>
      </c>
      <c r="S475" s="330" t="s">
        <v>2718</v>
      </c>
      <c r="T475" s="330" t="s">
        <v>2719</v>
      </c>
      <c r="U475" s="330">
        <v>1.29467359290143</v>
      </c>
      <c r="V475" s="330" t="s">
        <v>2718</v>
      </c>
      <c r="W475" s="330" t="b">
        <v>0</v>
      </c>
      <c r="X475" s="330">
        <v>2021.0</v>
      </c>
      <c r="Y475" s="330" t="s">
        <v>2736</v>
      </c>
      <c r="Z475" s="330" t="s">
        <v>2713</v>
      </c>
      <c r="AA475" s="330"/>
      <c r="AB475" s="330" t="s">
        <v>2720</v>
      </c>
      <c r="AC475" s="330" t="s">
        <v>2737</v>
      </c>
      <c r="AD475" s="330" t="s">
        <v>419</v>
      </c>
    </row>
    <row r="476" ht="15.75" customHeight="1">
      <c r="A476" s="329" t="s">
        <v>418</v>
      </c>
      <c r="B476" s="330" t="s">
        <v>2710</v>
      </c>
      <c r="C476" s="330">
        <v>463.0</v>
      </c>
      <c r="D476" s="330">
        <v>117.0</v>
      </c>
      <c r="E476" s="330" t="s">
        <v>974</v>
      </c>
      <c r="F476" s="330" t="s">
        <v>2760</v>
      </c>
      <c r="G476" s="330"/>
      <c r="H476" s="330" t="s">
        <v>962</v>
      </c>
      <c r="I476" s="330" t="s">
        <v>2732</v>
      </c>
      <c r="J476" s="330"/>
      <c r="K476" s="330" t="s">
        <v>1188</v>
      </c>
      <c r="L476" s="330" t="s">
        <v>2750</v>
      </c>
      <c r="M476" s="330"/>
      <c r="N476" s="330" t="s">
        <v>2740</v>
      </c>
      <c r="O476" s="330" t="s">
        <v>2721</v>
      </c>
      <c r="P476" s="331">
        <v>1.32E-5</v>
      </c>
      <c r="Q476" s="330" t="s">
        <v>2717</v>
      </c>
      <c r="R476" s="330" t="s">
        <v>2715</v>
      </c>
      <c r="S476" s="330" t="s">
        <v>2718</v>
      </c>
      <c r="T476" s="330" t="s">
        <v>2719</v>
      </c>
      <c r="U476" s="331">
        <v>8.202120123776E-6</v>
      </c>
      <c r="V476" s="330" t="s">
        <v>2718</v>
      </c>
      <c r="W476" s="330" t="b">
        <v>0</v>
      </c>
      <c r="X476" s="330">
        <v>2021.0</v>
      </c>
      <c r="Y476" s="330" t="s">
        <v>2736</v>
      </c>
      <c r="Z476" s="330" t="s">
        <v>2713</v>
      </c>
      <c r="AA476" s="330"/>
      <c r="AB476" s="330" t="s">
        <v>2720</v>
      </c>
      <c r="AC476" s="330" t="s">
        <v>2737</v>
      </c>
      <c r="AD476" s="330" t="s">
        <v>419</v>
      </c>
    </row>
    <row r="477" ht="15.75" customHeight="1">
      <c r="A477" s="329" t="s">
        <v>418</v>
      </c>
      <c r="B477" s="330" t="s">
        <v>2710</v>
      </c>
      <c r="C477" s="330">
        <v>464.0</v>
      </c>
      <c r="D477" s="330">
        <v>117.0</v>
      </c>
      <c r="E477" s="330" t="s">
        <v>974</v>
      </c>
      <c r="F477" s="330" t="s">
        <v>2760</v>
      </c>
      <c r="G477" s="330"/>
      <c r="H477" s="330" t="s">
        <v>962</v>
      </c>
      <c r="I477" s="330" t="s">
        <v>2732</v>
      </c>
      <c r="J477" s="330"/>
      <c r="K477" s="330" t="s">
        <v>1188</v>
      </c>
      <c r="L477" s="330" t="s">
        <v>2750</v>
      </c>
      <c r="M477" s="330"/>
      <c r="N477" s="330" t="s">
        <v>2740</v>
      </c>
      <c r="O477" s="330" t="s">
        <v>2724</v>
      </c>
      <c r="P477" s="331">
        <v>6.42953020134228E-5</v>
      </c>
      <c r="Q477" s="330" t="s">
        <v>2717</v>
      </c>
      <c r="R477" s="330" t="s">
        <v>2715</v>
      </c>
      <c r="S477" s="330" t="s">
        <v>2718</v>
      </c>
      <c r="T477" s="330" t="s">
        <v>2719</v>
      </c>
      <c r="U477" s="331">
        <v>3.9951347765806E-5</v>
      </c>
      <c r="V477" s="330" t="s">
        <v>2718</v>
      </c>
      <c r="W477" s="330" t="b">
        <v>0</v>
      </c>
      <c r="X477" s="330">
        <v>2021.0</v>
      </c>
      <c r="Y477" s="330" t="s">
        <v>2736</v>
      </c>
      <c r="Z477" s="330" t="s">
        <v>2713</v>
      </c>
      <c r="AA477" s="330"/>
      <c r="AB477" s="330" t="s">
        <v>2720</v>
      </c>
      <c r="AC477" s="330" t="s">
        <v>2737</v>
      </c>
      <c r="AD477" s="330" t="s">
        <v>419</v>
      </c>
    </row>
    <row r="478" ht="15.75" customHeight="1">
      <c r="A478" s="329" t="s">
        <v>418</v>
      </c>
      <c r="B478" s="330" t="s">
        <v>2710</v>
      </c>
      <c r="C478" s="330">
        <v>465.0</v>
      </c>
      <c r="D478" s="330">
        <v>118.0</v>
      </c>
      <c r="E478" s="330" t="s">
        <v>974</v>
      </c>
      <c r="F478" s="330" t="s">
        <v>2760</v>
      </c>
      <c r="G478" s="330"/>
      <c r="H478" s="330" t="s">
        <v>962</v>
      </c>
      <c r="I478" s="330" t="s">
        <v>2732</v>
      </c>
      <c r="J478" s="330"/>
      <c r="K478" s="330" t="s">
        <v>1188</v>
      </c>
      <c r="L478" s="330" t="s">
        <v>2733</v>
      </c>
      <c r="M478" s="330"/>
      <c r="N478" s="330" t="s">
        <v>2740</v>
      </c>
      <c r="O478" s="330" t="s">
        <v>2735</v>
      </c>
      <c r="P478" s="330">
        <v>1.83453</v>
      </c>
      <c r="Q478" s="330" t="s">
        <v>2717</v>
      </c>
      <c r="R478" s="330" t="s">
        <v>2715</v>
      </c>
      <c r="S478" s="330" t="s">
        <v>2718</v>
      </c>
      <c r="T478" s="330" t="s">
        <v>2719</v>
      </c>
      <c r="U478" s="330">
        <v>1.13992692656617</v>
      </c>
      <c r="V478" s="330" t="s">
        <v>2718</v>
      </c>
      <c r="W478" s="330" t="b">
        <v>0</v>
      </c>
      <c r="X478" s="330">
        <v>2021.0</v>
      </c>
      <c r="Y478" s="330" t="s">
        <v>2736</v>
      </c>
      <c r="Z478" s="330" t="s">
        <v>2713</v>
      </c>
      <c r="AA478" s="330"/>
      <c r="AB478" s="330" t="s">
        <v>2720</v>
      </c>
      <c r="AC478" s="330" t="s">
        <v>2737</v>
      </c>
      <c r="AD478" s="330" t="s">
        <v>419</v>
      </c>
    </row>
    <row r="479" ht="15.75" customHeight="1">
      <c r="A479" s="329" t="s">
        <v>418</v>
      </c>
      <c r="B479" s="330" t="s">
        <v>2710</v>
      </c>
      <c r="C479" s="330">
        <v>466.0</v>
      </c>
      <c r="D479" s="330">
        <v>118.0</v>
      </c>
      <c r="E479" s="330" t="s">
        <v>974</v>
      </c>
      <c r="F479" s="330" t="s">
        <v>2760</v>
      </c>
      <c r="G479" s="330"/>
      <c r="H479" s="330" t="s">
        <v>962</v>
      </c>
      <c r="I479" s="330" t="s">
        <v>2732</v>
      </c>
      <c r="J479" s="330"/>
      <c r="K479" s="330" t="s">
        <v>1188</v>
      </c>
      <c r="L479" s="330" t="s">
        <v>2733</v>
      </c>
      <c r="M479" s="330"/>
      <c r="N479" s="330" t="s">
        <v>2740</v>
      </c>
      <c r="O479" s="330" t="s">
        <v>2716</v>
      </c>
      <c r="P479" s="330">
        <v>1.81504</v>
      </c>
      <c r="Q479" s="330" t="s">
        <v>2717</v>
      </c>
      <c r="R479" s="330" t="s">
        <v>2715</v>
      </c>
      <c r="S479" s="330" t="s">
        <v>2718</v>
      </c>
      <c r="T479" s="330" t="s">
        <v>2719</v>
      </c>
      <c r="U479" s="330">
        <v>1.12781637192886</v>
      </c>
      <c r="V479" s="330" t="s">
        <v>2718</v>
      </c>
      <c r="W479" s="330" t="b">
        <v>0</v>
      </c>
      <c r="X479" s="330">
        <v>2021.0</v>
      </c>
      <c r="Y479" s="330" t="s">
        <v>2736</v>
      </c>
      <c r="Z479" s="330" t="s">
        <v>2713</v>
      </c>
      <c r="AA479" s="330"/>
      <c r="AB479" s="330" t="s">
        <v>2720</v>
      </c>
      <c r="AC479" s="330" t="s">
        <v>2737</v>
      </c>
      <c r="AD479" s="330" t="s">
        <v>419</v>
      </c>
    </row>
    <row r="480" ht="15.75" customHeight="1">
      <c r="A480" s="329" t="s">
        <v>418</v>
      </c>
      <c r="B480" s="330" t="s">
        <v>2710</v>
      </c>
      <c r="C480" s="330">
        <v>467.0</v>
      </c>
      <c r="D480" s="330">
        <v>118.0</v>
      </c>
      <c r="E480" s="330" t="s">
        <v>974</v>
      </c>
      <c r="F480" s="330" t="s">
        <v>2760</v>
      </c>
      <c r="G480" s="330"/>
      <c r="H480" s="330" t="s">
        <v>962</v>
      </c>
      <c r="I480" s="330" t="s">
        <v>2732</v>
      </c>
      <c r="J480" s="330"/>
      <c r="K480" s="330" t="s">
        <v>1188</v>
      </c>
      <c r="L480" s="330" t="s">
        <v>2733</v>
      </c>
      <c r="M480" s="330"/>
      <c r="N480" s="330" t="s">
        <v>2740</v>
      </c>
      <c r="O480" s="330" t="s">
        <v>2721</v>
      </c>
      <c r="P480" s="331">
        <v>1.32E-5</v>
      </c>
      <c r="Q480" s="330" t="s">
        <v>2717</v>
      </c>
      <c r="R480" s="330" t="s">
        <v>2715</v>
      </c>
      <c r="S480" s="330" t="s">
        <v>2718</v>
      </c>
      <c r="T480" s="330" t="s">
        <v>2719</v>
      </c>
      <c r="U480" s="331">
        <v>8.202120123776E-6</v>
      </c>
      <c r="V480" s="330" t="s">
        <v>2718</v>
      </c>
      <c r="W480" s="330" t="b">
        <v>0</v>
      </c>
      <c r="X480" s="330">
        <v>2021.0</v>
      </c>
      <c r="Y480" s="330" t="s">
        <v>2736</v>
      </c>
      <c r="Z480" s="330" t="s">
        <v>2713</v>
      </c>
      <c r="AA480" s="330"/>
      <c r="AB480" s="330" t="s">
        <v>2720</v>
      </c>
      <c r="AC480" s="330" t="s">
        <v>2737</v>
      </c>
      <c r="AD480" s="330" t="s">
        <v>419</v>
      </c>
    </row>
    <row r="481" ht="15.75" customHeight="1">
      <c r="A481" s="329" t="s">
        <v>418</v>
      </c>
      <c r="B481" s="330" t="s">
        <v>2710</v>
      </c>
      <c r="C481" s="330">
        <v>468.0</v>
      </c>
      <c r="D481" s="330">
        <v>118.0</v>
      </c>
      <c r="E481" s="330" t="s">
        <v>974</v>
      </c>
      <c r="F481" s="330" t="s">
        <v>2760</v>
      </c>
      <c r="G481" s="330"/>
      <c r="H481" s="330" t="s">
        <v>962</v>
      </c>
      <c r="I481" s="330" t="s">
        <v>2732</v>
      </c>
      <c r="J481" s="330"/>
      <c r="K481" s="330" t="s">
        <v>1188</v>
      </c>
      <c r="L481" s="330" t="s">
        <v>2733</v>
      </c>
      <c r="M481" s="330"/>
      <c r="N481" s="330" t="s">
        <v>2740</v>
      </c>
      <c r="O481" s="330" t="s">
        <v>2724</v>
      </c>
      <c r="P481" s="331">
        <v>6.42953020134228E-5</v>
      </c>
      <c r="Q481" s="330" t="s">
        <v>2717</v>
      </c>
      <c r="R481" s="330" t="s">
        <v>2715</v>
      </c>
      <c r="S481" s="330" t="s">
        <v>2718</v>
      </c>
      <c r="T481" s="330" t="s">
        <v>2719</v>
      </c>
      <c r="U481" s="331">
        <v>3.9951347765806E-5</v>
      </c>
      <c r="V481" s="330" t="s">
        <v>2718</v>
      </c>
      <c r="W481" s="330" t="b">
        <v>0</v>
      </c>
      <c r="X481" s="330">
        <v>2021.0</v>
      </c>
      <c r="Y481" s="330" t="s">
        <v>2736</v>
      </c>
      <c r="Z481" s="330" t="s">
        <v>2713</v>
      </c>
      <c r="AA481" s="330"/>
      <c r="AB481" s="330" t="s">
        <v>2720</v>
      </c>
      <c r="AC481" s="330" t="s">
        <v>2737</v>
      </c>
      <c r="AD481" s="330" t="s">
        <v>419</v>
      </c>
    </row>
    <row r="482" ht="15.75" customHeight="1">
      <c r="A482" s="329" t="s">
        <v>418</v>
      </c>
      <c r="B482" s="330" t="s">
        <v>2710</v>
      </c>
      <c r="C482" s="330">
        <v>469.0</v>
      </c>
      <c r="D482" s="330">
        <v>119.0</v>
      </c>
      <c r="E482" s="330" t="s">
        <v>974</v>
      </c>
      <c r="F482" s="330" t="s">
        <v>2761</v>
      </c>
      <c r="G482" s="330"/>
      <c r="H482" s="330" t="s">
        <v>962</v>
      </c>
      <c r="I482" s="330" t="s">
        <v>2732</v>
      </c>
      <c r="J482" s="330"/>
      <c r="K482" s="330" t="s">
        <v>1188</v>
      </c>
      <c r="L482" s="330" t="s">
        <v>2748</v>
      </c>
      <c r="M482" s="330"/>
      <c r="N482" s="330" t="s">
        <v>2734</v>
      </c>
      <c r="O482" s="330" t="s">
        <v>2735</v>
      </c>
      <c r="P482" s="330">
        <v>0.79063</v>
      </c>
      <c r="Q482" s="330" t="s">
        <v>2717</v>
      </c>
      <c r="R482" s="330" t="s">
        <v>2719</v>
      </c>
      <c r="S482" s="330" t="s">
        <v>2718</v>
      </c>
      <c r="T482" s="330" t="s">
        <v>2719</v>
      </c>
      <c r="U482" s="330">
        <v>0.79063</v>
      </c>
      <c r="V482" s="330" t="s">
        <v>2718</v>
      </c>
      <c r="W482" s="330" t="b">
        <v>0</v>
      </c>
      <c r="X482" s="330">
        <v>2021.0</v>
      </c>
      <c r="Y482" s="330" t="s">
        <v>2736</v>
      </c>
      <c r="Z482" s="330" t="s">
        <v>2713</v>
      </c>
      <c r="AA482" s="330"/>
      <c r="AB482" s="330" t="s">
        <v>2720</v>
      </c>
      <c r="AC482" s="330" t="s">
        <v>2737</v>
      </c>
      <c r="AD482" s="330" t="s">
        <v>419</v>
      </c>
    </row>
    <row r="483" ht="15.75" customHeight="1">
      <c r="A483" s="329" t="s">
        <v>418</v>
      </c>
      <c r="B483" s="330" t="s">
        <v>2710</v>
      </c>
      <c r="C483" s="330">
        <v>470.0</v>
      </c>
      <c r="D483" s="330">
        <v>119.0</v>
      </c>
      <c r="E483" s="330" t="s">
        <v>974</v>
      </c>
      <c r="F483" s="330" t="s">
        <v>2761</v>
      </c>
      <c r="G483" s="330"/>
      <c r="H483" s="330" t="s">
        <v>962</v>
      </c>
      <c r="I483" s="330" t="s">
        <v>2732</v>
      </c>
      <c r="J483" s="330"/>
      <c r="K483" s="330" t="s">
        <v>1188</v>
      </c>
      <c r="L483" s="330" t="s">
        <v>2748</v>
      </c>
      <c r="M483" s="330"/>
      <c r="N483" s="330" t="s">
        <v>2734</v>
      </c>
      <c r="O483" s="330" t="s">
        <v>2716</v>
      </c>
      <c r="P483" s="330">
        <v>0.78048</v>
      </c>
      <c r="Q483" s="330" t="s">
        <v>2717</v>
      </c>
      <c r="R483" s="330" t="s">
        <v>2719</v>
      </c>
      <c r="S483" s="330" t="s">
        <v>2718</v>
      </c>
      <c r="T483" s="330" t="s">
        <v>2719</v>
      </c>
      <c r="U483" s="330">
        <v>0.78048</v>
      </c>
      <c r="V483" s="330" t="s">
        <v>2718</v>
      </c>
      <c r="W483" s="330" t="b">
        <v>0</v>
      </c>
      <c r="X483" s="330">
        <v>2021.0</v>
      </c>
      <c r="Y483" s="330" t="s">
        <v>2736</v>
      </c>
      <c r="Z483" s="330" t="s">
        <v>2713</v>
      </c>
      <c r="AA483" s="330"/>
      <c r="AB483" s="330" t="s">
        <v>2720</v>
      </c>
      <c r="AC483" s="330" t="s">
        <v>2737</v>
      </c>
      <c r="AD483" s="330" t="s">
        <v>419</v>
      </c>
    </row>
    <row r="484" ht="15.75" customHeight="1">
      <c r="A484" s="329" t="s">
        <v>418</v>
      </c>
      <c r="B484" s="330" t="s">
        <v>2710</v>
      </c>
      <c r="C484" s="330">
        <v>471.0</v>
      </c>
      <c r="D484" s="330">
        <v>119.0</v>
      </c>
      <c r="E484" s="330" t="s">
        <v>974</v>
      </c>
      <c r="F484" s="330" t="s">
        <v>2761</v>
      </c>
      <c r="G484" s="330"/>
      <c r="H484" s="330" t="s">
        <v>962</v>
      </c>
      <c r="I484" s="330" t="s">
        <v>2732</v>
      </c>
      <c r="J484" s="330"/>
      <c r="K484" s="330" t="s">
        <v>1188</v>
      </c>
      <c r="L484" s="330" t="s">
        <v>2748</v>
      </c>
      <c r="M484" s="330"/>
      <c r="N484" s="330" t="s">
        <v>2734</v>
      </c>
      <c r="O484" s="330" t="s">
        <v>2721</v>
      </c>
      <c r="P484" s="331">
        <v>6.8E-6</v>
      </c>
      <c r="Q484" s="330" t="s">
        <v>2717</v>
      </c>
      <c r="R484" s="330" t="s">
        <v>2719</v>
      </c>
      <c r="S484" s="330" t="s">
        <v>2718</v>
      </c>
      <c r="T484" s="330" t="s">
        <v>2719</v>
      </c>
      <c r="U484" s="331">
        <v>6.8E-6</v>
      </c>
      <c r="V484" s="330" t="s">
        <v>2718</v>
      </c>
      <c r="W484" s="330" t="b">
        <v>0</v>
      </c>
      <c r="X484" s="330">
        <v>2021.0</v>
      </c>
      <c r="Y484" s="330" t="s">
        <v>2736</v>
      </c>
      <c r="Z484" s="330" t="s">
        <v>2713</v>
      </c>
      <c r="AA484" s="330"/>
      <c r="AB484" s="330" t="s">
        <v>2720</v>
      </c>
      <c r="AC484" s="330" t="s">
        <v>2737</v>
      </c>
      <c r="AD484" s="330" t="s">
        <v>419</v>
      </c>
    </row>
    <row r="485" ht="15.75" customHeight="1">
      <c r="A485" s="329" t="s">
        <v>418</v>
      </c>
      <c r="B485" s="330" t="s">
        <v>2710</v>
      </c>
      <c r="C485" s="330">
        <v>472.0</v>
      </c>
      <c r="D485" s="330">
        <v>119.0</v>
      </c>
      <c r="E485" s="330" t="s">
        <v>974</v>
      </c>
      <c r="F485" s="330" t="s">
        <v>2761</v>
      </c>
      <c r="G485" s="330"/>
      <c r="H485" s="330" t="s">
        <v>962</v>
      </c>
      <c r="I485" s="330" t="s">
        <v>2732</v>
      </c>
      <c r="J485" s="330"/>
      <c r="K485" s="330" t="s">
        <v>1188</v>
      </c>
      <c r="L485" s="330" t="s">
        <v>2748</v>
      </c>
      <c r="M485" s="330"/>
      <c r="N485" s="330" t="s">
        <v>2734</v>
      </c>
      <c r="O485" s="330" t="s">
        <v>2724</v>
      </c>
      <c r="P485" s="331">
        <v>3.35234899328859E-5</v>
      </c>
      <c r="Q485" s="330" t="s">
        <v>2717</v>
      </c>
      <c r="R485" s="330" t="s">
        <v>2719</v>
      </c>
      <c r="S485" s="330" t="s">
        <v>2718</v>
      </c>
      <c r="T485" s="330" t="s">
        <v>2719</v>
      </c>
      <c r="U485" s="331">
        <v>3.35234899328859E-5</v>
      </c>
      <c r="V485" s="330" t="s">
        <v>2718</v>
      </c>
      <c r="W485" s="330" t="b">
        <v>0</v>
      </c>
      <c r="X485" s="330">
        <v>2021.0</v>
      </c>
      <c r="Y485" s="330" t="s">
        <v>2736</v>
      </c>
      <c r="Z485" s="330" t="s">
        <v>2713</v>
      </c>
      <c r="AA485" s="330"/>
      <c r="AB485" s="330" t="s">
        <v>2720</v>
      </c>
      <c r="AC485" s="330" t="s">
        <v>2737</v>
      </c>
      <c r="AD485" s="330" t="s">
        <v>419</v>
      </c>
    </row>
    <row r="486" ht="15.75" customHeight="1">
      <c r="A486" s="329" t="s">
        <v>418</v>
      </c>
      <c r="B486" s="330" t="s">
        <v>2710</v>
      </c>
      <c r="C486" s="330">
        <v>473.0</v>
      </c>
      <c r="D486" s="330">
        <v>120.0</v>
      </c>
      <c r="E486" s="330" t="s">
        <v>974</v>
      </c>
      <c r="F486" s="330" t="s">
        <v>2761</v>
      </c>
      <c r="G486" s="330"/>
      <c r="H486" s="330" t="s">
        <v>962</v>
      </c>
      <c r="I486" s="330" t="s">
        <v>2732</v>
      </c>
      <c r="J486" s="330"/>
      <c r="K486" s="330" t="s">
        <v>1188</v>
      </c>
      <c r="L486" s="330" t="s">
        <v>2749</v>
      </c>
      <c r="M486" s="330"/>
      <c r="N486" s="330" t="s">
        <v>2734</v>
      </c>
      <c r="O486" s="330" t="s">
        <v>2735</v>
      </c>
      <c r="P486" s="330">
        <v>0.94008</v>
      </c>
      <c r="Q486" s="330" t="s">
        <v>2717</v>
      </c>
      <c r="R486" s="330" t="s">
        <v>2719</v>
      </c>
      <c r="S486" s="330" t="s">
        <v>2718</v>
      </c>
      <c r="T486" s="330" t="s">
        <v>2719</v>
      </c>
      <c r="U486" s="330">
        <v>0.94008</v>
      </c>
      <c r="V486" s="330" t="s">
        <v>2718</v>
      </c>
      <c r="W486" s="330" t="b">
        <v>0</v>
      </c>
      <c r="X486" s="330">
        <v>2021.0</v>
      </c>
      <c r="Y486" s="330" t="s">
        <v>2736</v>
      </c>
      <c r="Z486" s="330" t="s">
        <v>2713</v>
      </c>
      <c r="AA486" s="330"/>
      <c r="AB486" s="330" t="s">
        <v>2720</v>
      </c>
      <c r="AC486" s="330" t="s">
        <v>2737</v>
      </c>
      <c r="AD486" s="330" t="s">
        <v>419</v>
      </c>
    </row>
    <row r="487" ht="15.75" customHeight="1">
      <c r="A487" s="329" t="s">
        <v>418</v>
      </c>
      <c r="B487" s="330" t="s">
        <v>2710</v>
      </c>
      <c r="C487" s="330">
        <v>474.0</v>
      </c>
      <c r="D487" s="330">
        <v>120.0</v>
      </c>
      <c r="E487" s="330" t="s">
        <v>974</v>
      </c>
      <c r="F487" s="330" t="s">
        <v>2761</v>
      </c>
      <c r="G487" s="330"/>
      <c r="H487" s="330" t="s">
        <v>962</v>
      </c>
      <c r="I487" s="330" t="s">
        <v>2732</v>
      </c>
      <c r="J487" s="330"/>
      <c r="K487" s="330" t="s">
        <v>1188</v>
      </c>
      <c r="L487" s="330" t="s">
        <v>2749</v>
      </c>
      <c r="M487" s="330"/>
      <c r="N487" s="330" t="s">
        <v>2734</v>
      </c>
      <c r="O487" s="330" t="s">
        <v>2716</v>
      </c>
      <c r="P487" s="330">
        <v>0.92992</v>
      </c>
      <c r="Q487" s="330" t="s">
        <v>2717</v>
      </c>
      <c r="R487" s="330" t="s">
        <v>2719</v>
      </c>
      <c r="S487" s="330" t="s">
        <v>2718</v>
      </c>
      <c r="T487" s="330" t="s">
        <v>2719</v>
      </c>
      <c r="U487" s="330">
        <v>0.92992</v>
      </c>
      <c r="V487" s="330" t="s">
        <v>2718</v>
      </c>
      <c r="W487" s="330" t="b">
        <v>0</v>
      </c>
      <c r="X487" s="330">
        <v>2021.0</v>
      </c>
      <c r="Y487" s="330" t="s">
        <v>2736</v>
      </c>
      <c r="Z487" s="330" t="s">
        <v>2713</v>
      </c>
      <c r="AA487" s="330"/>
      <c r="AB487" s="330" t="s">
        <v>2720</v>
      </c>
      <c r="AC487" s="330" t="s">
        <v>2737</v>
      </c>
      <c r="AD487" s="330" t="s">
        <v>419</v>
      </c>
    </row>
    <row r="488" ht="15.75" customHeight="1">
      <c r="A488" s="329" t="s">
        <v>418</v>
      </c>
      <c r="B488" s="330" t="s">
        <v>2710</v>
      </c>
      <c r="C488" s="330">
        <v>475.0</v>
      </c>
      <c r="D488" s="330">
        <v>120.0</v>
      </c>
      <c r="E488" s="330" t="s">
        <v>974</v>
      </c>
      <c r="F488" s="330" t="s">
        <v>2761</v>
      </c>
      <c r="G488" s="330"/>
      <c r="H488" s="330" t="s">
        <v>962</v>
      </c>
      <c r="I488" s="330" t="s">
        <v>2732</v>
      </c>
      <c r="J488" s="330"/>
      <c r="K488" s="330" t="s">
        <v>1188</v>
      </c>
      <c r="L488" s="330" t="s">
        <v>2749</v>
      </c>
      <c r="M488" s="330"/>
      <c r="N488" s="330" t="s">
        <v>2734</v>
      </c>
      <c r="O488" s="330" t="s">
        <v>2721</v>
      </c>
      <c r="P488" s="331">
        <v>6.8E-6</v>
      </c>
      <c r="Q488" s="330" t="s">
        <v>2717</v>
      </c>
      <c r="R488" s="330" t="s">
        <v>2719</v>
      </c>
      <c r="S488" s="330" t="s">
        <v>2718</v>
      </c>
      <c r="T488" s="330" t="s">
        <v>2719</v>
      </c>
      <c r="U488" s="331">
        <v>6.8E-6</v>
      </c>
      <c r="V488" s="330" t="s">
        <v>2718</v>
      </c>
      <c r="W488" s="330" t="b">
        <v>0</v>
      </c>
      <c r="X488" s="330">
        <v>2021.0</v>
      </c>
      <c r="Y488" s="330" t="s">
        <v>2736</v>
      </c>
      <c r="Z488" s="330" t="s">
        <v>2713</v>
      </c>
      <c r="AA488" s="330"/>
      <c r="AB488" s="330" t="s">
        <v>2720</v>
      </c>
      <c r="AC488" s="330" t="s">
        <v>2737</v>
      </c>
      <c r="AD488" s="330" t="s">
        <v>419</v>
      </c>
    </row>
    <row r="489" ht="15.75" customHeight="1">
      <c r="A489" s="329" t="s">
        <v>418</v>
      </c>
      <c r="B489" s="330" t="s">
        <v>2710</v>
      </c>
      <c r="C489" s="330">
        <v>476.0</v>
      </c>
      <c r="D489" s="330">
        <v>120.0</v>
      </c>
      <c r="E489" s="330" t="s">
        <v>974</v>
      </c>
      <c r="F489" s="330" t="s">
        <v>2761</v>
      </c>
      <c r="G489" s="330"/>
      <c r="H489" s="330" t="s">
        <v>962</v>
      </c>
      <c r="I489" s="330" t="s">
        <v>2732</v>
      </c>
      <c r="J489" s="330"/>
      <c r="K489" s="330" t="s">
        <v>1188</v>
      </c>
      <c r="L489" s="330" t="s">
        <v>2749</v>
      </c>
      <c r="M489" s="330"/>
      <c r="N489" s="330" t="s">
        <v>2734</v>
      </c>
      <c r="O489" s="330" t="s">
        <v>2724</v>
      </c>
      <c r="P489" s="331">
        <v>3.35234899328859E-5</v>
      </c>
      <c r="Q489" s="330" t="s">
        <v>2717</v>
      </c>
      <c r="R489" s="330" t="s">
        <v>2719</v>
      </c>
      <c r="S489" s="330" t="s">
        <v>2718</v>
      </c>
      <c r="T489" s="330" t="s">
        <v>2719</v>
      </c>
      <c r="U489" s="331">
        <v>3.35234899328859E-5</v>
      </c>
      <c r="V489" s="330" t="s">
        <v>2718</v>
      </c>
      <c r="W489" s="330" t="b">
        <v>0</v>
      </c>
      <c r="X489" s="330">
        <v>2021.0</v>
      </c>
      <c r="Y489" s="330" t="s">
        <v>2736</v>
      </c>
      <c r="Z489" s="330" t="s">
        <v>2713</v>
      </c>
      <c r="AA489" s="330"/>
      <c r="AB489" s="330" t="s">
        <v>2720</v>
      </c>
      <c r="AC489" s="330" t="s">
        <v>2737</v>
      </c>
      <c r="AD489" s="330" t="s">
        <v>419</v>
      </c>
    </row>
    <row r="490" ht="15.75" customHeight="1">
      <c r="A490" s="329" t="s">
        <v>418</v>
      </c>
      <c r="B490" s="330" t="s">
        <v>2710</v>
      </c>
      <c r="C490" s="330">
        <v>477.0</v>
      </c>
      <c r="D490" s="330">
        <v>121.0</v>
      </c>
      <c r="E490" s="330" t="s">
        <v>974</v>
      </c>
      <c r="F490" s="330" t="s">
        <v>2761</v>
      </c>
      <c r="G490" s="330"/>
      <c r="H490" s="330" t="s">
        <v>962</v>
      </c>
      <c r="I490" s="330" t="s">
        <v>2732</v>
      </c>
      <c r="J490" s="330"/>
      <c r="K490" s="330" t="s">
        <v>1188</v>
      </c>
      <c r="L490" s="330" t="s">
        <v>2750</v>
      </c>
      <c r="M490" s="330"/>
      <c r="N490" s="330" t="s">
        <v>2734</v>
      </c>
      <c r="O490" s="330" t="s">
        <v>2735</v>
      </c>
      <c r="P490" s="330">
        <v>1.08952</v>
      </c>
      <c r="Q490" s="330" t="s">
        <v>2717</v>
      </c>
      <c r="R490" s="330" t="s">
        <v>2719</v>
      </c>
      <c r="S490" s="330" t="s">
        <v>2718</v>
      </c>
      <c r="T490" s="330" t="s">
        <v>2719</v>
      </c>
      <c r="U490" s="330">
        <v>1.08952</v>
      </c>
      <c r="V490" s="330" t="s">
        <v>2718</v>
      </c>
      <c r="W490" s="330" t="b">
        <v>0</v>
      </c>
      <c r="X490" s="330">
        <v>2021.0</v>
      </c>
      <c r="Y490" s="330" t="s">
        <v>2736</v>
      </c>
      <c r="Z490" s="330" t="s">
        <v>2713</v>
      </c>
      <c r="AA490" s="330"/>
      <c r="AB490" s="330" t="s">
        <v>2720</v>
      </c>
      <c r="AC490" s="330" t="s">
        <v>2737</v>
      </c>
      <c r="AD490" s="330" t="s">
        <v>419</v>
      </c>
    </row>
    <row r="491" ht="15.75" customHeight="1">
      <c r="A491" s="329" t="s">
        <v>418</v>
      </c>
      <c r="B491" s="330" t="s">
        <v>2710</v>
      </c>
      <c r="C491" s="330">
        <v>478.0</v>
      </c>
      <c r="D491" s="330">
        <v>121.0</v>
      </c>
      <c r="E491" s="330" t="s">
        <v>974</v>
      </c>
      <c r="F491" s="330" t="s">
        <v>2761</v>
      </c>
      <c r="G491" s="330"/>
      <c r="H491" s="330" t="s">
        <v>962</v>
      </c>
      <c r="I491" s="330" t="s">
        <v>2732</v>
      </c>
      <c r="J491" s="330"/>
      <c r="K491" s="330" t="s">
        <v>1188</v>
      </c>
      <c r="L491" s="330" t="s">
        <v>2750</v>
      </c>
      <c r="M491" s="330"/>
      <c r="N491" s="330" t="s">
        <v>2734</v>
      </c>
      <c r="O491" s="330" t="s">
        <v>2716</v>
      </c>
      <c r="P491" s="330">
        <v>1.07936</v>
      </c>
      <c r="Q491" s="330" t="s">
        <v>2717</v>
      </c>
      <c r="R491" s="330" t="s">
        <v>2719</v>
      </c>
      <c r="S491" s="330" t="s">
        <v>2718</v>
      </c>
      <c r="T491" s="330" t="s">
        <v>2719</v>
      </c>
      <c r="U491" s="330">
        <v>1.07936</v>
      </c>
      <c r="V491" s="330" t="s">
        <v>2718</v>
      </c>
      <c r="W491" s="330" t="b">
        <v>0</v>
      </c>
      <c r="X491" s="330">
        <v>2021.0</v>
      </c>
      <c r="Y491" s="330" t="s">
        <v>2736</v>
      </c>
      <c r="Z491" s="330" t="s">
        <v>2713</v>
      </c>
      <c r="AA491" s="330"/>
      <c r="AB491" s="330" t="s">
        <v>2720</v>
      </c>
      <c r="AC491" s="330" t="s">
        <v>2737</v>
      </c>
      <c r="AD491" s="330" t="s">
        <v>419</v>
      </c>
    </row>
    <row r="492" ht="15.75" customHeight="1">
      <c r="A492" s="329" t="s">
        <v>418</v>
      </c>
      <c r="B492" s="330" t="s">
        <v>2710</v>
      </c>
      <c r="C492" s="330">
        <v>479.0</v>
      </c>
      <c r="D492" s="330">
        <v>121.0</v>
      </c>
      <c r="E492" s="330" t="s">
        <v>974</v>
      </c>
      <c r="F492" s="330" t="s">
        <v>2761</v>
      </c>
      <c r="G492" s="330"/>
      <c r="H492" s="330" t="s">
        <v>962</v>
      </c>
      <c r="I492" s="330" t="s">
        <v>2732</v>
      </c>
      <c r="J492" s="330"/>
      <c r="K492" s="330" t="s">
        <v>1188</v>
      </c>
      <c r="L492" s="330" t="s">
        <v>2750</v>
      </c>
      <c r="M492" s="330"/>
      <c r="N492" s="330" t="s">
        <v>2734</v>
      </c>
      <c r="O492" s="330" t="s">
        <v>2721</v>
      </c>
      <c r="P492" s="331">
        <v>6.8E-6</v>
      </c>
      <c r="Q492" s="330" t="s">
        <v>2717</v>
      </c>
      <c r="R492" s="330" t="s">
        <v>2719</v>
      </c>
      <c r="S492" s="330" t="s">
        <v>2718</v>
      </c>
      <c r="T492" s="330" t="s">
        <v>2719</v>
      </c>
      <c r="U492" s="331">
        <v>6.8E-6</v>
      </c>
      <c r="V492" s="330" t="s">
        <v>2718</v>
      </c>
      <c r="W492" s="330" t="b">
        <v>0</v>
      </c>
      <c r="X492" s="330">
        <v>2021.0</v>
      </c>
      <c r="Y492" s="330" t="s">
        <v>2736</v>
      </c>
      <c r="Z492" s="330" t="s">
        <v>2713</v>
      </c>
      <c r="AA492" s="330"/>
      <c r="AB492" s="330" t="s">
        <v>2720</v>
      </c>
      <c r="AC492" s="330" t="s">
        <v>2737</v>
      </c>
      <c r="AD492" s="330" t="s">
        <v>419</v>
      </c>
    </row>
    <row r="493" ht="15.75" customHeight="1">
      <c r="A493" s="329" t="s">
        <v>418</v>
      </c>
      <c r="B493" s="330" t="s">
        <v>2710</v>
      </c>
      <c r="C493" s="330">
        <v>480.0</v>
      </c>
      <c r="D493" s="330">
        <v>121.0</v>
      </c>
      <c r="E493" s="330" t="s">
        <v>974</v>
      </c>
      <c r="F493" s="330" t="s">
        <v>2761</v>
      </c>
      <c r="G493" s="330"/>
      <c r="H493" s="330" t="s">
        <v>962</v>
      </c>
      <c r="I493" s="330" t="s">
        <v>2732</v>
      </c>
      <c r="J493" s="330"/>
      <c r="K493" s="330" t="s">
        <v>1188</v>
      </c>
      <c r="L493" s="330" t="s">
        <v>2750</v>
      </c>
      <c r="M493" s="330"/>
      <c r="N493" s="330" t="s">
        <v>2734</v>
      </c>
      <c r="O493" s="330" t="s">
        <v>2724</v>
      </c>
      <c r="P493" s="331">
        <v>3.35234899328859E-5</v>
      </c>
      <c r="Q493" s="330" t="s">
        <v>2717</v>
      </c>
      <c r="R493" s="330" t="s">
        <v>2719</v>
      </c>
      <c r="S493" s="330" t="s">
        <v>2718</v>
      </c>
      <c r="T493" s="330" t="s">
        <v>2719</v>
      </c>
      <c r="U493" s="331">
        <v>3.35234899328859E-5</v>
      </c>
      <c r="V493" s="330" t="s">
        <v>2718</v>
      </c>
      <c r="W493" s="330" t="b">
        <v>0</v>
      </c>
      <c r="X493" s="330">
        <v>2021.0</v>
      </c>
      <c r="Y493" s="330" t="s">
        <v>2736</v>
      </c>
      <c r="Z493" s="330" t="s">
        <v>2713</v>
      </c>
      <c r="AA493" s="330"/>
      <c r="AB493" s="330" t="s">
        <v>2720</v>
      </c>
      <c r="AC493" s="330" t="s">
        <v>2737</v>
      </c>
      <c r="AD493" s="330" t="s">
        <v>419</v>
      </c>
    </row>
    <row r="494" ht="15.75" customHeight="1">
      <c r="A494" s="329" t="s">
        <v>418</v>
      </c>
      <c r="B494" s="330" t="s">
        <v>2710</v>
      </c>
      <c r="C494" s="330">
        <v>481.0</v>
      </c>
      <c r="D494" s="330">
        <v>122.0</v>
      </c>
      <c r="E494" s="330" t="s">
        <v>974</v>
      </c>
      <c r="F494" s="330" t="s">
        <v>2761</v>
      </c>
      <c r="G494" s="330"/>
      <c r="H494" s="330" t="s">
        <v>962</v>
      </c>
      <c r="I494" s="330" t="s">
        <v>2732</v>
      </c>
      <c r="J494" s="330"/>
      <c r="K494" s="330" t="s">
        <v>1188</v>
      </c>
      <c r="L494" s="330" t="s">
        <v>2733</v>
      </c>
      <c r="M494" s="330"/>
      <c r="N494" s="330" t="s">
        <v>2734</v>
      </c>
      <c r="O494" s="330" t="s">
        <v>2735</v>
      </c>
      <c r="P494" s="330">
        <v>0.95603</v>
      </c>
      <c r="Q494" s="330" t="s">
        <v>2717</v>
      </c>
      <c r="R494" s="330" t="s">
        <v>2719</v>
      </c>
      <c r="S494" s="330" t="s">
        <v>2718</v>
      </c>
      <c r="T494" s="330" t="s">
        <v>2719</v>
      </c>
      <c r="U494" s="330">
        <v>0.95603</v>
      </c>
      <c r="V494" s="330" t="s">
        <v>2718</v>
      </c>
      <c r="W494" s="330" t="b">
        <v>0</v>
      </c>
      <c r="X494" s="330">
        <v>2021.0</v>
      </c>
      <c r="Y494" s="330" t="s">
        <v>2736</v>
      </c>
      <c r="Z494" s="330" t="s">
        <v>2713</v>
      </c>
      <c r="AA494" s="330"/>
      <c r="AB494" s="330" t="s">
        <v>2720</v>
      </c>
      <c r="AC494" s="330" t="s">
        <v>2737</v>
      </c>
      <c r="AD494" s="330" t="s">
        <v>419</v>
      </c>
    </row>
    <row r="495" ht="15.75" customHeight="1">
      <c r="A495" s="329" t="s">
        <v>418</v>
      </c>
      <c r="B495" s="330" t="s">
        <v>2710</v>
      </c>
      <c r="C495" s="330">
        <v>482.0</v>
      </c>
      <c r="D495" s="330">
        <v>122.0</v>
      </c>
      <c r="E495" s="330" t="s">
        <v>974</v>
      </c>
      <c r="F495" s="330" t="s">
        <v>2761</v>
      </c>
      <c r="G495" s="330"/>
      <c r="H495" s="330" t="s">
        <v>962</v>
      </c>
      <c r="I495" s="330" t="s">
        <v>2732</v>
      </c>
      <c r="J495" s="330"/>
      <c r="K495" s="330" t="s">
        <v>1188</v>
      </c>
      <c r="L495" s="330" t="s">
        <v>2733</v>
      </c>
      <c r="M495" s="330"/>
      <c r="N495" s="330" t="s">
        <v>2734</v>
      </c>
      <c r="O495" s="330" t="s">
        <v>2716</v>
      </c>
      <c r="P495" s="330">
        <v>0.94587</v>
      </c>
      <c r="Q495" s="330" t="s">
        <v>2717</v>
      </c>
      <c r="R495" s="330" t="s">
        <v>2719</v>
      </c>
      <c r="S495" s="330" t="s">
        <v>2718</v>
      </c>
      <c r="T495" s="330" t="s">
        <v>2719</v>
      </c>
      <c r="U495" s="330">
        <v>0.94587</v>
      </c>
      <c r="V495" s="330" t="s">
        <v>2718</v>
      </c>
      <c r="W495" s="330" t="b">
        <v>0</v>
      </c>
      <c r="X495" s="330">
        <v>2021.0</v>
      </c>
      <c r="Y495" s="330" t="s">
        <v>2736</v>
      </c>
      <c r="Z495" s="330" t="s">
        <v>2713</v>
      </c>
      <c r="AA495" s="330"/>
      <c r="AB495" s="330" t="s">
        <v>2720</v>
      </c>
      <c r="AC495" s="330" t="s">
        <v>2737</v>
      </c>
      <c r="AD495" s="330" t="s">
        <v>419</v>
      </c>
    </row>
    <row r="496" ht="15.75" customHeight="1">
      <c r="A496" s="329" t="s">
        <v>418</v>
      </c>
      <c r="B496" s="330" t="s">
        <v>2710</v>
      </c>
      <c r="C496" s="330">
        <v>483.0</v>
      </c>
      <c r="D496" s="330">
        <v>122.0</v>
      </c>
      <c r="E496" s="330" t="s">
        <v>974</v>
      </c>
      <c r="F496" s="330" t="s">
        <v>2761</v>
      </c>
      <c r="G496" s="330"/>
      <c r="H496" s="330" t="s">
        <v>962</v>
      </c>
      <c r="I496" s="330" t="s">
        <v>2732</v>
      </c>
      <c r="J496" s="330"/>
      <c r="K496" s="330" t="s">
        <v>1188</v>
      </c>
      <c r="L496" s="330" t="s">
        <v>2733</v>
      </c>
      <c r="M496" s="330"/>
      <c r="N496" s="330" t="s">
        <v>2734</v>
      </c>
      <c r="O496" s="330" t="s">
        <v>2721</v>
      </c>
      <c r="P496" s="331">
        <v>6.8E-6</v>
      </c>
      <c r="Q496" s="330" t="s">
        <v>2717</v>
      </c>
      <c r="R496" s="330" t="s">
        <v>2719</v>
      </c>
      <c r="S496" s="330" t="s">
        <v>2718</v>
      </c>
      <c r="T496" s="330" t="s">
        <v>2719</v>
      </c>
      <c r="U496" s="331">
        <v>6.8E-6</v>
      </c>
      <c r="V496" s="330" t="s">
        <v>2718</v>
      </c>
      <c r="W496" s="330" t="b">
        <v>0</v>
      </c>
      <c r="X496" s="330">
        <v>2021.0</v>
      </c>
      <c r="Y496" s="330" t="s">
        <v>2736</v>
      </c>
      <c r="Z496" s="330" t="s">
        <v>2713</v>
      </c>
      <c r="AA496" s="330"/>
      <c r="AB496" s="330" t="s">
        <v>2720</v>
      </c>
      <c r="AC496" s="330" t="s">
        <v>2737</v>
      </c>
      <c r="AD496" s="330" t="s">
        <v>419</v>
      </c>
    </row>
    <row r="497" ht="15.75" customHeight="1">
      <c r="A497" s="329" t="s">
        <v>418</v>
      </c>
      <c r="B497" s="330" t="s">
        <v>2710</v>
      </c>
      <c r="C497" s="330">
        <v>484.0</v>
      </c>
      <c r="D497" s="330">
        <v>122.0</v>
      </c>
      <c r="E497" s="330" t="s">
        <v>974</v>
      </c>
      <c r="F497" s="330" t="s">
        <v>2761</v>
      </c>
      <c r="G497" s="330"/>
      <c r="H497" s="330" t="s">
        <v>962</v>
      </c>
      <c r="I497" s="330" t="s">
        <v>2732</v>
      </c>
      <c r="J497" s="330"/>
      <c r="K497" s="330" t="s">
        <v>1188</v>
      </c>
      <c r="L497" s="330" t="s">
        <v>2733</v>
      </c>
      <c r="M497" s="330"/>
      <c r="N497" s="330" t="s">
        <v>2734</v>
      </c>
      <c r="O497" s="330" t="s">
        <v>2724</v>
      </c>
      <c r="P497" s="331">
        <v>3.35234899328859E-5</v>
      </c>
      <c r="Q497" s="330" t="s">
        <v>2717</v>
      </c>
      <c r="R497" s="330" t="s">
        <v>2719</v>
      </c>
      <c r="S497" s="330" t="s">
        <v>2718</v>
      </c>
      <c r="T497" s="330" t="s">
        <v>2719</v>
      </c>
      <c r="U497" s="331">
        <v>3.35234899328859E-5</v>
      </c>
      <c r="V497" s="330" t="s">
        <v>2718</v>
      </c>
      <c r="W497" s="330" t="b">
        <v>0</v>
      </c>
      <c r="X497" s="330">
        <v>2021.0</v>
      </c>
      <c r="Y497" s="330" t="s">
        <v>2736</v>
      </c>
      <c r="Z497" s="330" t="s">
        <v>2713</v>
      </c>
      <c r="AA497" s="330"/>
      <c r="AB497" s="330" t="s">
        <v>2720</v>
      </c>
      <c r="AC497" s="330" t="s">
        <v>2737</v>
      </c>
      <c r="AD497" s="330" t="s">
        <v>419</v>
      </c>
    </row>
    <row r="498" ht="15.75" customHeight="1">
      <c r="A498" s="329" t="s">
        <v>418</v>
      </c>
      <c r="B498" s="330" t="s">
        <v>2710</v>
      </c>
      <c r="C498" s="330">
        <v>485.0</v>
      </c>
      <c r="D498" s="330">
        <v>123.0</v>
      </c>
      <c r="E498" s="330" t="s">
        <v>974</v>
      </c>
      <c r="F498" s="330" t="s">
        <v>2761</v>
      </c>
      <c r="G498" s="330"/>
      <c r="H498" s="330" t="s">
        <v>962</v>
      </c>
      <c r="I498" s="330" t="s">
        <v>2732</v>
      </c>
      <c r="J498" s="330"/>
      <c r="K498" s="330" t="s">
        <v>1188</v>
      </c>
      <c r="L498" s="330" t="s">
        <v>2748</v>
      </c>
      <c r="M498" s="330"/>
      <c r="N498" s="330" t="s">
        <v>2740</v>
      </c>
      <c r="O498" s="330" t="s">
        <v>2735</v>
      </c>
      <c r="P498" s="330">
        <v>1.2724</v>
      </c>
      <c r="Q498" s="330" t="s">
        <v>2717</v>
      </c>
      <c r="R498" s="330" t="s">
        <v>2715</v>
      </c>
      <c r="S498" s="330" t="s">
        <v>2718</v>
      </c>
      <c r="T498" s="330" t="s">
        <v>2719</v>
      </c>
      <c r="U498" s="330">
        <v>0.790634670113214</v>
      </c>
      <c r="V498" s="330" t="s">
        <v>2718</v>
      </c>
      <c r="W498" s="330" t="b">
        <v>0</v>
      </c>
      <c r="X498" s="330">
        <v>2021.0</v>
      </c>
      <c r="Y498" s="330" t="s">
        <v>2736</v>
      </c>
      <c r="Z498" s="330" t="s">
        <v>2713</v>
      </c>
      <c r="AA498" s="330"/>
      <c r="AB498" s="330" t="s">
        <v>2720</v>
      </c>
      <c r="AC498" s="330" t="s">
        <v>2737</v>
      </c>
      <c r="AD498" s="330" t="s">
        <v>419</v>
      </c>
    </row>
    <row r="499" ht="15.75" customHeight="1">
      <c r="A499" s="329" t="s">
        <v>418</v>
      </c>
      <c r="B499" s="330" t="s">
        <v>2710</v>
      </c>
      <c r="C499" s="330">
        <v>486.0</v>
      </c>
      <c r="D499" s="330">
        <v>123.0</v>
      </c>
      <c r="E499" s="330" t="s">
        <v>974</v>
      </c>
      <c r="F499" s="330" t="s">
        <v>2761</v>
      </c>
      <c r="G499" s="330"/>
      <c r="H499" s="330" t="s">
        <v>962</v>
      </c>
      <c r="I499" s="330" t="s">
        <v>2732</v>
      </c>
      <c r="J499" s="330"/>
      <c r="K499" s="330" t="s">
        <v>1188</v>
      </c>
      <c r="L499" s="330" t="s">
        <v>2748</v>
      </c>
      <c r="M499" s="330"/>
      <c r="N499" s="330" t="s">
        <v>2740</v>
      </c>
      <c r="O499" s="330" t="s">
        <v>2716</v>
      </c>
      <c r="P499" s="330">
        <v>1.25606</v>
      </c>
      <c r="Q499" s="330" t="s">
        <v>2717</v>
      </c>
      <c r="R499" s="330" t="s">
        <v>2715</v>
      </c>
      <c r="S499" s="330" t="s">
        <v>2718</v>
      </c>
      <c r="T499" s="330" t="s">
        <v>2719</v>
      </c>
      <c r="U499" s="330">
        <v>0.780481439596356</v>
      </c>
      <c r="V499" s="330" t="s">
        <v>2718</v>
      </c>
      <c r="W499" s="330" t="b">
        <v>0</v>
      </c>
      <c r="X499" s="330">
        <v>2021.0</v>
      </c>
      <c r="Y499" s="330" t="s">
        <v>2736</v>
      </c>
      <c r="Z499" s="330" t="s">
        <v>2713</v>
      </c>
      <c r="AA499" s="330"/>
      <c r="AB499" s="330" t="s">
        <v>2720</v>
      </c>
      <c r="AC499" s="330" t="s">
        <v>2737</v>
      </c>
      <c r="AD499" s="330" t="s">
        <v>419</v>
      </c>
    </row>
    <row r="500" ht="15.75" customHeight="1">
      <c r="A500" s="329" t="s">
        <v>418</v>
      </c>
      <c r="B500" s="330" t="s">
        <v>2710</v>
      </c>
      <c r="C500" s="330">
        <v>487.0</v>
      </c>
      <c r="D500" s="330">
        <v>123.0</v>
      </c>
      <c r="E500" s="330" t="s">
        <v>974</v>
      </c>
      <c r="F500" s="330" t="s">
        <v>2761</v>
      </c>
      <c r="G500" s="330"/>
      <c r="H500" s="330" t="s">
        <v>962</v>
      </c>
      <c r="I500" s="330" t="s">
        <v>2732</v>
      </c>
      <c r="J500" s="330"/>
      <c r="K500" s="330" t="s">
        <v>1188</v>
      </c>
      <c r="L500" s="330" t="s">
        <v>2748</v>
      </c>
      <c r="M500" s="330"/>
      <c r="N500" s="330" t="s">
        <v>2740</v>
      </c>
      <c r="O500" s="330" t="s">
        <v>2721</v>
      </c>
      <c r="P500" s="331">
        <v>1.08E-5</v>
      </c>
      <c r="Q500" s="330" t="s">
        <v>2717</v>
      </c>
      <c r="R500" s="330" t="s">
        <v>2715</v>
      </c>
      <c r="S500" s="330" t="s">
        <v>2718</v>
      </c>
      <c r="T500" s="330" t="s">
        <v>2719</v>
      </c>
      <c r="U500" s="331">
        <v>6.710825555816E-6</v>
      </c>
      <c r="V500" s="330" t="s">
        <v>2718</v>
      </c>
      <c r="W500" s="330" t="b">
        <v>0</v>
      </c>
      <c r="X500" s="330">
        <v>2021.0</v>
      </c>
      <c r="Y500" s="330" t="s">
        <v>2736</v>
      </c>
      <c r="Z500" s="330" t="s">
        <v>2713</v>
      </c>
      <c r="AA500" s="330"/>
      <c r="AB500" s="330" t="s">
        <v>2720</v>
      </c>
      <c r="AC500" s="330" t="s">
        <v>2737</v>
      </c>
      <c r="AD500" s="330" t="s">
        <v>419</v>
      </c>
    </row>
    <row r="501" ht="15.75" customHeight="1">
      <c r="A501" s="329" t="s">
        <v>418</v>
      </c>
      <c r="B501" s="330" t="s">
        <v>2710</v>
      </c>
      <c r="C501" s="330">
        <v>488.0</v>
      </c>
      <c r="D501" s="330">
        <v>123.0</v>
      </c>
      <c r="E501" s="330" t="s">
        <v>974</v>
      </c>
      <c r="F501" s="330" t="s">
        <v>2761</v>
      </c>
      <c r="G501" s="330"/>
      <c r="H501" s="330" t="s">
        <v>962</v>
      </c>
      <c r="I501" s="330" t="s">
        <v>2732</v>
      </c>
      <c r="J501" s="330"/>
      <c r="K501" s="330" t="s">
        <v>1188</v>
      </c>
      <c r="L501" s="330" t="s">
        <v>2748</v>
      </c>
      <c r="M501" s="330"/>
      <c r="N501" s="330" t="s">
        <v>2740</v>
      </c>
      <c r="O501" s="330" t="s">
        <v>2724</v>
      </c>
      <c r="P501" s="331">
        <v>5.39261744966443E-5</v>
      </c>
      <c r="Q501" s="330" t="s">
        <v>2717</v>
      </c>
      <c r="R501" s="330" t="s">
        <v>2715</v>
      </c>
      <c r="S501" s="330" t="s">
        <v>2718</v>
      </c>
      <c r="T501" s="330" t="s">
        <v>2719</v>
      </c>
      <c r="U501" s="331">
        <v>3.35082546240345E-5</v>
      </c>
      <c r="V501" s="330" t="s">
        <v>2718</v>
      </c>
      <c r="W501" s="330" t="b">
        <v>0</v>
      </c>
      <c r="X501" s="330">
        <v>2021.0</v>
      </c>
      <c r="Y501" s="330" t="s">
        <v>2736</v>
      </c>
      <c r="Z501" s="330" t="s">
        <v>2713</v>
      </c>
      <c r="AA501" s="330"/>
      <c r="AB501" s="330" t="s">
        <v>2720</v>
      </c>
      <c r="AC501" s="330" t="s">
        <v>2737</v>
      </c>
      <c r="AD501" s="330" t="s">
        <v>419</v>
      </c>
    </row>
    <row r="502" ht="15.75" customHeight="1">
      <c r="A502" s="329" t="s">
        <v>418</v>
      </c>
      <c r="B502" s="330" t="s">
        <v>2710</v>
      </c>
      <c r="C502" s="330">
        <v>489.0</v>
      </c>
      <c r="D502" s="330">
        <v>124.0</v>
      </c>
      <c r="E502" s="330" t="s">
        <v>974</v>
      </c>
      <c r="F502" s="330" t="s">
        <v>2761</v>
      </c>
      <c r="G502" s="330"/>
      <c r="H502" s="330" t="s">
        <v>962</v>
      </c>
      <c r="I502" s="330" t="s">
        <v>2732</v>
      </c>
      <c r="J502" s="330"/>
      <c r="K502" s="330" t="s">
        <v>1188</v>
      </c>
      <c r="L502" s="330" t="s">
        <v>2749</v>
      </c>
      <c r="M502" s="330"/>
      <c r="N502" s="330" t="s">
        <v>2740</v>
      </c>
      <c r="O502" s="330" t="s">
        <v>2735</v>
      </c>
      <c r="P502" s="330">
        <v>1.51291</v>
      </c>
      <c r="Q502" s="330" t="s">
        <v>2717</v>
      </c>
      <c r="R502" s="330" t="s">
        <v>2715</v>
      </c>
      <c r="S502" s="330" t="s">
        <v>2718</v>
      </c>
      <c r="T502" s="330" t="s">
        <v>2719</v>
      </c>
      <c r="U502" s="330">
        <v>0.940081027004859</v>
      </c>
      <c r="V502" s="330" t="s">
        <v>2718</v>
      </c>
      <c r="W502" s="330" t="b">
        <v>0</v>
      </c>
      <c r="X502" s="330">
        <v>2021.0</v>
      </c>
      <c r="Y502" s="330" t="s">
        <v>2736</v>
      </c>
      <c r="Z502" s="330" t="s">
        <v>2713</v>
      </c>
      <c r="AA502" s="330"/>
      <c r="AB502" s="330" t="s">
        <v>2720</v>
      </c>
      <c r="AC502" s="330" t="s">
        <v>2737</v>
      </c>
      <c r="AD502" s="330" t="s">
        <v>419</v>
      </c>
    </row>
    <row r="503" ht="15.75" customHeight="1">
      <c r="A503" s="329" t="s">
        <v>418</v>
      </c>
      <c r="B503" s="330" t="s">
        <v>2710</v>
      </c>
      <c r="C503" s="330">
        <v>490.0</v>
      </c>
      <c r="D503" s="330">
        <v>124.0</v>
      </c>
      <c r="E503" s="330" t="s">
        <v>974</v>
      </c>
      <c r="F503" s="330" t="s">
        <v>2761</v>
      </c>
      <c r="G503" s="330"/>
      <c r="H503" s="330" t="s">
        <v>962</v>
      </c>
      <c r="I503" s="330" t="s">
        <v>2732</v>
      </c>
      <c r="J503" s="330"/>
      <c r="K503" s="330" t="s">
        <v>1188</v>
      </c>
      <c r="L503" s="330" t="s">
        <v>2749</v>
      </c>
      <c r="M503" s="330"/>
      <c r="N503" s="330" t="s">
        <v>2740</v>
      </c>
      <c r="O503" s="330" t="s">
        <v>2716</v>
      </c>
      <c r="P503" s="330">
        <v>1.49656</v>
      </c>
      <c r="Q503" s="330" t="s">
        <v>2717</v>
      </c>
      <c r="R503" s="330" t="s">
        <v>2715</v>
      </c>
      <c r="S503" s="330" t="s">
        <v>2718</v>
      </c>
      <c r="T503" s="330" t="s">
        <v>2719</v>
      </c>
      <c r="U503" s="330">
        <v>0.929921582760634</v>
      </c>
      <c r="V503" s="330" t="s">
        <v>2718</v>
      </c>
      <c r="W503" s="330" t="b">
        <v>0</v>
      </c>
      <c r="X503" s="330">
        <v>2021.0</v>
      </c>
      <c r="Y503" s="330" t="s">
        <v>2736</v>
      </c>
      <c r="Z503" s="330" t="s">
        <v>2713</v>
      </c>
      <c r="AA503" s="330"/>
      <c r="AB503" s="330" t="s">
        <v>2720</v>
      </c>
      <c r="AC503" s="330" t="s">
        <v>2737</v>
      </c>
      <c r="AD503" s="330" t="s">
        <v>419</v>
      </c>
    </row>
    <row r="504" ht="15.75" customHeight="1">
      <c r="A504" s="329" t="s">
        <v>418</v>
      </c>
      <c r="B504" s="330" t="s">
        <v>2710</v>
      </c>
      <c r="C504" s="330">
        <v>491.0</v>
      </c>
      <c r="D504" s="330">
        <v>124.0</v>
      </c>
      <c r="E504" s="330" t="s">
        <v>974</v>
      </c>
      <c r="F504" s="330" t="s">
        <v>2761</v>
      </c>
      <c r="G504" s="330"/>
      <c r="H504" s="330" t="s">
        <v>962</v>
      </c>
      <c r="I504" s="330" t="s">
        <v>2732</v>
      </c>
      <c r="J504" s="330"/>
      <c r="K504" s="330" t="s">
        <v>1188</v>
      </c>
      <c r="L504" s="330" t="s">
        <v>2749</v>
      </c>
      <c r="M504" s="330"/>
      <c r="N504" s="330" t="s">
        <v>2740</v>
      </c>
      <c r="O504" s="330" t="s">
        <v>2721</v>
      </c>
      <c r="P504" s="331">
        <v>1.08E-5</v>
      </c>
      <c r="Q504" s="330" t="s">
        <v>2717</v>
      </c>
      <c r="R504" s="330" t="s">
        <v>2715</v>
      </c>
      <c r="S504" s="330" t="s">
        <v>2718</v>
      </c>
      <c r="T504" s="330" t="s">
        <v>2719</v>
      </c>
      <c r="U504" s="331">
        <v>6.710825555816E-6</v>
      </c>
      <c r="V504" s="330" t="s">
        <v>2718</v>
      </c>
      <c r="W504" s="330" t="b">
        <v>0</v>
      </c>
      <c r="X504" s="330">
        <v>2021.0</v>
      </c>
      <c r="Y504" s="330" t="s">
        <v>2736</v>
      </c>
      <c r="Z504" s="330" t="s">
        <v>2713</v>
      </c>
      <c r="AA504" s="330"/>
      <c r="AB504" s="330" t="s">
        <v>2720</v>
      </c>
      <c r="AC504" s="330" t="s">
        <v>2737</v>
      </c>
      <c r="AD504" s="330" t="s">
        <v>419</v>
      </c>
    </row>
    <row r="505" ht="15.75" customHeight="1">
      <c r="A505" s="329" t="s">
        <v>418</v>
      </c>
      <c r="B505" s="330" t="s">
        <v>2710</v>
      </c>
      <c r="C505" s="330">
        <v>492.0</v>
      </c>
      <c r="D505" s="330">
        <v>124.0</v>
      </c>
      <c r="E505" s="330" t="s">
        <v>974</v>
      </c>
      <c r="F505" s="330" t="s">
        <v>2761</v>
      </c>
      <c r="G505" s="330"/>
      <c r="H505" s="330" t="s">
        <v>962</v>
      </c>
      <c r="I505" s="330" t="s">
        <v>2732</v>
      </c>
      <c r="J505" s="330"/>
      <c r="K505" s="330" t="s">
        <v>1188</v>
      </c>
      <c r="L505" s="330" t="s">
        <v>2749</v>
      </c>
      <c r="M505" s="330"/>
      <c r="N505" s="330" t="s">
        <v>2740</v>
      </c>
      <c r="O505" s="330" t="s">
        <v>2724</v>
      </c>
      <c r="P505" s="331">
        <v>5.39261744966443E-5</v>
      </c>
      <c r="Q505" s="330" t="s">
        <v>2717</v>
      </c>
      <c r="R505" s="330" t="s">
        <v>2715</v>
      </c>
      <c r="S505" s="330" t="s">
        <v>2718</v>
      </c>
      <c r="T505" s="330" t="s">
        <v>2719</v>
      </c>
      <c r="U505" s="331">
        <v>3.35082546240345E-5</v>
      </c>
      <c r="V505" s="330" t="s">
        <v>2718</v>
      </c>
      <c r="W505" s="330" t="b">
        <v>0</v>
      </c>
      <c r="X505" s="330">
        <v>2021.0</v>
      </c>
      <c r="Y505" s="330" t="s">
        <v>2736</v>
      </c>
      <c r="Z505" s="330" t="s">
        <v>2713</v>
      </c>
      <c r="AA505" s="330"/>
      <c r="AB505" s="330" t="s">
        <v>2720</v>
      </c>
      <c r="AC505" s="330" t="s">
        <v>2737</v>
      </c>
      <c r="AD505" s="330" t="s">
        <v>419</v>
      </c>
    </row>
    <row r="506" ht="15.75" customHeight="1">
      <c r="A506" s="329" t="s">
        <v>418</v>
      </c>
      <c r="B506" s="330" t="s">
        <v>2710</v>
      </c>
      <c r="C506" s="330">
        <v>493.0</v>
      </c>
      <c r="D506" s="330">
        <v>125.0</v>
      </c>
      <c r="E506" s="330" t="s">
        <v>974</v>
      </c>
      <c r="F506" s="330" t="s">
        <v>2761</v>
      </c>
      <c r="G506" s="330"/>
      <c r="H506" s="330" t="s">
        <v>962</v>
      </c>
      <c r="I506" s="330" t="s">
        <v>2732</v>
      </c>
      <c r="J506" s="330"/>
      <c r="K506" s="330" t="s">
        <v>1188</v>
      </c>
      <c r="L506" s="330" t="s">
        <v>2750</v>
      </c>
      <c r="M506" s="330"/>
      <c r="N506" s="330" t="s">
        <v>2740</v>
      </c>
      <c r="O506" s="330" t="s">
        <v>2735</v>
      </c>
      <c r="P506" s="330">
        <v>1.75341</v>
      </c>
      <c r="Q506" s="330" t="s">
        <v>2717</v>
      </c>
      <c r="R506" s="330" t="s">
        <v>2715</v>
      </c>
      <c r="S506" s="330" t="s">
        <v>2718</v>
      </c>
      <c r="T506" s="330" t="s">
        <v>2719</v>
      </c>
      <c r="U506" s="330">
        <v>1.08952117016913</v>
      </c>
      <c r="V506" s="330" t="s">
        <v>2718</v>
      </c>
      <c r="W506" s="330" t="b">
        <v>0</v>
      </c>
      <c r="X506" s="330">
        <v>2021.0</v>
      </c>
      <c r="Y506" s="330" t="s">
        <v>2736</v>
      </c>
      <c r="Z506" s="330" t="s">
        <v>2713</v>
      </c>
      <c r="AA506" s="330"/>
      <c r="AB506" s="330" t="s">
        <v>2720</v>
      </c>
      <c r="AC506" s="330" t="s">
        <v>2737</v>
      </c>
      <c r="AD506" s="330" t="s">
        <v>419</v>
      </c>
    </row>
    <row r="507" ht="15.75" customHeight="1">
      <c r="A507" s="329" t="s">
        <v>418</v>
      </c>
      <c r="B507" s="330" t="s">
        <v>2710</v>
      </c>
      <c r="C507" s="330">
        <v>494.0</v>
      </c>
      <c r="D507" s="330">
        <v>125.0</v>
      </c>
      <c r="E507" s="330" t="s">
        <v>974</v>
      </c>
      <c r="F507" s="330" t="s">
        <v>2761</v>
      </c>
      <c r="G507" s="330"/>
      <c r="H507" s="330" t="s">
        <v>962</v>
      </c>
      <c r="I507" s="330" t="s">
        <v>2732</v>
      </c>
      <c r="J507" s="330"/>
      <c r="K507" s="330" t="s">
        <v>1188</v>
      </c>
      <c r="L507" s="330" t="s">
        <v>2750</v>
      </c>
      <c r="M507" s="330"/>
      <c r="N507" s="330" t="s">
        <v>2740</v>
      </c>
      <c r="O507" s="330" t="s">
        <v>2716</v>
      </c>
      <c r="P507" s="330">
        <v>1.73706</v>
      </c>
      <c r="Q507" s="330" t="s">
        <v>2717</v>
      </c>
      <c r="R507" s="330" t="s">
        <v>2715</v>
      </c>
      <c r="S507" s="330" t="s">
        <v>2718</v>
      </c>
      <c r="T507" s="330" t="s">
        <v>2719</v>
      </c>
      <c r="U507" s="330">
        <v>1.07936172592491</v>
      </c>
      <c r="V507" s="330" t="s">
        <v>2718</v>
      </c>
      <c r="W507" s="330" t="b">
        <v>0</v>
      </c>
      <c r="X507" s="330">
        <v>2021.0</v>
      </c>
      <c r="Y507" s="330" t="s">
        <v>2736</v>
      </c>
      <c r="Z507" s="330" t="s">
        <v>2713</v>
      </c>
      <c r="AA507" s="330"/>
      <c r="AB507" s="330" t="s">
        <v>2720</v>
      </c>
      <c r="AC507" s="330" t="s">
        <v>2737</v>
      </c>
      <c r="AD507" s="330" t="s">
        <v>419</v>
      </c>
    </row>
    <row r="508" ht="15.75" customHeight="1">
      <c r="A508" s="329" t="s">
        <v>418</v>
      </c>
      <c r="B508" s="330" t="s">
        <v>2710</v>
      </c>
      <c r="C508" s="330">
        <v>495.0</v>
      </c>
      <c r="D508" s="330">
        <v>125.0</v>
      </c>
      <c r="E508" s="330" t="s">
        <v>974</v>
      </c>
      <c r="F508" s="330" t="s">
        <v>2761</v>
      </c>
      <c r="G508" s="330"/>
      <c r="H508" s="330" t="s">
        <v>962</v>
      </c>
      <c r="I508" s="330" t="s">
        <v>2732</v>
      </c>
      <c r="J508" s="330"/>
      <c r="K508" s="330" t="s">
        <v>1188</v>
      </c>
      <c r="L508" s="330" t="s">
        <v>2750</v>
      </c>
      <c r="M508" s="330"/>
      <c r="N508" s="330" t="s">
        <v>2740</v>
      </c>
      <c r="O508" s="330" t="s">
        <v>2721</v>
      </c>
      <c r="P508" s="331">
        <v>1.08E-5</v>
      </c>
      <c r="Q508" s="330" t="s">
        <v>2717</v>
      </c>
      <c r="R508" s="330" t="s">
        <v>2715</v>
      </c>
      <c r="S508" s="330" t="s">
        <v>2718</v>
      </c>
      <c r="T508" s="330" t="s">
        <v>2719</v>
      </c>
      <c r="U508" s="331">
        <v>6.710825555816E-6</v>
      </c>
      <c r="V508" s="330" t="s">
        <v>2718</v>
      </c>
      <c r="W508" s="330" t="b">
        <v>0</v>
      </c>
      <c r="X508" s="330">
        <v>2021.0</v>
      </c>
      <c r="Y508" s="330" t="s">
        <v>2736</v>
      </c>
      <c r="Z508" s="330" t="s">
        <v>2713</v>
      </c>
      <c r="AA508" s="330"/>
      <c r="AB508" s="330" t="s">
        <v>2720</v>
      </c>
      <c r="AC508" s="330" t="s">
        <v>2737</v>
      </c>
      <c r="AD508" s="330" t="s">
        <v>419</v>
      </c>
    </row>
    <row r="509" ht="15.75" customHeight="1">
      <c r="A509" s="329" t="s">
        <v>418</v>
      </c>
      <c r="B509" s="330" t="s">
        <v>2710</v>
      </c>
      <c r="C509" s="330">
        <v>496.0</v>
      </c>
      <c r="D509" s="330">
        <v>125.0</v>
      </c>
      <c r="E509" s="330" t="s">
        <v>974</v>
      </c>
      <c r="F509" s="330" t="s">
        <v>2761</v>
      </c>
      <c r="G509" s="330"/>
      <c r="H509" s="330" t="s">
        <v>962</v>
      </c>
      <c r="I509" s="330" t="s">
        <v>2732</v>
      </c>
      <c r="J509" s="330"/>
      <c r="K509" s="330" t="s">
        <v>1188</v>
      </c>
      <c r="L509" s="330" t="s">
        <v>2750</v>
      </c>
      <c r="M509" s="330"/>
      <c r="N509" s="330" t="s">
        <v>2740</v>
      </c>
      <c r="O509" s="330" t="s">
        <v>2724</v>
      </c>
      <c r="P509" s="331">
        <v>5.39261744966443E-5</v>
      </c>
      <c r="Q509" s="330" t="s">
        <v>2717</v>
      </c>
      <c r="R509" s="330" t="s">
        <v>2715</v>
      </c>
      <c r="S509" s="330" t="s">
        <v>2718</v>
      </c>
      <c r="T509" s="330" t="s">
        <v>2719</v>
      </c>
      <c r="U509" s="331">
        <v>3.35082546240345E-5</v>
      </c>
      <c r="V509" s="330" t="s">
        <v>2718</v>
      </c>
      <c r="W509" s="330" t="b">
        <v>0</v>
      </c>
      <c r="X509" s="330">
        <v>2021.0</v>
      </c>
      <c r="Y509" s="330" t="s">
        <v>2736</v>
      </c>
      <c r="Z509" s="330" t="s">
        <v>2713</v>
      </c>
      <c r="AA509" s="330"/>
      <c r="AB509" s="330" t="s">
        <v>2720</v>
      </c>
      <c r="AC509" s="330" t="s">
        <v>2737</v>
      </c>
      <c r="AD509" s="330" t="s">
        <v>419</v>
      </c>
    </row>
    <row r="510" ht="15.75" customHeight="1">
      <c r="A510" s="329" t="s">
        <v>418</v>
      </c>
      <c r="B510" s="330" t="s">
        <v>2710</v>
      </c>
      <c r="C510" s="330">
        <v>497.0</v>
      </c>
      <c r="D510" s="330">
        <v>126.0</v>
      </c>
      <c r="E510" s="330" t="s">
        <v>974</v>
      </c>
      <c r="F510" s="330" t="s">
        <v>2761</v>
      </c>
      <c r="G510" s="330"/>
      <c r="H510" s="330" t="s">
        <v>962</v>
      </c>
      <c r="I510" s="330" t="s">
        <v>2732</v>
      </c>
      <c r="J510" s="330"/>
      <c r="K510" s="330" t="s">
        <v>1188</v>
      </c>
      <c r="L510" s="330" t="s">
        <v>2733</v>
      </c>
      <c r="M510" s="330"/>
      <c r="N510" s="330" t="s">
        <v>2740</v>
      </c>
      <c r="O510" s="330" t="s">
        <v>2735</v>
      </c>
      <c r="P510" s="330">
        <v>1.53858</v>
      </c>
      <c r="Q510" s="330" t="s">
        <v>2717</v>
      </c>
      <c r="R510" s="330" t="s">
        <v>2715</v>
      </c>
      <c r="S510" s="330" t="s">
        <v>2718</v>
      </c>
      <c r="T510" s="330" t="s">
        <v>2719</v>
      </c>
      <c r="U510" s="330">
        <v>0.956031665154659</v>
      </c>
      <c r="V510" s="330" t="s">
        <v>2718</v>
      </c>
      <c r="W510" s="330" t="b">
        <v>0</v>
      </c>
      <c r="X510" s="330">
        <v>2021.0</v>
      </c>
      <c r="Y510" s="330" t="s">
        <v>2736</v>
      </c>
      <c r="Z510" s="330" t="s">
        <v>2713</v>
      </c>
      <c r="AA510" s="330"/>
      <c r="AB510" s="330" t="s">
        <v>2720</v>
      </c>
      <c r="AC510" s="330" t="s">
        <v>2737</v>
      </c>
      <c r="AD510" s="330" t="s">
        <v>419</v>
      </c>
    </row>
    <row r="511" ht="15.75" customHeight="1">
      <c r="A511" s="329" t="s">
        <v>418</v>
      </c>
      <c r="B511" s="330" t="s">
        <v>2710</v>
      </c>
      <c r="C511" s="330">
        <v>498.0</v>
      </c>
      <c r="D511" s="330">
        <v>126.0</v>
      </c>
      <c r="E511" s="330" t="s">
        <v>974</v>
      </c>
      <c r="F511" s="330" t="s">
        <v>2761</v>
      </c>
      <c r="G511" s="330"/>
      <c r="H511" s="330" t="s">
        <v>962</v>
      </c>
      <c r="I511" s="330" t="s">
        <v>2732</v>
      </c>
      <c r="J511" s="330"/>
      <c r="K511" s="330" t="s">
        <v>1188</v>
      </c>
      <c r="L511" s="330" t="s">
        <v>2733</v>
      </c>
      <c r="M511" s="330"/>
      <c r="N511" s="330" t="s">
        <v>2740</v>
      </c>
      <c r="O511" s="330" t="s">
        <v>2716</v>
      </c>
      <c r="P511" s="330">
        <v>1.52223</v>
      </c>
      <c r="Q511" s="330" t="s">
        <v>2717</v>
      </c>
      <c r="R511" s="330" t="s">
        <v>2715</v>
      </c>
      <c r="S511" s="330" t="s">
        <v>2718</v>
      </c>
      <c r="T511" s="330" t="s">
        <v>2719</v>
      </c>
      <c r="U511" s="330">
        <v>0.945872220910435</v>
      </c>
      <c r="V511" s="330" t="s">
        <v>2718</v>
      </c>
      <c r="W511" s="330" t="b">
        <v>0</v>
      </c>
      <c r="X511" s="330">
        <v>2021.0</v>
      </c>
      <c r="Y511" s="330" t="s">
        <v>2736</v>
      </c>
      <c r="Z511" s="330" t="s">
        <v>2713</v>
      </c>
      <c r="AA511" s="330"/>
      <c r="AB511" s="330" t="s">
        <v>2720</v>
      </c>
      <c r="AC511" s="330" t="s">
        <v>2737</v>
      </c>
      <c r="AD511" s="330" t="s">
        <v>419</v>
      </c>
    </row>
    <row r="512" ht="15.75" customHeight="1">
      <c r="A512" s="329" t="s">
        <v>418</v>
      </c>
      <c r="B512" s="330" t="s">
        <v>2710</v>
      </c>
      <c r="C512" s="330">
        <v>499.0</v>
      </c>
      <c r="D512" s="330">
        <v>126.0</v>
      </c>
      <c r="E512" s="330" t="s">
        <v>974</v>
      </c>
      <c r="F512" s="330" t="s">
        <v>2761</v>
      </c>
      <c r="G512" s="330"/>
      <c r="H512" s="330" t="s">
        <v>962</v>
      </c>
      <c r="I512" s="330" t="s">
        <v>2732</v>
      </c>
      <c r="J512" s="330"/>
      <c r="K512" s="330" t="s">
        <v>1188</v>
      </c>
      <c r="L512" s="330" t="s">
        <v>2733</v>
      </c>
      <c r="M512" s="330"/>
      <c r="N512" s="330" t="s">
        <v>2740</v>
      </c>
      <c r="O512" s="330" t="s">
        <v>2721</v>
      </c>
      <c r="P512" s="331">
        <v>1.08E-5</v>
      </c>
      <c r="Q512" s="330" t="s">
        <v>2717</v>
      </c>
      <c r="R512" s="330" t="s">
        <v>2715</v>
      </c>
      <c r="S512" s="330" t="s">
        <v>2718</v>
      </c>
      <c r="T512" s="330" t="s">
        <v>2719</v>
      </c>
      <c r="U512" s="331">
        <v>6.710825555816E-6</v>
      </c>
      <c r="V512" s="330" t="s">
        <v>2718</v>
      </c>
      <c r="W512" s="330" t="b">
        <v>0</v>
      </c>
      <c r="X512" s="330">
        <v>2021.0</v>
      </c>
      <c r="Y512" s="330" t="s">
        <v>2736</v>
      </c>
      <c r="Z512" s="330" t="s">
        <v>2713</v>
      </c>
      <c r="AA512" s="330"/>
      <c r="AB512" s="330" t="s">
        <v>2720</v>
      </c>
      <c r="AC512" s="330" t="s">
        <v>2737</v>
      </c>
      <c r="AD512" s="330" t="s">
        <v>419</v>
      </c>
    </row>
    <row r="513" ht="15.75" customHeight="1">
      <c r="A513" s="329" t="s">
        <v>418</v>
      </c>
      <c r="B513" s="330" t="s">
        <v>2710</v>
      </c>
      <c r="C513" s="330">
        <v>500.0</v>
      </c>
      <c r="D513" s="330">
        <v>126.0</v>
      </c>
      <c r="E513" s="330" t="s">
        <v>974</v>
      </c>
      <c r="F513" s="330" t="s">
        <v>2761</v>
      </c>
      <c r="G513" s="330"/>
      <c r="H513" s="330" t="s">
        <v>962</v>
      </c>
      <c r="I513" s="330" t="s">
        <v>2732</v>
      </c>
      <c r="J513" s="330"/>
      <c r="K513" s="330" t="s">
        <v>1188</v>
      </c>
      <c r="L513" s="330" t="s">
        <v>2733</v>
      </c>
      <c r="M513" s="330"/>
      <c r="N513" s="330" t="s">
        <v>2740</v>
      </c>
      <c r="O513" s="330" t="s">
        <v>2724</v>
      </c>
      <c r="P513" s="331">
        <v>5.39261744966443E-5</v>
      </c>
      <c r="Q513" s="330" t="s">
        <v>2717</v>
      </c>
      <c r="R513" s="330" t="s">
        <v>2715</v>
      </c>
      <c r="S513" s="330" t="s">
        <v>2718</v>
      </c>
      <c r="T513" s="330" t="s">
        <v>2719</v>
      </c>
      <c r="U513" s="331">
        <v>3.35082546240345E-5</v>
      </c>
      <c r="V513" s="330" t="s">
        <v>2718</v>
      </c>
      <c r="W513" s="330" t="b">
        <v>0</v>
      </c>
      <c r="X513" s="330">
        <v>2021.0</v>
      </c>
      <c r="Y513" s="330" t="s">
        <v>2736</v>
      </c>
      <c r="Z513" s="330" t="s">
        <v>2713</v>
      </c>
      <c r="AA513" s="330"/>
      <c r="AB513" s="330" t="s">
        <v>2720</v>
      </c>
      <c r="AC513" s="330" t="s">
        <v>2737</v>
      </c>
      <c r="AD513" s="330" t="s">
        <v>419</v>
      </c>
    </row>
    <row r="514" ht="15.75" customHeight="1">
      <c r="A514" s="329" t="s">
        <v>418</v>
      </c>
      <c r="B514" s="330" t="s">
        <v>2710</v>
      </c>
      <c r="C514" s="330">
        <v>501.0</v>
      </c>
      <c r="D514" s="330">
        <v>127.0</v>
      </c>
      <c r="E514" s="330" t="s">
        <v>974</v>
      </c>
      <c r="F514" s="330" t="s">
        <v>2762</v>
      </c>
      <c r="G514" s="330"/>
      <c r="H514" s="330" t="s">
        <v>962</v>
      </c>
      <c r="I514" s="330" t="s">
        <v>2732</v>
      </c>
      <c r="J514" s="330"/>
      <c r="K514" s="330" t="s">
        <v>1188</v>
      </c>
      <c r="L514" s="330" t="s">
        <v>2748</v>
      </c>
      <c r="M514" s="330"/>
      <c r="N514" s="330" t="s">
        <v>2734</v>
      </c>
      <c r="O514" s="330" t="s">
        <v>2735</v>
      </c>
      <c r="P514" s="330">
        <v>0.72056</v>
      </c>
      <c r="Q514" s="330" t="s">
        <v>2717</v>
      </c>
      <c r="R514" s="330" t="s">
        <v>2719</v>
      </c>
      <c r="S514" s="330" t="s">
        <v>2718</v>
      </c>
      <c r="T514" s="330" t="s">
        <v>2719</v>
      </c>
      <c r="U514" s="330">
        <v>0.72056</v>
      </c>
      <c r="V514" s="330" t="s">
        <v>2718</v>
      </c>
      <c r="W514" s="330" t="b">
        <v>0</v>
      </c>
      <c r="X514" s="330">
        <v>2021.0</v>
      </c>
      <c r="Y514" s="330" t="s">
        <v>2736</v>
      </c>
      <c r="Z514" s="330" t="s">
        <v>2713</v>
      </c>
      <c r="AA514" s="330"/>
      <c r="AB514" s="330" t="s">
        <v>2720</v>
      </c>
      <c r="AC514" s="330" t="s">
        <v>2737</v>
      </c>
      <c r="AD514" s="330" t="s">
        <v>419</v>
      </c>
    </row>
    <row r="515" ht="15.75" customHeight="1">
      <c r="A515" s="329" t="s">
        <v>418</v>
      </c>
      <c r="B515" s="330" t="s">
        <v>2710</v>
      </c>
      <c r="C515" s="330">
        <v>502.0</v>
      </c>
      <c r="D515" s="330">
        <v>127.0</v>
      </c>
      <c r="E515" s="330" t="s">
        <v>974</v>
      </c>
      <c r="F515" s="330" t="s">
        <v>2762</v>
      </c>
      <c r="G515" s="330"/>
      <c r="H515" s="330" t="s">
        <v>962</v>
      </c>
      <c r="I515" s="330" t="s">
        <v>2732</v>
      </c>
      <c r="J515" s="330"/>
      <c r="K515" s="330" t="s">
        <v>1188</v>
      </c>
      <c r="L515" s="330" t="s">
        <v>2748</v>
      </c>
      <c r="M515" s="330"/>
      <c r="N515" s="330" t="s">
        <v>2734</v>
      </c>
      <c r="O515" s="330" t="s">
        <v>2716</v>
      </c>
      <c r="P515" s="330">
        <v>0.70687</v>
      </c>
      <c r="Q515" s="330" t="s">
        <v>2717</v>
      </c>
      <c r="R515" s="330" t="s">
        <v>2719</v>
      </c>
      <c r="S515" s="330" t="s">
        <v>2718</v>
      </c>
      <c r="T515" s="330" t="s">
        <v>2719</v>
      </c>
      <c r="U515" s="330">
        <v>0.70687</v>
      </c>
      <c r="V515" s="330" t="s">
        <v>2718</v>
      </c>
      <c r="W515" s="330" t="b">
        <v>0</v>
      </c>
      <c r="X515" s="330">
        <v>2021.0</v>
      </c>
      <c r="Y515" s="330" t="s">
        <v>2736</v>
      </c>
      <c r="Z515" s="330" t="s">
        <v>2713</v>
      </c>
      <c r="AA515" s="330"/>
      <c r="AB515" s="330" t="s">
        <v>2720</v>
      </c>
      <c r="AC515" s="330" t="s">
        <v>2737</v>
      </c>
      <c r="AD515" s="330" t="s">
        <v>419</v>
      </c>
    </row>
    <row r="516" ht="15.75" customHeight="1">
      <c r="A516" s="329" t="s">
        <v>418</v>
      </c>
      <c r="B516" s="330" t="s">
        <v>2710</v>
      </c>
      <c r="C516" s="330">
        <v>503.0</v>
      </c>
      <c r="D516" s="330">
        <v>127.0</v>
      </c>
      <c r="E516" s="330" t="s">
        <v>974</v>
      </c>
      <c r="F516" s="330" t="s">
        <v>2762</v>
      </c>
      <c r="G516" s="330"/>
      <c r="H516" s="330" t="s">
        <v>962</v>
      </c>
      <c r="I516" s="330" t="s">
        <v>2732</v>
      </c>
      <c r="J516" s="330"/>
      <c r="K516" s="330" t="s">
        <v>1188</v>
      </c>
      <c r="L516" s="330" t="s">
        <v>2748</v>
      </c>
      <c r="M516" s="330"/>
      <c r="N516" s="330" t="s">
        <v>2734</v>
      </c>
      <c r="O516" s="330" t="s">
        <v>2721</v>
      </c>
      <c r="P516" s="331">
        <v>4.4E-6</v>
      </c>
      <c r="Q516" s="330" t="s">
        <v>2717</v>
      </c>
      <c r="R516" s="330" t="s">
        <v>2719</v>
      </c>
      <c r="S516" s="330" t="s">
        <v>2718</v>
      </c>
      <c r="T516" s="330" t="s">
        <v>2719</v>
      </c>
      <c r="U516" s="331">
        <v>4.4E-6</v>
      </c>
      <c r="V516" s="330" t="s">
        <v>2718</v>
      </c>
      <c r="W516" s="330" t="b">
        <v>0</v>
      </c>
      <c r="X516" s="330">
        <v>2021.0</v>
      </c>
      <c r="Y516" s="330" t="s">
        <v>2736</v>
      </c>
      <c r="Z516" s="330" t="s">
        <v>2713</v>
      </c>
      <c r="AA516" s="330"/>
      <c r="AB516" s="330" t="s">
        <v>2720</v>
      </c>
      <c r="AC516" s="330" t="s">
        <v>2737</v>
      </c>
      <c r="AD516" s="330" t="s">
        <v>419</v>
      </c>
    </row>
    <row r="517" ht="15.75" customHeight="1">
      <c r="A517" s="329" t="s">
        <v>418</v>
      </c>
      <c r="B517" s="330" t="s">
        <v>2710</v>
      </c>
      <c r="C517" s="330">
        <v>504.0</v>
      </c>
      <c r="D517" s="330">
        <v>127.0</v>
      </c>
      <c r="E517" s="330" t="s">
        <v>974</v>
      </c>
      <c r="F517" s="330" t="s">
        <v>2762</v>
      </c>
      <c r="G517" s="330"/>
      <c r="H517" s="330" t="s">
        <v>962</v>
      </c>
      <c r="I517" s="330" t="s">
        <v>2732</v>
      </c>
      <c r="J517" s="330"/>
      <c r="K517" s="330" t="s">
        <v>1188</v>
      </c>
      <c r="L517" s="330" t="s">
        <v>2748</v>
      </c>
      <c r="M517" s="330"/>
      <c r="N517" s="330" t="s">
        <v>2734</v>
      </c>
      <c r="O517" s="330" t="s">
        <v>2724</v>
      </c>
      <c r="P517" s="331">
        <v>4.56040268456375E-5</v>
      </c>
      <c r="Q517" s="330" t="s">
        <v>2717</v>
      </c>
      <c r="R517" s="330" t="s">
        <v>2719</v>
      </c>
      <c r="S517" s="330" t="s">
        <v>2718</v>
      </c>
      <c r="T517" s="330" t="s">
        <v>2719</v>
      </c>
      <c r="U517" s="331">
        <v>4.56040268456375E-5</v>
      </c>
      <c r="V517" s="330" t="s">
        <v>2718</v>
      </c>
      <c r="W517" s="330" t="b">
        <v>0</v>
      </c>
      <c r="X517" s="330">
        <v>2021.0</v>
      </c>
      <c r="Y517" s="330" t="s">
        <v>2736</v>
      </c>
      <c r="Z517" s="330" t="s">
        <v>2713</v>
      </c>
      <c r="AA517" s="330"/>
      <c r="AB517" s="330" t="s">
        <v>2720</v>
      </c>
      <c r="AC517" s="330" t="s">
        <v>2737</v>
      </c>
      <c r="AD517" s="330" t="s">
        <v>419</v>
      </c>
    </row>
    <row r="518" ht="15.75" customHeight="1">
      <c r="A518" s="329" t="s">
        <v>418</v>
      </c>
      <c r="B518" s="330" t="s">
        <v>2710</v>
      </c>
      <c r="C518" s="330">
        <v>505.0</v>
      </c>
      <c r="D518" s="330">
        <v>128.0</v>
      </c>
      <c r="E518" s="330" t="s">
        <v>974</v>
      </c>
      <c r="F518" s="330" t="s">
        <v>2762</v>
      </c>
      <c r="G518" s="330"/>
      <c r="H518" s="330" t="s">
        <v>962</v>
      </c>
      <c r="I518" s="330" t="s">
        <v>2732</v>
      </c>
      <c r="J518" s="330"/>
      <c r="K518" s="330" t="s">
        <v>1188</v>
      </c>
      <c r="L518" s="330" t="s">
        <v>2749</v>
      </c>
      <c r="M518" s="330"/>
      <c r="N518" s="330" t="s">
        <v>2734</v>
      </c>
      <c r="O518" s="330" t="s">
        <v>2735</v>
      </c>
      <c r="P518" s="330">
        <v>0.89728</v>
      </c>
      <c r="Q518" s="330" t="s">
        <v>2717</v>
      </c>
      <c r="R518" s="330" t="s">
        <v>2719</v>
      </c>
      <c r="S518" s="330" t="s">
        <v>2718</v>
      </c>
      <c r="T518" s="330" t="s">
        <v>2719</v>
      </c>
      <c r="U518" s="330">
        <v>0.89728</v>
      </c>
      <c r="V518" s="330" t="s">
        <v>2718</v>
      </c>
      <c r="W518" s="330" t="b">
        <v>0</v>
      </c>
      <c r="X518" s="330">
        <v>2021.0</v>
      </c>
      <c r="Y518" s="330" t="s">
        <v>2736</v>
      </c>
      <c r="Z518" s="330" t="s">
        <v>2713</v>
      </c>
      <c r="AA518" s="330"/>
      <c r="AB518" s="330" t="s">
        <v>2720</v>
      </c>
      <c r="AC518" s="330" t="s">
        <v>2737</v>
      </c>
      <c r="AD518" s="330" t="s">
        <v>419</v>
      </c>
    </row>
    <row r="519" ht="15.75" customHeight="1">
      <c r="A519" s="329" t="s">
        <v>418</v>
      </c>
      <c r="B519" s="330" t="s">
        <v>2710</v>
      </c>
      <c r="C519" s="330">
        <v>506.0</v>
      </c>
      <c r="D519" s="330">
        <v>128.0</v>
      </c>
      <c r="E519" s="330" t="s">
        <v>974</v>
      </c>
      <c r="F519" s="330" t="s">
        <v>2762</v>
      </c>
      <c r="G519" s="330"/>
      <c r="H519" s="330" t="s">
        <v>962</v>
      </c>
      <c r="I519" s="330" t="s">
        <v>2732</v>
      </c>
      <c r="J519" s="330"/>
      <c r="K519" s="330" t="s">
        <v>1188</v>
      </c>
      <c r="L519" s="330" t="s">
        <v>2749</v>
      </c>
      <c r="M519" s="330"/>
      <c r="N519" s="330" t="s">
        <v>2734</v>
      </c>
      <c r="O519" s="330" t="s">
        <v>2716</v>
      </c>
      <c r="P519" s="330">
        <v>0.88359</v>
      </c>
      <c r="Q519" s="330" t="s">
        <v>2717</v>
      </c>
      <c r="R519" s="330" t="s">
        <v>2719</v>
      </c>
      <c r="S519" s="330" t="s">
        <v>2718</v>
      </c>
      <c r="T519" s="330" t="s">
        <v>2719</v>
      </c>
      <c r="U519" s="330">
        <v>0.88359</v>
      </c>
      <c r="V519" s="330" t="s">
        <v>2718</v>
      </c>
      <c r="W519" s="330" t="b">
        <v>0</v>
      </c>
      <c r="X519" s="330">
        <v>2021.0</v>
      </c>
      <c r="Y519" s="330" t="s">
        <v>2736</v>
      </c>
      <c r="Z519" s="330" t="s">
        <v>2713</v>
      </c>
      <c r="AA519" s="330"/>
      <c r="AB519" s="330" t="s">
        <v>2720</v>
      </c>
      <c r="AC519" s="330" t="s">
        <v>2737</v>
      </c>
      <c r="AD519" s="330" t="s">
        <v>419</v>
      </c>
    </row>
    <row r="520" ht="15.75" customHeight="1">
      <c r="A520" s="329" t="s">
        <v>418</v>
      </c>
      <c r="B520" s="330" t="s">
        <v>2710</v>
      </c>
      <c r="C520" s="330">
        <v>507.0</v>
      </c>
      <c r="D520" s="330">
        <v>128.0</v>
      </c>
      <c r="E520" s="330" t="s">
        <v>974</v>
      </c>
      <c r="F520" s="330" t="s">
        <v>2762</v>
      </c>
      <c r="G520" s="330"/>
      <c r="H520" s="330" t="s">
        <v>962</v>
      </c>
      <c r="I520" s="330" t="s">
        <v>2732</v>
      </c>
      <c r="J520" s="330"/>
      <c r="K520" s="330" t="s">
        <v>1188</v>
      </c>
      <c r="L520" s="330" t="s">
        <v>2749</v>
      </c>
      <c r="M520" s="330"/>
      <c r="N520" s="330" t="s">
        <v>2734</v>
      </c>
      <c r="O520" s="330" t="s">
        <v>2721</v>
      </c>
      <c r="P520" s="331">
        <v>4.4E-6</v>
      </c>
      <c r="Q520" s="330" t="s">
        <v>2717</v>
      </c>
      <c r="R520" s="330" t="s">
        <v>2719</v>
      </c>
      <c r="S520" s="330" t="s">
        <v>2718</v>
      </c>
      <c r="T520" s="330" t="s">
        <v>2719</v>
      </c>
      <c r="U520" s="331">
        <v>4.4E-6</v>
      </c>
      <c r="V520" s="330" t="s">
        <v>2718</v>
      </c>
      <c r="W520" s="330" t="b">
        <v>0</v>
      </c>
      <c r="X520" s="330">
        <v>2021.0</v>
      </c>
      <c r="Y520" s="330" t="s">
        <v>2736</v>
      </c>
      <c r="Z520" s="330" t="s">
        <v>2713</v>
      </c>
      <c r="AA520" s="330"/>
      <c r="AB520" s="330" t="s">
        <v>2720</v>
      </c>
      <c r="AC520" s="330" t="s">
        <v>2737</v>
      </c>
      <c r="AD520" s="330" t="s">
        <v>419</v>
      </c>
    </row>
    <row r="521" ht="15.75" customHeight="1">
      <c r="A521" s="329" t="s">
        <v>418</v>
      </c>
      <c r="B521" s="330" t="s">
        <v>2710</v>
      </c>
      <c r="C521" s="330">
        <v>508.0</v>
      </c>
      <c r="D521" s="330">
        <v>128.0</v>
      </c>
      <c r="E521" s="330" t="s">
        <v>974</v>
      </c>
      <c r="F521" s="330" t="s">
        <v>2762</v>
      </c>
      <c r="G521" s="330"/>
      <c r="H521" s="330" t="s">
        <v>962</v>
      </c>
      <c r="I521" s="330" t="s">
        <v>2732</v>
      </c>
      <c r="J521" s="330"/>
      <c r="K521" s="330" t="s">
        <v>1188</v>
      </c>
      <c r="L521" s="330" t="s">
        <v>2749</v>
      </c>
      <c r="M521" s="330"/>
      <c r="N521" s="330" t="s">
        <v>2734</v>
      </c>
      <c r="O521" s="330" t="s">
        <v>2724</v>
      </c>
      <c r="P521" s="331">
        <v>4.56040268456375E-5</v>
      </c>
      <c r="Q521" s="330" t="s">
        <v>2717</v>
      </c>
      <c r="R521" s="330" t="s">
        <v>2719</v>
      </c>
      <c r="S521" s="330" t="s">
        <v>2718</v>
      </c>
      <c r="T521" s="330" t="s">
        <v>2719</v>
      </c>
      <c r="U521" s="331">
        <v>4.56040268456375E-5</v>
      </c>
      <c r="V521" s="330" t="s">
        <v>2718</v>
      </c>
      <c r="W521" s="330" t="b">
        <v>0</v>
      </c>
      <c r="X521" s="330">
        <v>2021.0</v>
      </c>
      <c r="Y521" s="330" t="s">
        <v>2736</v>
      </c>
      <c r="Z521" s="330" t="s">
        <v>2713</v>
      </c>
      <c r="AA521" s="330"/>
      <c r="AB521" s="330" t="s">
        <v>2720</v>
      </c>
      <c r="AC521" s="330" t="s">
        <v>2737</v>
      </c>
      <c r="AD521" s="330" t="s">
        <v>419</v>
      </c>
    </row>
    <row r="522" ht="15.75" customHeight="1">
      <c r="A522" s="329" t="s">
        <v>418</v>
      </c>
      <c r="B522" s="330" t="s">
        <v>2710</v>
      </c>
      <c r="C522" s="330">
        <v>509.0</v>
      </c>
      <c r="D522" s="330">
        <v>129.0</v>
      </c>
      <c r="E522" s="330" t="s">
        <v>974</v>
      </c>
      <c r="F522" s="330" t="s">
        <v>2762</v>
      </c>
      <c r="G522" s="330"/>
      <c r="H522" s="330" t="s">
        <v>962</v>
      </c>
      <c r="I522" s="330" t="s">
        <v>2732</v>
      </c>
      <c r="J522" s="330"/>
      <c r="K522" s="330" t="s">
        <v>1188</v>
      </c>
      <c r="L522" s="330" t="s">
        <v>2750</v>
      </c>
      <c r="M522" s="330"/>
      <c r="N522" s="330" t="s">
        <v>2734</v>
      </c>
      <c r="O522" s="330" t="s">
        <v>2735</v>
      </c>
      <c r="P522" s="330">
        <v>1.074</v>
      </c>
      <c r="Q522" s="330" t="s">
        <v>2717</v>
      </c>
      <c r="R522" s="330" t="s">
        <v>2719</v>
      </c>
      <c r="S522" s="330" t="s">
        <v>2718</v>
      </c>
      <c r="T522" s="330" t="s">
        <v>2719</v>
      </c>
      <c r="U522" s="330">
        <v>1.074</v>
      </c>
      <c r="V522" s="330" t="s">
        <v>2718</v>
      </c>
      <c r="W522" s="330" t="b">
        <v>0</v>
      </c>
      <c r="X522" s="330">
        <v>2021.0</v>
      </c>
      <c r="Y522" s="330" t="s">
        <v>2736</v>
      </c>
      <c r="Z522" s="330" t="s">
        <v>2713</v>
      </c>
      <c r="AA522" s="330"/>
      <c r="AB522" s="330" t="s">
        <v>2720</v>
      </c>
      <c r="AC522" s="330" t="s">
        <v>2737</v>
      </c>
      <c r="AD522" s="330" t="s">
        <v>419</v>
      </c>
    </row>
    <row r="523" ht="15.75" customHeight="1">
      <c r="A523" s="329" t="s">
        <v>418</v>
      </c>
      <c r="B523" s="330" t="s">
        <v>2710</v>
      </c>
      <c r="C523" s="330">
        <v>510.0</v>
      </c>
      <c r="D523" s="330">
        <v>129.0</v>
      </c>
      <c r="E523" s="330" t="s">
        <v>974</v>
      </c>
      <c r="F523" s="330" t="s">
        <v>2762</v>
      </c>
      <c r="G523" s="330"/>
      <c r="H523" s="330" t="s">
        <v>962</v>
      </c>
      <c r="I523" s="330" t="s">
        <v>2732</v>
      </c>
      <c r="J523" s="330"/>
      <c r="K523" s="330" t="s">
        <v>1188</v>
      </c>
      <c r="L523" s="330" t="s">
        <v>2750</v>
      </c>
      <c r="M523" s="330"/>
      <c r="N523" s="330" t="s">
        <v>2734</v>
      </c>
      <c r="O523" s="330" t="s">
        <v>2716</v>
      </c>
      <c r="P523" s="330">
        <v>1.06031</v>
      </c>
      <c r="Q523" s="330" t="s">
        <v>2717</v>
      </c>
      <c r="R523" s="330" t="s">
        <v>2719</v>
      </c>
      <c r="S523" s="330" t="s">
        <v>2718</v>
      </c>
      <c r="T523" s="330" t="s">
        <v>2719</v>
      </c>
      <c r="U523" s="330">
        <v>1.06031</v>
      </c>
      <c r="V523" s="330" t="s">
        <v>2718</v>
      </c>
      <c r="W523" s="330" t="b">
        <v>0</v>
      </c>
      <c r="X523" s="330">
        <v>2021.0</v>
      </c>
      <c r="Y523" s="330" t="s">
        <v>2736</v>
      </c>
      <c r="Z523" s="330" t="s">
        <v>2713</v>
      </c>
      <c r="AA523" s="330"/>
      <c r="AB523" s="330" t="s">
        <v>2720</v>
      </c>
      <c r="AC523" s="330" t="s">
        <v>2737</v>
      </c>
      <c r="AD523" s="330" t="s">
        <v>419</v>
      </c>
    </row>
    <row r="524" ht="15.75" customHeight="1">
      <c r="A524" s="329" t="s">
        <v>418</v>
      </c>
      <c r="B524" s="330" t="s">
        <v>2710</v>
      </c>
      <c r="C524" s="330">
        <v>511.0</v>
      </c>
      <c r="D524" s="330">
        <v>129.0</v>
      </c>
      <c r="E524" s="330" t="s">
        <v>974</v>
      </c>
      <c r="F524" s="330" t="s">
        <v>2762</v>
      </c>
      <c r="G524" s="330"/>
      <c r="H524" s="330" t="s">
        <v>962</v>
      </c>
      <c r="I524" s="330" t="s">
        <v>2732</v>
      </c>
      <c r="J524" s="330"/>
      <c r="K524" s="330" t="s">
        <v>1188</v>
      </c>
      <c r="L524" s="330" t="s">
        <v>2750</v>
      </c>
      <c r="M524" s="330"/>
      <c r="N524" s="330" t="s">
        <v>2734</v>
      </c>
      <c r="O524" s="330" t="s">
        <v>2721</v>
      </c>
      <c r="P524" s="331">
        <v>4.4E-6</v>
      </c>
      <c r="Q524" s="330" t="s">
        <v>2717</v>
      </c>
      <c r="R524" s="330" t="s">
        <v>2719</v>
      </c>
      <c r="S524" s="330" t="s">
        <v>2718</v>
      </c>
      <c r="T524" s="330" t="s">
        <v>2719</v>
      </c>
      <c r="U524" s="331">
        <v>4.4E-6</v>
      </c>
      <c r="V524" s="330" t="s">
        <v>2718</v>
      </c>
      <c r="W524" s="330" t="b">
        <v>0</v>
      </c>
      <c r="X524" s="330">
        <v>2021.0</v>
      </c>
      <c r="Y524" s="330" t="s">
        <v>2736</v>
      </c>
      <c r="Z524" s="330" t="s">
        <v>2713</v>
      </c>
      <c r="AA524" s="330"/>
      <c r="AB524" s="330" t="s">
        <v>2720</v>
      </c>
      <c r="AC524" s="330" t="s">
        <v>2737</v>
      </c>
      <c r="AD524" s="330" t="s">
        <v>419</v>
      </c>
    </row>
    <row r="525" ht="15.75" customHeight="1">
      <c r="A525" s="329" t="s">
        <v>418</v>
      </c>
      <c r="B525" s="330" t="s">
        <v>2710</v>
      </c>
      <c r="C525" s="330">
        <v>512.0</v>
      </c>
      <c r="D525" s="330">
        <v>129.0</v>
      </c>
      <c r="E525" s="330" t="s">
        <v>974</v>
      </c>
      <c r="F525" s="330" t="s">
        <v>2762</v>
      </c>
      <c r="G525" s="330"/>
      <c r="H525" s="330" t="s">
        <v>962</v>
      </c>
      <c r="I525" s="330" t="s">
        <v>2732</v>
      </c>
      <c r="J525" s="330"/>
      <c r="K525" s="330" t="s">
        <v>1188</v>
      </c>
      <c r="L525" s="330" t="s">
        <v>2750</v>
      </c>
      <c r="M525" s="330"/>
      <c r="N525" s="330" t="s">
        <v>2734</v>
      </c>
      <c r="O525" s="330" t="s">
        <v>2724</v>
      </c>
      <c r="P525" s="331">
        <v>4.56040268456375E-5</v>
      </c>
      <c r="Q525" s="330" t="s">
        <v>2717</v>
      </c>
      <c r="R525" s="330" t="s">
        <v>2719</v>
      </c>
      <c r="S525" s="330" t="s">
        <v>2718</v>
      </c>
      <c r="T525" s="330" t="s">
        <v>2719</v>
      </c>
      <c r="U525" s="331">
        <v>4.56040268456375E-5</v>
      </c>
      <c r="V525" s="330" t="s">
        <v>2718</v>
      </c>
      <c r="W525" s="330" t="b">
        <v>0</v>
      </c>
      <c r="X525" s="330">
        <v>2021.0</v>
      </c>
      <c r="Y525" s="330" t="s">
        <v>2736</v>
      </c>
      <c r="Z525" s="330" t="s">
        <v>2713</v>
      </c>
      <c r="AA525" s="330"/>
      <c r="AB525" s="330" t="s">
        <v>2720</v>
      </c>
      <c r="AC525" s="330" t="s">
        <v>2737</v>
      </c>
      <c r="AD525" s="330" t="s">
        <v>419</v>
      </c>
    </row>
    <row r="526" ht="15.75" customHeight="1">
      <c r="A526" s="329" t="s">
        <v>418</v>
      </c>
      <c r="B526" s="330" t="s">
        <v>2710</v>
      </c>
      <c r="C526" s="330">
        <v>513.0</v>
      </c>
      <c r="D526" s="330">
        <v>130.0</v>
      </c>
      <c r="E526" s="330" t="s">
        <v>974</v>
      </c>
      <c r="F526" s="330" t="s">
        <v>2762</v>
      </c>
      <c r="G526" s="330"/>
      <c r="H526" s="330" t="s">
        <v>962</v>
      </c>
      <c r="I526" s="330" t="s">
        <v>2732</v>
      </c>
      <c r="J526" s="330"/>
      <c r="K526" s="330" t="s">
        <v>1188</v>
      </c>
      <c r="L526" s="330" t="s">
        <v>2733</v>
      </c>
      <c r="M526" s="330"/>
      <c r="N526" s="330" t="s">
        <v>2734</v>
      </c>
      <c r="O526" s="330" t="s">
        <v>2735</v>
      </c>
      <c r="P526" s="330">
        <v>0.89021</v>
      </c>
      <c r="Q526" s="330" t="s">
        <v>2717</v>
      </c>
      <c r="R526" s="330" t="s">
        <v>2719</v>
      </c>
      <c r="S526" s="330" t="s">
        <v>2718</v>
      </c>
      <c r="T526" s="330" t="s">
        <v>2719</v>
      </c>
      <c r="U526" s="330">
        <v>0.89021</v>
      </c>
      <c r="V526" s="330" t="s">
        <v>2718</v>
      </c>
      <c r="W526" s="330" t="b">
        <v>0</v>
      </c>
      <c r="X526" s="330">
        <v>2021.0</v>
      </c>
      <c r="Y526" s="330" t="s">
        <v>2736</v>
      </c>
      <c r="Z526" s="330" t="s">
        <v>2713</v>
      </c>
      <c r="AA526" s="330"/>
      <c r="AB526" s="330" t="s">
        <v>2720</v>
      </c>
      <c r="AC526" s="330" t="s">
        <v>2737</v>
      </c>
      <c r="AD526" s="330" t="s">
        <v>419</v>
      </c>
    </row>
    <row r="527" ht="15.75" customHeight="1">
      <c r="A527" s="329" t="s">
        <v>418</v>
      </c>
      <c r="B527" s="330" t="s">
        <v>2710</v>
      </c>
      <c r="C527" s="330">
        <v>514.0</v>
      </c>
      <c r="D527" s="330">
        <v>130.0</v>
      </c>
      <c r="E527" s="330" t="s">
        <v>974</v>
      </c>
      <c r="F527" s="330" t="s">
        <v>2762</v>
      </c>
      <c r="G527" s="330"/>
      <c r="H527" s="330" t="s">
        <v>962</v>
      </c>
      <c r="I527" s="330" t="s">
        <v>2732</v>
      </c>
      <c r="J527" s="330"/>
      <c r="K527" s="330" t="s">
        <v>1188</v>
      </c>
      <c r="L527" s="330" t="s">
        <v>2733</v>
      </c>
      <c r="M527" s="330"/>
      <c r="N527" s="330" t="s">
        <v>2734</v>
      </c>
      <c r="O527" s="330" t="s">
        <v>2716</v>
      </c>
      <c r="P527" s="330">
        <v>0.87652</v>
      </c>
      <c r="Q527" s="330" t="s">
        <v>2717</v>
      </c>
      <c r="R527" s="330" t="s">
        <v>2719</v>
      </c>
      <c r="S527" s="330" t="s">
        <v>2718</v>
      </c>
      <c r="T527" s="330" t="s">
        <v>2719</v>
      </c>
      <c r="U527" s="330">
        <v>0.87652</v>
      </c>
      <c r="V527" s="330" t="s">
        <v>2718</v>
      </c>
      <c r="W527" s="330" t="b">
        <v>0</v>
      </c>
      <c r="X527" s="330">
        <v>2021.0</v>
      </c>
      <c r="Y527" s="330" t="s">
        <v>2736</v>
      </c>
      <c r="Z527" s="330" t="s">
        <v>2713</v>
      </c>
      <c r="AA527" s="330"/>
      <c r="AB527" s="330" t="s">
        <v>2720</v>
      </c>
      <c r="AC527" s="330" t="s">
        <v>2737</v>
      </c>
      <c r="AD527" s="330" t="s">
        <v>419</v>
      </c>
    </row>
    <row r="528" ht="15.75" customHeight="1">
      <c r="A528" s="329" t="s">
        <v>418</v>
      </c>
      <c r="B528" s="330" t="s">
        <v>2710</v>
      </c>
      <c r="C528" s="330">
        <v>515.0</v>
      </c>
      <c r="D528" s="330">
        <v>130.0</v>
      </c>
      <c r="E528" s="330" t="s">
        <v>974</v>
      </c>
      <c r="F528" s="330" t="s">
        <v>2762</v>
      </c>
      <c r="G528" s="330"/>
      <c r="H528" s="330" t="s">
        <v>962</v>
      </c>
      <c r="I528" s="330" t="s">
        <v>2732</v>
      </c>
      <c r="J528" s="330"/>
      <c r="K528" s="330" t="s">
        <v>1188</v>
      </c>
      <c r="L528" s="330" t="s">
        <v>2733</v>
      </c>
      <c r="M528" s="330"/>
      <c r="N528" s="330" t="s">
        <v>2734</v>
      </c>
      <c r="O528" s="330" t="s">
        <v>2721</v>
      </c>
      <c r="P528" s="331">
        <v>4.4E-6</v>
      </c>
      <c r="Q528" s="330" t="s">
        <v>2717</v>
      </c>
      <c r="R528" s="330" t="s">
        <v>2719</v>
      </c>
      <c r="S528" s="330" t="s">
        <v>2718</v>
      </c>
      <c r="T528" s="330" t="s">
        <v>2719</v>
      </c>
      <c r="U528" s="331">
        <v>4.4E-6</v>
      </c>
      <c r="V528" s="330" t="s">
        <v>2718</v>
      </c>
      <c r="W528" s="330" t="b">
        <v>0</v>
      </c>
      <c r="X528" s="330">
        <v>2021.0</v>
      </c>
      <c r="Y528" s="330" t="s">
        <v>2736</v>
      </c>
      <c r="Z528" s="330" t="s">
        <v>2713</v>
      </c>
      <c r="AA528" s="330"/>
      <c r="AB528" s="330" t="s">
        <v>2720</v>
      </c>
      <c r="AC528" s="330" t="s">
        <v>2737</v>
      </c>
      <c r="AD528" s="330" t="s">
        <v>419</v>
      </c>
    </row>
    <row r="529" ht="15.75" customHeight="1">
      <c r="A529" s="329" t="s">
        <v>418</v>
      </c>
      <c r="B529" s="330" t="s">
        <v>2710</v>
      </c>
      <c r="C529" s="330">
        <v>516.0</v>
      </c>
      <c r="D529" s="330">
        <v>130.0</v>
      </c>
      <c r="E529" s="330" t="s">
        <v>974</v>
      </c>
      <c r="F529" s="330" t="s">
        <v>2762</v>
      </c>
      <c r="G529" s="330"/>
      <c r="H529" s="330" t="s">
        <v>962</v>
      </c>
      <c r="I529" s="330" t="s">
        <v>2732</v>
      </c>
      <c r="J529" s="330"/>
      <c r="K529" s="330" t="s">
        <v>1188</v>
      </c>
      <c r="L529" s="330" t="s">
        <v>2733</v>
      </c>
      <c r="M529" s="330"/>
      <c r="N529" s="330" t="s">
        <v>2734</v>
      </c>
      <c r="O529" s="330" t="s">
        <v>2724</v>
      </c>
      <c r="P529" s="331">
        <v>4.56040268456375E-5</v>
      </c>
      <c r="Q529" s="330" t="s">
        <v>2717</v>
      </c>
      <c r="R529" s="330" t="s">
        <v>2719</v>
      </c>
      <c r="S529" s="330" t="s">
        <v>2718</v>
      </c>
      <c r="T529" s="330" t="s">
        <v>2719</v>
      </c>
      <c r="U529" s="331">
        <v>4.56040268456375E-5</v>
      </c>
      <c r="V529" s="330" t="s">
        <v>2718</v>
      </c>
      <c r="W529" s="330" t="b">
        <v>0</v>
      </c>
      <c r="X529" s="330">
        <v>2021.0</v>
      </c>
      <c r="Y529" s="330" t="s">
        <v>2736</v>
      </c>
      <c r="Z529" s="330" t="s">
        <v>2713</v>
      </c>
      <c r="AA529" s="330"/>
      <c r="AB529" s="330" t="s">
        <v>2720</v>
      </c>
      <c r="AC529" s="330" t="s">
        <v>2737</v>
      </c>
      <c r="AD529" s="330" t="s">
        <v>419</v>
      </c>
    </row>
    <row r="530" ht="15.75" customHeight="1">
      <c r="A530" s="329" t="s">
        <v>418</v>
      </c>
      <c r="B530" s="330" t="s">
        <v>2710</v>
      </c>
      <c r="C530" s="330">
        <v>517.0</v>
      </c>
      <c r="D530" s="330">
        <v>131.0</v>
      </c>
      <c r="E530" s="330" t="s">
        <v>974</v>
      </c>
      <c r="F530" s="330" t="s">
        <v>2762</v>
      </c>
      <c r="G530" s="330"/>
      <c r="H530" s="330" t="s">
        <v>962</v>
      </c>
      <c r="I530" s="330" t="s">
        <v>2732</v>
      </c>
      <c r="J530" s="330"/>
      <c r="K530" s="330" t="s">
        <v>1188</v>
      </c>
      <c r="L530" s="330" t="s">
        <v>2748</v>
      </c>
      <c r="M530" s="330"/>
      <c r="N530" s="330" t="s">
        <v>2740</v>
      </c>
      <c r="O530" s="330" t="s">
        <v>2735</v>
      </c>
      <c r="P530" s="330">
        <v>1.15963</v>
      </c>
      <c r="Q530" s="330" t="s">
        <v>2717</v>
      </c>
      <c r="R530" s="330" t="s">
        <v>2715</v>
      </c>
      <c r="S530" s="330" t="s">
        <v>2718</v>
      </c>
      <c r="T530" s="330" t="s">
        <v>2719</v>
      </c>
      <c r="U530" s="330">
        <v>0.720562466601215</v>
      </c>
      <c r="V530" s="330" t="s">
        <v>2718</v>
      </c>
      <c r="W530" s="330" t="b">
        <v>0</v>
      </c>
      <c r="X530" s="330">
        <v>2021.0</v>
      </c>
      <c r="Y530" s="330" t="s">
        <v>2736</v>
      </c>
      <c r="Z530" s="330" t="s">
        <v>2713</v>
      </c>
      <c r="AA530" s="330"/>
      <c r="AB530" s="330" t="s">
        <v>2720</v>
      </c>
      <c r="AC530" s="330" t="s">
        <v>2737</v>
      </c>
      <c r="AD530" s="330" t="s">
        <v>419</v>
      </c>
    </row>
    <row r="531" ht="15.75" customHeight="1">
      <c r="A531" s="329" t="s">
        <v>418</v>
      </c>
      <c r="B531" s="330" t="s">
        <v>2710</v>
      </c>
      <c r="C531" s="330">
        <v>518.0</v>
      </c>
      <c r="D531" s="330">
        <v>131.0</v>
      </c>
      <c r="E531" s="330" t="s">
        <v>974</v>
      </c>
      <c r="F531" s="330" t="s">
        <v>2762</v>
      </c>
      <c r="G531" s="330"/>
      <c r="H531" s="330" t="s">
        <v>962</v>
      </c>
      <c r="I531" s="330" t="s">
        <v>2732</v>
      </c>
      <c r="J531" s="330"/>
      <c r="K531" s="330" t="s">
        <v>1188</v>
      </c>
      <c r="L531" s="330" t="s">
        <v>2748</v>
      </c>
      <c r="M531" s="330"/>
      <c r="N531" s="330" t="s">
        <v>2740</v>
      </c>
      <c r="O531" s="330" t="s">
        <v>2716</v>
      </c>
      <c r="P531" s="330">
        <v>1.1376</v>
      </c>
      <c r="Q531" s="330" t="s">
        <v>2717</v>
      </c>
      <c r="R531" s="330" t="s">
        <v>2715</v>
      </c>
      <c r="S531" s="330" t="s">
        <v>2718</v>
      </c>
      <c r="T531" s="330" t="s">
        <v>2719</v>
      </c>
      <c r="U531" s="330">
        <v>0.70687362521282</v>
      </c>
      <c r="V531" s="330" t="s">
        <v>2718</v>
      </c>
      <c r="W531" s="330" t="b">
        <v>0</v>
      </c>
      <c r="X531" s="330">
        <v>2021.0</v>
      </c>
      <c r="Y531" s="330" t="s">
        <v>2736</v>
      </c>
      <c r="Z531" s="330" t="s">
        <v>2713</v>
      </c>
      <c r="AA531" s="330"/>
      <c r="AB531" s="330" t="s">
        <v>2720</v>
      </c>
      <c r="AC531" s="330" t="s">
        <v>2737</v>
      </c>
      <c r="AD531" s="330" t="s">
        <v>419</v>
      </c>
    </row>
    <row r="532" ht="15.75" customHeight="1">
      <c r="A532" s="329" t="s">
        <v>418</v>
      </c>
      <c r="B532" s="330" t="s">
        <v>2710</v>
      </c>
      <c r="C532" s="330">
        <v>519.0</v>
      </c>
      <c r="D532" s="330">
        <v>131.0</v>
      </c>
      <c r="E532" s="330" t="s">
        <v>974</v>
      </c>
      <c r="F532" s="330" t="s">
        <v>2762</v>
      </c>
      <c r="G532" s="330"/>
      <c r="H532" s="330" t="s">
        <v>962</v>
      </c>
      <c r="I532" s="330" t="s">
        <v>2732</v>
      </c>
      <c r="J532" s="330"/>
      <c r="K532" s="330" t="s">
        <v>1188</v>
      </c>
      <c r="L532" s="330" t="s">
        <v>2748</v>
      </c>
      <c r="M532" s="330"/>
      <c r="N532" s="330" t="s">
        <v>2740</v>
      </c>
      <c r="O532" s="330" t="s">
        <v>2721</v>
      </c>
      <c r="P532" s="331">
        <v>6.8E-6</v>
      </c>
      <c r="Q532" s="330" t="s">
        <v>2717</v>
      </c>
      <c r="R532" s="330" t="s">
        <v>2715</v>
      </c>
      <c r="S532" s="330" t="s">
        <v>2718</v>
      </c>
      <c r="T532" s="330" t="s">
        <v>2719</v>
      </c>
      <c r="U532" s="331">
        <v>4.225334609216E-6</v>
      </c>
      <c r="V532" s="330" t="s">
        <v>2718</v>
      </c>
      <c r="W532" s="330" t="b">
        <v>0</v>
      </c>
      <c r="X532" s="330">
        <v>2021.0</v>
      </c>
      <c r="Y532" s="330" t="s">
        <v>2736</v>
      </c>
      <c r="Z532" s="330" t="s">
        <v>2713</v>
      </c>
      <c r="AA532" s="330"/>
      <c r="AB532" s="330" t="s">
        <v>2720</v>
      </c>
      <c r="AC532" s="330" t="s">
        <v>2737</v>
      </c>
      <c r="AD532" s="330" t="s">
        <v>419</v>
      </c>
    </row>
    <row r="533" ht="15.75" customHeight="1">
      <c r="A533" s="329" t="s">
        <v>418</v>
      </c>
      <c r="B533" s="330" t="s">
        <v>2710</v>
      </c>
      <c r="C533" s="330">
        <v>520.0</v>
      </c>
      <c r="D533" s="330">
        <v>131.0</v>
      </c>
      <c r="E533" s="330" t="s">
        <v>974</v>
      </c>
      <c r="F533" s="330" t="s">
        <v>2762</v>
      </c>
      <c r="G533" s="330"/>
      <c r="H533" s="330" t="s">
        <v>962</v>
      </c>
      <c r="I533" s="330" t="s">
        <v>2732</v>
      </c>
      <c r="J533" s="330"/>
      <c r="K533" s="330" t="s">
        <v>1188</v>
      </c>
      <c r="L533" s="330" t="s">
        <v>2748</v>
      </c>
      <c r="M533" s="330"/>
      <c r="N533" s="330" t="s">
        <v>2740</v>
      </c>
      <c r="O533" s="330" t="s">
        <v>2724</v>
      </c>
      <c r="P533" s="331">
        <v>7.33557046979865E-5</v>
      </c>
      <c r="Q533" s="330" t="s">
        <v>2717</v>
      </c>
      <c r="R533" s="330" t="s">
        <v>2715</v>
      </c>
      <c r="S533" s="330" t="s">
        <v>2718</v>
      </c>
      <c r="T533" s="330" t="s">
        <v>2719</v>
      </c>
      <c r="U533" s="331">
        <v>4.55812349770627E-5</v>
      </c>
      <c r="V533" s="330" t="s">
        <v>2718</v>
      </c>
      <c r="W533" s="330" t="b">
        <v>0</v>
      </c>
      <c r="X533" s="330">
        <v>2021.0</v>
      </c>
      <c r="Y533" s="330" t="s">
        <v>2736</v>
      </c>
      <c r="Z533" s="330" t="s">
        <v>2713</v>
      </c>
      <c r="AA533" s="330"/>
      <c r="AB533" s="330" t="s">
        <v>2720</v>
      </c>
      <c r="AC533" s="330" t="s">
        <v>2737</v>
      </c>
      <c r="AD533" s="330" t="s">
        <v>419</v>
      </c>
    </row>
    <row r="534" ht="15.75" customHeight="1">
      <c r="A534" s="329" t="s">
        <v>418</v>
      </c>
      <c r="B534" s="330" t="s">
        <v>2710</v>
      </c>
      <c r="C534" s="330">
        <v>521.0</v>
      </c>
      <c r="D534" s="330">
        <v>132.0</v>
      </c>
      <c r="E534" s="330" t="s">
        <v>974</v>
      </c>
      <c r="F534" s="330" t="s">
        <v>2762</v>
      </c>
      <c r="G534" s="330"/>
      <c r="H534" s="330" t="s">
        <v>962</v>
      </c>
      <c r="I534" s="330" t="s">
        <v>2732</v>
      </c>
      <c r="J534" s="330"/>
      <c r="K534" s="330" t="s">
        <v>1188</v>
      </c>
      <c r="L534" s="330" t="s">
        <v>2749</v>
      </c>
      <c r="M534" s="330"/>
      <c r="N534" s="330" t="s">
        <v>2740</v>
      </c>
      <c r="O534" s="330" t="s">
        <v>2735</v>
      </c>
      <c r="P534" s="330">
        <v>1.44403</v>
      </c>
      <c r="Q534" s="330" t="s">
        <v>2717</v>
      </c>
      <c r="R534" s="330" t="s">
        <v>2715</v>
      </c>
      <c r="S534" s="330" t="s">
        <v>2718</v>
      </c>
      <c r="T534" s="330" t="s">
        <v>2719</v>
      </c>
      <c r="U534" s="330">
        <v>0.89728087290442</v>
      </c>
      <c r="V534" s="330" t="s">
        <v>2718</v>
      </c>
      <c r="W534" s="330" t="b">
        <v>0</v>
      </c>
      <c r="X534" s="330">
        <v>2021.0</v>
      </c>
      <c r="Y534" s="330" t="s">
        <v>2736</v>
      </c>
      <c r="Z534" s="330" t="s">
        <v>2713</v>
      </c>
      <c r="AA534" s="330"/>
      <c r="AB534" s="330" t="s">
        <v>2720</v>
      </c>
      <c r="AC534" s="330" t="s">
        <v>2737</v>
      </c>
      <c r="AD534" s="330" t="s">
        <v>419</v>
      </c>
    </row>
    <row r="535" ht="15.75" customHeight="1">
      <c r="A535" s="329" t="s">
        <v>418</v>
      </c>
      <c r="B535" s="330" t="s">
        <v>2710</v>
      </c>
      <c r="C535" s="330">
        <v>522.0</v>
      </c>
      <c r="D535" s="330">
        <v>132.0</v>
      </c>
      <c r="E535" s="330" t="s">
        <v>974</v>
      </c>
      <c r="F535" s="330" t="s">
        <v>2762</v>
      </c>
      <c r="G535" s="330"/>
      <c r="H535" s="330" t="s">
        <v>962</v>
      </c>
      <c r="I535" s="330" t="s">
        <v>2732</v>
      </c>
      <c r="J535" s="330"/>
      <c r="K535" s="330" t="s">
        <v>1188</v>
      </c>
      <c r="L535" s="330" t="s">
        <v>2749</v>
      </c>
      <c r="M535" s="330"/>
      <c r="N535" s="330" t="s">
        <v>2740</v>
      </c>
      <c r="O535" s="330" t="s">
        <v>2716</v>
      </c>
      <c r="P535" s="330">
        <v>1.422</v>
      </c>
      <c r="Q535" s="330" t="s">
        <v>2717</v>
      </c>
      <c r="R535" s="330" t="s">
        <v>2715</v>
      </c>
      <c r="S535" s="330" t="s">
        <v>2718</v>
      </c>
      <c r="T535" s="330" t="s">
        <v>2719</v>
      </c>
      <c r="U535" s="330">
        <v>0.883592031516025</v>
      </c>
      <c r="V535" s="330" t="s">
        <v>2718</v>
      </c>
      <c r="W535" s="330" t="b">
        <v>0</v>
      </c>
      <c r="X535" s="330">
        <v>2021.0</v>
      </c>
      <c r="Y535" s="330" t="s">
        <v>2736</v>
      </c>
      <c r="Z535" s="330" t="s">
        <v>2713</v>
      </c>
      <c r="AA535" s="330"/>
      <c r="AB535" s="330" t="s">
        <v>2720</v>
      </c>
      <c r="AC535" s="330" t="s">
        <v>2737</v>
      </c>
      <c r="AD535" s="330" t="s">
        <v>419</v>
      </c>
    </row>
    <row r="536" ht="15.75" customHeight="1">
      <c r="A536" s="329" t="s">
        <v>418</v>
      </c>
      <c r="B536" s="330" t="s">
        <v>2710</v>
      </c>
      <c r="C536" s="330">
        <v>523.0</v>
      </c>
      <c r="D536" s="330">
        <v>132.0</v>
      </c>
      <c r="E536" s="330" t="s">
        <v>974</v>
      </c>
      <c r="F536" s="330" t="s">
        <v>2762</v>
      </c>
      <c r="G536" s="330"/>
      <c r="H536" s="330" t="s">
        <v>962</v>
      </c>
      <c r="I536" s="330" t="s">
        <v>2732</v>
      </c>
      <c r="J536" s="330"/>
      <c r="K536" s="330" t="s">
        <v>1188</v>
      </c>
      <c r="L536" s="330" t="s">
        <v>2749</v>
      </c>
      <c r="M536" s="330"/>
      <c r="N536" s="330" t="s">
        <v>2740</v>
      </c>
      <c r="O536" s="330" t="s">
        <v>2721</v>
      </c>
      <c r="P536" s="331">
        <v>6.8E-6</v>
      </c>
      <c r="Q536" s="330" t="s">
        <v>2717</v>
      </c>
      <c r="R536" s="330" t="s">
        <v>2715</v>
      </c>
      <c r="S536" s="330" t="s">
        <v>2718</v>
      </c>
      <c r="T536" s="330" t="s">
        <v>2719</v>
      </c>
      <c r="U536" s="331">
        <v>4.225334609216E-6</v>
      </c>
      <c r="V536" s="330" t="s">
        <v>2718</v>
      </c>
      <c r="W536" s="330" t="b">
        <v>0</v>
      </c>
      <c r="X536" s="330">
        <v>2021.0</v>
      </c>
      <c r="Y536" s="330" t="s">
        <v>2736</v>
      </c>
      <c r="Z536" s="330" t="s">
        <v>2713</v>
      </c>
      <c r="AA536" s="330"/>
      <c r="AB536" s="330" t="s">
        <v>2720</v>
      </c>
      <c r="AC536" s="330" t="s">
        <v>2737</v>
      </c>
      <c r="AD536" s="330" t="s">
        <v>419</v>
      </c>
    </row>
    <row r="537" ht="15.75" customHeight="1">
      <c r="A537" s="329" t="s">
        <v>418</v>
      </c>
      <c r="B537" s="330" t="s">
        <v>2710</v>
      </c>
      <c r="C537" s="330">
        <v>524.0</v>
      </c>
      <c r="D537" s="330">
        <v>132.0</v>
      </c>
      <c r="E537" s="330" t="s">
        <v>974</v>
      </c>
      <c r="F537" s="330" t="s">
        <v>2762</v>
      </c>
      <c r="G537" s="330"/>
      <c r="H537" s="330" t="s">
        <v>962</v>
      </c>
      <c r="I537" s="330" t="s">
        <v>2732</v>
      </c>
      <c r="J537" s="330"/>
      <c r="K537" s="330" t="s">
        <v>1188</v>
      </c>
      <c r="L537" s="330" t="s">
        <v>2749</v>
      </c>
      <c r="M537" s="330"/>
      <c r="N537" s="330" t="s">
        <v>2740</v>
      </c>
      <c r="O537" s="330" t="s">
        <v>2724</v>
      </c>
      <c r="P537" s="331">
        <v>7.33557046979865E-5</v>
      </c>
      <c r="Q537" s="330" t="s">
        <v>2717</v>
      </c>
      <c r="R537" s="330" t="s">
        <v>2715</v>
      </c>
      <c r="S537" s="330" t="s">
        <v>2718</v>
      </c>
      <c r="T537" s="330" t="s">
        <v>2719</v>
      </c>
      <c r="U537" s="331">
        <v>4.55812349770627E-5</v>
      </c>
      <c r="V537" s="330" t="s">
        <v>2718</v>
      </c>
      <c r="W537" s="330" t="b">
        <v>0</v>
      </c>
      <c r="X537" s="330">
        <v>2021.0</v>
      </c>
      <c r="Y537" s="330" t="s">
        <v>2736</v>
      </c>
      <c r="Z537" s="330" t="s">
        <v>2713</v>
      </c>
      <c r="AA537" s="330"/>
      <c r="AB537" s="330" t="s">
        <v>2720</v>
      </c>
      <c r="AC537" s="330" t="s">
        <v>2737</v>
      </c>
      <c r="AD537" s="330" t="s">
        <v>419</v>
      </c>
    </row>
    <row r="538" ht="15.75" customHeight="1">
      <c r="A538" s="329" t="s">
        <v>418</v>
      </c>
      <c r="B538" s="330" t="s">
        <v>2710</v>
      </c>
      <c r="C538" s="330">
        <v>525.0</v>
      </c>
      <c r="D538" s="330">
        <v>133.0</v>
      </c>
      <c r="E538" s="330" t="s">
        <v>974</v>
      </c>
      <c r="F538" s="330" t="s">
        <v>2762</v>
      </c>
      <c r="G538" s="330"/>
      <c r="H538" s="330" t="s">
        <v>962</v>
      </c>
      <c r="I538" s="330" t="s">
        <v>2732</v>
      </c>
      <c r="J538" s="330"/>
      <c r="K538" s="330" t="s">
        <v>1188</v>
      </c>
      <c r="L538" s="330" t="s">
        <v>2750</v>
      </c>
      <c r="M538" s="330"/>
      <c r="N538" s="330" t="s">
        <v>2740</v>
      </c>
      <c r="O538" s="330" t="s">
        <v>2735</v>
      </c>
      <c r="P538" s="330">
        <v>1.72843</v>
      </c>
      <c r="Q538" s="330" t="s">
        <v>2717</v>
      </c>
      <c r="R538" s="330" t="s">
        <v>2715</v>
      </c>
      <c r="S538" s="330" t="s">
        <v>2718</v>
      </c>
      <c r="T538" s="330" t="s">
        <v>2719</v>
      </c>
      <c r="U538" s="330">
        <v>1.07399927920762</v>
      </c>
      <c r="V538" s="330" t="s">
        <v>2718</v>
      </c>
      <c r="W538" s="330" t="b">
        <v>0</v>
      </c>
      <c r="X538" s="330">
        <v>2021.0</v>
      </c>
      <c r="Y538" s="330" t="s">
        <v>2736</v>
      </c>
      <c r="Z538" s="330" t="s">
        <v>2713</v>
      </c>
      <c r="AA538" s="330"/>
      <c r="AB538" s="330" t="s">
        <v>2720</v>
      </c>
      <c r="AC538" s="330" t="s">
        <v>2737</v>
      </c>
      <c r="AD538" s="330" t="s">
        <v>419</v>
      </c>
    </row>
    <row r="539" ht="15.75" customHeight="1">
      <c r="A539" s="329" t="s">
        <v>418</v>
      </c>
      <c r="B539" s="330" t="s">
        <v>2710</v>
      </c>
      <c r="C539" s="330">
        <v>526.0</v>
      </c>
      <c r="D539" s="330">
        <v>133.0</v>
      </c>
      <c r="E539" s="330" t="s">
        <v>974</v>
      </c>
      <c r="F539" s="330" t="s">
        <v>2762</v>
      </c>
      <c r="G539" s="330"/>
      <c r="H539" s="330" t="s">
        <v>962</v>
      </c>
      <c r="I539" s="330" t="s">
        <v>2732</v>
      </c>
      <c r="J539" s="330"/>
      <c r="K539" s="330" t="s">
        <v>1188</v>
      </c>
      <c r="L539" s="330" t="s">
        <v>2750</v>
      </c>
      <c r="M539" s="330"/>
      <c r="N539" s="330" t="s">
        <v>2740</v>
      </c>
      <c r="O539" s="330" t="s">
        <v>2716</v>
      </c>
      <c r="P539" s="330">
        <v>1.7064</v>
      </c>
      <c r="Q539" s="330" t="s">
        <v>2717</v>
      </c>
      <c r="R539" s="330" t="s">
        <v>2715</v>
      </c>
      <c r="S539" s="330" t="s">
        <v>2718</v>
      </c>
      <c r="T539" s="330" t="s">
        <v>2719</v>
      </c>
      <c r="U539" s="330">
        <v>1.06031043781923</v>
      </c>
      <c r="V539" s="330" t="s">
        <v>2718</v>
      </c>
      <c r="W539" s="330" t="b">
        <v>0</v>
      </c>
      <c r="X539" s="330">
        <v>2021.0</v>
      </c>
      <c r="Y539" s="330" t="s">
        <v>2736</v>
      </c>
      <c r="Z539" s="330" t="s">
        <v>2713</v>
      </c>
      <c r="AA539" s="330"/>
      <c r="AB539" s="330" t="s">
        <v>2720</v>
      </c>
      <c r="AC539" s="330" t="s">
        <v>2737</v>
      </c>
      <c r="AD539" s="330" t="s">
        <v>419</v>
      </c>
    </row>
    <row r="540" ht="15.75" customHeight="1">
      <c r="A540" s="329" t="s">
        <v>418</v>
      </c>
      <c r="B540" s="330" t="s">
        <v>2710</v>
      </c>
      <c r="C540" s="330">
        <v>527.0</v>
      </c>
      <c r="D540" s="330">
        <v>133.0</v>
      </c>
      <c r="E540" s="330" t="s">
        <v>974</v>
      </c>
      <c r="F540" s="330" t="s">
        <v>2762</v>
      </c>
      <c r="G540" s="330"/>
      <c r="H540" s="330" t="s">
        <v>962</v>
      </c>
      <c r="I540" s="330" t="s">
        <v>2732</v>
      </c>
      <c r="J540" s="330"/>
      <c r="K540" s="330" t="s">
        <v>1188</v>
      </c>
      <c r="L540" s="330" t="s">
        <v>2750</v>
      </c>
      <c r="M540" s="330"/>
      <c r="N540" s="330" t="s">
        <v>2740</v>
      </c>
      <c r="O540" s="330" t="s">
        <v>2721</v>
      </c>
      <c r="P540" s="331">
        <v>6.8E-6</v>
      </c>
      <c r="Q540" s="330" t="s">
        <v>2717</v>
      </c>
      <c r="R540" s="330" t="s">
        <v>2715</v>
      </c>
      <c r="S540" s="330" t="s">
        <v>2718</v>
      </c>
      <c r="T540" s="330" t="s">
        <v>2719</v>
      </c>
      <c r="U540" s="331">
        <v>4.225334609216E-6</v>
      </c>
      <c r="V540" s="330" t="s">
        <v>2718</v>
      </c>
      <c r="W540" s="330" t="b">
        <v>0</v>
      </c>
      <c r="X540" s="330">
        <v>2021.0</v>
      </c>
      <c r="Y540" s="330" t="s">
        <v>2736</v>
      </c>
      <c r="Z540" s="330" t="s">
        <v>2713</v>
      </c>
      <c r="AA540" s="330"/>
      <c r="AB540" s="330" t="s">
        <v>2720</v>
      </c>
      <c r="AC540" s="330" t="s">
        <v>2737</v>
      </c>
      <c r="AD540" s="330" t="s">
        <v>419</v>
      </c>
    </row>
    <row r="541" ht="15.75" customHeight="1">
      <c r="A541" s="329" t="s">
        <v>418</v>
      </c>
      <c r="B541" s="330" t="s">
        <v>2710</v>
      </c>
      <c r="C541" s="330">
        <v>528.0</v>
      </c>
      <c r="D541" s="330">
        <v>133.0</v>
      </c>
      <c r="E541" s="330" t="s">
        <v>974</v>
      </c>
      <c r="F541" s="330" t="s">
        <v>2762</v>
      </c>
      <c r="G541" s="330"/>
      <c r="H541" s="330" t="s">
        <v>962</v>
      </c>
      <c r="I541" s="330" t="s">
        <v>2732</v>
      </c>
      <c r="J541" s="330"/>
      <c r="K541" s="330" t="s">
        <v>1188</v>
      </c>
      <c r="L541" s="330" t="s">
        <v>2750</v>
      </c>
      <c r="M541" s="330"/>
      <c r="N541" s="330" t="s">
        <v>2740</v>
      </c>
      <c r="O541" s="330" t="s">
        <v>2724</v>
      </c>
      <c r="P541" s="331">
        <v>7.33557046979865E-5</v>
      </c>
      <c r="Q541" s="330" t="s">
        <v>2717</v>
      </c>
      <c r="R541" s="330" t="s">
        <v>2715</v>
      </c>
      <c r="S541" s="330" t="s">
        <v>2718</v>
      </c>
      <c r="T541" s="330" t="s">
        <v>2719</v>
      </c>
      <c r="U541" s="331">
        <v>4.55812349770627E-5</v>
      </c>
      <c r="V541" s="330" t="s">
        <v>2718</v>
      </c>
      <c r="W541" s="330" t="b">
        <v>0</v>
      </c>
      <c r="X541" s="330">
        <v>2021.0</v>
      </c>
      <c r="Y541" s="330" t="s">
        <v>2736</v>
      </c>
      <c r="Z541" s="330" t="s">
        <v>2713</v>
      </c>
      <c r="AA541" s="330"/>
      <c r="AB541" s="330" t="s">
        <v>2720</v>
      </c>
      <c r="AC541" s="330" t="s">
        <v>2737</v>
      </c>
      <c r="AD541" s="330" t="s">
        <v>419</v>
      </c>
    </row>
    <row r="542" ht="15.75" customHeight="1">
      <c r="A542" s="329" t="s">
        <v>418</v>
      </c>
      <c r="B542" s="330" t="s">
        <v>2710</v>
      </c>
      <c r="C542" s="330">
        <v>529.0</v>
      </c>
      <c r="D542" s="330">
        <v>134.0</v>
      </c>
      <c r="E542" s="330" t="s">
        <v>974</v>
      </c>
      <c r="F542" s="330" t="s">
        <v>2762</v>
      </c>
      <c r="G542" s="330"/>
      <c r="H542" s="330" t="s">
        <v>962</v>
      </c>
      <c r="I542" s="330" t="s">
        <v>2732</v>
      </c>
      <c r="J542" s="330"/>
      <c r="K542" s="330" t="s">
        <v>1188</v>
      </c>
      <c r="L542" s="330" t="s">
        <v>2733</v>
      </c>
      <c r="M542" s="330"/>
      <c r="N542" s="330" t="s">
        <v>2740</v>
      </c>
      <c r="O542" s="330" t="s">
        <v>2735</v>
      </c>
      <c r="P542" s="330">
        <v>1.43266</v>
      </c>
      <c r="Q542" s="330" t="s">
        <v>2717</v>
      </c>
      <c r="R542" s="330" t="s">
        <v>2715</v>
      </c>
      <c r="S542" s="330" t="s">
        <v>2718</v>
      </c>
      <c r="T542" s="330" t="s">
        <v>2719</v>
      </c>
      <c r="U542" s="330">
        <v>0.890215864888712</v>
      </c>
      <c r="V542" s="330" t="s">
        <v>2718</v>
      </c>
      <c r="W542" s="330" t="b">
        <v>0</v>
      </c>
      <c r="X542" s="330">
        <v>2021.0</v>
      </c>
      <c r="Y542" s="330" t="s">
        <v>2736</v>
      </c>
      <c r="Z542" s="330" t="s">
        <v>2713</v>
      </c>
      <c r="AA542" s="330"/>
      <c r="AB542" s="330" t="s">
        <v>2720</v>
      </c>
      <c r="AC542" s="330" t="s">
        <v>2737</v>
      </c>
      <c r="AD542" s="330" t="s">
        <v>419</v>
      </c>
    </row>
    <row r="543" ht="15.75" customHeight="1">
      <c r="A543" s="329" t="s">
        <v>418</v>
      </c>
      <c r="B543" s="330" t="s">
        <v>2710</v>
      </c>
      <c r="C543" s="330">
        <v>530.0</v>
      </c>
      <c r="D543" s="330">
        <v>134.0</v>
      </c>
      <c r="E543" s="330" t="s">
        <v>974</v>
      </c>
      <c r="F543" s="330" t="s">
        <v>2762</v>
      </c>
      <c r="G543" s="330"/>
      <c r="H543" s="330" t="s">
        <v>962</v>
      </c>
      <c r="I543" s="330" t="s">
        <v>2732</v>
      </c>
      <c r="J543" s="330"/>
      <c r="K543" s="330" t="s">
        <v>1188</v>
      </c>
      <c r="L543" s="330" t="s">
        <v>2733</v>
      </c>
      <c r="M543" s="330"/>
      <c r="N543" s="330" t="s">
        <v>2740</v>
      </c>
      <c r="O543" s="330" t="s">
        <v>2716</v>
      </c>
      <c r="P543" s="330">
        <v>1.41062</v>
      </c>
      <c r="Q543" s="330" t="s">
        <v>2717</v>
      </c>
      <c r="R543" s="330" t="s">
        <v>2715</v>
      </c>
      <c r="S543" s="330" t="s">
        <v>2718</v>
      </c>
      <c r="T543" s="330" t="s">
        <v>2719</v>
      </c>
      <c r="U543" s="330">
        <v>0.87652080977295</v>
      </c>
      <c r="V543" s="330" t="s">
        <v>2718</v>
      </c>
      <c r="W543" s="330" t="b">
        <v>0</v>
      </c>
      <c r="X543" s="330">
        <v>2021.0</v>
      </c>
      <c r="Y543" s="330" t="s">
        <v>2736</v>
      </c>
      <c r="Z543" s="330" t="s">
        <v>2713</v>
      </c>
      <c r="AA543" s="330"/>
      <c r="AB543" s="330" t="s">
        <v>2720</v>
      </c>
      <c r="AC543" s="330" t="s">
        <v>2737</v>
      </c>
      <c r="AD543" s="330" t="s">
        <v>419</v>
      </c>
    </row>
    <row r="544" ht="15.75" customHeight="1">
      <c r="A544" s="329" t="s">
        <v>418</v>
      </c>
      <c r="B544" s="330" t="s">
        <v>2710</v>
      </c>
      <c r="C544" s="330">
        <v>531.0</v>
      </c>
      <c r="D544" s="330">
        <v>134.0</v>
      </c>
      <c r="E544" s="330" t="s">
        <v>974</v>
      </c>
      <c r="F544" s="330" t="s">
        <v>2762</v>
      </c>
      <c r="G544" s="330"/>
      <c r="H544" s="330" t="s">
        <v>962</v>
      </c>
      <c r="I544" s="330" t="s">
        <v>2732</v>
      </c>
      <c r="J544" s="330"/>
      <c r="K544" s="330" t="s">
        <v>1188</v>
      </c>
      <c r="L544" s="330" t="s">
        <v>2733</v>
      </c>
      <c r="M544" s="330"/>
      <c r="N544" s="330" t="s">
        <v>2740</v>
      </c>
      <c r="O544" s="330" t="s">
        <v>2721</v>
      </c>
      <c r="P544" s="331">
        <v>6.8E-6</v>
      </c>
      <c r="Q544" s="330" t="s">
        <v>2717</v>
      </c>
      <c r="R544" s="330" t="s">
        <v>2715</v>
      </c>
      <c r="S544" s="330" t="s">
        <v>2718</v>
      </c>
      <c r="T544" s="330" t="s">
        <v>2719</v>
      </c>
      <c r="U544" s="331">
        <v>4.225334609216E-6</v>
      </c>
      <c r="V544" s="330" t="s">
        <v>2718</v>
      </c>
      <c r="W544" s="330" t="b">
        <v>0</v>
      </c>
      <c r="X544" s="330">
        <v>2021.0</v>
      </c>
      <c r="Y544" s="330" t="s">
        <v>2736</v>
      </c>
      <c r="Z544" s="330" t="s">
        <v>2713</v>
      </c>
      <c r="AA544" s="330"/>
      <c r="AB544" s="330" t="s">
        <v>2720</v>
      </c>
      <c r="AC544" s="330" t="s">
        <v>2737</v>
      </c>
      <c r="AD544" s="330" t="s">
        <v>419</v>
      </c>
    </row>
    <row r="545" ht="15.75" customHeight="1">
      <c r="A545" s="329" t="s">
        <v>418</v>
      </c>
      <c r="B545" s="330" t="s">
        <v>2710</v>
      </c>
      <c r="C545" s="330">
        <v>532.0</v>
      </c>
      <c r="D545" s="330">
        <v>134.0</v>
      </c>
      <c r="E545" s="330" t="s">
        <v>974</v>
      </c>
      <c r="F545" s="330" t="s">
        <v>2762</v>
      </c>
      <c r="G545" s="330"/>
      <c r="H545" s="330" t="s">
        <v>962</v>
      </c>
      <c r="I545" s="330" t="s">
        <v>2732</v>
      </c>
      <c r="J545" s="330"/>
      <c r="K545" s="330" t="s">
        <v>1188</v>
      </c>
      <c r="L545" s="330" t="s">
        <v>2733</v>
      </c>
      <c r="M545" s="330"/>
      <c r="N545" s="330" t="s">
        <v>2740</v>
      </c>
      <c r="O545" s="330" t="s">
        <v>2724</v>
      </c>
      <c r="P545" s="331">
        <v>7.33557046979865E-5</v>
      </c>
      <c r="Q545" s="330" t="s">
        <v>2717</v>
      </c>
      <c r="R545" s="330" t="s">
        <v>2715</v>
      </c>
      <c r="S545" s="330" t="s">
        <v>2718</v>
      </c>
      <c r="T545" s="330" t="s">
        <v>2719</v>
      </c>
      <c r="U545" s="331">
        <v>4.55812349770627E-5</v>
      </c>
      <c r="V545" s="330" t="s">
        <v>2718</v>
      </c>
      <c r="W545" s="330" t="b">
        <v>0</v>
      </c>
      <c r="X545" s="330">
        <v>2021.0</v>
      </c>
      <c r="Y545" s="330" t="s">
        <v>2736</v>
      </c>
      <c r="Z545" s="330" t="s">
        <v>2713</v>
      </c>
      <c r="AA545" s="330"/>
      <c r="AB545" s="330" t="s">
        <v>2720</v>
      </c>
      <c r="AC545" s="330" t="s">
        <v>2737</v>
      </c>
      <c r="AD545" s="330" t="s">
        <v>419</v>
      </c>
    </row>
    <row r="546" ht="15.75" customHeight="1">
      <c r="A546" s="329" t="s">
        <v>418</v>
      </c>
      <c r="B546" s="330" t="s">
        <v>2710</v>
      </c>
      <c r="C546" s="330">
        <v>533.0</v>
      </c>
      <c r="D546" s="330">
        <v>135.0</v>
      </c>
      <c r="E546" s="330" t="s">
        <v>974</v>
      </c>
      <c r="F546" s="330" t="s">
        <v>2763</v>
      </c>
      <c r="G546" s="330"/>
      <c r="H546" s="330" t="s">
        <v>962</v>
      </c>
      <c r="I546" s="330" t="s">
        <v>2732</v>
      </c>
      <c r="J546" s="330"/>
      <c r="K546" s="330" t="s">
        <v>1188</v>
      </c>
      <c r="L546" s="330" t="s">
        <v>2748</v>
      </c>
      <c r="M546" s="330"/>
      <c r="N546" s="330" t="s">
        <v>2734</v>
      </c>
      <c r="O546" s="330" t="s">
        <v>2735</v>
      </c>
      <c r="P546" s="330">
        <v>0.75123</v>
      </c>
      <c r="Q546" s="330" t="s">
        <v>2717</v>
      </c>
      <c r="R546" s="330" t="s">
        <v>2719</v>
      </c>
      <c r="S546" s="330" t="s">
        <v>2718</v>
      </c>
      <c r="T546" s="330" t="s">
        <v>2719</v>
      </c>
      <c r="U546" s="330">
        <v>0.75123</v>
      </c>
      <c r="V546" s="330" t="s">
        <v>2718</v>
      </c>
      <c r="W546" s="330" t="b">
        <v>0</v>
      </c>
      <c r="X546" s="330">
        <v>2021.0</v>
      </c>
      <c r="Y546" s="330" t="s">
        <v>2736</v>
      </c>
      <c r="Z546" s="330" t="s">
        <v>2713</v>
      </c>
      <c r="AA546" s="330"/>
      <c r="AB546" s="330" t="s">
        <v>2720</v>
      </c>
      <c r="AC546" s="330" t="s">
        <v>2737</v>
      </c>
      <c r="AD546" s="330" t="s">
        <v>419</v>
      </c>
    </row>
    <row r="547" ht="15.75" customHeight="1">
      <c r="A547" s="329" t="s">
        <v>418</v>
      </c>
      <c r="B547" s="330" t="s">
        <v>2710</v>
      </c>
      <c r="C547" s="330">
        <v>534.0</v>
      </c>
      <c r="D547" s="330">
        <v>135.0</v>
      </c>
      <c r="E547" s="330" t="s">
        <v>974</v>
      </c>
      <c r="F547" s="330" t="s">
        <v>2763</v>
      </c>
      <c r="G547" s="330"/>
      <c r="H547" s="330" t="s">
        <v>962</v>
      </c>
      <c r="I547" s="330" t="s">
        <v>2732</v>
      </c>
      <c r="J547" s="330"/>
      <c r="K547" s="330" t="s">
        <v>1188</v>
      </c>
      <c r="L547" s="330" t="s">
        <v>2748</v>
      </c>
      <c r="M547" s="330"/>
      <c r="N547" s="330" t="s">
        <v>2734</v>
      </c>
      <c r="O547" s="330" t="s">
        <v>2716</v>
      </c>
      <c r="P547" s="330">
        <v>0.73494</v>
      </c>
      <c r="Q547" s="330" t="s">
        <v>2717</v>
      </c>
      <c r="R547" s="330" t="s">
        <v>2719</v>
      </c>
      <c r="S547" s="330" t="s">
        <v>2718</v>
      </c>
      <c r="T547" s="330" t="s">
        <v>2719</v>
      </c>
      <c r="U547" s="330">
        <v>0.73494</v>
      </c>
      <c r="V547" s="330" t="s">
        <v>2718</v>
      </c>
      <c r="W547" s="330" t="b">
        <v>0</v>
      </c>
      <c r="X547" s="330">
        <v>2021.0</v>
      </c>
      <c r="Y547" s="330" t="s">
        <v>2736</v>
      </c>
      <c r="Z547" s="330" t="s">
        <v>2713</v>
      </c>
      <c r="AA547" s="330"/>
      <c r="AB547" s="330" t="s">
        <v>2720</v>
      </c>
      <c r="AC547" s="330" t="s">
        <v>2737</v>
      </c>
      <c r="AD547" s="330" t="s">
        <v>419</v>
      </c>
    </row>
    <row r="548" ht="15.75" customHeight="1">
      <c r="A548" s="329" t="s">
        <v>418</v>
      </c>
      <c r="B548" s="330" t="s">
        <v>2710</v>
      </c>
      <c r="C548" s="330">
        <v>535.0</v>
      </c>
      <c r="D548" s="330">
        <v>135.0</v>
      </c>
      <c r="E548" s="330" t="s">
        <v>974</v>
      </c>
      <c r="F548" s="330" t="s">
        <v>2763</v>
      </c>
      <c r="G548" s="330"/>
      <c r="H548" s="330" t="s">
        <v>962</v>
      </c>
      <c r="I548" s="330" t="s">
        <v>2732</v>
      </c>
      <c r="J548" s="330"/>
      <c r="K548" s="330" t="s">
        <v>1188</v>
      </c>
      <c r="L548" s="330" t="s">
        <v>2748</v>
      </c>
      <c r="M548" s="330"/>
      <c r="N548" s="330" t="s">
        <v>2734</v>
      </c>
      <c r="O548" s="330" t="s">
        <v>2721</v>
      </c>
      <c r="P548" s="331">
        <v>5.19999999999999E-6</v>
      </c>
      <c r="Q548" s="330" t="s">
        <v>2717</v>
      </c>
      <c r="R548" s="330" t="s">
        <v>2719</v>
      </c>
      <c r="S548" s="330" t="s">
        <v>2718</v>
      </c>
      <c r="T548" s="330" t="s">
        <v>2719</v>
      </c>
      <c r="U548" s="331">
        <v>5.19999999999999E-6</v>
      </c>
      <c r="V548" s="330" t="s">
        <v>2718</v>
      </c>
      <c r="W548" s="330" t="b">
        <v>0</v>
      </c>
      <c r="X548" s="330">
        <v>2021.0</v>
      </c>
      <c r="Y548" s="330" t="s">
        <v>2736</v>
      </c>
      <c r="Z548" s="330" t="s">
        <v>2713</v>
      </c>
      <c r="AA548" s="330"/>
      <c r="AB548" s="330" t="s">
        <v>2720</v>
      </c>
      <c r="AC548" s="330" t="s">
        <v>2737</v>
      </c>
      <c r="AD548" s="330" t="s">
        <v>419</v>
      </c>
    </row>
    <row r="549" ht="15.75" customHeight="1">
      <c r="A549" s="329" t="s">
        <v>418</v>
      </c>
      <c r="B549" s="330" t="s">
        <v>2710</v>
      </c>
      <c r="C549" s="330">
        <v>536.0</v>
      </c>
      <c r="D549" s="330">
        <v>135.0</v>
      </c>
      <c r="E549" s="330" t="s">
        <v>974</v>
      </c>
      <c r="F549" s="330" t="s">
        <v>2763</v>
      </c>
      <c r="G549" s="330"/>
      <c r="H549" s="330" t="s">
        <v>962</v>
      </c>
      <c r="I549" s="330" t="s">
        <v>2732</v>
      </c>
      <c r="J549" s="330"/>
      <c r="K549" s="330" t="s">
        <v>1188</v>
      </c>
      <c r="L549" s="330" t="s">
        <v>2748</v>
      </c>
      <c r="M549" s="330"/>
      <c r="N549" s="330" t="s">
        <v>2734</v>
      </c>
      <c r="O549" s="330" t="s">
        <v>2724</v>
      </c>
      <c r="P549" s="331">
        <v>5.42617449664429E-5</v>
      </c>
      <c r="Q549" s="330" t="s">
        <v>2717</v>
      </c>
      <c r="R549" s="330" t="s">
        <v>2719</v>
      </c>
      <c r="S549" s="330" t="s">
        <v>2718</v>
      </c>
      <c r="T549" s="330" t="s">
        <v>2719</v>
      </c>
      <c r="U549" s="331">
        <v>5.42617449664429E-5</v>
      </c>
      <c r="V549" s="330" t="s">
        <v>2718</v>
      </c>
      <c r="W549" s="330" t="b">
        <v>0</v>
      </c>
      <c r="X549" s="330">
        <v>2021.0</v>
      </c>
      <c r="Y549" s="330" t="s">
        <v>2736</v>
      </c>
      <c r="Z549" s="330" t="s">
        <v>2713</v>
      </c>
      <c r="AA549" s="330"/>
      <c r="AB549" s="330" t="s">
        <v>2720</v>
      </c>
      <c r="AC549" s="330" t="s">
        <v>2737</v>
      </c>
      <c r="AD549" s="330" t="s">
        <v>419</v>
      </c>
    </row>
    <row r="550" ht="15.75" customHeight="1">
      <c r="A550" s="329" t="s">
        <v>418</v>
      </c>
      <c r="B550" s="330" t="s">
        <v>2710</v>
      </c>
      <c r="C550" s="330">
        <v>537.0</v>
      </c>
      <c r="D550" s="330">
        <v>136.0</v>
      </c>
      <c r="E550" s="330" t="s">
        <v>974</v>
      </c>
      <c r="F550" s="330" t="s">
        <v>2763</v>
      </c>
      <c r="G550" s="330"/>
      <c r="H550" s="330" t="s">
        <v>962</v>
      </c>
      <c r="I550" s="330" t="s">
        <v>2732</v>
      </c>
      <c r="J550" s="330"/>
      <c r="K550" s="330" t="s">
        <v>1188</v>
      </c>
      <c r="L550" s="330" t="s">
        <v>2749</v>
      </c>
      <c r="M550" s="330"/>
      <c r="N550" s="330" t="s">
        <v>2734</v>
      </c>
      <c r="O550" s="330" t="s">
        <v>2735</v>
      </c>
      <c r="P550" s="330">
        <v>0.99621</v>
      </c>
      <c r="Q550" s="330" t="s">
        <v>2717</v>
      </c>
      <c r="R550" s="330" t="s">
        <v>2719</v>
      </c>
      <c r="S550" s="330" t="s">
        <v>2718</v>
      </c>
      <c r="T550" s="330" t="s">
        <v>2719</v>
      </c>
      <c r="U550" s="330">
        <v>0.99621</v>
      </c>
      <c r="V550" s="330" t="s">
        <v>2718</v>
      </c>
      <c r="W550" s="330" t="b">
        <v>0</v>
      </c>
      <c r="X550" s="330">
        <v>2021.0</v>
      </c>
      <c r="Y550" s="330" t="s">
        <v>2736</v>
      </c>
      <c r="Z550" s="330" t="s">
        <v>2713</v>
      </c>
      <c r="AA550" s="330"/>
      <c r="AB550" s="330" t="s">
        <v>2720</v>
      </c>
      <c r="AC550" s="330" t="s">
        <v>2737</v>
      </c>
      <c r="AD550" s="330" t="s">
        <v>419</v>
      </c>
    </row>
    <row r="551" ht="15.75" customHeight="1">
      <c r="A551" s="329" t="s">
        <v>418</v>
      </c>
      <c r="B551" s="330" t="s">
        <v>2710</v>
      </c>
      <c r="C551" s="330">
        <v>538.0</v>
      </c>
      <c r="D551" s="330">
        <v>136.0</v>
      </c>
      <c r="E551" s="330" t="s">
        <v>974</v>
      </c>
      <c r="F551" s="330" t="s">
        <v>2763</v>
      </c>
      <c r="G551" s="330"/>
      <c r="H551" s="330" t="s">
        <v>962</v>
      </c>
      <c r="I551" s="330" t="s">
        <v>2732</v>
      </c>
      <c r="J551" s="330"/>
      <c r="K551" s="330" t="s">
        <v>1188</v>
      </c>
      <c r="L551" s="330" t="s">
        <v>2749</v>
      </c>
      <c r="M551" s="330"/>
      <c r="N551" s="330" t="s">
        <v>2734</v>
      </c>
      <c r="O551" s="330" t="s">
        <v>2716</v>
      </c>
      <c r="P551" s="330">
        <v>0.97991</v>
      </c>
      <c r="Q551" s="330" t="s">
        <v>2717</v>
      </c>
      <c r="R551" s="330" t="s">
        <v>2719</v>
      </c>
      <c r="S551" s="330" t="s">
        <v>2718</v>
      </c>
      <c r="T551" s="330" t="s">
        <v>2719</v>
      </c>
      <c r="U551" s="330">
        <v>0.97991</v>
      </c>
      <c r="V551" s="330" t="s">
        <v>2718</v>
      </c>
      <c r="W551" s="330" t="b">
        <v>0</v>
      </c>
      <c r="X551" s="330">
        <v>2021.0</v>
      </c>
      <c r="Y551" s="330" t="s">
        <v>2736</v>
      </c>
      <c r="Z551" s="330" t="s">
        <v>2713</v>
      </c>
      <c r="AA551" s="330"/>
      <c r="AB551" s="330" t="s">
        <v>2720</v>
      </c>
      <c r="AC551" s="330" t="s">
        <v>2737</v>
      </c>
      <c r="AD551" s="330" t="s">
        <v>419</v>
      </c>
    </row>
    <row r="552" ht="15.75" customHeight="1">
      <c r="A552" s="329" t="s">
        <v>418</v>
      </c>
      <c r="B552" s="330" t="s">
        <v>2710</v>
      </c>
      <c r="C552" s="330">
        <v>539.0</v>
      </c>
      <c r="D552" s="330">
        <v>136.0</v>
      </c>
      <c r="E552" s="330" t="s">
        <v>974</v>
      </c>
      <c r="F552" s="330" t="s">
        <v>2763</v>
      </c>
      <c r="G552" s="330"/>
      <c r="H552" s="330" t="s">
        <v>962</v>
      </c>
      <c r="I552" s="330" t="s">
        <v>2732</v>
      </c>
      <c r="J552" s="330"/>
      <c r="K552" s="330" t="s">
        <v>1188</v>
      </c>
      <c r="L552" s="330" t="s">
        <v>2749</v>
      </c>
      <c r="M552" s="330"/>
      <c r="N552" s="330" t="s">
        <v>2734</v>
      </c>
      <c r="O552" s="330" t="s">
        <v>2721</v>
      </c>
      <c r="P552" s="331">
        <v>5.19999999999999E-6</v>
      </c>
      <c r="Q552" s="330" t="s">
        <v>2717</v>
      </c>
      <c r="R552" s="330" t="s">
        <v>2719</v>
      </c>
      <c r="S552" s="330" t="s">
        <v>2718</v>
      </c>
      <c r="T552" s="330" t="s">
        <v>2719</v>
      </c>
      <c r="U552" s="331">
        <v>5.19999999999999E-6</v>
      </c>
      <c r="V552" s="330" t="s">
        <v>2718</v>
      </c>
      <c r="W552" s="330" t="b">
        <v>0</v>
      </c>
      <c r="X552" s="330">
        <v>2021.0</v>
      </c>
      <c r="Y552" s="330" t="s">
        <v>2736</v>
      </c>
      <c r="Z552" s="330" t="s">
        <v>2713</v>
      </c>
      <c r="AA552" s="330"/>
      <c r="AB552" s="330" t="s">
        <v>2720</v>
      </c>
      <c r="AC552" s="330" t="s">
        <v>2737</v>
      </c>
      <c r="AD552" s="330" t="s">
        <v>419</v>
      </c>
    </row>
    <row r="553" ht="15.75" customHeight="1">
      <c r="A553" s="329" t="s">
        <v>418</v>
      </c>
      <c r="B553" s="330" t="s">
        <v>2710</v>
      </c>
      <c r="C553" s="330">
        <v>540.0</v>
      </c>
      <c r="D553" s="330">
        <v>136.0</v>
      </c>
      <c r="E553" s="330" t="s">
        <v>974</v>
      </c>
      <c r="F553" s="330" t="s">
        <v>2763</v>
      </c>
      <c r="G553" s="330"/>
      <c r="H553" s="330" t="s">
        <v>962</v>
      </c>
      <c r="I553" s="330" t="s">
        <v>2732</v>
      </c>
      <c r="J553" s="330"/>
      <c r="K553" s="330" t="s">
        <v>1188</v>
      </c>
      <c r="L553" s="330" t="s">
        <v>2749</v>
      </c>
      <c r="M553" s="330"/>
      <c r="N553" s="330" t="s">
        <v>2734</v>
      </c>
      <c r="O553" s="330" t="s">
        <v>2724</v>
      </c>
      <c r="P553" s="331">
        <v>5.42617449664429E-5</v>
      </c>
      <c r="Q553" s="330" t="s">
        <v>2717</v>
      </c>
      <c r="R553" s="330" t="s">
        <v>2719</v>
      </c>
      <c r="S553" s="330" t="s">
        <v>2718</v>
      </c>
      <c r="T553" s="330" t="s">
        <v>2719</v>
      </c>
      <c r="U553" s="331">
        <v>5.42617449664429E-5</v>
      </c>
      <c r="V553" s="330" t="s">
        <v>2718</v>
      </c>
      <c r="W553" s="330" t="b">
        <v>0</v>
      </c>
      <c r="X553" s="330">
        <v>2021.0</v>
      </c>
      <c r="Y553" s="330" t="s">
        <v>2736</v>
      </c>
      <c r="Z553" s="330" t="s">
        <v>2713</v>
      </c>
      <c r="AA553" s="330"/>
      <c r="AB553" s="330" t="s">
        <v>2720</v>
      </c>
      <c r="AC553" s="330" t="s">
        <v>2737</v>
      </c>
      <c r="AD553" s="330" t="s">
        <v>419</v>
      </c>
    </row>
    <row r="554" ht="15.75" customHeight="1">
      <c r="A554" s="329" t="s">
        <v>418</v>
      </c>
      <c r="B554" s="330" t="s">
        <v>2710</v>
      </c>
      <c r="C554" s="330">
        <v>541.0</v>
      </c>
      <c r="D554" s="330">
        <v>137.0</v>
      </c>
      <c r="E554" s="330" t="s">
        <v>974</v>
      </c>
      <c r="F554" s="330" t="s">
        <v>2763</v>
      </c>
      <c r="G554" s="330"/>
      <c r="H554" s="330" t="s">
        <v>962</v>
      </c>
      <c r="I554" s="330" t="s">
        <v>2732</v>
      </c>
      <c r="J554" s="330"/>
      <c r="K554" s="330" t="s">
        <v>1188</v>
      </c>
      <c r="L554" s="330" t="s">
        <v>2750</v>
      </c>
      <c r="M554" s="330"/>
      <c r="N554" s="330" t="s">
        <v>2734</v>
      </c>
      <c r="O554" s="330" t="s">
        <v>2735</v>
      </c>
      <c r="P554" s="330">
        <v>1.24118</v>
      </c>
      <c r="Q554" s="330" t="s">
        <v>2717</v>
      </c>
      <c r="R554" s="330" t="s">
        <v>2719</v>
      </c>
      <c r="S554" s="330" t="s">
        <v>2718</v>
      </c>
      <c r="T554" s="330" t="s">
        <v>2719</v>
      </c>
      <c r="U554" s="330">
        <v>1.24118</v>
      </c>
      <c r="V554" s="330" t="s">
        <v>2718</v>
      </c>
      <c r="W554" s="330" t="b">
        <v>0</v>
      </c>
      <c r="X554" s="330">
        <v>2021.0</v>
      </c>
      <c r="Y554" s="330" t="s">
        <v>2736</v>
      </c>
      <c r="Z554" s="330" t="s">
        <v>2713</v>
      </c>
      <c r="AA554" s="330"/>
      <c r="AB554" s="330" t="s">
        <v>2720</v>
      </c>
      <c r="AC554" s="330" t="s">
        <v>2737</v>
      </c>
      <c r="AD554" s="330" t="s">
        <v>419</v>
      </c>
    </row>
    <row r="555" ht="15.75" customHeight="1">
      <c r="A555" s="329" t="s">
        <v>418</v>
      </c>
      <c r="B555" s="330" t="s">
        <v>2710</v>
      </c>
      <c r="C555" s="330">
        <v>542.0</v>
      </c>
      <c r="D555" s="330">
        <v>137.0</v>
      </c>
      <c r="E555" s="330" t="s">
        <v>974</v>
      </c>
      <c r="F555" s="330" t="s">
        <v>2763</v>
      </c>
      <c r="G555" s="330"/>
      <c r="H555" s="330" t="s">
        <v>962</v>
      </c>
      <c r="I555" s="330" t="s">
        <v>2732</v>
      </c>
      <c r="J555" s="330"/>
      <c r="K555" s="330" t="s">
        <v>1188</v>
      </c>
      <c r="L555" s="330" t="s">
        <v>2750</v>
      </c>
      <c r="M555" s="330"/>
      <c r="N555" s="330" t="s">
        <v>2734</v>
      </c>
      <c r="O555" s="330" t="s">
        <v>2716</v>
      </c>
      <c r="P555" s="330">
        <v>1.22489</v>
      </c>
      <c r="Q555" s="330" t="s">
        <v>2717</v>
      </c>
      <c r="R555" s="330" t="s">
        <v>2719</v>
      </c>
      <c r="S555" s="330" t="s">
        <v>2718</v>
      </c>
      <c r="T555" s="330" t="s">
        <v>2719</v>
      </c>
      <c r="U555" s="330">
        <v>1.22489</v>
      </c>
      <c r="V555" s="330" t="s">
        <v>2718</v>
      </c>
      <c r="W555" s="330" t="b">
        <v>0</v>
      </c>
      <c r="X555" s="330">
        <v>2021.0</v>
      </c>
      <c r="Y555" s="330" t="s">
        <v>2736</v>
      </c>
      <c r="Z555" s="330" t="s">
        <v>2713</v>
      </c>
      <c r="AA555" s="330"/>
      <c r="AB555" s="330" t="s">
        <v>2720</v>
      </c>
      <c r="AC555" s="330" t="s">
        <v>2737</v>
      </c>
      <c r="AD555" s="330" t="s">
        <v>419</v>
      </c>
    </row>
    <row r="556" ht="15.75" customHeight="1">
      <c r="A556" s="329" t="s">
        <v>418</v>
      </c>
      <c r="B556" s="330" t="s">
        <v>2710</v>
      </c>
      <c r="C556" s="330">
        <v>543.0</v>
      </c>
      <c r="D556" s="330">
        <v>137.0</v>
      </c>
      <c r="E556" s="330" t="s">
        <v>974</v>
      </c>
      <c r="F556" s="330" t="s">
        <v>2763</v>
      </c>
      <c r="G556" s="330"/>
      <c r="H556" s="330" t="s">
        <v>962</v>
      </c>
      <c r="I556" s="330" t="s">
        <v>2732</v>
      </c>
      <c r="J556" s="330"/>
      <c r="K556" s="330" t="s">
        <v>1188</v>
      </c>
      <c r="L556" s="330" t="s">
        <v>2750</v>
      </c>
      <c r="M556" s="330"/>
      <c r="N556" s="330" t="s">
        <v>2734</v>
      </c>
      <c r="O556" s="330" t="s">
        <v>2721</v>
      </c>
      <c r="P556" s="331">
        <v>5.19999999999999E-6</v>
      </c>
      <c r="Q556" s="330" t="s">
        <v>2717</v>
      </c>
      <c r="R556" s="330" t="s">
        <v>2719</v>
      </c>
      <c r="S556" s="330" t="s">
        <v>2718</v>
      </c>
      <c r="T556" s="330" t="s">
        <v>2719</v>
      </c>
      <c r="U556" s="331">
        <v>5.19999999999999E-6</v>
      </c>
      <c r="V556" s="330" t="s">
        <v>2718</v>
      </c>
      <c r="W556" s="330" t="b">
        <v>0</v>
      </c>
      <c r="X556" s="330">
        <v>2021.0</v>
      </c>
      <c r="Y556" s="330" t="s">
        <v>2736</v>
      </c>
      <c r="Z556" s="330" t="s">
        <v>2713</v>
      </c>
      <c r="AA556" s="330"/>
      <c r="AB556" s="330" t="s">
        <v>2720</v>
      </c>
      <c r="AC556" s="330" t="s">
        <v>2737</v>
      </c>
      <c r="AD556" s="330" t="s">
        <v>419</v>
      </c>
    </row>
    <row r="557" ht="15.75" customHeight="1">
      <c r="A557" s="329" t="s">
        <v>418</v>
      </c>
      <c r="B557" s="330" t="s">
        <v>2710</v>
      </c>
      <c r="C557" s="330">
        <v>544.0</v>
      </c>
      <c r="D557" s="330">
        <v>137.0</v>
      </c>
      <c r="E557" s="330" t="s">
        <v>974</v>
      </c>
      <c r="F557" s="330" t="s">
        <v>2763</v>
      </c>
      <c r="G557" s="330"/>
      <c r="H557" s="330" t="s">
        <v>962</v>
      </c>
      <c r="I557" s="330" t="s">
        <v>2732</v>
      </c>
      <c r="J557" s="330"/>
      <c r="K557" s="330" t="s">
        <v>1188</v>
      </c>
      <c r="L557" s="330" t="s">
        <v>2750</v>
      </c>
      <c r="M557" s="330"/>
      <c r="N557" s="330" t="s">
        <v>2734</v>
      </c>
      <c r="O557" s="330" t="s">
        <v>2724</v>
      </c>
      <c r="P557" s="331">
        <v>5.42617449664429E-5</v>
      </c>
      <c r="Q557" s="330" t="s">
        <v>2717</v>
      </c>
      <c r="R557" s="330" t="s">
        <v>2719</v>
      </c>
      <c r="S557" s="330" t="s">
        <v>2718</v>
      </c>
      <c r="T557" s="330" t="s">
        <v>2719</v>
      </c>
      <c r="U557" s="331">
        <v>5.42617449664429E-5</v>
      </c>
      <c r="V557" s="330" t="s">
        <v>2718</v>
      </c>
      <c r="W557" s="330" t="b">
        <v>0</v>
      </c>
      <c r="X557" s="330">
        <v>2021.0</v>
      </c>
      <c r="Y557" s="330" t="s">
        <v>2736</v>
      </c>
      <c r="Z557" s="330" t="s">
        <v>2713</v>
      </c>
      <c r="AA557" s="330"/>
      <c r="AB557" s="330" t="s">
        <v>2720</v>
      </c>
      <c r="AC557" s="330" t="s">
        <v>2737</v>
      </c>
      <c r="AD557" s="330" t="s">
        <v>419</v>
      </c>
    </row>
    <row r="558" ht="15.75" customHeight="1">
      <c r="A558" s="329" t="s">
        <v>418</v>
      </c>
      <c r="B558" s="330" t="s">
        <v>2710</v>
      </c>
      <c r="C558" s="330">
        <v>545.0</v>
      </c>
      <c r="D558" s="330">
        <v>138.0</v>
      </c>
      <c r="E558" s="330" t="s">
        <v>974</v>
      </c>
      <c r="F558" s="330" t="s">
        <v>2763</v>
      </c>
      <c r="G558" s="330"/>
      <c r="H558" s="330" t="s">
        <v>962</v>
      </c>
      <c r="I558" s="330" t="s">
        <v>2732</v>
      </c>
      <c r="J558" s="330"/>
      <c r="K558" s="330" t="s">
        <v>1188</v>
      </c>
      <c r="L558" s="330" t="s">
        <v>2733</v>
      </c>
      <c r="M558" s="330"/>
      <c r="N558" s="330" t="s">
        <v>2734</v>
      </c>
      <c r="O558" s="330" t="s">
        <v>2735</v>
      </c>
      <c r="P558" s="330">
        <v>1.0599</v>
      </c>
      <c r="Q558" s="330" t="s">
        <v>2717</v>
      </c>
      <c r="R558" s="330" t="s">
        <v>2719</v>
      </c>
      <c r="S558" s="330" t="s">
        <v>2718</v>
      </c>
      <c r="T558" s="330" t="s">
        <v>2719</v>
      </c>
      <c r="U558" s="330">
        <v>1.0599</v>
      </c>
      <c r="V558" s="330" t="s">
        <v>2718</v>
      </c>
      <c r="W558" s="330" t="b">
        <v>0</v>
      </c>
      <c r="X558" s="330">
        <v>2021.0</v>
      </c>
      <c r="Y558" s="330" t="s">
        <v>2736</v>
      </c>
      <c r="Z558" s="330" t="s">
        <v>2713</v>
      </c>
      <c r="AA558" s="330"/>
      <c r="AB558" s="330" t="s">
        <v>2720</v>
      </c>
      <c r="AC558" s="330" t="s">
        <v>2737</v>
      </c>
      <c r="AD558" s="330" t="s">
        <v>419</v>
      </c>
    </row>
    <row r="559" ht="15.75" customHeight="1">
      <c r="A559" s="329" t="s">
        <v>418</v>
      </c>
      <c r="B559" s="330" t="s">
        <v>2710</v>
      </c>
      <c r="C559" s="330">
        <v>546.0</v>
      </c>
      <c r="D559" s="330">
        <v>138.0</v>
      </c>
      <c r="E559" s="330" t="s">
        <v>974</v>
      </c>
      <c r="F559" s="330" t="s">
        <v>2763</v>
      </c>
      <c r="G559" s="330"/>
      <c r="H559" s="330" t="s">
        <v>962</v>
      </c>
      <c r="I559" s="330" t="s">
        <v>2732</v>
      </c>
      <c r="J559" s="330"/>
      <c r="K559" s="330" t="s">
        <v>1188</v>
      </c>
      <c r="L559" s="330" t="s">
        <v>2733</v>
      </c>
      <c r="M559" s="330"/>
      <c r="N559" s="330" t="s">
        <v>2734</v>
      </c>
      <c r="O559" s="330" t="s">
        <v>2716</v>
      </c>
      <c r="P559" s="330">
        <v>1.04361</v>
      </c>
      <c r="Q559" s="330" t="s">
        <v>2717</v>
      </c>
      <c r="R559" s="330" t="s">
        <v>2719</v>
      </c>
      <c r="S559" s="330" t="s">
        <v>2718</v>
      </c>
      <c r="T559" s="330" t="s">
        <v>2719</v>
      </c>
      <c r="U559" s="330">
        <v>1.04361</v>
      </c>
      <c r="V559" s="330" t="s">
        <v>2718</v>
      </c>
      <c r="W559" s="330" t="b">
        <v>0</v>
      </c>
      <c r="X559" s="330">
        <v>2021.0</v>
      </c>
      <c r="Y559" s="330" t="s">
        <v>2736</v>
      </c>
      <c r="Z559" s="330" t="s">
        <v>2713</v>
      </c>
      <c r="AA559" s="330"/>
      <c r="AB559" s="330" t="s">
        <v>2720</v>
      </c>
      <c r="AC559" s="330" t="s">
        <v>2737</v>
      </c>
      <c r="AD559" s="330" t="s">
        <v>419</v>
      </c>
    </row>
    <row r="560" ht="15.75" customHeight="1">
      <c r="A560" s="329" t="s">
        <v>418</v>
      </c>
      <c r="B560" s="330" t="s">
        <v>2710</v>
      </c>
      <c r="C560" s="330">
        <v>547.0</v>
      </c>
      <c r="D560" s="330">
        <v>138.0</v>
      </c>
      <c r="E560" s="330" t="s">
        <v>974</v>
      </c>
      <c r="F560" s="330" t="s">
        <v>2763</v>
      </c>
      <c r="G560" s="330"/>
      <c r="H560" s="330" t="s">
        <v>962</v>
      </c>
      <c r="I560" s="330" t="s">
        <v>2732</v>
      </c>
      <c r="J560" s="330"/>
      <c r="K560" s="330" t="s">
        <v>1188</v>
      </c>
      <c r="L560" s="330" t="s">
        <v>2733</v>
      </c>
      <c r="M560" s="330"/>
      <c r="N560" s="330" t="s">
        <v>2734</v>
      </c>
      <c r="O560" s="330" t="s">
        <v>2721</v>
      </c>
      <c r="P560" s="331">
        <v>5.19999999999999E-6</v>
      </c>
      <c r="Q560" s="330" t="s">
        <v>2717</v>
      </c>
      <c r="R560" s="330" t="s">
        <v>2719</v>
      </c>
      <c r="S560" s="330" t="s">
        <v>2718</v>
      </c>
      <c r="T560" s="330" t="s">
        <v>2719</v>
      </c>
      <c r="U560" s="331">
        <v>5.19999999999999E-6</v>
      </c>
      <c r="V560" s="330" t="s">
        <v>2718</v>
      </c>
      <c r="W560" s="330" t="b">
        <v>0</v>
      </c>
      <c r="X560" s="330">
        <v>2021.0</v>
      </c>
      <c r="Y560" s="330" t="s">
        <v>2736</v>
      </c>
      <c r="Z560" s="330" t="s">
        <v>2713</v>
      </c>
      <c r="AA560" s="330"/>
      <c r="AB560" s="330" t="s">
        <v>2720</v>
      </c>
      <c r="AC560" s="330" t="s">
        <v>2737</v>
      </c>
      <c r="AD560" s="330" t="s">
        <v>419</v>
      </c>
    </row>
    <row r="561" ht="15.75" customHeight="1">
      <c r="A561" s="329" t="s">
        <v>418</v>
      </c>
      <c r="B561" s="330" t="s">
        <v>2710</v>
      </c>
      <c r="C561" s="330">
        <v>548.0</v>
      </c>
      <c r="D561" s="330">
        <v>138.0</v>
      </c>
      <c r="E561" s="330" t="s">
        <v>974</v>
      </c>
      <c r="F561" s="330" t="s">
        <v>2763</v>
      </c>
      <c r="G561" s="330"/>
      <c r="H561" s="330" t="s">
        <v>962</v>
      </c>
      <c r="I561" s="330" t="s">
        <v>2732</v>
      </c>
      <c r="J561" s="330"/>
      <c r="K561" s="330" t="s">
        <v>1188</v>
      </c>
      <c r="L561" s="330" t="s">
        <v>2733</v>
      </c>
      <c r="M561" s="330"/>
      <c r="N561" s="330" t="s">
        <v>2734</v>
      </c>
      <c r="O561" s="330" t="s">
        <v>2724</v>
      </c>
      <c r="P561" s="331">
        <v>5.42617449664429E-5</v>
      </c>
      <c r="Q561" s="330" t="s">
        <v>2717</v>
      </c>
      <c r="R561" s="330" t="s">
        <v>2719</v>
      </c>
      <c r="S561" s="330" t="s">
        <v>2718</v>
      </c>
      <c r="T561" s="330" t="s">
        <v>2719</v>
      </c>
      <c r="U561" s="331">
        <v>5.42617449664429E-5</v>
      </c>
      <c r="V561" s="330" t="s">
        <v>2718</v>
      </c>
      <c r="W561" s="330" t="b">
        <v>0</v>
      </c>
      <c r="X561" s="330">
        <v>2021.0</v>
      </c>
      <c r="Y561" s="330" t="s">
        <v>2736</v>
      </c>
      <c r="Z561" s="330" t="s">
        <v>2713</v>
      </c>
      <c r="AA561" s="330"/>
      <c r="AB561" s="330" t="s">
        <v>2720</v>
      </c>
      <c r="AC561" s="330" t="s">
        <v>2737</v>
      </c>
      <c r="AD561" s="330" t="s">
        <v>419</v>
      </c>
    </row>
    <row r="562" ht="15.75" customHeight="1">
      <c r="A562" s="329" t="s">
        <v>418</v>
      </c>
      <c r="B562" s="330" t="s">
        <v>2710</v>
      </c>
      <c r="C562" s="330">
        <v>549.0</v>
      </c>
      <c r="D562" s="330">
        <v>139.0</v>
      </c>
      <c r="E562" s="330" t="s">
        <v>974</v>
      </c>
      <c r="F562" s="330" t="s">
        <v>2763</v>
      </c>
      <c r="G562" s="330"/>
      <c r="H562" s="330" t="s">
        <v>962</v>
      </c>
      <c r="I562" s="330" t="s">
        <v>2732</v>
      </c>
      <c r="J562" s="330"/>
      <c r="K562" s="330" t="s">
        <v>1188</v>
      </c>
      <c r="L562" s="330" t="s">
        <v>2748</v>
      </c>
      <c r="M562" s="330"/>
      <c r="N562" s="330" t="s">
        <v>2740</v>
      </c>
      <c r="O562" s="330" t="s">
        <v>2735</v>
      </c>
      <c r="P562" s="330">
        <v>1.20898</v>
      </c>
      <c r="Q562" s="330" t="s">
        <v>2717</v>
      </c>
      <c r="R562" s="330" t="s">
        <v>2715</v>
      </c>
      <c r="S562" s="330" t="s">
        <v>2718</v>
      </c>
      <c r="T562" s="330" t="s">
        <v>2719</v>
      </c>
      <c r="U562" s="330">
        <v>0.751227211154883</v>
      </c>
      <c r="V562" s="330" t="s">
        <v>2718</v>
      </c>
      <c r="W562" s="330" t="b">
        <v>0</v>
      </c>
      <c r="X562" s="330">
        <v>2021.0</v>
      </c>
      <c r="Y562" s="330" t="s">
        <v>2736</v>
      </c>
      <c r="Z562" s="330" t="s">
        <v>2713</v>
      </c>
      <c r="AA562" s="330"/>
      <c r="AB562" s="330" t="s">
        <v>2720</v>
      </c>
      <c r="AC562" s="330" t="s">
        <v>2737</v>
      </c>
      <c r="AD562" s="330" t="s">
        <v>419</v>
      </c>
    </row>
    <row r="563" ht="15.75" customHeight="1">
      <c r="A563" s="329" t="s">
        <v>418</v>
      </c>
      <c r="B563" s="330" t="s">
        <v>2710</v>
      </c>
      <c r="C563" s="330">
        <v>550.0</v>
      </c>
      <c r="D563" s="330">
        <v>139.0</v>
      </c>
      <c r="E563" s="330" t="s">
        <v>974</v>
      </c>
      <c r="F563" s="330" t="s">
        <v>2763</v>
      </c>
      <c r="G563" s="330"/>
      <c r="H563" s="330" t="s">
        <v>962</v>
      </c>
      <c r="I563" s="330" t="s">
        <v>2732</v>
      </c>
      <c r="J563" s="330"/>
      <c r="K563" s="330" t="s">
        <v>1188</v>
      </c>
      <c r="L563" s="330" t="s">
        <v>2748</v>
      </c>
      <c r="M563" s="330"/>
      <c r="N563" s="330" t="s">
        <v>2740</v>
      </c>
      <c r="O563" s="330" t="s">
        <v>2716</v>
      </c>
      <c r="P563" s="330">
        <v>1.18276</v>
      </c>
      <c r="Q563" s="330" t="s">
        <v>2717</v>
      </c>
      <c r="R563" s="330" t="s">
        <v>2715</v>
      </c>
      <c r="S563" s="330" t="s">
        <v>2718</v>
      </c>
      <c r="T563" s="330" t="s">
        <v>2719</v>
      </c>
      <c r="U563" s="330">
        <v>0.734934817999925</v>
      </c>
      <c r="V563" s="330" t="s">
        <v>2718</v>
      </c>
      <c r="W563" s="330" t="b">
        <v>0</v>
      </c>
      <c r="X563" s="330">
        <v>2021.0</v>
      </c>
      <c r="Y563" s="330" t="s">
        <v>2736</v>
      </c>
      <c r="Z563" s="330" t="s">
        <v>2713</v>
      </c>
      <c r="AA563" s="330"/>
      <c r="AB563" s="330" t="s">
        <v>2720</v>
      </c>
      <c r="AC563" s="330" t="s">
        <v>2737</v>
      </c>
      <c r="AD563" s="330" t="s">
        <v>419</v>
      </c>
    </row>
    <row r="564" ht="15.75" customHeight="1">
      <c r="A564" s="329" t="s">
        <v>418</v>
      </c>
      <c r="B564" s="330" t="s">
        <v>2710</v>
      </c>
      <c r="C564" s="330">
        <v>551.0</v>
      </c>
      <c r="D564" s="330">
        <v>139.0</v>
      </c>
      <c r="E564" s="330" t="s">
        <v>974</v>
      </c>
      <c r="F564" s="330" t="s">
        <v>2763</v>
      </c>
      <c r="G564" s="330"/>
      <c r="H564" s="330" t="s">
        <v>962</v>
      </c>
      <c r="I564" s="330" t="s">
        <v>2732</v>
      </c>
      <c r="J564" s="330"/>
      <c r="K564" s="330" t="s">
        <v>1188</v>
      </c>
      <c r="L564" s="330" t="s">
        <v>2748</v>
      </c>
      <c r="M564" s="330"/>
      <c r="N564" s="330" t="s">
        <v>2740</v>
      </c>
      <c r="O564" s="330" t="s">
        <v>2721</v>
      </c>
      <c r="P564" s="331">
        <v>8.0E-6</v>
      </c>
      <c r="Q564" s="330" t="s">
        <v>2717</v>
      </c>
      <c r="R564" s="330" t="s">
        <v>2715</v>
      </c>
      <c r="S564" s="330" t="s">
        <v>2718</v>
      </c>
      <c r="T564" s="330" t="s">
        <v>2719</v>
      </c>
      <c r="U564" s="331">
        <v>4.970981893196E-6</v>
      </c>
      <c r="V564" s="330" t="s">
        <v>2718</v>
      </c>
      <c r="W564" s="330" t="b">
        <v>0</v>
      </c>
      <c r="X564" s="330">
        <v>2021.0</v>
      </c>
      <c r="Y564" s="330" t="s">
        <v>2736</v>
      </c>
      <c r="Z564" s="330" t="s">
        <v>2713</v>
      </c>
      <c r="AA564" s="330"/>
      <c r="AB564" s="330" t="s">
        <v>2720</v>
      </c>
      <c r="AC564" s="330" t="s">
        <v>2737</v>
      </c>
      <c r="AD564" s="330" t="s">
        <v>419</v>
      </c>
    </row>
    <row r="565" ht="15.75" customHeight="1">
      <c r="A565" s="329" t="s">
        <v>418</v>
      </c>
      <c r="B565" s="330" t="s">
        <v>2710</v>
      </c>
      <c r="C565" s="330">
        <v>552.0</v>
      </c>
      <c r="D565" s="330">
        <v>139.0</v>
      </c>
      <c r="E565" s="330" t="s">
        <v>974</v>
      </c>
      <c r="F565" s="330" t="s">
        <v>2763</v>
      </c>
      <c r="G565" s="330"/>
      <c r="H565" s="330" t="s">
        <v>962</v>
      </c>
      <c r="I565" s="330" t="s">
        <v>2732</v>
      </c>
      <c r="J565" s="330"/>
      <c r="K565" s="330" t="s">
        <v>1188</v>
      </c>
      <c r="L565" s="330" t="s">
        <v>2748</v>
      </c>
      <c r="M565" s="330"/>
      <c r="N565" s="330" t="s">
        <v>2740</v>
      </c>
      <c r="O565" s="330" t="s">
        <v>2724</v>
      </c>
      <c r="P565" s="331">
        <v>8.73154362416107E-5</v>
      </c>
      <c r="Q565" s="330" t="s">
        <v>2717</v>
      </c>
      <c r="R565" s="330" t="s">
        <v>2715</v>
      </c>
      <c r="S565" s="330" t="s">
        <v>2718</v>
      </c>
      <c r="T565" s="330" t="s">
        <v>2719</v>
      </c>
      <c r="U565" s="331">
        <v>5.42554315692211E-5</v>
      </c>
      <c r="V565" s="330" t="s">
        <v>2718</v>
      </c>
      <c r="W565" s="330" t="b">
        <v>0</v>
      </c>
      <c r="X565" s="330">
        <v>2021.0</v>
      </c>
      <c r="Y565" s="330" t="s">
        <v>2736</v>
      </c>
      <c r="Z565" s="330" t="s">
        <v>2713</v>
      </c>
      <c r="AA565" s="330"/>
      <c r="AB565" s="330" t="s">
        <v>2720</v>
      </c>
      <c r="AC565" s="330" t="s">
        <v>2737</v>
      </c>
      <c r="AD565" s="330" t="s">
        <v>419</v>
      </c>
    </row>
    <row r="566" ht="15.75" customHeight="1">
      <c r="A566" s="329" t="s">
        <v>418</v>
      </c>
      <c r="B566" s="330" t="s">
        <v>2710</v>
      </c>
      <c r="C566" s="330">
        <v>553.0</v>
      </c>
      <c r="D566" s="330">
        <v>140.0</v>
      </c>
      <c r="E566" s="330" t="s">
        <v>974</v>
      </c>
      <c r="F566" s="330" t="s">
        <v>2763</v>
      </c>
      <c r="G566" s="330"/>
      <c r="H566" s="330" t="s">
        <v>962</v>
      </c>
      <c r="I566" s="330" t="s">
        <v>2732</v>
      </c>
      <c r="J566" s="330"/>
      <c r="K566" s="330" t="s">
        <v>1188</v>
      </c>
      <c r="L566" s="330" t="s">
        <v>2749</v>
      </c>
      <c r="M566" s="330"/>
      <c r="N566" s="330" t="s">
        <v>2740</v>
      </c>
      <c r="O566" s="330" t="s">
        <v>2735</v>
      </c>
      <c r="P566" s="330">
        <v>1.60324</v>
      </c>
      <c r="Q566" s="330" t="s">
        <v>2717</v>
      </c>
      <c r="R566" s="330" t="s">
        <v>2715</v>
      </c>
      <c r="S566" s="330" t="s">
        <v>2718</v>
      </c>
      <c r="T566" s="330" t="s">
        <v>2719</v>
      </c>
      <c r="U566" s="330">
        <v>0.996209626306436</v>
      </c>
      <c r="V566" s="330" t="s">
        <v>2718</v>
      </c>
      <c r="W566" s="330" t="b">
        <v>0</v>
      </c>
      <c r="X566" s="330">
        <v>2021.0</v>
      </c>
      <c r="Y566" s="330" t="s">
        <v>2736</v>
      </c>
      <c r="Z566" s="330" t="s">
        <v>2713</v>
      </c>
      <c r="AA566" s="330"/>
      <c r="AB566" s="330" t="s">
        <v>2720</v>
      </c>
      <c r="AC566" s="330" t="s">
        <v>2737</v>
      </c>
      <c r="AD566" s="330" t="s">
        <v>419</v>
      </c>
    </row>
    <row r="567" ht="15.75" customHeight="1">
      <c r="A567" s="329" t="s">
        <v>418</v>
      </c>
      <c r="B567" s="330" t="s">
        <v>2710</v>
      </c>
      <c r="C567" s="330">
        <v>554.0</v>
      </c>
      <c r="D567" s="330">
        <v>140.0</v>
      </c>
      <c r="E567" s="330" t="s">
        <v>974</v>
      </c>
      <c r="F567" s="330" t="s">
        <v>2763</v>
      </c>
      <c r="G567" s="330"/>
      <c r="H567" s="330" t="s">
        <v>962</v>
      </c>
      <c r="I567" s="330" t="s">
        <v>2732</v>
      </c>
      <c r="J567" s="330"/>
      <c r="K567" s="330" t="s">
        <v>1188</v>
      </c>
      <c r="L567" s="330" t="s">
        <v>2749</v>
      </c>
      <c r="M567" s="330"/>
      <c r="N567" s="330" t="s">
        <v>2740</v>
      </c>
      <c r="O567" s="330" t="s">
        <v>2716</v>
      </c>
      <c r="P567" s="330">
        <v>1.57702</v>
      </c>
      <c r="Q567" s="330" t="s">
        <v>2717</v>
      </c>
      <c r="R567" s="330" t="s">
        <v>2715</v>
      </c>
      <c r="S567" s="330" t="s">
        <v>2718</v>
      </c>
      <c r="T567" s="330" t="s">
        <v>2719</v>
      </c>
      <c r="U567" s="330">
        <v>0.979917233151478</v>
      </c>
      <c r="V567" s="330" t="s">
        <v>2718</v>
      </c>
      <c r="W567" s="330" t="b">
        <v>0</v>
      </c>
      <c r="X567" s="330">
        <v>2021.0</v>
      </c>
      <c r="Y567" s="330" t="s">
        <v>2736</v>
      </c>
      <c r="Z567" s="330" t="s">
        <v>2713</v>
      </c>
      <c r="AA567" s="330"/>
      <c r="AB567" s="330" t="s">
        <v>2720</v>
      </c>
      <c r="AC567" s="330" t="s">
        <v>2737</v>
      </c>
      <c r="AD567" s="330" t="s">
        <v>419</v>
      </c>
    </row>
    <row r="568" ht="15.75" customHeight="1">
      <c r="A568" s="329" t="s">
        <v>418</v>
      </c>
      <c r="B568" s="330" t="s">
        <v>2710</v>
      </c>
      <c r="C568" s="330">
        <v>555.0</v>
      </c>
      <c r="D568" s="330">
        <v>140.0</v>
      </c>
      <c r="E568" s="330" t="s">
        <v>974</v>
      </c>
      <c r="F568" s="330" t="s">
        <v>2763</v>
      </c>
      <c r="G568" s="330"/>
      <c r="H568" s="330" t="s">
        <v>962</v>
      </c>
      <c r="I568" s="330" t="s">
        <v>2732</v>
      </c>
      <c r="J568" s="330"/>
      <c r="K568" s="330" t="s">
        <v>1188</v>
      </c>
      <c r="L568" s="330" t="s">
        <v>2749</v>
      </c>
      <c r="M568" s="330"/>
      <c r="N568" s="330" t="s">
        <v>2740</v>
      </c>
      <c r="O568" s="330" t="s">
        <v>2721</v>
      </c>
      <c r="P568" s="331">
        <v>8.0E-6</v>
      </c>
      <c r="Q568" s="330" t="s">
        <v>2717</v>
      </c>
      <c r="R568" s="330" t="s">
        <v>2715</v>
      </c>
      <c r="S568" s="330" t="s">
        <v>2718</v>
      </c>
      <c r="T568" s="330" t="s">
        <v>2719</v>
      </c>
      <c r="U568" s="331">
        <v>4.970981893196E-6</v>
      </c>
      <c r="V568" s="330" t="s">
        <v>2718</v>
      </c>
      <c r="W568" s="330" t="b">
        <v>0</v>
      </c>
      <c r="X568" s="330">
        <v>2021.0</v>
      </c>
      <c r="Y568" s="330" t="s">
        <v>2736</v>
      </c>
      <c r="Z568" s="330" t="s">
        <v>2713</v>
      </c>
      <c r="AA568" s="330"/>
      <c r="AB568" s="330" t="s">
        <v>2720</v>
      </c>
      <c r="AC568" s="330" t="s">
        <v>2737</v>
      </c>
      <c r="AD568" s="330" t="s">
        <v>419</v>
      </c>
    </row>
    <row r="569" ht="15.75" customHeight="1">
      <c r="A569" s="329" t="s">
        <v>418</v>
      </c>
      <c r="B569" s="330" t="s">
        <v>2710</v>
      </c>
      <c r="C569" s="330">
        <v>556.0</v>
      </c>
      <c r="D569" s="330">
        <v>140.0</v>
      </c>
      <c r="E569" s="330" t="s">
        <v>974</v>
      </c>
      <c r="F569" s="330" t="s">
        <v>2763</v>
      </c>
      <c r="G569" s="330"/>
      <c r="H569" s="330" t="s">
        <v>962</v>
      </c>
      <c r="I569" s="330" t="s">
        <v>2732</v>
      </c>
      <c r="J569" s="330"/>
      <c r="K569" s="330" t="s">
        <v>1188</v>
      </c>
      <c r="L569" s="330" t="s">
        <v>2749</v>
      </c>
      <c r="M569" s="330"/>
      <c r="N569" s="330" t="s">
        <v>2740</v>
      </c>
      <c r="O569" s="330" t="s">
        <v>2724</v>
      </c>
      <c r="P569" s="331">
        <v>8.73154362416107E-5</v>
      </c>
      <c r="Q569" s="330" t="s">
        <v>2717</v>
      </c>
      <c r="R569" s="330" t="s">
        <v>2715</v>
      </c>
      <c r="S569" s="330" t="s">
        <v>2718</v>
      </c>
      <c r="T569" s="330" t="s">
        <v>2719</v>
      </c>
      <c r="U569" s="331">
        <v>5.42554315692211E-5</v>
      </c>
      <c r="V569" s="330" t="s">
        <v>2718</v>
      </c>
      <c r="W569" s="330" t="b">
        <v>0</v>
      </c>
      <c r="X569" s="330">
        <v>2021.0</v>
      </c>
      <c r="Y569" s="330" t="s">
        <v>2736</v>
      </c>
      <c r="Z569" s="330" t="s">
        <v>2713</v>
      </c>
      <c r="AA569" s="330"/>
      <c r="AB569" s="330" t="s">
        <v>2720</v>
      </c>
      <c r="AC569" s="330" t="s">
        <v>2737</v>
      </c>
      <c r="AD569" s="330" t="s">
        <v>419</v>
      </c>
    </row>
    <row r="570" ht="15.75" customHeight="1">
      <c r="A570" s="329" t="s">
        <v>418</v>
      </c>
      <c r="B570" s="330" t="s">
        <v>2710</v>
      </c>
      <c r="C570" s="330">
        <v>557.0</v>
      </c>
      <c r="D570" s="330">
        <v>141.0</v>
      </c>
      <c r="E570" s="330" t="s">
        <v>974</v>
      </c>
      <c r="F570" s="330" t="s">
        <v>2763</v>
      </c>
      <c r="G570" s="330"/>
      <c r="H570" s="330" t="s">
        <v>962</v>
      </c>
      <c r="I570" s="330" t="s">
        <v>2732</v>
      </c>
      <c r="J570" s="330"/>
      <c r="K570" s="330" t="s">
        <v>1188</v>
      </c>
      <c r="L570" s="330" t="s">
        <v>2750</v>
      </c>
      <c r="M570" s="330"/>
      <c r="N570" s="330" t="s">
        <v>2740</v>
      </c>
      <c r="O570" s="330" t="s">
        <v>2735</v>
      </c>
      <c r="P570" s="330">
        <v>1.99749</v>
      </c>
      <c r="Q570" s="330" t="s">
        <v>2717</v>
      </c>
      <c r="R570" s="330" t="s">
        <v>2715</v>
      </c>
      <c r="S570" s="330" t="s">
        <v>2718</v>
      </c>
      <c r="T570" s="330" t="s">
        <v>2719</v>
      </c>
      <c r="U570" s="330">
        <v>1.24118582773062</v>
      </c>
      <c r="V570" s="330" t="s">
        <v>2718</v>
      </c>
      <c r="W570" s="330" t="b">
        <v>0</v>
      </c>
      <c r="X570" s="330">
        <v>2021.0</v>
      </c>
      <c r="Y570" s="330" t="s">
        <v>2736</v>
      </c>
      <c r="Z570" s="330" t="s">
        <v>2713</v>
      </c>
      <c r="AA570" s="330"/>
      <c r="AB570" s="330" t="s">
        <v>2720</v>
      </c>
      <c r="AC570" s="330" t="s">
        <v>2737</v>
      </c>
      <c r="AD570" s="330" t="s">
        <v>419</v>
      </c>
    </row>
    <row r="571" ht="15.75" customHeight="1">
      <c r="A571" s="329" t="s">
        <v>418</v>
      </c>
      <c r="B571" s="330" t="s">
        <v>2710</v>
      </c>
      <c r="C571" s="330">
        <v>558.0</v>
      </c>
      <c r="D571" s="330">
        <v>141.0</v>
      </c>
      <c r="E571" s="330" t="s">
        <v>974</v>
      </c>
      <c r="F571" s="330" t="s">
        <v>2763</v>
      </c>
      <c r="G571" s="330"/>
      <c r="H571" s="330" t="s">
        <v>962</v>
      </c>
      <c r="I571" s="330" t="s">
        <v>2732</v>
      </c>
      <c r="J571" s="330"/>
      <c r="K571" s="330" t="s">
        <v>1188</v>
      </c>
      <c r="L571" s="330" t="s">
        <v>2750</v>
      </c>
      <c r="M571" s="330"/>
      <c r="N571" s="330" t="s">
        <v>2740</v>
      </c>
      <c r="O571" s="330" t="s">
        <v>2716</v>
      </c>
      <c r="P571" s="330">
        <v>1.97127</v>
      </c>
      <c r="Q571" s="330" t="s">
        <v>2717</v>
      </c>
      <c r="R571" s="330" t="s">
        <v>2715</v>
      </c>
      <c r="S571" s="330" t="s">
        <v>2718</v>
      </c>
      <c r="T571" s="330" t="s">
        <v>2719</v>
      </c>
      <c r="U571" s="330">
        <v>1.22489343457566</v>
      </c>
      <c r="V571" s="330" t="s">
        <v>2718</v>
      </c>
      <c r="W571" s="330" t="b">
        <v>0</v>
      </c>
      <c r="X571" s="330">
        <v>2021.0</v>
      </c>
      <c r="Y571" s="330" t="s">
        <v>2736</v>
      </c>
      <c r="Z571" s="330" t="s">
        <v>2713</v>
      </c>
      <c r="AA571" s="330"/>
      <c r="AB571" s="330" t="s">
        <v>2720</v>
      </c>
      <c r="AC571" s="330" t="s">
        <v>2737</v>
      </c>
      <c r="AD571" s="330" t="s">
        <v>419</v>
      </c>
    </row>
    <row r="572" ht="15.75" customHeight="1">
      <c r="A572" s="329" t="s">
        <v>418</v>
      </c>
      <c r="B572" s="330" t="s">
        <v>2710</v>
      </c>
      <c r="C572" s="330">
        <v>559.0</v>
      </c>
      <c r="D572" s="330">
        <v>141.0</v>
      </c>
      <c r="E572" s="330" t="s">
        <v>974</v>
      </c>
      <c r="F572" s="330" t="s">
        <v>2763</v>
      </c>
      <c r="G572" s="330"/>
      <c r="H572" s="330" t="s">
        <v>962</v>
      </c>
      <c r="I572" s="330" t="s">
        <v>2732</v>
      </c>
      <c r="J572" s="330"/>
      <c r="K572" s="330" t="s">
        <v>1188</v>
      </c>
      <c r="L572" s="330" t="s">
        <v>2750</v>
      </c>
      <c r="M572" s="330"/>
      <c r="N572" s="330" t="s">
        <v>2740</v>
      </c>
      <c r="O572" s="330" t="s">
        <v>2721</v>
      </c>
      <c r="P572" s="331">
        <v>8.0E-6</v>
      </c>
      <c r="Q572" s="330" t="s">
        <v>2717</v>
      </c>
      <c r="R572" s="330" t="s">
        <v>2715</v>
      </c>
      <c r="S572" s="330" t="s">
        <v>2718</v>
      </c>
      <c r="T572" s="330" t="s">
        <v>2719</v>
      </c>
      <c r="U572" s="331">
        <v>4.970981893196E-6</v>
      </c>
      <c r="V572" s="330" t="s">
        <v>2718</v>
      </c>
      <c r="W572" s="330" t="b">
        <v>0</v>
      </c>
      <c r="X572" s="330">
        <v>2021.0</v>
      </c>
      <c r="Y572" s="330" t="s">
        <v>2736</v>
      </c>
      <c r="Z572" s="330" t="s">
        <v>2713</v>
      </c>
      <c r="AA572" s="330"/>
      <c r="AB572" s="330" t="s">
        <v>2720</v>
      </c>
      <c r="AC572" s="330" t="s">
        <v>2737</v>
      </c>
      <c r="AD572" s="330" t="s">
        <v>419</v>
      </c>
    </row>
    <row r="573" ht="15.75" customHeight="1">
      <c r="A573" s="329" t="s">
        <v>418</v>
      </c>
      <c r="B573" s="330" t="s">
        <v>2710</v>
      </c>
      <c r="C573" s="330">
        <v>560.0</v>
      </c>
      <c r="D573" s="330">
        <v>141.0</v>
      </c>
      <c r="E573" s="330" t="s">
        <v>974</v>
      </c>
      <c r="F573" s="330" t="s">
        <v>2763</v>
      </c>
      <c r="G573" s="330"/>
      <c r="H573" s="330" t="s">
        <v>962</v>
      </c>
      <c r="I573" s="330" t="s">
        <v>2732</v>
      </c>
      <c r="J573" s="330"/>
      <c r="K573" s="330" t="s">
        <v>1188</v>
      </c>
      <c r="L573" s="330" t="s">
        <v>2750</v>
      </c>
      <c r="M573" s="330"/>
      <c r="N573" s="330" t="s">
        <v>2740</v>
      </c>
      <c r="O573" s="330" t="s">
        <v>2724</v>
      </c>
      <c r="P573" s="331">
        <v>8.73154362416107E-5</v>
      </c>
      <c r="Q573" s="330" t="s">
        <v>2717</v>
      </c>
      <c r="R573" s="330" t="s">
        <v>2715</v>
      </c>
      <c r="S573" s="330" t="s">
        <v>2718</v>
      </c>
      <c r="T573" s="330" t="s">
        <v>2719</v>
      </c>
      <c r="U573" s="331">
        <v>5.42554315692211E-5</v>
      </c>
      <c r="V573" s="330" t="s">
        <v>2718</v>
      </c>
      <c r="W573" s="330" t="b">
        <v>0</v>
      </c>
      <c r="X573" s="330">
        <v>2021.0</v>
      </c>
      <c r="Y573" s="330" t="s">
        <v>2736</v>
      </c>
      <c r="Z573" s="330" t="s">
        <v>2713</v>
      </c>
      <c r="AA573" s="330"/>
      <c r="AB573" s="330" t="s">
        <v>2720</v>
      </c>
      <c r="AC573" s="330" t="s">
        <v>2737</v>
      </c>
      <c r="AD573" s="330" t="s">
        <v>419</v>
      </c>
    </row>
    <row r="574" ht="15.75" customHeight="1">
      <c r="A574" s="329" t="s">
        <v>418</v>
      </c>
      <c r="B574" s="330" t="s">
        <v>2710</v>
      </c>
      <c r="C574" s="330">
        <v>561.0</v>
      </c>
      <c r="D574" s="330">
        <v>142.0</v>
      </c>
      <c r="E574" s="330" t="s">
        <v>974</v>
      </c>
      <c r="F574" s="330" t="s">
        <v>2763</v>
      </c>
      <c r="G574" s="330"/>
      <c r="H574" s="330" t="s">
        <v>962</v>
      </c>
      <c r="I574" s="330" t="s">
        <v>2732</v>
      </c>
      <c r="J574" s="330"/>
      <c r="K574" s="330" t="s">
        <v>1188</v>
      </c>
      <c r="L574" s="330" t="s">
        <v>2733</v>
      </c>
      <c r="M574" s="330"/>
      <c r="N574" s="330" t="s">
        <v>2740</v>
      </c>
      <c r="O574" s="330" t="s">
        <v>2735</v>
      </c>
      <c r="P574" s="330">
        <v>1.70574</v>
      </c>
      <c r="Q574" s="330" t="s">
        <v>2717</v>
      </c>
      <c r="R574" s="330" t="s">
        <v>2715</v>
      </c>
      <c r="S574" s="330" t="s">
        <v>2718</v>
      </c>
      <c r="T574" s="330" t="s">
        <v>2719</v>
      </c>
      <c r="U574" s="330">
        <v>1.05990033181304</v>
      </c>
      <c r="V574" s="330" t="s">
        <v>2718</v>
      </c>
      <c r="W574" s="330" t="b">
        <v>0</v>
      </c>
      <c r="X574" s="330">
        <v>2021.0</v>
      </c>
      <c r="Y574" s="330" t="s">
        <v>2736</v>
      </c>
      <c r="Z574" s="330" t="s">
        <v>2713</v>
      </c>
      <c r="AA574" s="330"/>
      <c r="AB574" s="330" t="s">
        <v>2720</v>
      </c>
      <c r="AC574" s="330" t="s">
        <v>2737</v>
      </c>
      <c r="AD574" s="330" t="s">
        <v>419</v>
      </c>
    </row>
    <row r="575" ht="15.75" customHeight="1">
      <c r="A575" s="329" t="s">
        <v>418</v>
      </c>
      <c r="B575" s="330" t="s">
        <v>2710</v>
      </c>
      <c r="C575" s="330">
        <v>562.0</v>
      </c>
      <c r="D575" s="330">
        <v>142.0</v>
      </c>
      <c r="E575" s="330" t="s">
        <v>974</v>
      </c>
      <c r="F575" s="330" t="s">
        <v>2763</v>
      </c>
      <c r="G575" s="330"/>
      <c r="H575" s="330" t="s">
        <v>962</v>
      </c>
      <c r="I575" s="330" t="s">
        <v>2732</v>
      </c>
      <c r="J575" s="330"/>
      <c r="K575" s="330" t="s">
        <v>1188</v>
      </c>
      <c r="L575" s="330" t="s">
        <v>2733</v>
      </c>
      <c r="M575" s="330"/>
      <c r="N575" s="330" t="s">
        <v>2740</v>
      </c>
      <c r="O575" s="330" t="s">
        <v>2716</v>
      </c>
      <c r="P575" s="330">
        <v>1.67953</v>
      </c>
      <c r="Q575" s="330" t="s">
        <v>2717</v>
      </c>
      <c r="R575" s="330" t="s">
        <v>2715</v>
      </c>
      <c r="S575" s="330" t="s">
        <v>2718</v>
      </c>
      <c r="T575" s="330" t="s">
        <v>2719</v>
      </c>
      <c r="U575" s="330">
        <v>1.04361415238545</v>
      </c>
      <c r="V575" s="330" t="s">
        <v>2718</v>
      </c>
      <c r="W575" s="330" t="b">
        <v>0</v>
      </c>
      <c r="X575" s="330">
        <v>2021.0</v>
      </c>
      <c r="Y575" s="330" t="s">
        <v>2736</v>
      </c>
      <c r="Z575" s="330" t="s">
        <v>2713</v>
      </c>
      <c r="AA575" s="330"/>
      <c r="AB575" s="330" t="s">
        <v>2720</v>
      </c>
      <c r="AC575" s="330" t="s">
        <v>2737</v>
      </c>
      <c r="AD575" s="330" t="s">
        <v>419</v>
      </c>
    </row>
    <row r="576" ht="15.75" customHeight="1">
      <c r="A576" s="329" t="s">
        <v>418</v>
      </c>
      <c r="B576" s="330" t="s">
        <v>2710</v>
      </c>
      <c r="C576" s="330">
        <v>563.0</v>
      </c>
      <c r="D576" s="330">
        <v>142.0</v>
      </c>
      <c r="E576" s="330" t="s">
        <v>974</v>
      </c>
      <c r="F576" s="330" t="s">
        <v>2763</v>
      </c>
      <c r="G576" s="330"/>
      <c r="H576" s="330" t="s">
        <v>962</v>
      </c>
      <c r="I576" s="330" t="s">
        <v>2732</v>
      </c>
      <c r="J576" s="330"/>
      <c r="K576" s="330" t="s">
        <v>1188</v>
      </c>
      <c r="L576" s="330" t="s">
        <v>2733</v>
      </c>
      <c r="M576" s="330"/>
      <c r="N576" s="330" t="s">
        <v>2740</v>
      </c>
      <c r="O576" s="330" t="s">
        <v>2721</v>
      </c>
      <c r="P576" s="331">
        <v>8.0E-6</v>
      </c>
      <c r="Q576" s="330" t="s">
        <v>2717</v>
      </c>
      <c r="R576" s="330" t="s">
        <v>2715</v>
      </c>
      <c r="S576" s="330" t="s">
        <v>2718</v>
      </c>
      <c r="T576" s="330" t="s">
        <v>2719</v>
      </c>
      <c r="U576" s="331">
        <v>4.970981893196E-6</v>
      </c>
      <c r="V576" s="330" t="s">
        <v>2718</v>
      </c>
      <c r="W576" s="330" t="b">
        <v>0</v>
      </c>
      <c r="X576" s="330">
        <v>2021.0</v>
      </c>
      <c r="Y576" s="330" t="s">
        <v>2736</v>
      </c>
      <c r="Z576" s="330" t="s">
        <v>2713</v>
      </c>
      <c r="AA576" s="330"/>
      <c r="AB576" s="330" t="s">
        <v>2720</v>
      </c>
      <c r="AC576" s="330" t="s">
        <v>2737</v>
      </c>
      <c r="AD576" s="330" t="s">
        <v>419</v>
      </c>
    </row>
    <row r="577" ht="15.75" customHeight="1">
      <c r="A577" s="329" t="s">
        <v>418</v>
      </c>
      <c r="B577" s="330" t="s">
        <v>2710</v>
      </c>
      <c r="C577" s="330">
        <v>564.0</v>
      </c>
      <c r="D577" s="330">
        <v>142.0</v>
      </c>
      <c r="E577" s="330" t="s">
        <v>974</v>
      </c>
      <c r="F577" s="330" t="s">
        <v>2763</v>
      </c>
      <c r="G577" s="330"/>
      <c r="H577" s="330" t="s">
        <v>962</v>
      </c>
      <c r="I577" s="330" t="s">
        <v>2732</v>
      </c>
      <c r="J577" s="330"/>
      <c r="K577" s="330" t="s">
        <v>1188</v>
      </c>
      <c r="L577" s="330" t="s">
        <v>2733</v>
      </c>
      <c r="M577" s="330"/>
      <c r="N577" s="330" t="s">
        <v>2740</v>
      </c>
      <c r="O577" s="330" t="s">
        <v>2724</v>
      </c>
      <c r="P577" s="331">
        <v>8.73154362416107E-5</v>
      </c>
      <c r="Q577" s="330" t="s">
        <v>2717</v>
      </c>
      <c r="R577" s="330" t="s">
        <v>2715</v>
      </c>
      <c r="S577" s="330" t="s">
        <v>2718</v>
      </c>
      <c r="T577" s="330" t="s">
        <v>2719</v>
      </c>
      <c r="U577" s="331">
        <v>5.42554315692211E-5</v>
      </c>
      <c r="V577" s="330" t="s">
        <v>2718</v>
      </c>
      <c r="W577" s="330" t="b">
        <v>0</v>
      </c>
      <c r="X577" s="330">
        <v>2021.0</v>
      </c>
      <c r="Y577" s="330" t="s">
        <v>2736</v>
      </c>
      <c r="Z577" s="330" t="s">
        <v>2713</v>
      </c>
      <c r="AA577" s="330"/>
      <c r="AB577" s="330" t="s">
        <v>2720</v>
      </c>
      <c r="AC577" s="330" t="s">
        <v>2737</v>
      </c>
      <c r="AD577" s="330" t="s">
        <v>419</v>
      </c>
    </row>
    <row r="578" ht="15.75" customHeight="1">
      <c r="A578" s="329" t="s">
        <v>418</v>
      </c>
      <c r="B578" s="330" t="s">
        <v>2710</v>
      </c>
      <c r="C578" s="330">
        <v>565.0</v>
      </c>
      <c r="D578" s="330">
        <v>143.0</v>
      </c>
      <c r="E578" s="330" t="s">
        <v>974</v>
      </c>
      <c r="F578" s="330" t="s">
        <v>2764</v>
      </c>
      <c r="G578" s="330"/>
      <c r="H578" s="330" t="s">
        <v>962</v>
      </c>
      <c r="I578" s="330" t="s">
        <v>2732</v>
      </c>
      <c r="J578" s="330"/>
      <c r="K578" s="330" t="s">
        <v>1188</v>
      </c>
      <c r="L578" s="330" t="s">
        <v>2748</v>
      </c>
      <c r="M578" s="330"/>
      <c r="N578" s="330" t="s">
        <v>2734</v>
      </c>
      <c r="O578" s="330" t="s">
        <v>2735</v>
      </c>
      <c r="P578" s="330">
        <v>0.74997</v>
      </c>
      <c r="Q578" s="330" t="s">
        <v>2717</v>
      </c>
      <c r="R578" s="330" t="s">
        <v>2719</v>
      </c>
      <c r="S578" s="330" t="s">
        <v>2718</v>
      </c>
      <c r="T578" s="330" t="s">
        <v>2719</v>
      </c>
      <c r="U578" s="330">
        <v>0.74997</v>
      </c>
      <c r="V578" s="330" t="s">
        <v>2718</v>
      </c>
      <c r="W578" s="330" t="b">
        <v>0</v>
      </c>
      <c r="X578" s="330">
        <v>2021.0</v>
      </c>
      <c r="Y578" s="330" t="s">
        <v>2736</v>
      </c>
      <c r="Z578" s="330" t="s">
        <v>2713</v>
      </c>
      <c r="AA578" s="330"/>
      <c r="AB578" s="330" t="s">
        <v>2720</v>
      </c>
      <c r="AC578" s="330" t="s">
        <v>2737</v>
      </c>
      <c r="AD578" s="330" t="s">
        <v>419</v>
      </c>
    </row>
    <row r="579" ht="15.75" customHeight="1">
      <c r="A579" s="329" t="s">
        <v>418</v>
      </c>
      <c r="B579" s="330" t="s">
        <v>2710</v>
      </c>
      <c r="C579" s="330">
        <v>566.0</v>
      </c>
      <c r="D579" s="330">
        <v>143.0</v>
      </c>
      <c r="E579" s="330" t="s">
        <v>974</v>
      </c>
      <c r="F579" s="330" t="s">
        <v>2764</v>
      </c>
      <c r="G579" s="330"/>
      <c r="H579" s="330" t="s">
        <v>962</v>
      </c>
      <c r="I579" s="330" t="s">
        <v>2732</v>
      </c>
      <c r="J579" s="330"/>
      <c r="K579" s="330" t="s">
        <v>1188</v>
      </c>
      <c r="L579" s="330" t="s">
        <v>2748</v>
      </c>
      <c r="M579" s="330"/>
      <c r="N579" s="330" t="s">
        <v>2734</v>
      </c>
      <c r="O579" s="330" t="s">
        <v>2716</v>
      </c>
      <c r="P579" s="330">
        <v>0.73379</v>
      </c>
      <c r="Q579" s="330" t="s">
        <v>2717</v>
      </c>
      <c r="R579" s="330" t="s">
        <v>2719</v>
      </c>
      <c r="S579" s="330" t="s">
        <v>2718</v>
      </c>
      <c r="T579" s="330" t="s">
        <v>2719</v>
      </c>
      <c r="U579" s="330">
        <v>0.73379</v>
      </c>
      <c r="V579" s="330" t="s">
        <v>2718</v>
      </c>
      <c r="W579" s="330" t="b">
        <v>0</v>
      </c>
      <c r="X579" s="330">
        <v>2021.0</v>
      </c>
      <c r="Y579" s="330" t="s">
        <v>2736</v>
      </c>
      <c r="Z579" s="330" t="s">
        <v>2713</v>
      </c>
      <c r="AA579" s="330"/>
      <c r="AB579" s="330" t="s">
        <v>2720</v>
      </c>
      <c r="AC579" s="330" t="s">
        <v>2737</v>
      </c>
      <c r="AD579" s="330" t="s">
        <v>419</v>
      </c>
    </row>
    <row r="580" ht="15.75" customHeight="1">
      <c r="A580" s="329" t="s">
        <v>418</v>
      </c>
      <c r="B580" s="330" t="s">
        <v>2710</v>
      </c>
      <c r="C580" s="330">
        <v>567.0</v>
      </c>
      <c r="D580" s="330">
        <v>143.0</v>
      </c>
      <c r="E580" s="330" t="s">
        <v>974</v>
      </c>
      <c r="F580" s="330" t="s">
        <v>2764</v>
      </c>
      <c r="G580" s="330"/>
      <c r="H580" s="330" t="s">
        <v>962</v>
      </c>
      <c r="I580" s="330" t="s">
        <v>2732</v>
      </c>
      <c r="J580" s="330"/>
      <c r="K580" s="330" t="s">
        <v>1188</v>
      </c>
      <c r="L580" s="330" t="s">
        <v>2748</v>
      </c>
      <c r="M580" s="330"/>
      <c r="N580" s="330" t="s">
        <v>2734</v>
      </c>
      <c r="O580" s="330" t="s">
        <v>2721</v>
      </c>
      <c r="P580" s="331">
        <v>5.19999999999999E-6</v>
      </c>
      <c r="Q580" s="330" t="s">
        <v>2717</v>
      </c>
      <c r="R580" s="330" t="s">
        <v>2719</v>
      </c>
      <c r="S580" s="330" t="s">
        <v>2718</v>
      </c>
      <c r="T580" s="330" t="s">
        <v>2719</v>
      </c>
      <c r="U580" s="331">
        <v>5.19999999999999E-6</v>
      </c>
      <c r="V580" s="330" t="s">
        <v>2718</v>
      </c>
      <c r="W580" s="330" t="b">
        <v>0</v>
      </c>
      <c r="X580" s="330">
        <v>2021.0</v>
      </c>
      <c r="Y580" s="330" t="s">
        <v>2736</v>
      </c>
      <c r="Z580" s="330" t="s">
        <v>2713</v>
      </c>
      <c r="AA580" s="330"/>
      <c r="AB580" s="330" t="s">
        <v>2720</v>
      </c>
      <c r="AC580" s="330" t="s">
        <v>2737</v>
      </c>
      <c r="AD580" s="330" t="s">
        <v>419</v>
      </c>
    </row>
    <row r="581" ht="15.75" customHeight="1">
      <c r="A581" s="329" t="s">
        <v>418</v>
      </c>
      <c r="B581" s="330" t="s">
        <v>2710</v>
      </c>
      <c r="C581" s="330">
        <v>568.0</v>
      </c>
      <c r="D581" s="330">
        <v>143.0</v>
      </c>
      <c r="E581" s="330" t="s">
        <v>974</v>
      </c>
      <c r="F581" s="330" t="s">
        <v>2764</v>
      </c>
      <c r="G581" s="330"/>
      <c r="H581" s="330" t="s">
        <v>962</v>
      </c>
      <c r="I581" s="330" t="s">
        <v>2732</v>
      </c>
      <c r="J581" s="330"/>
      <c r="K581" s="330" t="s">
        <v>1188</v>
      </c>
      <c r="L581" s="330" t="s">
        <v>2748</v>
      </c>
      <c r="M581" s="330"/>
      <c r="N581" s="330" t="s">
        <v>2734</v>
      </c>
      <c r="O581" s="330" t="s">
        <v>2724</v>
      </c>
      <c r="P581" s="331">
        <v>5.38926174496644E-5</v>
      </c>
      <c r="Q581" s="330" t="s">
        <v>2717</v>
      </c>
      <c r="R581" s="330" t="s">
        <v>2719</v>
      </c>
      <c r="S581" s="330" t="s">
        <v>2718</v>
      </c>
      <c r="T581" s="330" t="s">
        <v>2719</v>
      </c>
      <c r="U581" s="331">
        <v>5.38926174496644E-5</v>
      </c>
      <c r="V581" s="330" t="s">
        <v>2718</v>
      </c>
      <c r="W581" s="330" t="b">
        <v>0</v>
      </c>
      <c r="X581" s="330">
        <v>2021.0</v>
      </c>
      <c r="Y581" s="330" t="s">
        <v>2736</v>
      </c>
      <c r="Z581" s="330" t="s">
        <v>2713</v>
      </c>
      <c r="AA581" s="330"/>
      <c r="AB581" s="330" t="s">
        <v>2720</v>
      </c>
      <c r="AC581" s="330" t="s">
        <v>2737</v>
      </c>
      <c r="AD581" s="330" t="s">
        <v>419</v>
      </c>
    </row>
    <row r="582" ht="15.75" customHeight="1">
      <c r="A582" s="329" t="s">
        <v>418</v>
      </c>
      <c r="B582" s="330" t="s">
        <v>2710</v>
      </c>
      <c r="C582" s="330">
        <v>569.0</v>
      </c>
      <c r="D582" s="330">
        <v>144.0</v>
      </c>
      <c r="E582" s="330" t="s">
        <v>974</v>
      </c>
      <c r="F582" s="330" t="s">
        <v>2764</v>
      </c>
      <c r="G582" s="330"/>
      <c r="H582" s="330" t="s">
        <v>962</v>
      </c>
      <c r="I582" s="330" t="s">
        <v>2732</v>
      </c>
      <c r="J582" s="330"/>
      <c r="K582" s="330" t="s">
        <v>1188</v>
      </c>
      <c r="L582" s="330" t="s">
        <v>2749</v>
      </c>
      <c r="M582" s="330"/>
      <c r="N582" s="330" t="s">
        <v>2734</v>
      </c>
      <c r="O582" s="330" t="s">
        <v>2735</v>
      </c>
      <c r="P582" s="330">
        <v>0.99216</v>
      </c>
      <c r="Q582" s="330" t="s">
        <v>2717</v>
      </c>
      <c r="R582" s="330" t="s">
        <v>2719</v>
      </c>
      <c r="S582" s="330" t="s">
        <v>2718</v>
      </c>
      <c r="T582" s="330" t="s">
        <v>2719</v>
      </c>
      <c r="U582" s="330">
        <v>0.99216</v>
      </c>
      <c r="V582" s="330" t="s">
        <v>2718</v>
      </c>
      <c r="W582" s="330" t="b">
        <v>0</v>
      </c>
      <c r="X582" s="330">
        <v>2021.0</v>
      </c>
      <c r="Y582" s="330" t="s">
        <v>2736</v>
      </c>
      <c r="Z582" s="330" t="s">
        <v>2713</v>
      </c>
      <c r="AA582" s="330"/>
      <c r="AB582" s="330" t="s">
        <v>2720</v>
      </c>
      <c r="AC582" s="330" t="s">
        <v>2737</v>
      </c>
      <c r="AD582" s="330" t="s">
        <v>419</v>
      </c>
    </row>
    <row r="583" ht="15.75" customHeight="1">
      <c r="A583" s="329" t="s">
        <v>418</v>
      </c>
      <c r="B583" s="330" t="s">
        <v>2710</v>
      </c>
      <c r="C583" s="330">
        <v>570.0</v>
      </c>
      <c r="D583" s="330">
        <v>144.0</v>
      </c>
      <c r="E583" s="330" t="s">
        <v>974</v>
      </c>
      <c r="F583" s="330" t="s">
        <v>2764</v>
      </c>
      <c r="G583" s="330"/>
      <c r="H583" s="330" t="s">
        <v>962</v>
      </c>
      <c r="I583" s="330" t="s">
        <v>2732</v>
      </c>
      <c r="J583" s="330"/>
      <c r="K583" s="330" t="s">
        <v>1188</v>
      </c>
      <c r="L583" s="330" t="s">
        <v>2749</v>
      </c>
      <c r="M583" s="330"/>
      <c r="N583" s="330" t="s">
        <v>2734</v>
      </c>
      <c r="O583" s="330" t="s">
        <v>2716</v>
      </c>
      <c r="P583" s="330">
        <v>0.97597</v>
      </c>
      <c r="Q583" s="330" t="s">
        <v>2717</v>
      </c>
      <c r="R583" s="330" t="s">
        <v>2719</v>
      </c>
      <c r="S583" s="330" t="s">
        <v>2718</v>
      </c>
      <c r="T583" s="330" t="s">
        <v>2719</v>
      </c>
      <c r="U583" s="330">
        <v>0.97597</v>
      </c>
      <c r="V583" s="330" t="s">
        <v>2718</v>
      </c>
      <c r="W583" s="330" t="b">
        <v>0</v>
      </c>
      <c r="X583" s="330">
        <v>2021.0</v>
      </c>
      <c r="Y583" s="330" t="s">
        <v>2736</v>
      </c>
      <c r="Z583" s="330" t="s">
        <v>2713</v>
      </c>
      <c r="AA583" s="330"/>
      <c r="AB583" s="330" t="s">
        <v>2720</v>
      </c>
      <c r="AC583" s="330" t="s">
        <v>2737</v>
      </c>
      <c r="AD583" s="330" t="s">
        <v>419</v>
      </c>
    </row>
    <row r="584" ht="15.75" customHeight="1">
      <c r="A584" s="329" t="s">
        <v>418</v>
      </c>
      <c r="B584" s="330" t="s">
        <v>2710</v>
      </c>
      <c r="C584" s="330">
        <v>571.0</v>
      </c>
      <c r="D584" s="330">
        <v>144.0</v>
      </c>
      <c r="E584" s="330" t="s">
        <v>974</v>
      </c>
      <c r="F584" s="330" t="s">
        <v>2764</v>
      </c>
      <c r="G584" s="330"/>
      <c r="H584" s="330" t="s">
        <v>962</v>
      </c>
      <c r="I584" s="330" t="s">
        <v>2732</v>
      </c>
      <c r="J584" s="330"/>
      <c r="K584" s="330" t="s">
        <v>1188</v>
      </c>
      <c r="L584" s="330" t="s">
        <v>2749</v>
      </c>
      <c r="M584" s="330"/>
      <c r="N584" s="330" t="s">
        <v>2734</v>
      </c>
      <c r="O584" s="330" t="s">
        <v>2721</v>
      </c>
      <c r="P584" s="331">
        <v>5.19999999999999E-6</v>
      </c>
      <c r="Q584" s="330" t="s">
        <v>2717</v>
      </c>
      <c r="R584" s="330" t="s">
        <v>2719</v>
      </c>
      <c r="S584" s="330" t="s">
        <v>2718</v>
      </c>
      <c r="T584" s="330" t="s">
        <v>2719</v>
      </c>
      <c r="U584" s="331">
        <v>5.19999999999999E-6</v>
      </c>
      <c r="V584" s="330" t="s">
        <v>2718</v>
      </c>
      <c r="W584" s="330" t="b">
        <v>0</v>
      </c>
      <c r="X584" s="330">
        <v>2021.0</v>
      </c>
      <c r="Y584" s="330" t="s">
        <v>2736</v>
      </c>
      <c r="Z584" s="330" t="s">
        <v>2713</v>
      </c>
      <c r="AA584" s="330"/>
      <c r="AB584" s="330" t="s">
        <v>2720</v>
      </c>
      <c r="AC584" s="330" t="s">
        <v>2737</v>
      </c>
      <c r="AD584" s="330" t="s">
        <v>419</v>
      </c>
    </row>
    <row r="585" ht="15.75" customHeight="1">
      <c r="A585" s="329" t="s">
        <v>418</v>
      </c>
      <c r="B585" s="330" t="s">
        <v>2710</v>
      </c>
      <c r="C585" s="330">
        <v>572.0</v>
      </c>
      <c r="D585" s="330">
        <v>144.0</v>
      </c>
      <c r="E585" s="330" t="s">
        <v>974</v>
      </c>
      <c r="F585" s="330" t="s">
        <v>2764</v>
      </c>
      <c r="G585" s="330"/>
      <c r="H585" s="330" t="s">
        <v>962</v>
      </c>
      <c r="I585" s="330" t="s">
        <v>2732</v>
      </c>
      <c r="J585" s="330"/>
      <c r="K585" s="330" t="s">
        <v>1188</v>
      </c>
      <c r="L585" s="330" t="s">
        <v>2749</v>
      </c>
      <c r="M585" s="330"/>
      <c r="N585" s="330" t="s">
        <v>2734</v>
      </c>
      <c r="O585" s="330" t="s">
        <v>2724</v>
      </c>
      <c r="P585" s="331">
        <v>5.38926174496644E-5</v>
      </c>
      <c r="Q585" s="330" t="s">
        <v>2717</v>
      </c>
      <c r="R585" s="330" t="s">
        <v>2719</v>
      </c>
      <c r="S585" s="330" t="s">
        <v>2718</v>
      </c>
      <c r="T585" s="330" t="s">
        <v>2719</v>
      </c>
      <c r="U585" s="331">
        <v>5.38926174496644E-5</v>
      </c>
      <c r="V585" s="330" t="s">
        <v>2718</v>
      </c>
      <c r="W585" s="330" t="b">
        <v>0</v>
      </c>
      <c r="X585" s="330">
        <v>2021.0</v>
      </c>
      <c r="Y585" s="330" t="s">
        <v>2736</v>
      </c>
      <c r="Z585" s="330" t="s">
        <v>2713</v>
      </c>
      <c r="AA585" s="330"/>
      <c r="AB585" s="330" t="s">
        <v>2720</v>
      </c>
      <c r="AC585" s="330" t="s">
        <v>2737</v>
      </c>
      <c r="AD585" s="330" t="s">
        <v>419</v>
      </c>
    </row>
    <row r="586" ht="15.75" customHeight="1">
      <c r="A586" s="329" t="s">
        <v>418</v>
      </c>
      <c r="B586" s="330" t="s">
        <v>2710</v>
      </c>
      <c r="C586" s="330">
        <v>573.0</v>
      </c>
      <c r="D586" s="330">
        <v>145.0</v>
      </c>
      <c r="E586" s="330" t="s">
        <v>974</v>
      </c>
      <c r="F586" s="330" t="s">
        <v>2764</v>
      </c>
      <c r="G586" s="330"/>
      <c r="H586" s="330" t="s">
        <v>962</v>
      </c>
      <c r="I586" s="330" t="s">
        <v>2732</v>
      </c>
      <c r="J586" s="330"/>
      <c r="K586" s="330" t="s">
        <v>1188</v>
      </c>
      <c r="L586" s="330" t="s">
        <v>2750</v>
      </c>
      <c r="M586" s="330"/>
      <c r="N586" s="330" t="s">
        <v>2734</v>
      </c>
      <c r="O586" s="330" t="s">
        <v>2735</v>
      </c>
      <c r="P586" s="330">
        <v>1.23434</v>
      </c>
      <c r="Q586" s="330" t="s">
        <v>2717</v>
      </c>
      <c r="R586" s="330" t="s">
        <v>2719</v>
      </c>
      <c r="S586" s="330" t="s">
        <v>2718</v>
      </c>
      <c r="T586" s="330" t="s">
        <v>2719</v>
      </c>
      <c r="U586" s="330">
        <v>1.23434</v>
      </c>
      <c r="V586" s="330" t="s">
        <v>2718</v>
      </c>
      <c r="W586" s="330" t="b">
        <v>0</v>
      </c>
      <c r="X586" s="330">
        <v>2021.0</v>
      </c>
      <c r="Y586" s="330" t="s">
        <v>2736</v>
      </c>
      <c r="Z586" s="330" t="s">
        <v>2713</v>
      </c>
      <c r="AA586" s="330"/>
      <c r="AB586" s="330" t="s">
        <v>2720</v>
      </c>
      <c r="AC586" s="330" t="s">
        <v>2737</v>
      </c>
      <c r="AD586" s="330" t="s">
        <v>419</v>
      </c>
    </row>
    <row r="587" ht="15.75" customHeight="1">
      <c r="A587" s="329" t="s">
        <v>418</v>
      </c>
      <c r="B587" s="330" t="s">
        <v>2710</v>
      </c>
      <c r="C587" s="330">
        <v>574.0</v>
      </c>
      <c r="D587" s="330">
        <v>145.0</v>
      </c>
      <c r="E587" s="330" t="s">
        <v>974</v>
      </c>
      <c r="F587" s="330" t="s">
        <v>2764</v>
      </c>
      <c r="G587" s="330"/>
      <c r="H587" s="330" t="s">
        <v>962</v>
      </c>
      <c r="I587" s="330" t="s">
        <v>2732</v>
      </c>
      <c r="J587" s="330"/>
      <c r="K587" s="330" t="s">
        <v>1188</v>
      </c>
      <c r="L587" s="330" t="s">
        <v>2750</v>
      </c>
      <c r="M587" s="330"/>
      <c r="N587" s="330" t="s">
        <v>2734</v>
      </c>
      <c r="O587" s="330" t="s">
        <v>2716</v>
      </c>
      <c r="P587" s="330">
        <v>1.21815</v>
      </c>
      <c r="Q587" s="330" t="s">
        <v>2717</v>
      </c>
      <c r="R587" s="330" t="s">
        <v>2719</v>
      </c>
      <c r="S587" s="330" t="s">
        <v>2718</v>
      </c>
      <c r="T587" s="330" t="s">
        <v>2719</v>
      </c>
      <c r="U587" s="330">
        <v>1.21815</v>
      </c>
      <c r="V587" s="330" t="s">
        <v>2718</v>
      </c>
      <c r="W587" s="330" t="b">
        <v>0</v>
      </c>
      <c r="X587" s="330">
        <v>2021.0</v>
      </c>
      <c r="Y587" s="330" t="s">
        <v>2736</v>
      </c>
      <c r="Z587" s="330" t="s">
        <v>2713</v>
      </c>
      <c r="AA587" s="330"/>
      <c r="AB587" s="330" t="s">
        <v>2720</v>
      </c>
      <c r="AC587" s="330" t="s">
        <v>2737</v>
      </c>
      <c r="AD587" s="330" t="s">
        <v>419</v>
      </c>
    </row>
    <row r="588" ht="15.75" customHeight="1">
      <c r="A588" s="329" t="s">
        <v>418</v>
      </c>
      <c r="B588" s="330" t="s">
        <v>2710</v>
      </c>
      <c r="C588" s="330">
        <v>575.0</v>
      </c>
      <c r="D588" s="330">
        <v>145.0</v>
      </c>
      <c r="E588" s="330" t="s">
        <v>974</v>
      </c>
      <c r="F588" s="330" t="s">
        <v>2764</v>
      </c>
      <c r="G588" s="330"/>
      <c r="H588" s="330" t="s">
        <v>962</v>
      </c>
      <c r="I588" s="330" t="s">
        <v>2732</v>
      </c>
      <c r="J588" s="330"/>
      <c r="K588" s="330" t="s">
        <v>1188</v>
      </c>
      <c r="L588" s="330" t="s">
        <v>2750</v>
      </c>
      <c r="M588" s="330"/>
      <c r="N588" s="330" t="s">
        <v>2734</v>
      </c>
      <c r="O588" s="330" t="s">
        <v>2721</v>
      </c>
      <c r="P588" s="331">
        <v>5.19999999999999E-6</v>
      </c>
      <c r="Q588" s="330" t="s">
        <v>2717</v>
      </c>
      <c r="R588" s="330" t="s">
        <v>2719</v>
      </c>
      <c r="S588" s="330" t="s">
        <v>2718</v>
      </c>
      <c r="T588" s="330" t="s">
        <v>2719</v>
      </c>
      <c r="U588" s="331">
        <v>5.19999999999999E-6</v>
      </c>
      <c r="V588" s="330" t="s">
        <v>2718</v>
      </c>
      <c r="W588" s="330" t="b">
        <v>0</v>
      </c>
      <c r="X588" s="330">
        <v>2021.0</v>
      </c>
      <c r="Y588" s="330" t="s">
        <v>2736</v>
      </c>
      <c r="Z588" s="330" t="s">
        <v>2713</v>
      </c>
      <c r="AA588" s="330"/>
      <c r="AB588" s="330" t="s">
        <v>2720</v>
      </c>
      <c r="AC588" s="330" t="s">
        <v>2737</v>
      </c>
      <c r="AD588" s="330" t="s">
        <v>419</v>
      </c>
    </row>
    <row r="589" ht="15.75" customHeight="1">
      <c r="A589" s="329" t="s">
        <v>418</v>
      </c>
      <c r="B589" s="330" t="s">
        <v>2710</v>
      </c>
      <c r="C589" s="330">
        <v>576.0</v>
      </c>
      <c r="D589" s="330">
        <v>145.0</v>
      </c>
      <c r="E589" s="330" t="s">
        <v>974</v>
      </c>
      <c r="F589" s="330" t="s">
        <v>2764</v>
      </c>
      <c r="G589" s="330"/>
      <c r="H589" s="330" t="s">
        <v>962</v>
      </c>
      <c r="I589" s="330" t="s">
        <v>2732</v>
      </c>
      <c r="J589" s="330"/>
      <c r="K589" s="330" t="s">
        <v>1188</v>
      </c>
      <c r="L589" s="330" t="s">
        <v>2750</v>
      </c>
      <c r="M589" s="330"/>
      <c r="N589" s="330" t="s">
        <v>2734</v>
      </c>
      <c r="O589" s="330" t="s">
        <v>2724</v>
      </c>
      <c r="P589" s="331">
        <v>5.38926174496644E-5</v>
      </c>
      <c r="Q589" s="330" t="s">
        <v>2717</v>
      </c>
      <c r="R589" s="330" t="s">
        <v>2719</v>
      </c>
      <c r="S589" s="330" t="s">
        <v>2718</v>
      </c>
      <c r="T589" s="330" t="s">
        <v>2719</v>
      </c>
      <c r="U589" s="331">
        <v>5.38926174496644E-5</v>
      </c>
      <c r="V589" s="330" t="s">
        <v>2718</v>
      </c>
      <c r="W589" s="330" t="b">
        <v>0</v>
      </c>
      <c r="X589" s="330">
        <v>2021.0</v>
      </c>
      <c r="Y589" s="330" t="s">
        <v>2736</v>
      </c>
      <c r="Z589" s="330" t="s">
        <v>2713</v>
      </c>
      <c r="AA589" s="330"/>
      <c r="AB589" s="330" t="s">
        <v>2720</v>
      </c>
      <c r="AC589" s="330" t="s">
        <v>2737</v>
      </c>
      <c r="AD589" s="330" t="s">
        <v>419</v>
      </c>
    </row>
    <row r="590" ht="15.75" customHeight="1">
      <c r="A590" s="329" t="s">
        <v>418</v>
      </c>
      <c r="B590" s="330" t="s">
        <v>2710</v>
      </c>
      <c r="C590" s="330">
        <v>577.0</v>
      </c>
      <c r="D590" s="330">
        <v>146.0</v>
      </c>
      <c r="E590" s="330" t="s">
        <v>974</v>
      </c>
      <c r="F590" s="330" t="s">
        <v>2764</v>
      </c>
      <c r="G590" s="330"/>
      <c r="H590" s="330" t="s">
        <v>962</v>
      </c>
      <c r="I590" s="330" t="s">
        <v>2732</v>
      </c>
      <c r="J590" s="330"/>
      <c r="K590" s="330" t="s">
        <v>1188</v>
      </c>
      <c r="L590" s="330" t="s">
        <v>2733</v>
      </c>
      <c r="M590" s="330"/>
      <c r="N590" s="330" t="s">
        <v>2734</v>
      </c>
      <c r="O590" s="330" t="s">
        <v>2735</v>
      </c>
      <c r="P590" s="330">
        <v>1.05295</v>
      </c>
      <c r="Q590" s="330" t="s">
        <v>2717</v>
      </c>
      <c r="R590" s="330" t="s">
        <v>2719</v>
      </c>
      <c r="S590" s="330" t="s">
        <v>2718</v>
      </c>
      <c r="T590" s="330" t="s">
        <v>2719</v>
      </c>
      <c r="U590" s="330">
        <v>1.05295</v>
      </c>
      <c r="V590" s="330" t="s">
        <v>2718</v>
      </c>
      <c r="W590" s="330" t="b">
        <v>0</v>
      </c>
      <c r="X590" s="330">
        <v>2021.0</v>
      </c>
      <c r="Y590" s="330" t="s">
        <v>2736</v>
      </c>
      <c r="Z590" s="330" t="s">
        <v>2713</v>
      </c>
      <c r="AA590" s="330"/>
      <c r="AB590" s="330" t="s">
        <v>2720</v>
      </c>
      <c r="AC590" s="330" t="s">
        <v>2737</v>
      </c>
      <c r="AD590" s="330" t="s">
        <v>419</v>
      </c>
    </row>
    <row r="591" ht="15.75" customHeight="1">
      <c r="A591" s="329" t="s">
        <v>418</v>
      </c>
      <c r="B591" s="330" t="s">
        <v>2710</v>
      </c>
      <c r="C591" s="330">
        <v>578.0</v>
      </c>
      <c r="D591" s="330">
        <v>146.0</v>
      </c>
      <c r="E591" s="330" t="s">
        <v>974</v>
      </c>
      <c r="F591" s="330" t="s">
        <v>2764</v>
      </c>
      <c r="G591" s="330"/>
      <c r="H591" s="330" t="s">
        <v>962</v>
      </c>
      <c r="I591" s="330" t="s">
        <v>2732</v>
      </c>
      <c r="J591" s="330"/>
      <c r="K591" s="330" t="s">
        <v>1188</v>
      </c>
      <c r="L591" s="330" t="s">
        <v>2733</v>
      </c>
      <c r="M591" s="330"/>
      <c r="N591" s="330" t="s">
        <v>2734</v>
      </c>
      <c r="O591" s="330" t="s">
        <v>2716</v>
      </c>
      <c r="P591" s="330">
        <v>1.03677</v>
      </c>
      <c r="Q591" s="330" t="s">
        <v>2717</v>
      </c>
      <c r="R591" s="330" t="s">
        <v>2719</v>
      </c>
      <c r="S591" s="330" t="s">
        <v>2718</v>
      </c>
      <c r="T591" s="330" t="s">
        <v>2719</v>
      </c>
      <c r="U591" s="330">
        <v>1.03677</v>
      </c>
      <c r="V591" s="330" t="s">
        <v>2718</v>
      </c>
      <c r="W591" s="330" t="b">
        <v>0</v>
      </c>
      <c r="X591" s="330">
        <v>2021.0</v>
      </c>
      <c r="Y591" s="330" t="s">
        <v>2736</v>
      </c>
      <c r="Z591" s="330" t="s">
        <v>2713</v>
      </c>
      <c r="AA591" s="330"/>
      <c r="AB591" s="330" t="s">
        <v>2720</v>
      </c>
      <c r="AC591" s="330" t="s">
        <v>2737</v>
      </c>
      <c r="AD591" s="330" t="s">
        <v>419</v>
      </c>
    </row>
    <row r="592" ht="15.75" customHeight="1">
      <c r="A592" s="329" t="s">
        <v>418</v>
      </c>
      <c r="B592" s="330" t="s">
        <v>2710</v>
      </c>
      <c r="C592" s="330">
        <v>579.0</v>
      </c>
      <c r="D592" s="330">
        <v>146.0</v>
      </c>
      <c r="E592" s="330" t="s">
        <v>974</v>
      </c>
      <c r="F592" s="330" t="s">
        <v>2764</v>
      </c>
      <c r="G592" s="330"/>
      <c r="H592" s="330" t="s">
        <v>962</v>
      </c>
      <c r="I592" s="330" t="s">
        <v>2732</v>
      </c>
      <c r="J592" s="330"/>
      <c r="K592" s="330" t="s">
        <v>1188</v>
      </c>
      <c r="L592" s="330" t="s">
        <v>2733</v>
      </c>
      <c r="M592" s="330"/>
      <c r="N592" s="330" t="s">
        <v>2734</v>
      </c>
      <c r="O592" s="330" t="s">
        <v>2721</v>
      </c>
      <c r="P592" s="331">
        <v>5.19999999999999E-6</v>
      </c>
      <c r="Q592" s="330" t="s">
        <v>2717</v>
      </c>
      <c r="R592" s="330" t="s">
        <v>2719</v>
      </c>
      <c r="S592" s="330" t="s">
        <v>2718</v>
      </c>
      <c r="T592" s="330" t="s">
        <v>2719</v>
      </c>
      <c r="U592" s="331">
        <v>5.19999999999999E-6</v>
      </c>
      <c r="V592" s="330" t="s">
        <v>2718</v>
      </c>
      <c r="W592" s="330" t="b">
        <v>0</v>
      </c>
      <c r="X592" s="330">
        <v>2021.0</v>
      </c>
      <c r="Y592" s="330" t="s">
        <v>2736</v>
      </c>
      <c r="Z592" s="330" t="s">
        <v>2713</v>
      </c>
      <c r="AA592" s="330"/>
      <c r="AB592" s="330" t="s">
        <v>2720</v>
      </c>
      <c r="AC592" s="330" t="s">
        <v>2737</v>
      </c>
      <c r="AD592" s="330" t="s">
        <v>419</v>
      </c>
    </row>
    <row r="593" ht="15.75" customHeight="1">
      <c r="A593" s="329" t="s">
        <v>418</v>
      </c>
      <c r="B593" s="330" t="s">
        <v>2710</v>
      </c>
      <c r="C593" s="330">
        <v>580.0</v>
      </c>
      <c r="D593" s="330">
        <v>146.0</v>
      </c>
      <c r="E593" s="330" t="s">
        <v>974</v>
      </c>
      <c r="F593" s="330" t="s">
        <v>2764</v>
      </c>
      <c r="G593" s="330"/>
      <c r="H593" s="330" t="s">
        <v>962</v>
      </c>
      <c r="I593" s="330" t="s">
        <v>2732</v>
      </c>
      <c r="J593" s="330"/>
      <c r="K593" s="330" t="s">
        <v>1188</v>
      </c>
      <c r="L593" s="330" t="s">
        <v>2733</v>
      </c>
      <c r="M593" s="330"/>
      <c r="N593" s="330" t="s">
        <v>2734</v>
      </c>
      <c r="O593" s="330" t="s">
        <v>2724</v>
      </c>
      <c r="P593" s="331">
        <v>5.38926174496644E-5</v>
      </c>
      <c r="Q593" s="330" t="s">
        <v>2717</v>
      </c>
      <c r="R593" s="330" t="s">
        <v>2719</v>
      </c>
      <c r="S593" s="330" t="s">
        <v>2718</v>
      </c>
      <c r="T593" s="330" t="s">
        <v>2719</v>
      </c>
      <c r="U593" s="331">
        <v>5.38926174496644E-5</v>
      </c>
      <c r="V593" s="330" t="s">
        <v>2718</v>
      </c>
      <c r="W593" s="330" t="b">
        <v>0</v>
      </c>
      <c r="X593" s="330">
        <v>2021.0</v>
      </c>
      <c r="Y593" s="330" t="s">
        <v>2736</v>
      </c>
      <c r="Z593" s="330" t="s">
        <v>2713</v>
      </c>
      <c r="AA593" s="330"/>
      <c r="AB593" s="330" t="s">
        <v>2720</v>
      </c>
      <c r="AC593" s="330" t="s">
        <v>2737</v>
      </c>
      <c r="AD593" s="330" t="s">
        <v>419</v>
      </c>
    </row>
    <row r="594" ht="15.75" customHeight="1">
      <c r="A594" s="329" t="s">
        <v>418</v>
      </c>
      <c r="B594" s="330" t="s">
        <v>2710</v>
      </c>
      <c r="C594" s="330">
        <v>581.0</v>
      </c>
      <c r="D594" s="330">
        <v>147.0</v>
      </c>
      <c r="E594" s="330" t="s">
        <v>974</v>
      </c>
      <c r="F594" s="330" t="s">
        <v>2764</v>
      </c>
      <c r="G594" s="330"/>
      <c r="H594" s="330" t="s">
        <v>962</v>
      </c>
      <c r="I594" s="330" t="s">
        <v>2732</v>
      </c>
      <c r="J594" s="330"/>
      <c r="K594" s="330" t="s">
        <v>1188</v>
      </c>
      <c r="L594" s="330" t="s">
        <v>2748</v>
      </c>
      <c r="M594" s="330"/>
      <c r="N594" s="330" t="s">
        <v>2740</v>
      </c>
      <c r="O594" s="330" t="s">
        <v>2735</v>
      </c>
      <c r="P594" s="330">
        <v>1.20696</v>
      </c>
      <c r="Q594" s="330" t="s">
        <v>2717</v>
      </c>
      <c r="R594" s="330" t="s">
        <v>2715</v>
      </c>
      <c r="S594" s="330" t="s">
        <v>2718</v>
      </c>
      <c r="T594" s="330" t="s">
        <v>2719</v>
      </c>
      <c r="U594" s="330">
        <v>0.74997203822685</v>
      </c>
      <c r="V594" s="330" t="s">
        <v>2718</v>
      </c>
      <c r="W594" s="330" t="b">
        <v>0</v>
      </c>
      <c r="X594" s="330">
        <v>2021.0</v>
      </c>
      <c r="Y594" s="330" t="s">
        <v>2736</v>
      </c>
      <c r="Z594" s="330" t="s">
        <v>2713</v>
      </c>
      <c r="AA594" s="330"/>
      <c r="AB594" s="330" t="s">
        <v>2720</v>
      </c>
      <c r="AC594" s="330" t="s">
        <v>2737</v>
      </c>
      <c r="AD594" s="330" t="s">
        <v>419</v>
      </c>
    </row>
    <row r="595" ht="15.75" customHeight="1">
      <c r="A595" s="329" t="s">
        <v>418</v>
      </c>
      <c r="B595" s="330" t="s">
        <v>2710</v>
      </c>
      <c r="C595" s="330">
        <v>582.0</v>
      </c>
      <c r="D595" s="330">
        <v>147.0</v>
      </c>
      <c r="E595" s="330" t="s">
        <v>974</v>
      </c>
      <c r="F595" s="330" t="s">
        <v>2764</v>
      </c>
      <c r="G595" s="330"/>
      <c r="H595" s="330" t="s">
        <v>962</v>
      </c>
      <c r="I595" s="330" t="s">
        <v>2732</v>
      </c>
      <c r="J595" s="330"/>
      <c r="K595" s="330" t="s">
        <v>1188</v>
      </c>
      <c r="L595" s="330" t="s">
        <v>2748</v>
      </c>
      <c r="M595" s="330"/>
      <c r="N595" s="330" t="s">
        <v>2740</v>
      </c>
      <c r="O595" s="330" t="s">
        <v>2716</v>
      </c>
      <c r="P595" s="330">
        <v>1.18092</v>
      </c>
      <c r="Q595" s="330" t="s">
        <v>2717</v>
      </c>
      <c r="R595" s="330" t="s">
        <v>2715</v>
      </c>
      <c r="S595" s="330" t="s">
        <v>2718</v>
      </c>
      <c r="T595" s="330" t="s">
        <v>2719</v>
      </c>
      <c r="U595" s="330">
        <v>0.733791492164489</v>
      </c>
      <c r="V595" s="330" t="s">
        <v>2718</v>
      </c>
      <c r="W595" s="330" t="b">
        <v>0</v>
      </c>
      <c r="X595" s="330">
        <v>2021.0</v>
      </c>
      <c r="Y595" s="330" t="s">
        <v>2736</v>
      </c>
      <c r="Z595" s="330" t="s">
        <v>2713</v>
      </c>
      <c r="AA595" s="330"/>
      <c r="AB595" s="330" t="s">
        <v>2720</v>
      </c>
      <c r="AC595" s="330" t="s">
        <v>2737</v>
      </c>
      <c r="AD595" s="330" t="s">
        <v>419</v>
      </c>
    </row>
    <row r="596" ht="15.75" customHeight="1">
      <c r="A596" s="329" t="s">
        <v>418</v>
      </c>
      <c r="B596" s="330" t="s">
        <v>2710</v>
      </c>
      <c r="C596" s="330">
        <v>583.0</v>
      </c>
      <c r="D596" s="330">
        <v>147.0</v>
      </c>
      <c r="E596" s="330" t="s">
        <v>974</v>
      </c>
      <c r="F596" s="330" t="s">
        <v>2764</v>
      </c>
      <c r="G596" s="330"/>
      <c r="H596" s="330" t="s">
        <v>962</v>
      </c>
      <c r="I596" s="330" t="s">
        <v>2732</v>
      </c>
      <c r="J596" s="330"/>
      <c r="K596" s="330" t="s">
        <v>1188</v>
      </c>
      <c r="L596" s="330" t="s">
        <v>2748</v>
      </c>
      <c r="M596" s="330"/>
      <c r="N596" s="330" t="s">
        <v>2740</v>
      </c>
      <c r="O596" s="330" t="s">
        <v>2721</v>
      </c>
      <c r="P596" s="331">
        <v>8.0E-6</v>
      </c>
      <c r="Q596" s="330" t="s">
        <v>2717</v>
      </c>
      <c r="R596" s="330" t="s">
        <v>2715</v>
      </c>
      <c r="S596" s="330" t="s">
        <v>2718</v>
      </c>
      <c r="T596" s="330" t="s">
        <v>2719</v>
      </c>
      <c r="U596" s="331">
        <v>4.970981893196E-6</v>
      </c>
      <c r="V596" s="330" t="s">
        <v>2718</v>
      </c>
      <c r="W596" s="330" t="b">
        <v>0</v>
      </c>
      <c r="X596" s="330">
        <v>2021.0</v>
      </c>
      <c r="Y596" s="330" t="s">
        <v>2736</v>
      </c>
      <c r="Z596" s="330" t="s">
        <v>2713</v>
      </c>
      <c r="AA596" s="330"/>
      <c r="AB596" s="330" t="s">
        <v>2720</v>
      </c>
      <c r="AC596" s="330" t="s">
        <v>2737</v>
      </c>
      <c r="AD596" s="330" t="s">
        <v>419</v>
      </c>
    </row>
    <row r="597" ht="15.75" customHeight="1">
      <c r="A597" s="329" t="s">
        <v>418</v>
      </c>
      <c r="B597" s="330" t="s">
        <v>2710</v>
      </c>
      <c r="C597" s="330">
        <v>584.0</v>
      </c>
      <c r="D597" s="330">
        <v>147.0</v>
      </c>
      <c r="E597" s="330" t="s">
        <v>974</v>
      </c>
      <c r="F597" s="330" t="s">
        <v>2764</v>
      </c>
      <c r="G597" s="330"/>
      <c r="H597" s="330" t="s">
        <v>962</v>
      </c>
      <c r="I597" s="330" t="s">
        <v>2732</v>
      </c>
      <c r="J597" s="330"/>
      <c r="K597" s="330" t="s">
        <v>1188</v>
      </c>
      <c r="L597" s="330" t="s">
        <v>2748</v>
      </c>
      <c r="M597" s="330"/>
      <c r="N597" s="330" t="s">
        <v>2740</v>
      </c>
      <c r="O597" s="330" t="s">
        <v>2724</v>
      </c>
      <c r="P597" s="331">
        <v>8.6744966442953E-5</v>
      </c>
      <c r="Q597" s="330" t="s">
        <v>2717</v>
      </c>
      <c r="R597" s="330" t="s">
        <v>2715</v>
      </c>
      <c r="S597" s="330" t="s">
        <v>2718</v>
      </c>
      <c r="T597" s="330" t="s">
        <v>2719</v>
      </c>
      <c r="U597" s="331">
        <v>5.39009571892533E-5</v>
      </c>
      <c r="V597" s="330" t="s">
        <v>2718</v>
      </c>
      <c r="W597" s="330" t="b">
        <v>0</v>
      </c>
      <c r="X597" s="330">
        <v>2021.0</v>
      </c>
      <c r="Y597" s="330" t="s">
        <v>2736</v>
      </c>
      <c r="Z597" s="330" t="s">
        <v>2713</v>
      </c>
      <c r="AA597" s="330"/>
      <c r="AB597" s="330" t="s">
        <v>2720</v>
      </c>
      <c r="AC597" s="330" t="s">
        <v>2737</v>
      </c>
      <c r="AD597" s="330" t="s">
        <v>419</v>
      </c>
    </row>
    <row r="598" ht="15.75" customHeight="1">
      <c r="A598" s="329" t="s">
        <v>418</v>
      </c>
      <c r="B598" s="330" t="s">
        <v>2710</v>
      </c>
      <c r="C598" s="330">
        <v>585.0</v>
      </c>
      <c r="D598" s="330">
        <v>148.0</v>
      </c>
      <c r="E598" s="330" t="s">
        <v>974</v>
      </c>
      <c r="F598" s="330" t="s">
        <v>2764</v>
      </c>
      <c r="G598" s="330"/>
      <c r="H598" s="330" t="s">
        <v>962</v>
      </c>
      <c r="I598" s="330" t="s">
        <v>2732</v>
      </c>
      <c r="J598" s="330"/>
      <c r="K598" s="330" t="s">
        <v>1188</v>
      </c>
      <c r="L598" s="330" t="s">
        <v>2749</v>
      </c>
      <c r="M598" s="330"/>
      <c r="N598" s="330" t="s">
        <v>2740</v>
      </c>
      <c r="O598" s="330" t="s">
        <v>2735</v>
      </c>
      <c r="P598" s="330">
        <v>1.59672</v>
      </c>
      <c r="Q598" s="330" t="s">
        <v>2717</v>
      </c>
      <c r="R598" s="330" t="s">
        <v>2715</v>
      </c>
      <c r="S598" s="330" t="s">
        <v>2718</v>
      </c>
      <c r="T598" s="330" t="s">
        <v>2719</v>
      </c>
      <c r="U598" s="330">
        <v>0.992158276063479</v>
      </c>
      <c r="V598" s="330" t="s">
        <v>2718</v>
      </c>
      <c r="W598" s="330" t="b">
        <v>0</v>
      </c>
      <c r="X598" s="330">
        <v>2021.0</v>
      </c>
      <c r="Y598" s="330" t="s">
        <v>2736</v>
      </c>
      <c r="Z598" s="330" t="s">
        <v>2713</v>
      </c>
      <c r="AA598" s="330"/>
      <c r="AB598" s="330" t="s">
        <v>2720</v>
      </c>
      <c r="AC598" s="330" t="s">
        <v>2737</v>
      </c>
      <c r="AD598" s="330" t="s">
        <v>419</v>
      </c>
    </row>
    <row r="599" ht="15.75" customHeight="1">
      <c r="A599" s="329" t="s">
        <v>418</v>
      </c>
      <c r="B599" s="330" t="s">
        <v>2710</v>
      </c>
      <c r="C599" s="330">
        <v>586.0</v>
      </c>
      <c r="D599" s="330">
        <v>148.0</v>
      </c>
      <c r="E599" s="330" t="s">
        <v>974</v>
      </c>
      <c r="F599" s="330" t="s">
        <v>2764</v>
      </c>
      <c r="G599" s="330"/>
      <c r="H599" s="330" t="s">
        <v>962</v>
      </c>
      <c r="I599" s="330" t="s">
        <v>2732</v>
      </c>
      <c r="J599" s="330"/>
      <c r="K599" s="330" t="s">
        <v>1188</v>
      </c>
      <c r="L599" s="330" t="s">
        <v>2749</v>
      </c>
      <c r="M599" s="330"/>
      <c r="N599" s="330" t="s">
        <v>2740</v>
      </c>
      <c r="O599" s="330" t="s">
        <v>2716</v>
      </c>
      <c r="P599" s="330">
        <v>1.57067</v>
      </c>
      <c r="Q599" s="330" t="s">
        <v>2717</v>
      </c>
      <c r="R599" s="330" t="s">
        <v>2715</v>
      </c>
      <c r="S599" s="330" t="s">
        <v>2718</v>
      </c>
      <c r="T599" s="330" t="s">
        <v>2719</v>
      </c>
      <c r="U599" s="330">
        <v>0.975971516273752</v>
      </c>
      <c r="V599" s="330" t="s">
        <v>2718</v>
      </c>
      <c r="W599" s="330" t="b">
        <v>0</v>
      </c>
      <c r="X599" s="330">
        <v>2021.0</v>
      </c>
      <c r="Y599" s="330" t="s">
        <v>2736</v>
      </c>
      <c r="Z599" s="330" t="s">
        <v>2713</v>
      </c>
      <c r="AA599" s="330"/>
      <c r="AB599" s="330" t="s">
        <v>2720</v>
      </c>
      <c r="AC599" s="330" t="s">
        <v>2737</v>
      </c>
      <c r="AD599" s="330" t="s">
        <v>419</v>
      </c>
    </row>
    <row r="600" ht="15.75" customHeight="1">
      <c r="A600" s="329" t="s">
        <v>418</v>
      </c>
      <c r="B600" s="330" t="s">
        <v>2710</v>
      </c>
      <c r="C600" s="330">
        <v>587.0</v>
      </c>
      <c r="D600" s="330">
        <v>148.0</v>
      </c>
      <c r="E600" s="330" t="s">
        <v>974</v>
      </c>
      <c r="F600" s="330" t="s">
        <v>2764</v>
      </c>
      <c r="G600" s="330"/>
      <c r="H600" s="330" t="s">
        <v>962</v>
      </c>
      <c r="I600" s="330" t="s">
        <v>2732</v>
      </c>
      <c r="J600" s="330"/>
      <c r="K600" s="330" t="s">
        <v>1188</v>
      </c>
      <c r="L600" s="330" t="s">
        <v>2749</v>
      </c>
      <c r="M600" s="330"/>
      <c r="N600" s="330" t="s">
        <v>2740</v>
      </c>
      <c r="O600" s="330" t="s">
        <v>2721</v>
      </c>
      <c r="P600" s="331">
        <v>8.0E-6</v>
      </c>
      <c r="Q600" s="330" t="s">
        <v>2717</v>
      </c>
      <c r="R600" s="330" t="s">
        <v>2715</v>
      </c>
      <c r="S600" s="330" t="s">
        <v>2718</v>
      </c>
      <c r="T600" s="330" t="s">
        <v>2719</v>
      </c>
      <c r="U600" s="331">
        <v>4.970981893196E-6</v>
      </c>
      <c r="V600" s="330" t="s">
        <v>2718</v>
      </c>
      <c r="W600" s="330" t="b">
        <v>0</v>
      </c>
      <c r="X600" s="330">
        <v>2021.0</v>
      </c>
      <c r="Y600" s="330" t="s">
        <v>2736</v>
      </c>
      <c r="Z600" s="330" t="s">
        <v>2713</v>
      </c>
      <c r="AA600" s="330"/>
      <c r="AB600" s="330" t="s">
        <v>2720</v>
      </c>
      <c r="AC600" s="330" t="s">
        <v>2737</v>
      </c>
      <c r="AD600" s="330" t="s">
        <v>419</v>
      </c>
    </row>
    <row r="601" ht="15.75" customHeight="1">
      <c r="A601" s="329" t="s">
        <v>418</v>
      </c>
      <c r="B601" s="330" t="s">
        <v>2710</v>
      </c>
      <c r="C601" s="330">
        <v>588.0</v>
      </c>
      <c r="D601" s="330">
        <v>148.0</v>
      </c>
      <c r="E601" s="330" t="s">
        <v>974</v>
      </c>
      <c r="F601" s="330" t="s">
        <v>2764</v>
      </c>
      <c r="G601" s="330"/>
      <c r="H601" s="330" t="s">
        <v>962</v>
      </c>
      <c r="I601" s="330" t="s">
        <v>2732</v>
      </c>
      <c r="J601" s="330"/>
      <c r="K601" s="330" t="s">
        <v>1188</v>
      </c>
      <c r="L601" s="330" t="s">
        <v>2749</v>
      </c>
      <c r="M601" s="330"/>
      <c r="N601" s="330" t="s">
        <v>2740</v>
      </c>
      <c r="O601" s="330" t="s">
        <v>2724</v>
      </c>
      <c r="P601" s="331">
        <v>8.6744966442953E-5</v>
      </c>
      <c r="Q601" s="330" t="s">
        <v>2717</v>
      </c>
      <c r="R601" s="330" t="s">
        <v>2715</v>
      </c>
      <c r="S601" s="330" t="s">
        <v>2718</v>
      </c>
      <c r="T601" s="330" t="s">
        <v>2719</v>
      </c>
      <c r="U601" s="331">
        <v>5.39009571892533E-5</v>
      </c>
      <c r="V601" s="330" t="s">
        <v>2718</v>
      </c>
      <c r="W601" s="330" t="b">
        <v>0</v>
      </c>
      <c r="X601" s="330">
        <v>2021.0</v>
      </c>
      <c r="Y601" s="330" t="s">
        <v>2736</v>
      </c>
      <c r="Z601" s="330" t="s">
        <v>2713</v>
      </c>
      <c r="AA601" s="330"/>
      <c r="AB601" s="330" t="s">
        <v>2720</v>
      </c>
      <c r="AC601" s="330" t="s">
        <v>2737</v>
      </c>
      <c r="AD601" s="330" t="s">
        <v>419</v>
      </c>
    </row>
    <row r="602" ht="15.75" customHeight="1">
      <c r="A602" s="329" t="s">
        <v>418</v>
      </c>
      <c r="B602" s="330" t="s">
        <v>2710</v>
      </c>
      <c r="C602" s="330">
        <v>589.0</v>
      </c>
      <c r="D602" s="330">
        <v>149.0</v>
      </c>
      <c r="E602" s="330" t="s">
        <v>974</v>
      </c>
      <c r="F602" s="330" t="s">
        <v>2764</v>
      </c>
      <c r="G602" s="330"/>
      <c r="H602" s="330" t="s">
        <v>962</v>
      </c>
      <c r="I602" s="330" t="s">
        <v>2732</v>
      </c>
      <c r="J602" s="330"/>
      <c r="K602" s="330" t="s">
        <v>1188</v>
      </c>
      <c r="L602" s="330" t="s">
        <v>2750</v>
      </c>
      <c r="M602" s="330"/>
      <c r="N602" s="330" t="s">
        <v>2740</v>
      </c>
      <c r="O602" s="330" t="s">
        <v>2735</v>
      </c>
      <c r="P602" s="330">
        <v>1.98648</v>
      </c>
      <c r="Q602" s="330" t="s">
        <v>2717</v>
      </c>
      <c r="R602" s="330" t="s">
        <v>2715</v>
      </c>
      <c r="S602" s="330" t="s">
        <v>2718</v>
      </c>
      <c r="T602" s="330" t="s">
        <v>2719</v>
      </c>
      <c r="U602" s="330">
        <v>1.2343445139001</v>
      </c>
      <c r="V602" s="330" t="s">
        <v>2718</v>
      </c>
      <c r="W602" s="330" t="b">
        <v>0</v>
      </c>
      <c r="X602" s="330">
        <v>2021.0</v>
      </c>
      <c r="Y602" s="330" t="s">
        <v>2736</v>
      </c>
      <c r="Z602" s="330" t="s">
        <v>2713</v>
      </c>
      <c r="AA602" s="330"/>
      <c r="AB602" s="330" t="s">
        <v>2720</v>
      </c>
      <c r="AC602" s="330" t="s">
        <v>2737</v>
      </c>
      <c r="AD602" s="330" t="s">
        <v>419</v>
      </c>
    </row>
    <row r="603" ht="15.75" customHeight="1">
      <c r="A603" s="329" t="s">
        <v>418</v>
      </c>
      <c r="B603" s="330" t="s">
        <v>2710</v>
      </c>
      <c r="C603" s="330">
        <v>590.0</v>
      </c>
      <c r="D603" s="330">
        <v>149.0</v>
      </c>
      <c r="E603" s="330" t="s">
        <v>974</v>
      </c>
      <c r="F603" s="330" t="s">
        <v>2764</v>
      </c>
      <c r="G603" s="330"/>
      <c r="H603" s="330" t="s">
        <v>962</v>
      </c>
      <c r="I603" s="330" t="s">
        <v>2732</v>
      </c>
      <c r="J603" s="330"/>
      <c r="K603" s="330" t="s">
        <v>1188</v>
      </c>
      <c r="L603" s="330" t="s">
        <v>2750</v>
      </c>
      <c r="M603" s="330"/>
      <c r="N603" s="330" t="s">
        <v>2740</v>
      </c>
      <c r="O603" s="330" t="s">
        <v>2716</v>
      </c>
      <c r="P603" s="330">
        <v>1.96043</v>
      </c>
      <c r="Q603" s="330" t="s">
        <v>2717</v>
      </c>
      <c r="R603" s="330" t="s">
        <v>2715</v>
      </c>
      <c r="S603" s="330" t="s">
        <v>2718</v>
      </c>
      <c r="T603" s="330" t="s">
        <v>2719</v>
      </c>
      <c r="U603" s="330">
        <v>1.21815775411038</v>
      </c>
      <c r="V603" s="330" t="s">
        <v>2718</v>
      </c>
      <c r="W603" s="330" t="b">
        <v>0</v>
      </c>
      <c r="X603" s="330">
        <v>2021.0</v>
      </c>
      <c r="Y603" s="330" t="s">
        <v>2736</v>
      </c>
      <c r="Z603" s="330" t="s">
        <v>2713</v>
      </c>
      <c r="AA603" s="330"/>
      <c r="AB603" s="330" t="s">
        <v>2720</v>
      </c>
      <c r="AC603" s="330" t="s">
        <v>2737</v>
      </c>
      <c r="AD603" s="330" t="s">
        <v>419</v>
      </c>
    </row>
    <row r="604" ht="15.75" customHeight="1">
      <c r="A604" s="329" t="s">
        <v>418</v>
      </c>
      <c r="B604" s="330" t="s">
        <v>2710</v>
      </c>
      <c r="C604" s="330">
        <v>591.0</v>
      </c>
      <c r="D604" s="330">
        <v>149.0</v>
      </c>
      <c r="E604" s="330" t="s">
        <v>974</v>
      </c>
      <c r="F604" s="330" t="s">
        <v>2764</v>
      </c>
      <c r="G604" s="330"/>
      <c r="H604" s="330" t="s">
        <v>962</v>
      </c>
      <c r="I604" s="330" t="s">
        <v>2732</v>
      </c>
      <c r="J604" s="330"/>
      <c r="K604" s="330" t="s">
        <v>1188</v>
      </c>
      <c r="L604" s="330" t="s">
        <v>2750</v>
      </c>
      <c r="M604" s="330"/>
      <c r="N604" s="330" t="s">
        <v>2740</v>
      </c>
      <c r="O604" s="330" t="s">
        <v>2721</v>
      </c>
      <c r="P604" s="331">
        <v>8.0E-6</v>
      </c>
      <c r="Q604" s="330" t="s">
        <v>2717</v>
      </c>
      <c r="R604" s="330" t="s">
        <v>2715</v>
      </c>
      <c r="S604" s="330" t="s">
        <v>2718</v>
      </c>
      <c r="T604" s="330" t="s">
        <v>2719</v>
      </c>
      <c r="U604" s="331">
        <v>4.970981893196E-6</v>
      </c>
      <c r="V604" s="330" t="s">
        <v>2718</v>
      </c>
      <c r="W604" s="330" t="b">
        <v>0</v>
      </c>
      <c r="X604" s="330">
        <v>2021.0</v>
      </c>
      <c r="Y604" s="330" t="s">
        <v>2736</v>
      </c>
      <c r="Z604" s="330" t="s">
        <v>2713</v>
      </c>
      <c r="AA604" s="330"/>
      <c r="AB604" s="330" t="s">
        <v>2720</v>
      </c>
      <c r="AC604" s="330" t="s">
        <v>2737</v>
      </c>
      <c r="AD604" s="330" t="s">
        <v>419</v>
      </c>
    </row>
    <row r="605" ht="15.75" customHeight="1">
      <c r="A605" s="329" t="s">
        <v>418</v>
      </c>
      <c r="B605" s="330" t="s">
        <v>2710</v>
      </c>
      <c r="C605" s="330">
        <v>592.0</v>
      </c>
      <c r="D605" s="330">
        <v>149.0</v>
      </c>
      <c r="E605" s="330" t="s">
        <v>974</v>
      </c>
      <c r="F605" s="330" t="s">
        <v>2764</v>
      </c>
      <c r="G605" s="330"/>
      <c r="H605" s="330" t="s">
        <v>962</v>
      </c>
      <c r="I605" s="330" t="s">
        <v>2732</v>
      </c>
      <c r="J605" s="330"/>
      <c r="K605" s="330" t="s">
        <v>1188</v>
      </c>
      <c r="L605" s="330" t="s">
        <v>2750</v>
      </c>
      <c r="M605" s="330"/>
      <c r="N605" s="330" t="s">
        <v>2740</v>
      </c>
      <c r="O605" s="330" t="s">
        <v>2724</v>
      </c>
      <c r="P605" s="331">
        <v>8.6744966442953E-5</v>
      </c>
      <c r="Q605" s="330" t="s">
        <v>2717</v>
      </c>
      <c r="R605" s="330" t="s">
        <v>2715</v>
      </c>
      <c r="S605" s="330" t="s">
        <v>2718</v>
      </c>
      <c r="T605" s="330" t="s">
        <v>2719</v>
      </c>
      <c r="U605" s="331">
        <v>5.39009571892533E-5</v>
      </c>
      <c r="V605" s="330" t="s">
        <v>2718</v>
      </c>
      <c r="W605" s="330" t="b">
        <v>0</v>
      </c>
      <c r="X605" s="330">
        <v>2021.0</v>
      </c>
      <c r="Y605" s="330" t="s">
        <v>2736</v>
      </c>
      <c r="Z605" s="330" t="s">
        <v>2713</v>
      </c>
      <c r="AA605" s="330"/>
      <c r="AB605" s="330" t="s">
        <v>2720</v>
      </c>
      <c r="AC605" s="330" t="s">
        <v>2737</v>
      </c>
      <c r="AD605" s="330" t="s">
        <v>419</v>
      </c>
    </row>
    <row r="606" ht="15.75" customHeight="1">
      <c r="A606" s="329" t="s">
        <v>418</v>
      </c>
      <c r="B606" s="330" t="s">
        <v>2710</v>
      </c>
      <c r="C606" s="330">
        <v>593.0</v>
      </c>
      <c r="D606" s="330">
        <v>150.0</v>
      </c>
      <c r="E606" s="330" t="s">
        <v>974</v>
      </c>
      <c r="F606" s="330" t="s">
        <v>2764</v>
      </c>
      <c r="G606" s="330"/>
      <c r="H606" s="330" t="s">
        <v>962</v>
      </c>
      <c r="I606" s="330" t="s">
        <v>2732</v>
      </c>
      <c r="J606" s="330"/>
      <c r="K606" s="330" t="s">
        <v>1188</v>
      </c>
      <c r="L606" s="330" t="s">
        <v>2733</v>
      </c>
      <c r="M606" s="330"/>
      <c r="N606" s="330" t="s">
        <v>2740</v>
      </c>
      <c r="O606" s="330" t="s">
        <v>2735</v>
      </c>
      <c r="P606" s="330">
        <v>1.69456</v>
      </c>
      <c r="Q606" s="330" t="s">
        <v>2717</v>
      </c>
      <c r="R606" s="330" t="s">
        <v>2715</v>
      </c>
      <c r="S606" s="330" t="s">
        <v>2718</v>
      </c>
      <c r="T606" s="330" t="s">
        <v>2719</v>
      </c>
      <c r="U606" s="330">
        <v>1.05295338461729</v>
      </c>
      <c r="V606" s="330" t="s">
        <v>2718</v>
      </c>
      <c r="W606" s="330" t="b">
        <v>0</v>
      </c>
      <c r="X606" s="330">
        <v>2021.0</v>
      </c>
      <c r="Y606" s="330" t="s">
        <v>2736</v>
      </c>
      <c r="Z606" s="330" t="s">
        <v>2713</v>
      </c>
      <c r="AA606" s="330"/>
      <c r="AB606" s="330" t="s">
        <v>2720</v>
      </c>
      <c r="AC606" s="330" t="s">
        <v>2737</v>
      </c>
      <c r="AD606" s="330" t="s">
        <v>419</v>
      </c>
    </row>
    <row r="607" ht="15.75" customHeight="1">
      <c r="A607" s="329" t="s">
        <v>418</v>
      </c>
      <c r="B607" s="330" t="s">
        <v>2710</v>
      </c>
      <c r="C607" s="330">
        <v>594.0</v>
      </c>
      <c r="D607" s="330">
        <v>150.0</v>
      </c>
      <c r="E607" s="330" t="s">
        <v>974</v>
      </c>
      <c r="F607" s="330" t="s">
        <v>2764</v>
      </c>
      <c r="G607" s="330"/>
      <c r="H607" s="330" t="s">
        <v>962</v>
      </c>
      <c r="I607" s="330" t="s">
        <v>2732</v>
      </c>
      <c r="J607" s="330"/>
      <c r="K607" s="330" t="s">
        <v>1188</v>
      </c>
      <c r="L607" s="330" t="s">
        <v>2733</v>
      </c>
      <c r="M607" s="330"/>
      <c r="N607" s="330" t="s">
        <v>2740</v>
      </c>
      <c r="O607" s="330" t="s">
        <v>2716</v>
      </c>
      <c r="P607" s="330">
        <v>1.66851</v>
      </c>
      <c r="Q607" s="330" t="s">
        <v>2717</v>
      </c>
      <c r="R607" s="330" t="s">
        <v>2715</v>
      </c>
      <c r="S607" s="330" t="s">
        <v>2718</v>
      </c>
      <c r="T607" s="330" t="s">
        <v>2719</v>
      </c>
      <c r="U607" s="330">
        <v>1.03676662482756</v>
      </c>
      <c r="V607" s="330" t="s">
        <v>2718</v>
      </c>
      <c r="W607" s="330" t="b">
        <v>0</v>
      </c>
      <c r="X607" s="330">
        <v>2021.0</v>
      </c>
      <c r="Y607" s="330" t="s">
        <v>2736</v>
      </c>
      <c r="Z607" s="330" t="s">
        <v>2713</v>
      </c>
      <c r="AA607" s="330"/>
      <c r="AB607" s="330" t="s">
        <v>2720</v>
      </c>
      <c r="AC607" s="330" t="s">
        <v>2737</v>
      </c>
      <c r="AD607" s="330" t="s">
        <v>419</v>
      </c>
    </row>
    <row r="608" ht="15.75" customHeight="1">
      <c r="A608" s="329" t="s">
        <v>418</v>
      </c>
      <c r="B608" s="330" t="s">
        <v>2710</v>
      </c>
      <c r="C608" s="330">
        <v>595.0</v>
      </c>
      <c r="D608" s="330">
        <v>150.0</v>
      </c>
      <c r="E608" s="330" t="s">
        <v>974</v>
      </c>
      <c r="F608" s="330" t="s">
        <v>2764</v>
      </c>
      <c r="G608" s="330"/>
      <c r="H608" s="330" t="s">
        <v>962</v>
      </c>
      <c r="I608" s="330" t="s">
        <v>2732</v>
      </c>
      <c r="J608" s="330"/>
      <c r="K608" s="330" t="s">
        <v>1188</v>
      </c>
      <c r="L608" s="330" t="s">
        <v>2733</v>
      </c>
      <c r="M608" s="330"/>
      <c r="N608" s="330" t="s">
        <v>2740</v>
      </c>
      <c r="O608" s="330" t="s">
        <v>2721</v>
      </c>
      <c r="P608" s="331">
        <v>8.0E-6</v>
      </c>
      <c r="Q608" s="330" t="s">
        <v>2717</v>
      </c>
      <c r="R608" s="330" t="s">
        <v>2715</v>
      </c>
      <c r="S608" s="330" t="s">
        <v>2718</v>
      </c>
      <c r="T608" s="330" t="s">
        <v>2719</v>
      </c>
      <c r="U608" s="331">
        <v>4.970981893196E-6</v>
      </c>
      <c r="V608" s="330" t="s">
        <v>2718</v>
      </c>
      <c r="W608" s="330" t="b">
        <v>0</v>
      </c>
      <c r="X608" s="330">
        <v>2021.0</v>
      </c>
      <c r="Y608" s="330" t="s">
        <v>2736</v>
      </c>
      <c r="Z608" s="330" t="s">
        <v>2713</v>
      </c>
      <c r="AA608" s="330"/>
      <c r="AB608" s="330" t="s">
        <v>2720</v>
      </c>
      <c r="AC608" s="330" t="s">
        <v>2737</v>
      </c>
      <c r="AD608" s="330" t="s">
        <v>419</v>
      </c>
    </row>
    <row r="609" ht="15.75" customHeight="1">
      <c r="A609" s="329" t="s">
        <v>418</v>
      </c>
      <c r="B609" s="330" t="s">
        <v>2710</v>
      </c>
      <c r="C609" s="330">
        <v>596.0</v>
      </c>
      <c r="D609" s="330">
        <v>150.0</v>
      </c>
      <c r="E609" s="330" t="s">
        <v>974</v>
      </c>
      <c r="F609" s="330" t="s">
        <v>2764</v>
      </c>
      <c r="G609" s="330"/>
      <c r="H609" s="330" t="s">
        <v>962</v>
      </c>
      <c r="I609" s="330" t="s">
        <v>2732</v>
      </c>
      <c r="J609" s="330"/>
      <c r="K609" s="330" t="s">
        <v>1188</v>
      </c>
      <c r="L609" s="330" t="s">
        <v>2733</v>
      </c>
      <c r="M609" s="330"/>
      <c r="N609" s="330" t="s">
        <v>2740</v>
      </c>
      <c r="O609" s="330" t="s">
        <v>2724</v>
      </c>
      <c r="P609" s="331">
        <v>8.6744966442953E-5</v>
      </c>
      <c r="Q609" s="330" t="s">
        <v>2717</v>
      </c>
      <c r="R609" s="330" t="s">
        <v>2715</v>
      </c>
      <c r="S609" s="330" t="s">
        <v>2718</v>
      </c>
      <c r="T609" s="330" t="s">
        <v>2719</v>
      </c>
      <c r="U609" s="331">
        <v>5.39009571892533E-5</v>
      </c>
      <c r="V609" s="330" t="s">
        <v>2718</v>
      </c>
      <c r="W609" s="330" t="b">
        <v>0</v>
      </c>
      <c r="X609" s="330">
        <v>2021.0</v>
      </c>
      <c r="Y609" s="330" t="s">
        <v>2736</v>
      </c>
      <c r="Z609" s="330" t="s">
        <v>2713</v>
      </c>
      <c r="AA609" s="330"/>
      <c r="AB609" s="330" t="s">
        <v>2720</v>
      </c>
      <c r="AC609" s="330" t="s">
        <v>2737</v>
      </c>
      <c r="AD609" s="330" t="s">
        <v>419</v>
      </c>
    </row>
    <row r="610" ht="15.75" customHeight="1">
      <c r="A610" s="329" t="s">
        <v>418</v>
      </c>
      <c r="B610" s="330" t="s">
        <v>2710</v>
      </c>
      <c r="C610" s="330">
        <v>597.0</v>
      </c>
      <c r="D610" s="330">
        <v>151.0</v>
      </c>
      <c r="E610" s="330" t="s">
        <v>974</v>
      </c>
      <c r="F610" s="330" t="s">
        <v>2765</v>
      </c>
      <c r="G610" s="330"/>
      <c r="H610" s="330" t="s">
        <v>962</v>
      </c>
      <c r="I610" s="330" t="s">
        <v>2732</v>
      </c>
      <c r="J610" s="330"/>
      <c r="K610" s="330" t="s">
        <v>1188</v>
      </c>
      <c r="L610" s="330" t="s">
        <v>2748</v>
      </c>
      <c r="M610" s="330"/>
      <c r="N610" s="330" t="s">
        <v>2734</v>
      </c>
      <c r="O610" s="330" t="s">
        <v>2735</v>
      </c>
      <c r="P610" s="330">
        <v>0.76736</v>
      </c>
      <c r="Q610" s="330" t="s">
        <v>2717</v>
      </c>
      <c r="R610" s="330" t="s">
        <v>2719</v>
      </c>
      <c r="S610" s="330" t="s">
        <v>2718</v>
      </c>
      <c r="T610" s="330" t="s">
        <v>2719</v>
      </c>
      <c r="U610" s="330">
        <v>0.76736</v>
      </c>
      <c r="V610" s="330" t="s">
        <v>2718</v>
      </c>
      <c r="W610" s="330" t="b">
        <v>0</v>
      </c>
      <c r="X610" s="330">
        <v>2021.0</v>
      </c>
      <c r="Y610" s="330" t="s">
        <v>2736</v>
      </c>
      <c r="Z610" s="330" t="s">
        <v>2713</v>
      </c>
      <c r="AA610" s="330"/>
      <c r="AB610" s="330" t="s">
        <v>2720</v>
      </c>
      <c r="AC610" s="330" t="s">
        <v>2737</v>
      </c>
      <c r="AD610" s="330" t="s">
        <v>419</v>
      </c>
    </row>
    <row r="611" ht="15.75" customHeight="1">
      <c r="A611" s="329" t="s">
        <v>418</v>
      </c>
      <c r="B611" s="330" t="s">
        <v>2710</v>
      </c>
      <c r="C611" s="330">
        <v>598.0</v>
      </c>
      <c r="D611" s="330">
        <v>151.0</v>
      </c>
      <c r="E611" s="330" t="s">
        <v>974</v>
      </c>
      <c r="F611" s="330" t="s">
        <v>2765</v>
      </c>
      <c r="G611" s="330"/>
      <c r="H611" s="330" t="s">
        <v>962</v>
      </c>
      <c r="I611" s="330" t="s">
        <v>2732</v>
      </c>
      <c r="J611" s="330"/>
      <c r="K611" s="330" t="s">
        <v>1188</v>
      </c>
      <c r="L611" s="330" t="s">
        <v>2748</v>
      </c>
      <c r="M611" s="330"/>
      <c r="N611" s="330" t="s">
        <v>2734</v>
      </c>
      <c r="O611" s="330" t="s">
        <v>2716</v>
      </c>
      <c r="P611" s="330">
        <v>0.75378</v>
      </c>
      <c r="Q611" s="330" t="s">
        <v>2717</v>
      </c>
      <c r="R611" s="330" t="s">
        <v>2719</v>
      </c>
      <c r="S611" s="330" t="s">
        <v>2718</v>
      </c>
      <c r="T611" s="330" t="s">
        <v>2719</v>
      </c>
      <c r="U611" s="330">
        <v>0.75378</v>
      </c>
      <c r="V611" s="330" t="s">
        <v>2718</v>
      </c>
      <c r="W611" s="330" t="b">
        <v>0</v>
      </c>
      <c r="X611" s="330">
        <v>2021.0</v>
      </c>
      <c r="Y611" s="330" t="s">
        <v>2736</v>
      </c>
      <c r="Z611" s="330" t="s">
        <v>2713</v>
      </c>
      <c r="AA611" s="330"/>
      <c r="AB611" s="330" t="s">
        <v>2720</v>
      </c>
      <c r="AC611" s="330" t="s">
        <v>2737</v>
      </c>
      <c r="AD611" s="330" t="s">
        <v>419</v>
      </c>
    </row>
    <row r="612" ht="15.75" customHeight="1">
      <c r="A612" s="329" t="s">
        <v>418</v>
      </c>
      <c r="B612" s="330" t="s">
        <v>2710</v>
      </c>
      <c r="C612" s="330">
        <v>599.0</v>
      </c>
      <c r="D612" s="330">
        <v>151.0</v>
      </c>
      <c r="E612" s="330" t="s">
        <v>974</v>
      </c>
      <c r="F612" s="330" t="s">
        <v>2765</v>
      </c>
      <c r="G612" s="330"/>
      <c r="H612" s="330" t="s">
        <v>962</v>
      </c>
      <c r="I612" s="330" t="s">
        <v>2732</v>
      </c>
      <c r="J612" s="330"/>
      <c r="K612" s="330" t="s">
        <v>1188</v>
      </c>
      <c r="L612" s="330" t="s">
        <v>2748</v>
      </c>
      <c r="M612" s="330"/>
      <c r="N612" s="330" t="s">
        <v>2734</v>
      </c>
      <c r="O612" s="330" t="s">
        <v>2721</v>
      </c>
      <c r="P612" s="331">
        <v>5.6E-6</v>
      </c>
      <c r="Q612" s="330" t="s">
        <v>2717</v>
      </c>
      <c r="R612" s="330" t="s">
        <v>2719</v>
      </c>
      <c r="S612" s="330" t="s">
        <v>2718</v>
      </c>
      <c r="T612" s="330" t="s">
        <v>2719</v>
      </c>
      <c r="U612" s="331">
        <v>5.6E-6</v>
      </c>
      <c r="V612" s="330" t="s">
        <v>2718</v>
      </c>
      <c r="W612" s="330" t="b">
        <v>0</v>
      </c>
      <c r="X612" s="330">
        <v>2021.0</v>
      </c>
      <c r="Y612" s="330" t="s">
        <v>2736</v>
      </c>
      <c r="Z612" s="330" t="s">
        <v>2713</v>
      </c>
      <c r="AA612" s="330"/>
      <c r="AB612" s="330" t="s">
        <v>2720</v>
      </c>
      <c r="AC612" s="330" t="s">
        <v>2737</v>
      </c>
      <c r="AD612" s="330" t="s">
        <v>419</v>
      </c>
    </row>
    <row r="613" ht="15.75" customHeight="1">
      <c r="A613" s="329" t="s">
        <v>418</v>
      </c>
      <c r="B613" s="330" t="s">
        <v>2710</v>
      </c>
      <c r="C613" s="330">
        <v>600.0</v>
      </c>
      <c r="D613" s="330">
        <v>151.0</v>
      </c>
      <c r="E613" s="330" t="s">
        <v>974</v>
      </c>
      <c r="F613" s="330" t="s">
        <v>2765</v>
      </c>
      <c r="G613" s="330"/>
      <c r="H613" s="330" t="s">
        <v>962</v>
      </c>
      <c r="I613" s="330" t="s">
        <v>2732</v>
      </c>
      <c r="J613" s="330"/>
      <c r="K613" s="330" t="s">
        <v>1188</v>
      </c>
      <c r="L613" s="330" t="s">
        <v>2748</v>
      </c>
      <c r="M613" s="330"/>
      <c r="N613" s="330" t="s">
        <v>2734</v>
      </c>
      <c r="O613" s="330" t="s">
        <v>2724</v>
      </c>
      <c r="P613" s="331">
        <v>4.51006711409396E-5</v>
      </c>
      <c r="Q613" s="330" t="s">
        <v>2717</v>
      </c>
      <c r="R613" s="330" t="s">
        <v>2719</v>
      </c>
      <c r="S613" s="330" t="s">
        <v>2718</v>
      </c>
      <c r="T613" s="330" t="s">
        <v>2719</v>
      </c>
      <c r="U613" s="331">
        <v>4.51006711409396E-5</v>
      </c>
      <c r="V613" s="330" t="s">
        <v>2718</v>
      </c>
      <c r="W613" s="330" t="b">
        <v>0</v>
      </c>
      <c r="X613" s="330">
        <v>2021.0</v>
      </c>
      <c r="Y613" s="330" t="s">
        <v>2736</v>
      </c>
      <c r="Z613" s="330" t="s">
        <v>2713</v>
      </c>
      <c r="AA613" s="330"/>
      <c r="AB613" s="330" t="s">
        <v>2720</v>
      </c>
      <c r="AC613" s="330" t="s">
        <v>2737</v>
      </c>
      <c r="AD613" s="330" t="s">
        <v>419</v>
      </c>
    </row>
    <row r="614" ht="15.75" customHeight="1">
      <c r="A614" s="329" t="s">
        <v>418</v>
      </c>
      <c r="B614" s="330" t="s">
        <v>2710</v>
      </c>
      <c r="C614" s="330">
        <v>601.0</v>
      </c>
      <c r="D614" s="330">
        <v>152.0</v>
      </c>
      <c r="E614" s="330" t="s">
        <v>974</v>
      </c>
      <c r="F614" s="330" t="s">
        <v>2765</v>
      </c>
      <c r="G614" s="330"/>
      <c r="H614" s="330" t="s">
        <v>962</v>
      </c>
      <c r="I614" s="330" t="s">
        <v>2732</v>
      </c>
      <c r="J614" s="330"/>
      <c r="K614" s="330" t="s">
        <v>1188</v>
      </c>
      <c r="L614" s="330" t="s">
        <v>2749</v>
      </c>
      <c r="M614" s="330"/>
      <c r="N614" s="330" t="s">
        <v>2734</v>
      </c>
      <c r="O614" s="330" t="s">
        <v>2735</v>
      </c>
      <c r="P614" s="330">
        <v>0.97017</v>
      </c>
      <c r="Q614" s="330" t="s">
        <v>2717</v>
      </c>
      <c r="R614" s="330" t="s">
        <v>2719</v>
      </c>
      <c r="S614" s="330" t="s">
        <v>2718</v>
      </c>
      <c r="T614" s="330" t="s">
        <v>2719</v>
      </c>
      <c r="U614" s="330">
        <v>0.97017</v>
      </c>
      <c r="V614" s="330" t="s">
        <v>2718</v>
      </c>
      <c r="W614" s="330" t="b">
        <v>0</v>
      </c>
      <c r="X614" s="330">
        <v>2021.0</v>
      </c>
      <c r="Y614" s="330" t="s">
        <v>2736</v>
      </c>
      <c r="Z614" s="330" t="s">
        <v>2713</v>
      </c>
      <c r="AA614" s="330"/>
      <c r="AB614" s="330" t="s">
        <v>2720</v>
      </c>
      <c r="AC614" s="330" t="s">
        <v>2737</v>
      </c>
      <c r="AD614" s="330" t="s">
        <v>419</v>
      </c>
    </row>
    <row r="615" ht="15.75" customHeight="1">
      <c r="A615" s="329" t="s">
        <v>418</v>
      </c>
      <c r="B615" s="330" t="s">
        <v>2710</v>
      </c>
      <c r="C615" s="330">
        <v>602.0</v>
      </c>
      <c r="D615" s="330">
        <v>152.0</v>
      </c>
      <c r="E615" s="330" t="s">
        <v>974</v>
      </c>
      <c r="F615" s="330" t="s">
        <v>2765</v>
      </c>
      <c r="G615" s="330"/>
      <c r="H615" s="330" t="s">
        <v>962</v>
      </c>
      <c r="I615" s="330" t="s">
        <v>2732</v>
      </c>
      <c r="J615" s="330"/>
      <c r="K615" s="330" t="s">
        <v>1188</v>
      </c>
      <c r="L615" s="330" t="s">
        <v>2749</v>
      </c>
      <c r="M615" s="330"/>
      <c r="N615" s="330" t="s">
        <v>2734</v>
      </c>
      <c r="O615" s="330" t="s">
        <v>2716</v>
      </c>
      <c r="P615" s="330">
        <v>0.95659</v>
      </c>
      <c r="Q615" s="330" t="s">
        <v>2717</v>
      </c>
      <c r="R615" s="330" t="s">
        <v>2719</v>
      </c>
      <c r="S615" s="330" t="s">
        <v>2718</v>
      </c>
      <c r="T615" s="330" t="s">
        <v>2719</v>
      </c>
      <c r="U615" s="330">
        <v>0.95659</v>
      </c>
      <c r="V615" s="330" t="s">
        <v>2718</v>
      </c>
      <c r="W615" s="330" t="b">
        <v>0</v>
      </c>
      <c r="X615" s="330">
        <v>2021.0</v>
      </c>
      <c r="Y615" s="330" t="s">
        <v>2736</v>
      </c>
      <c r="Z615" s="330" t="s">
        <v>2713</v>
      </c>
      <c r="AA615" s="330"/>
      <c r="AB615" s="330" t="s">
        <v>2720</v>
      </c>
      <c r="AC615" s="330" t="s">
        <v>2737</v>
      </c>
      <c r="AD615" s="330" t="s">
        <v>419</v>
      </c>
    </row>
    <row r="616" ht="15.75" customHeight="1">
      <c r="A616" s="329" t="s">
        <v>418</v>
      </c>
      <c r="B616" s="330" t="s">
        <v>2710</v>
      </c>
      <c r="C616" s="330">
        <v>603.0</v>
      </c>
      <c r="D616" s="330">
        <v>152.0</v>
      </c>
      <c r="E616" s="330" t="s">
        <v>974</v>
      </c>
      <c r="F616" s="330" t="s">
        <v>2765</v>
      </c>
      <c r="G616" s="330"/>
      <c r="H616" s="330" t="s">
        <v>962</v>
      </c>
      <c r="I616" s="330" t="s">
        <v>2732</v>
      </c>
      <c r="J616" s="330"/>
      <c r="K616" s="330" t="s">
        <v>1188</v>
      </c>
      <c r="L616" s="330" t="s">
        <v>2749</v>
      </c>
      <c r="M616" s="330"/>
      <c r="N616" s="330" t="s">
        <v>2734</v>
      </c>
      <c r="O616" s="330" t="s">
        <v>2721</v>
      </c>
      <c r="P616" s="331">
        <v>5.6E-6</v>
      </c>
      <c r="Q616" s="330" t="s">
        <v>2717</v>
      </c>
      <c r="R616" s="330" t="s">
        <v>2719</v>
      </c>
      <c r="S616" s="330" t="s">
        <v>2718</v>
      </c>
      <c r="T616" s="330" t="s">
        <v>2719</v>
      </c>
      <c r="U616" s="331">
        <v>5.6E-6</v>
      </c>
      <c r="V616" s="330" t="s">
        <v>2718</v>
      </c>
      <c r="W616" s="330" t="b">
        <v>0</v>
      </c>
      <c r="X616" s="330">
        <v>2021.0</v>
      </c>
      <c r="Y616" s="330" t="s">
        <v>2736</v>
      </c>
      <c r="Z616" s="330" t="s">
        <v>2713</v>
      </c>
      <c r="AA616" s="330"/>
      <c r="AB616" s="330" t="s">
        <v>2720</v>
      </c>
      <c r="AC616" s="330" t="s">
        <v>2737</v>
      </c>
      <c r="AD616" s="330" t="s">
        <v>419</v>
      </c>
    </row>
    <row r="617" ht="15.75" customHeight="1">
      <c r="A617" s="329" t="s">
        <v>418</v>
      </c>
      <c r="B617" s="330" t="s">
        <v>2710</v>
      </c>
      <c r="C617" s="330">
        <v>604.0</v>
      </c>
      <c r="D617" s="330">
        <v>152.0</v>
      </c>
      <c r="E617" s="330" t="s">
        <v>974</v>
      </c>
      <c r="F617" s="330" t="s">
        <v>2765</v>
      </c>
      <c r="G617" s="330"/>
      <c r="H617" s="330" t="s">
        <v>962</v>
      </c>
      <c r="I617" s="330" t="s">
        <v>2732</v>
      </c>
      <c r="J617" s="330"/>
      <c r="K617" s="330" t="s">
        <v>1188</v>
      </c>
      <c r="L617" s="330" t="s">
        <v>2749</v>
      </c>
      <c r="M617" s="330"/>
      <c r="N617" s="330" t="s">
        <v>2734</v>
      </c>
      <c r="O617" s="330" t="s">
        <v>2724</v>
      </c>
      <c r="P617" s="331">
        <v>4.51006711409396E-5</v>
      </c>
      <c r="Q617" s="330" t="s">
        <v>2717</v>
      </c>
      <c r="R617" s="330" t="s">
        <v>2719</v>
      </c>
      <c r="S617" s="330" t="s">
        <v>2718</v>
      </c>
      <c r="T617" s="330" t="s">
        <v>2719</v>
      </c>
      <c r="U617" s="331">
        <v>4.51006711409396E-5</v>
      </c>
      <c r="V617" s="330" t="s">
        <v>2718</v>
      </c>
      <c r="W617" s="330" t="b">
        <v>0</v>
      </c>
      <c r="X617" s="330">
        <v>2021.0</v>
      </c>
      <c r="Y617" s="330" t="s">
        <v>2736</v>
      </c>
      <c r="Z617" s="330" t="s">
        <v>2713</v>
      </c>
      <c r="AA617" s="330"/>
      <c r="AB617" s="330" t="s">
        <v>2720</v>
      </c>
      <c r="AC617" s="330" t="s">
        <v>2737</v>
      </c>
      <c r="AD617" s="330" t="s">
        <v>419</v>
      </c>
    </row>
    <row r="618" ht="15.75" customHeight="1">
      <c r="A618" s="329" t="s">
        <v>418</v>
      </c>
      <c r="B618" s="330" t="s">
        <v>2710</v>
      </c>
      <c r="C618" s="330">
        <v>605.0</v>
      </c>
      <c r="D618" s="330">
        <v>153.0</v>
      </c>
      <c r="E618" s="330" t="s">
        <v>974</v>
      </c>
      <c r="F618" s="330" t="s">
        <v>2765</v>
      </c>
      <c r="G618" s="330"/>
      <c r="H618" s="330" t="s">
        <v>962</v>
      </c>
      <c r="I618" s="330" t="s">
        <v>2732</v>
      </c>
      <c r="J618" s="330"/>
      <c r="K618" s="330" t="s">
        <v>1188</v>
      </c>
      <c r="L618" s="330" t="s">
        <v>2750</v>
      </c>
      <c r="M618" s="330"/>
      <c r="N618" s="330" t="s">
        <v>2734</v>
      </c>
      <c r="O618" s="330" t="s">
        <v>2735</v>
      </c>
      <c r="P618" s="330">
        <v>1.17298</v>
      </c>
      <c r="Q618" s="330" t="s">
        <v>2717</v>
      </c>
      <c r="R618" s="330" t="s">
        <v>2719</v>
      </c>
      <c r="S618" s="330" t="s">
        <v>2718</v>
      </c>
      <c r="T618" s="330" t="s">
        <v>2719</v>
      </c>
      <c r="U618" s="330">
        <v>1.17298</v>
      </c>
      <c r="V618" s="330" t="s">
        <v>2718</v>
      </c>
      <c r="W618" s="330" t="b">
        <v>0</v>
      </c>
      <c r="X618" s="330">
        <v>2021.0</v>
      </c>
      <c r="Y618" s="330" t="s">
        <v>2736</v>
      </c>
      <c r="Z618" s="330" t="s">
        <v>2713</v>
      </c>
      <c r="AA618" s="330"/>
      <c r="AB618" s="330" t="s">
        <v>2720</v>
      </c>
      <c r="AC618" s="330" t="s">
        <v>2737</v>
      </c>
      <c r="AD618" s="330" t="s">
        <v>419</v>
      </c>
    </row>
    <row r="619" ht="15.75" customHeight="1">
      <c r="A619" s="329" t="s">
        <v>418</v>
      </c>
      <c r="B619" s="330" t="s">
        <v>2710</v>
      </c>
      <c r="C619" s="330">
        <v>606.0</v>
      </c>
      <c r="D619" s="330">
        <v>153.0</v>
      </c>
      <c r="E619" s="330" t="s">
        <v>974</v>
      </c>
      <c r="F619" s="330" t="s">
        <v>2765</v>
      </c>
      <c r="G619" s="330"/>
      <c r="H619" s="330" t="s">
        <v>962</v>
      </c>
      <c r="I619" s="330" t="s">
        <v>2732</v>
      </c>
      <c r="J619" s="330"/>
      <c r="K619" s="330" t="s">
        <v>1188</v>
      </c>
      <c r="L619" s="330" t="s">
        <v>2750</v>
      </c>
      <c r="M619" s="330"/>
      <c r="N619" s="330" t="s">
        <v>2734</v>
      </c>
      <c r="O619" s="330" t="s">
        <v>2716</v>
      </c>
      <c r="P619" s="330">
        <v>1.1594</v>
      </c>
      <c r="Q619" s="330" t="s">
        <v>2717</v>
      </c>
      <c r="R619" s="330" t="s">
        <v>2719</v>
      </c>
      <c r="S619" s="330" t="s">
        <v>2718</v>
      </c>
      <c r="T619" s="330" t="s">
        <v>2719</v>
      </c>
      <c r="U619" s="330">
        <v>1.1594</v>
      </c>
      <c r="V619" s="330" t="s">
        <v>2718</v>
      </c>
      <c r="W619" s="330" t="b">
        <v>0</v>
      </c>
      <c r="X619" s="330">
        <v>2021.0</v>
      </c>
      <c r="Y619" s="330" t="s">
        <v>2736</v>
      </c>
      <c r="Z619" s="330" t="s">
        <v>2713</v>
      </c>
      <c r="AA619" s="330"/>
      <c r="AB619" s="330" t="s">
        <v>2720</v>
      </c>
      <c r="AC619" s="330" t="s">
        <v>2737</v>
      </c>
      <c r="AD619" s="330" t="s">
        <v>419</v>
      </c>
    </row>
    <row r="620" ht="15.75" customHeight="1">
      <c r="A620" s="329" t="s">
        <v>418</v>
      </c>
      <c r="B620" s="330" t="s">
        <v>2710</v>
      </c>
      <c r="C620" s="330">
        <v>607.0</v>
      </c>
      <c r="D620" s="330">
        <v>153.0</v>
      </c>
      <c r="E620" s="330" t="s">
        <v>974</v>
      </c>
      <c r="F620" s="330" t="s">
        <v>2765</v>
      </c>
      <c r="G620" s="330"/>
      <c r="H620" s="330" t="s">
        <v>962</v>
      </c>
      <c r="I620" s="330" t="s">
        <v>2732</v>
      </c>
      <c r="J620" s="330"/>
      <c r="K620" s="330" t="s">
        <v>1188</v>
      </c>
      <c r="L620" s="330" t="s">
        <v>2750</v>
      </c>
      <c r="M620" s="330"/>
      <c r="N620" s="330" t="s">
        <v>2734</v>
      </c>
      <c r="O620" s="330" t="s">
        <v>2721</v>
      </c>
      <c r="P620" s="331">
        <v>5.6E-6</v>
      </c>
      <c r="Q620" s="330" t="s">
        <v>2717</v>
      </c>
      <c r="R620" s="330" t="s">
        <v>2719</v>
      </c>
      <c r="S620" s="330" t="s">
        <v>2718</v>
      </c>
      <c r="T620" s="330" t="s">
        <v>2719</v>
      </c>
      <c r="U620" s="331">
        <v>5.6E-6</v>
      </c>
      <c r="V620" s="330" t="s">
        <v>2718</v>
      </c>
      <c r="W620" s="330" t="b">
        <v>0</v>
      </c>
      <c r="X620" s="330">
        <v>2021.0</v>
      </c>
      <c r="Y620" s="330" t="s">
        <v>2736</v>
      </c>
      <c r="Z620" s="330" t="s">
        <v>2713</v>
      </c>
      <c r="AA620" s="330"/>
      <c r="AB620" s="330" t="s">
        <v>2720</v>
      </c>
      <c r="AC620" s="330" t="s">
        <v>2737</v>
      </c>
      <c r="AD620" s="330" t="s">
        <v>419</v>
      </c>
    </row>
    <row r="621" ht="15.75" customHeight="1">
      <c r="A621" s="329" t="s">
        <v>418</v>
      </c>
      <c r="B621" s="330" t="s">
        <v>2710</v>
      </c>
      <c r="C621" s="330">
        <v>608.0</v>
      </c>
      <c r="D621" s="330">
        <v>153.0</v>
      </c>
      <c r="E621" s="330" t="s">
        <v>974</v>
      </c>
      <c r="F621" s="330" t="s">
        <v>2765</v>
      </c>
      <c r="G621" s="330"/>
      <c r="H621" s="330" t="s">
        <v>962</v>
      </c>
      <c r="I621" s="330" t="s">
        <v>2732</v>
      </c>
      <c r="J621" s="330"/>
      <c r="K621" s="330" t="s">
        <v>1188</v>
      </c>
      <c r="L621" s="330" t="s">
        <v>2750</v>
      </c>
      <c r="M621" s="330"/>
      <c r="N621" s="330" t="s">
        <v>2734</v>
      </c>
      <c r="O621" s="330" t="s">
        <v>2724</v>
      </c>
      <c r="P621" s="331">
        <v>4.51006711409396E-5</v>
      </c>
      <c r="Q621" s="330" t="s">
        <v>2717</v>
      </c>
      <c r="R621" s="330" t="s">
        <v>2719</v>
      </c>
      <c r="S621" s="330" t="s">
        <v>2718</v>
      </c>
      <c r="T621" s="330" t="s">
        <v>2719</v>
      </c>
      <c r="U621" s="331">
        <v>4.51006711409396E-5</v>
      </c>
      <c r="V621" s="330" t="s">
        <v>2718</v>
      </c>
      <c r="W621" s="330" t="b">
        <v>0</v>
      </c>
      <c r="X621" s="330">
        <v>2021.0</v>
      </c>
      <c r="Y621" s="330" t="s">
        <v>2736</v>
      </c>
      <c r="Z621" s="330" t="s">
        <v>2713</v>
      </c>
      <c r="AA621" s="330"/>
      <c r="AB621" s="330" t="s">
        <v>2720</v>
      </c>
      <c r="AC621" s="330" t="s">
        <v>2737</v>
      </c>
      <c r="AD621" s="330" t="s">
        <v>419</v>
      </c>
    </row>
    <row r="622" ht="15.75" customHeight="1">
      <c r="A622" s="329" t="s">
        <v>418</v>
      </c>
      <c r="B622" s="330" t="s">
        <v>2710</v>
      </c>
      <c r="C622" s="330">
        <v>609.0</v>
      </c>
      <c r="D622" s="330">
        <v>154.0</v>
      </c>
      <c r="E622" s="330" t="s">
        <v>974</v>
      </c>
      <c r="F622" s="330" t="s">
        <v>2765</v>
      </c>
      <c r="G622" s="330"/>
      <c r="H622" s="330" t="s">
        <v>962</v>
      </c>
      <c r="I622" s="330" t="s">
        <v>2732</v>
      </c>
      <c r="J622" s="330"/>
      <c r="K622" s="330" t="s">
        <v>1188</v>
      </c>
      <c r="L622" s="330" t="s">
        <v>2733</v>
      </c>
      <c r="M622" s="330"/>
      <c r="N622" s="330" t="s">
        <v>2734</v>
      </c>
      <c r="O622" s="330" t="s">
        <v>2735</v>
      </c>
      <c r="P622" s="330">
        <v>1.01192</v>
      </c>
      <c r="Q622" s="330" t="s">
        <v>2717</v>
      </c>
      <c r="R622" s="330" t="s">
        <v>2719</v>
      </c>
      <c r="S622" s="330" t="s">
        <v>2718</v>
      </c>
      <c r="T622" s="330" t="s">
        <v>2719</v>
      </c>
      <c r="U622" s="330">
        <v>1.01192</v>
      </c>
      <c r="V622" s="330" t="s">
        <v>2718</v>
      </c>
      <c r="W622" s="330" t="b">
        <v>0</v>
      </c>
      <c r="X622" s="330">
        <v>2021.0</v>
      </c>
      <c r="Y622" s="330" t="s">
        <v>2736</v>
      </c>
      <c r="Z622" s="330" t="s">
        <v>2713</v>
      </c>
      <c r="AA622" s="330"/>
      <c r="AB622" s="330" t="s">
        <v>2720</v>
      </c>
      <c r="AC622" s="330" t="s">
        <v>2737</v>
      </c>
      <c r="AD622" s="330" t="s">
        <v>419</v>
      </c>
    </row>
    <row r="623" ht="15.75" customHeight="1">
      <c r="A623" s="329" t="s">
        <v>418</v>
      </c>
      <c r="B623" s="330" t="s">
        <v>2710</v>
      </c>
      <c r="C623" s="330">
        <v>610.0</v>
      </c>
      <c r="D623" s="330">
        <v>154.0</v>
      </c>
      <c r="E623" s="330" t="s">
        <v>974</v>
      </c>
      <c r="F623" s="330" t="s">
        <v>2765</v>
      </c>
      <c r="G623" s="330"/>
      <c r="H623" s="330" t="s">
        <v>962</v>
      </c>
      <c r="I623" s="330" t="s">
        <v>2732</v>
      </c>
      <c r="J623" s="330"/>
      <c r="K623" s="330" t="s">
        <v>1188</v>
      </c>
      <c r="L623" s="330" t="s">
        <v>2733</v>
      </c>
      <c r="M623" s="330"/>
      <c r="N623" s="330" t="s">
        <v>2734</v>
      </c>
      <c r="O623" s="330" t="s">
        <v>2716</v>
      </c>
      <c r="P623" s="330">
        <v>0.99834</v>
      </c>
      <c r="Q623" s="330" t="s">
        <v>2717</v>
      </c>
      <c r="R623" s="330" t="s">
        <v>2719</v>
      </c>
      <c r="S623" s="330" t="s">
        <v>2718</v>
      </c>
      <c r="T623" s="330" t="s">
        <v>2719</v>
      </c>
      <c r="U623" s="330">
        <v>0.99834</v>
      </c>
      <c r="V623" s="330" t="s">
        <v>2718</v>
      </c>
      <c r="W623" s="330" t="b">
        <v>0</v>
      </c>
      <c r="X623" s="330">
        <v>2021.0</v>
      </c>
      <c r="Y623" s="330" t="s">
        <v>2736</v>
      </c>
      <c r="Z623" s="330" t="s">
        <v>2713</v>
      </c>
      <c r="AA623" s="330"/>
      <c r="AB623" s="330" t="s">
        <v>2720</v>
      </c>
      <c r="AC623" s="330" t="s">
        <v>2737</v>
      </c>
      <c r="AD623" s="330" t="s">
        <v>419</v>
      </c>
    </row>
    <row r="624" ht="15.75" customHeight="1">
      <c r="A624" s="329" t="s">
        <v>418</v>
      </c>
      <c r="B624" s="330" t="s">
        <v>2710</v>
      </c>
      <c r="C624" s="330">
        <v>611.0</v>
      </c>
      <c r="D624" s="330">
        <v>154.0</v>
      </c>
      <c r="E624" s="330" t="s">
        <v>974</v>
      </c>
      <c r="F624" s="330" t="s">
        <v>2765</v>
      </c>
      <c r="G624" s="330"/>
      <c r="H624" s="330" t="s">
        <v>962</v>
      </c>
      <c r="I624" s="330" t="s">
        <v>2732</v>
      </c>
      <c r="J624" s="330"/>
      <c r="K624" s="330" t="s">
        <v>1188</v>
      </c>
      <c r="L624" s="330" t="s">
        <v>2733</v>
      </c>
      <c r="M624" s="330"/>
      <c r="N624" s="330" t="s">
        <v>2734</v>
      </c>
      <c r="O624" s="330" t="s">
        <v>2721</v>
      </c>
      <c r="P624" s="331">
        <v>5.6E-6</v>
      </c>
      <c r="Q624" s="330" t="s">
        <v>2717</v>
      </c>
      <c r="R624" s="330" t="s">
        <v>2719</v>
      </c>
      <c r="S624" s="330" t="s">
        <v>2718</v>
      </c>
      <c r="T624" s="330" t="s">
        <v>2719</v>
      </c>
      <c r="U624" s="331">
        <v>5.6E-6</v>
      </c>
      <c r="V624" s="330" t="s">
        <v>2718</v>
      </c>
      <c r="W624" s="330" t="b">
        <v>0</v>
      </c>
      <c r="X624" s="330">
        <v>2021.0</v>
      </c>
      <c r="Y624" s="330" t="s">
        <v>2736</v>
      </c>
      <c r="Z624" s="330" t="s">
        <v>2713</v>
      </c>
      <c r="AA624" s="330"/>
      <c r="AB624" s="330" t="s">
        <v>2720</v>
      </c>
      <c r="AC624" s="330" t="s">
        <v>2737</v>
      </c>
      <c r="AD624" s="330" t="s">
        <v>419</v>
      </c>
    </row>
    <row r="625" ht="15.75" customHeight="1">
      <c r="A625" s="329" t="s">
        <v>418</v>
      </c>
      <c r="B625" s="330" t="s">
        <v>2710</v>
      </c>
      <c r="C625" s="330">
        <v>612.0</v>
      </c>
      <c r="D625" s="330">
        <v>154.0</v>
      </c>
      <c r="E625" s="330" t="s">
        <v>974</v>
      </c>
      <c r="F625" s="330" t="s">
        <v>2765</v>
      </c>
      <c r="G625" s="330"/>
      <c r="H625" s="330" t="s">
        <v>962</v>
      </c>
      <c r="I625" s="330" t="s">
        <v>2732</v>
      </c>
      <c r="J625" s="330"/>
      <c r="K625" s="330" t="s">
        <v>1188</v>
      </c>
      <c r="L625" s="330" t="s">
        <v>2733</v>
      </c>
      <c r="M625" s="330"/>
      <c r="N625" s="330" t="s">
        <v>2734</v>
      </c>
      <c r="O625" s="330" t="s">
        <v>2724</v>
      </c>
      <c r="P625" s="331">
        <v>4.51006711409396E-5</v>
      </c>
      <c r="Q625" s="330" t="s">
        <v>2717</v>
      </c>
      <c r="R625" s="330" t="s">
        <v>2719</v>
      </c>
      <c r="S625" s="330" t="s">
        <v>2718</v>
      </c>
      <c r="T625" s="330" t="s">
        <v>2719</v>
      </c>
      <c r="U625" s="331">
        <v>4.51006711409396E-5</v>
      </c>
      <c r="V625" s="330" t="s">
        <v>2718</v>
      </c>
      <c r="W625" s="330" t="b">
        <v>0</v>
      </c>
      <c r="X625" s="330">
        <v>2021.0</v>
      </c>
      <c r="Y625" s="330" t="s">
        <v>2736</v>
      </c>
      <c r="Z625" s="330" t="s">
        <v>2713</v>
      </c>
      <c r="AA625" s="330"/>
      <c r="AB625" s="330" t="s">
        <v>2720</v>
      </c>
      <c r="AC625" s="330" t="s">
        <v>2737</v>
      </c>
      <c r="AD625" s="330" t="s">
        <v>419</v>
      </c>
    </row>
    <row r="626" ht="15.75" customHeight="1">
      <c r="A626" s="329" t="s">
        <v>418</v>
      </c>
      <c r="B626" s="330" t="s">
        <v>2710</v>
      </c>
      <c r="C626" s="330">
        <v>613.0</v>
      </c>
      <c r="D626" s="330">
        <v>155.0</v>
      </c>
      <c r="E626" s="330" t="s">
        <v>974</v>
      </c>
      <c r="F626" s="330" t="s">
        <v>2765</v>
      </c>
      <c r="G626" s="330"/>
      <c r="H626" s="330" t="s">
        <v>962</v>
      </c>
      <c r="I626" s="330" t="s">
        <v>2732</v>
      </c>
      <c r="J626" s="330"/>
      <c r="K626" s="330" t="s">
        <v>1188</v>
      </c>
      <c r="L626" s="330" t="s">
        <v>2748</v>
      </c>
      <c r="M626" s="330"/>
      <c r="N626" s="330" t="s">
        <v>2740</v>
      </c>
      <c r="O626" s="330" t="s">
        <v>2735</v>
      </c>
      <c r="P626" s="330">
        <v>1.23495</v>
      </c>
      <c r="Q626" s="330" t="s">
        <v>2717</v>
      </c>
      <c r="R626" s="330" t="s">
        <v>2715</v>
      </c>
      <c r="S626" s="330" t="s">
        <v>2718</v>
      </c>
      <c r="T626" s="330" t="s">
        <v>2719</v>
      </c>
      <c r="U626" s="330">
        <v>0.767364261125678</v>
      </c>
      <c r="V626" s="330" t="s">
        <v>2718</v>
      </c>
      <c r="W626" s="330" t="b">
        <v>0</v>
      </c>
      <c r="X626" s="330">
        <v>2021.0</v>
      </c>
      <c r="Y626" s="330" t="s">
        <v>2736</v>
      </c>
      <c r="Z626" s="330" t="s">
        <v>2713</v>
      </c>
      <c r="AA626" s="330"/>
      <c r="AB626" s="330" t="s">
        <v>2720</v>
      </c>
      <c r="AC626" s="330" t="s">
        <v>2737</v>
      </c>
      <c r="AD626" s="330" t="s">
        <v>419</v>
      </c>
    </row>
    <row r="627" ht="15.75" customHeight="1">
      <c r="A627" s="329" t="s">
        <v>418</v>
      </c>
      <c r="B627" s="330" t="s">
        <v>2710</v>
      </c>
      <c r="C627" s="330">
        <v>614.0</v>
      </c>
      <c r="D627" s="330">
        <v>155.0</v>
      </c>
      <c r="E627" s="330" t="s">
        <v>974</v>
      </c>
      <c r="F627" s="330" t="s">
        <v>2765</v>
      </c>
      <c r="G627" s="330"/>
      <c r="H627" s="330" t="s">
        <v>962</v>
      </c>
      <c r="I627" s="330" t="s">
        <v>2732</v>
      </c>
      <c r="J627" s="330"/>
      <c r="K627" s="330" t="s">
        <v>1188</v>
      </c>
      <c r="L627" s="330" t="s">
        <v>2748</v>
      </c>
      <c r="M627" s="330"/>
      <c r="N627" s="330" t="s">
        <v>2740</v>
      </c>
      <c r="O627" s="330" t="s">
        <v>2716</v>
      </c>
      <c r="P627" s="330">
        <v>1.21309</v>
      </c>
      <c r="Q627" s="330" t="s">
        <v>2717</v>
      </c>
      <c r="R627" s="330" t="s">
        <v>2715</v>
      </c>
      <c r="S627" s="330" t="s">
        <v>2718</v>
      </c>
      <c r="T627" s="330" t="s">
        <v>2719</v>
      </c>
      <c r="U627" s="330">
        <v>0.753781053102514</v>
      </c>
      <c r="V627" s="330" t="s">
        <v>2718</v>
      </c>
      <c r="W627" s="330" t="b">
        <v>0</v>
      </c>
      <c r="X627" s="330">
        <v>2021.0</v>
      </c>
      <c r="Y627" s="330" t="s">
        <v>2736</v>
      </c>
      <c r="Z627" s="330" t="s">
        <v>2713</v>
      </c>
      <c r="AA627" s="330"/>
      <c r="AB627" s="330" t="s">
        <v>2720</v>
      </c>
      <c r="AC627" s="330" t="s">
        <v>2737</v>
      </c>
      <c r="AD627" s="330" t="s">
        <v>419</v>
      </c>
    </row>
    <row r="628" ht="15.75" customHeight="1">
      <c r="A628" s="329" t="s">
        <v>418</v>
      </c>
      <c r="B628" s="330" t="s">
        <v>2710</v>
      </c>
      <c r="C628" s="330">
        <v>615.0</v>
      </c>
      <c r="D628" s="330">
        <v>155.0</v>
      </c>
      <c r="E628" s="330" t="s">
        <v>974</v>
      </c>
      <c r="F628" s="330" t="s">
        <v>2765</v>
      </c>
      <c r="G628" s="330"/>
      <c r="H628" s="330" t="s">
        <v>962</v>
      </c>
      <c r="I628" s="330" t="s">
        <v>2732</v>
      </c>
      <c r="J628" s="330"/>
      <c r="K628" s="330" t="s">
        <v>1188</v>
      </c>
      <c r="L628" s="330" t="s">
        <v>2748</v>
      </c>
      <c r="M628" s="330"/>
      <c r="N628" s="330" t="s">
        <v>2740</v>
      </c>
      <c r="O628" s="330" t="s">
        <v>2721</v>
      </c>
      <c r="P628" s="331">
        <v>9.2E-6</v>
      </c>
      <c r="Q628" s="330" t="s">
        <v>2717</v>
      </c>
      <c r="R628" s="330" t="s">
        <v>2715</v>
      </c>
      <c r="S628" s="330" t="s">
        <v>2718</v>
      </c>
      <c r="T628" s="330" t="s">
        <v>2719</v>
      </c>
      <c r="U628" s="331">
        <v>5.716629177176E-6</v>
      </c>
      <c r="V628" s="330" t="s">
        <v>2718</v>
      </c>
      <c r="W628" s="330" t="b">
        <v>0</v>
      </c>
      <c r="X628" s="330">
        <v>2021.0</v>
      </c>
      <c r="Y628" s="330" t="s">
        <v>2736</v>
      </c>
      <c r="Z628" s="330" t="s">
        <v>2713</v>
      </c>
      <c r="AA628" s="330"/>
      <c r="AB628" s="330" t="s">
        <v>2720</v>
      </c>
      <c r="AC628" s="330" t="s">
        <v>2737</v>
      </c>
      <c r="AD628" s="330" t="s">
        <v>419</v>
      </c>
    </row>
    <row r="629" ht="15.75" customHeight="1">
      <c r="A629" s="329" t="s">
        <v>418</v>
      </c>
      <c r="B629" s="330" t="s">
        <v>2710</v>
      </c>
      <c r="C629" s="330">
        <v>616.0</v>
      </c>
      <c r="D629" s="330">
        <v>155.0</v>
      </c>
      <c r="E629" s="330" t="s">
        <v>974</v>
      </c>
      <c r="F629" s="330" t="s">
        <v>2765</v>
      </c>
      <c r="G629" s="330"/>
      <c r="H629" s="330" t="s">
        <v>962</v>
      </c>
      <c r="I629" s="330" t="s">
        <v>2732</v>
      </c>
      <c r="J629" s="330"/>
      <c r="K629" s="330" t="s">
        <v>1188</v>
      </c>
      <c r="L629" s="330" t="s">
        <v>2748</v>
      </c>
      <c r="M629" s="330"/>
      <c r="N629" s="330" t="s">
        <v>2740</v>
      </c>
      <c r="O629" s="330" t="s">
        <v>2724</v>
      </c>
      <c r="P629" s="331">
        <v>7.25503355704698E-5</v>
      </c>
      <c r="Q629" s="330" t="s">
        <v>2717</v>
      </c>
      <c r="R629" s="330" t="s">
        <v>2715</v>
      </c>
      <c r="S629" s="330" t="s">
        <v>2718</v>
      </c>
      <c r="T629" s="330" t="s">
        <v>2719</v>
      </c>
      <c r="U629" s="331">
        <v>4.50808005582845E-5</v>
      </c>
      <c r="V629" s="330" t="s">
        <v>2718</v>
      </c>
      <c r="W629" s="330" t="b">
        <v>0</v>
      </c>
      <c r="X629" s="330">
        <v>2021.0</v>
      </c>
      <c r="Y629" s="330" t="s">
        <v>2736</v>
      </c>
      <c r="Z629" s="330" t="s">
        <v>2713</v>
      </c>
      <c r="AA629" s="330"/>
      <c r="AB629" s="330" t="s">
        <v>2720</v>
      </c>
      <c r="AC629" s="330" t="s">
        <v>2737</v>
      </c>
      <c r="AD629" s="330" t="s">
        <v>419</v>
      </c>
    </row>
    <row r="630" ht="15.75" customHeight="1">
      <c r="A630" s="329" t="s">
        <v>418</v>
      </c>
      <c r="B630" s="330" t="s">
        <v>2710</v>
      </c>
      <c r="C630" s="330">
        <v>617.0</v>
      </c>
      <c r="D630" s="330">
        <v>156.0</v>
      </c>
      <c r="E630" s="330" t="s">
        <v>974</v>
      </c>
      <c r="F630" s="330" t="s">
        <v>2765</v>
      </c>
      <c r="G630" s="330"/>
      <c r="H630" s="330" t="s">
        <v>962</v>
      </c>
      <c r="I630" s="330" t="s">
        <v>2732</v>
      </c>
      <c r="J630" s="330"/>
      <c r="K630" s="330" t="s">
        <v>1188</v>
      </c>
      <c r="L630" s="330" t="s">
        <v>2749</v>
      </c>
      <c r="M630" s="330"/>
      <c r="N630" s="330" t="s">
        <v>2740</v>
      </c>
      <c r="O630" s="330" t="s">
        <v>2735</v>
      </c>
      <c r="P630" s="330">
        <v>1.56134</v>
      </c>
      <c r="Q630" s="330" t="s">
        <v>2717</v>
      </c>
      <c r="R630" s="330" t="s">
        <v>2715</v>
      </c>
      <c r="S630" s="330" t="s">
        <v>2718</v>
      </c>
      <c r="T630" s="330" t="s">
        <v>2719</v>
      </c>
      <c r="U630" s="330">
        <v>0.970174108640809</v>
      </c>
      <c r="V630" s="330" t="s">
        <v>2718</v>
      </c>
      <c r="W630" s="330" t="b">
        <v>0</v>
      </c>
      <c r="X630" s="330">
        <v>2021.0</v>
      </c>
      <c r="Y630" s="330" t="s">
        <v>2736</v>
      </c>
      <c r="Z630" s="330" t="s">
        <v>2713</v>
      </c>
      <c r="AA630" s="330"/>
      <c r="AB630" s="330" t="s">
        <v>2720</v>
      </c>
      <c r="AC630" s="330" t="s">
        <v>2737</v>
      </c>
      <c r="AD630" s="330" t="s">
        <v>419</v>
      </c>
    </row>
    <row r="631" ht="15.75" customHeight="1">
      <c r="A631" s="329" t="s">
        <v>418</v>
      </c>
      <c r="B631" s="330" t="s">
        <v>2710</v>
      </c>
      <c r="C631" s="330">
        <v>618.0</v>
      </c>
      <c r="D631" s="330">
        <v>156.0</v>
      </c>
      <c r="E631" s="330" t="s">
        <v>974</v>
      </c>
      <c r="F631" s="330" t="s">
        <v>2765</v>
      </c>
      <c r="G631" s="330"/>
      <c r="H631" s="330" t="s">
        <v>962</v>
      </c>
      <c r="I631" s="330" t="s">
        <v>2732</v>
      </c>
      <c r="J631" s="330"/>
      <c r="K631" s="330" t="s">
        <v>1188</v>
      </c>
      <c r="L631" s="330" t="s">
        <v>2749</v>
      </c>
      <c r="M631" s="330"/>
      <c r="N631" s="330" t="s">
        <v>2740</v>
      </c>
      <c r="O631" s="330" t="s">
        <v>2716</v>
      </c>
      <c r="P631" s="330">
        <v>1.53948</v>
      </c>
      <c r="Q631" s="330" t="s">
        <v>2717</v>
      </c>
      <c r="R631" s="330" t="s">
        <v>2715</v>
      </c>
      <c r="S631" s="330" t="s">
        <v>2718</v>
      </c>
      <c r="T631" s="330" t="s">
        <v>2719</v>
      </c>
      <c r="U631" s="330">
        <v>0.956590900617644</v>
      </c>
      <c r="V631" s="330" t="s">
        <v>2718</v>
      </c>
      <c r="W631" s="330" t="b">
        <v>0</v>
      </c>
      <c r="X631" s="330">
        <v>2021.0</v>
      </c>
      <c r="Y631" s="330" t="s">
        <v>2736</v>
      </c>
      <c r="Z631" s="330" t="s">
        <v>2713</v>
      </c>
      <c r="AA631" s="330"/>
      <c r="AB631" s="330" t="s">
        <v>2720</v>
      </c>
      <c r="AC631" s="330" t="s">
        <v>2737</v>
      </c>
      <c r="AD631" s="330" t="s">
        <v>419</v>
      </c>
    </row>
    <row r="632" ht="15.75" customHeight="1">
      <c r="A632" s="329" t="s">
        <v>418</v>
      </c>
      <c r="B632" s="330" t="s">
        <v>2710</v>
      </c>
      <c r="C632" s="330">
        <v>619.0</v>
      </c>
      <c r="D632" s="330">
        <v>156.0</v>
      </c>
      <c r="E632" s="330" t="s">
        <v>974</v>
      </c>
      <c r="F632" s="330" t="s">
        <v>2765</v>
      </c>
      <c r="G632" s="330"/>
      <c r="H632" s="330" t="s">
        <v>962</v>
      </c>
      <c r="I632" s="330" t="s">
        <v>2732</v>
      </c>
      <c r="J632" s="330"/>
      <c r="K632" s="330" t="s">
        <v>1188</v>
      </c>
      <c r="L632" s="330" t="s">
        <v>2749</v>
      </c>
      <c r="M632" s="330"/>
      <c r="N632" s="330" t="s">
        <v>2740</v>
      </c>
      <c r="O632" s="330" t="s">
        <v>2721</v>
      </c>
      <c r="P632" s="331">
        <v>9.2E-6</v>
      </c>
      <c r="Q632" s="330" t="s">
        <v>2717</v>
      </c>
      <c r="R632" s="330" t="s">
        <v>2715</v>
      </c>
      <c r="S632" s="330" t="s">
        <v>2718</v>
      </c>
      <c r="T632" s="330" t="s">
        <v>2719</v>
      </c>
      <c r="U632" s="331">
        <v>5.716629177176E-6</v>
      </c>
      <c r="V632" s="330" t="s">
        <v>2718</v>
      </c>
      <c r="W632" s="330" t="b">
        <v>0</v>
      </c>
      <c r="X632" s="330">
        <v>2021.0</v>
      </c>
      <c r="Y632" s="330" t="s">
        <v>2736</v>
      </c>
      <c r="Z632" s="330" t="s">
        <v>2713</v>
      </c>
      <c r="AA632" s="330"/>
      <c r="AB632" s="330" t="s">
        <v>2720</v>
      </c>
      <c r="AC632" s="330" t="s">
        <v>2737</v>
      </c>
      <c r="AD632" s="330" t="s">
        <v>419</v>
      </c>
    </row>
    <row r="633" ht="15.75" customHeight="1">
      <c r="A633" s="329" t="s">
        <v>418</v>
      </c>
      <c r="B633" s="330" t="s">
        <v>2710</v>
      </c>
      <c r="C633" s="330">
        <v>620.0</v>
      </c>
      <c r="D633" s="330">
        <v>156.0</v>
      </c>
      <c r="E633" s="330" t="s">
        <v>974</v>
      </c>
      <c r="F633" s="330" t="s">
        <v>2765</v>
      </c>
      <c r="G633" s="330"/>
      <c r="H633" s="330" t="s">
        <v>962</v>
      </c>
      <c r="I633" s="330" t="s">
        <v>2732</v>
      </c>
      <c r="J633" s="330"/>
      <c r="K633" s="330" t="s">
        <v>1188</v>
      </c>
      <c r="L633" s="330" t="s">
        <v>2749</v>
      </c>
      <c r="M633" s="330"/>
      <c r="N633" s="330" t="s">
        <v>2740</v>
      </c>
      <c r="O633" s="330" t="s">
        <v>2724</v>
      </c>
      <c r="P633" s="331">
        <v>7.25503355704698E-5</v>
      </c>
      <c r="Q633" s="330" t="s">
        <v>2717</v>
      </c>
      <c r="R633" s="330" t="s">
        <v>2715</v>
      </c>
      <c r="S633" s="330" t="s">
        <v>2718</v>
      </c>
      <c r="T633" s="330" t="s">
        <v>2719</v>
      </c>
      <c r="U633" s="331">
        <v>4.50808005582845E-5</v>
      </c>
      <c r="V633" s="330" t="s">
        <v>2718</v>
      </c>
      <c r="W633" s="330" t="b">
        <v>0</v>
      </c>
      <c r="X633" s="330">
        <v>2021.0</v>
      </c>
      <c r="Y633" s="330" t="s">
        <v>2736</v>
      </c>
      <c r="Z633" s="330" t="s">
        <v>2713</v>
      </c>
      <c r="AA633" s="330"/>
      <c r="AB633" s="330" t="s">
        <v>2720</v>
      </c>
      <c r="AC633" s="330" t="s">
        <v>2737</v>
      </c>
      <c r="AD633" s="330" t="s">
        <v>419</v>
      </c>
    </row>
    <row r="634" ht="15.75" customHeight="1">
      <c r="A634" s="329" t="s">
        <v>418</v>
      </c>
      <c r="B634" s="330" t="s">
        <v>2710</v>
      </c>
      <c r="C634" s="330">
        <v>621.0</v>
      </c>
      <c r="D634" s="330">
        <v>157.0</v>
      </c>
      <c r="E634" s="330" t="s">
        <v>974</v>
      </c>
      <c r="F634" s="330" t="s">
        <v>2765</v>
      </c>
      <c r="G634" s="330"/>
      <c r="H634" s="330" t="s">
        <v>962</v>
      </c>
      <c r="I634" s="330" t="s">
        <v>2732</v>
      </c>
      <c r="J634" s="330"/>
      <c r="K634" s="330" t="s">
        <v>1188</v>
      </c>
      <c r="L634" s="330" t="s">
        <v>2750</v>
      </c>
      <c r="M634" s="330"/>
      <c r="N634" s="330" t="s">
        <v>2740</v>
      </c>
      <c r="O634" s="330" t="s">
        <v>2735</v>
      </c>
      <c r="P634" s="330">
        <v>1.88773</v>
      </c>
      <c r="Q634" s="330" t="s">
        <v>2717</v>
      </c>
      <c r="R634" s="330" t="s">
        <v>2715</v>
      </c>
      <c r="S634" s="330" t="s">
        <v>2718</v>
      </c>
      <c r="T634" s="330" t="s">
        <v>2719</v>
      </c>
      <c r="U634" s="330">
        <v>1.17298395615593</v>
      </c>
      <c r="V634" s="330" t="s">
        <v>2718</v>
      </c>
      <c r="W634" s="330" t="b">
        <v>0</v>
      </c>
      <c r="X634" s="330">
        <v>2021.0</v>
      </c>
      <c r="Y634" s="330" t="s">
        <v>2736</v>
      </c>
      <c r="Z634" s="330" t="s">
        <v>2713</v>
      </c>
      <c r="AA634" s="330"/>
      <c r="AB634" s="330" t="s">
        <v>2720</v>
      </c>
      <c r="AC634" s="330" t="s">
        <v>2737</v>
      </c>
      <c r="AD634" s="330" t="s">
        <v>419</v>
      </c>
    </row>
    <row r="635" ht="15.75" customHeight="1">
      <c r="A635" s="329" t="s">
        <v>418</v>
      </c>
      <c r="B635" s="330" t="s">
        <v>2710</v>
      </c>
      <c r="C635" s="330">
        <v>622.0</v>
      </c>
      <c r="D635" s="330">
        <v>157.0</v>
      </c>
      <c r="E635" s="330" t="s">
        <v>974</v>
      </c>
      <c r="F635" s="330" t="s">
        <v>2765</v>
      </c>
      <c r="G635" s="330"/>
      <c r="H635" s="330" t="s">
        <v>962</v>
      </c>
      <c r="I635" s="330" t="s">
        <v>2732</v>
      </c>
      <c r="J635" s="330"/>
      <c r="K635" s="330" t="s">
        <v>1188</v>
      </c>
      <c r="L635" s="330" t="s">
        <v>2750</v>
      </c>
      <c r="M635" s="330"/>
      <c r="N635" s="330" t="s">
        <v>2740</v>
      </c>
      <c r="O635" s="330" t="s">
        <v>2716</v>
      </c>
      <c r="P635" s="330">
        <v>1.86587</v>
      </c>
      <c r="Q635" s="330" t="s">
        <v>2717</v>
      </c>
      <c r="R635" s="330" t="s">
        <v>2715</v>
      </c>
      <c r="S635" s="330" t="s">
        <v>2718</v>
      </c>
      <c r="T635" s="330" t="s">
        <v>2719</v>
      </c>
      <c r="U635" s="330">
        <v>1.15940074813277</v>
      </c>
      <c r="V635" s="330" t="s">
        <v>2718</v>
      </c>
      <c r="W635" s="330" t="b">
        <v>0</v>
      </c>
      <c r="X635" s="330">
        <v>2021.0</v>
      </c>
      <c r="Y635" s="330" t="s">
        <v>2736</v>
      </c>
      <c r="Z635" s="330" t="s">
        <v>2713</v>
      </c>
      <c r="AA635" s="330"/>
      <c r="AB635" s="330" t="s">
        <v>2720</v>
      </c>
      <c r="AC635" s="330" t="s">
        <v>2737</v>
      </c>
      <c r="AD635" s="330" t="s">
        <v>419</v>
      </c>
    </row>
    <row r="636" ht="15.75" customHeight="1">
      <c r="A636" s="329" t="s">
        <v>418</v>
      </c>
      <c r="B636" s="330" t="s">
        <v>2710</v>
      </c>
      <c r="C636" s="330">
        <v>623.0</v>
      </c>
      <c r="D636" s="330">
        <v>157.0</v>
      </c>
      <c r="E636" s="330" t="s">
        <v>974</v>
      </c>
      <c r="F636" s="330" t="s">
        <v>2765</v>
      </c>
      <c r="G636" s="330"/>
      <c r="H636" s="330" t="s">
        <v>962</v>
      </c>
      <c r="I636" s="330" t="s">
        <v>2732</v>
      </c>
      <c r="J636" s="330"/>
      <c r="K636" s="330" t="s">
        <v>1188</v>
      </c>
      <c r="L636" s="330" t="s">
        <v>2750</v>
      </c>
      <c r="M636" s="330"/>
      <c r="N636" s="330" t="s">
        <v>2740</v>
      </c>
      <c r="O636" s="330" t="s">
        <v>2721</v>
      </c>
      <c r="P636" s="331">
        <v>9.2E-6</v>
      </c>
      <c r="Q636" s="330" t="s">
        <v>2717</v>
      </c>
      <c r="R636" s="330" t="s">
        <v>2715</v>
      </c>
      <c r="S636" s="330" t="s">
        <v>2718</v>
      </c>
      <c r="T636" s="330" t="s">
        <v>2719</v>
      </c>
      <c r="U636" s="331">
        <v>5.716629177176E-6</v>
      </c>
      <c r="V636" s="330" t="s">
        <v>2718</v>
      </c>
      <c r="W636" s="330" t="b">
        <v>0</v>
      </c>
      <c r="X636" s="330">
        <v>2021.0</v>
      </c>
      <c r="Y636" s="330" t="s">
        <v>2736</v>
      </c>
      <c r="Z636" s="330" t="s">
        <v>2713</v>
      </c>
      <c r="AA636" s="330"/>
      <c r="AB636" s="330" t="s">
        <v>2720</v>
      </c>
      <c r="AC636" s="330" t="s">
        <v>2737</v>
      </c>
      <c r="AD636" s="330" t="s">
        <v>419</v>
      </c>
    </row>
    <row r="637" ht="15.75" customHeight="1">
      <c r="A637" s="329" t="s">
        <v>418</v>
      </c>
      <c r="B637" s="330" t="s">
        <v>2710</v>
      </c>
      <c r="C637" s="330">
        <v>624.0</v>
      </c>
      <c r="D637" s="330">
        <v>157.0</v>
      </c>
      <c r="E637" s="330" t="s">
        <v>974</v>
      </c>
      <c r="F637" s="330" t="s">
        <v>2765</v>
      </c>
      <c r="G637" s="330"/>
      <c r="H637" s="330" t="s">
        <v>962</v>
      </c>
      <c r="I637" s="330" t="s">
        <v>2732</v>
      </c>
      <c r="J637" s="330"/>
      <c r="K637" s="330" t="s">
        <v>1188</v>
      </c>
      <c r="L637" s="330" t="s">
        <v>2750</v>
      </c>
      <c r="M637" s="330"/>
      <c r="N637" s="330" t="s">
        <v>2740</v>
      </c>
      <c r="O637" s="330" t="s">
        <v>2724</v>
      </c>
      <c r="P637" s="331">
        <v>7.25503355704698E-5</v>
      </c>
      <c r="Q637" s="330" t="s">
        <v>2717</v>
      </c>
      <c r="R637" s="330" t="s">
        <v>2715</v>
      </c>
      <c r="S637" s="330" t="s">
        <v>2718</v>
      </c>
      <c r="T637" s="330" t="s">
        <v>2719</v>
      </c>
      <c r="U637" s="331">
        <v>4.50808005582845E-5</v>
      </c>
      <c r="V637" s="330" t="s">
        <v>2718</v>
      </c>
      <c r="W637" s="330" t="b">
        <v>0</v>
      </c>
      <c r="X637" s="330">
        <v>2021.0</v>
      </c>
      <c r="Y637" s="330" t="s">
        <v>2736</v>
      </c>
      <c r="Z637" s="330" t="s">
        <v>2713</v>
      </c>
      <c r="AA637" s="330"/>
      <c r="AB637" s="330" t="s">
        <v>2720</v>
      </c>
      <c r="AC637" s="330" t="s">
        <v>2737</v>
      </c>
      <c r="AD637" s="330" t="s">
        <v>419</v>
      </c>
    </row>
    <row r="638" ht="15.75" customHeight="1">
      <c r="A638" s="329" t="s">
        <v>418</v>
      </c>
      <c r="B638" s="330" t="s">
        <v>2710</v>
      </c>
      <c r="C638" s="330">
        <v>625.0</v>
      </c>
      <c r="D638" s="330">
        <v>158.0</v>
      </c>
      <c r="E638" s="330" t="s">
        <v>974</v>
      </c>
      <c r="F638" s="330" t="s">
        <v>2765</v>
      </c>
      <c r="G638" s="330"/>
      <c r="H638" s="330" t="s">
        <v>962</v>
      </c>
      <c r="I638" s="330" t="s">
        <v>2732</v>
      </c>
      <c r="J638" s="330"/>
      <c r="K638" s="330" t="s">
        <v>1188</v>
      </c>
      <c r="L638" s="330" t="s">
        <v>2733</v>
      </c>
      <c r="M638" s="330"/>
      <c r="N638" s="330" t="s">
        <v>2740</v>
      </c>
      <c r="O638" s="330" t="s">
        <v>2735</v>
      </c>
      <c r="P638" s="330">
        <v>1.62852</v>
      </c>
      <c r="Q638" s="330" t="s">
        <v>2717</v>
      </c>
      <c r="R638" s="330" t="s">
        <v>2715</v>
      </c>
      <c r="S638" s="330" t="s">
        <v>2718</v>
      </c>
      <c r="T638" s="330" t="s">
        <v>2719</v>
      </c>
      <c r="U638" s="330">
        <v>1.01191792908894</v>
      </c>
      <c r="V638" s="330" t="s">
        <v>2718</v>
      </c>
      <c r="W638" s="330" t="b">
        <v>0</v>
      </c>
      <c r="X638" s="330">
        <v>2021.0</v>
      </c>
      <c r="Y638" s="330" t="s">
        <v>2736</v>
      </c>
      <c r="Z638" s="330" t="s">
        <v>2713</v>
      </c>
      <c r="AA638" s="330"/>
      <c r="AB638" s="330" t="s">
        <v>2720</v>
      </c>
      <c r="AC638" s="330" t="s">
        <v>2737</v>
      </c>
      <c r="AD638" s="330" t="s">
        <v>419</v>
      </c>
    </row>
    <row r="639" ht="15.75" customHeight="1">
      <c r="A639" s="329" t="s">
        <v>418</v>
      </c>
      <c r="B639" s="330" t="s">
        <v>2710</v>
      </c>
      <c r="C639" s="330">
        <v>626.0</v>
      </c>
      <c r="D639" s="330">
        <v>158.0</v>
      </c>
      <c r="E639" s="330" t="s">
        <v>974</v>
      </c>
      <c r="F639" s="330" t="s">
        <v>2765</v>
      </c>
      <c r="G639" s="330"/>
      <c r="H639" s="330" t="s">
        <v>962</v>
      </c>
      <c r="I639" s="330" t="s">
        <v>2732</v>
      </c>
      <c r="J639" s="330"/>
      <c r="K639" s="330" t="s">
        <v>1188</v>
      </c>
      <c r="L639" s="330" t="s">
        <v>2733</v>
      </c>
      <c r="M639" s="330"/>
      <c r="N639" s="330" t="s">
        <v>2740</v>
      </c>
      <c r="O639" s="330" t="s">
        <v>2716</v>
      </c>
      <c r="P639" s="330">
        <v>1.60666</v>
      </c>
      <c r="Q639" s="330" t="s">
        <v>2717</v>
      </c>
      <c r="R639" s="330" t="s">
        <v>2715</v>
      </c>
      <c r="S639" s="330" t="s">
        <v>2718</v>
      </c>
      <c r="T639" s="330" t="s">
        <v>2719</v>
      </c>
      <c r="U639" s="330">
        <v>0.998334721065778</v>
      </c>
      <c r="V639" s="330" t="s">
        <v>2718</v>
      </c>
      <c r="W639" s="330" t="b">
        <v>0</v>
      </c>
      <c r="X639" s="330">
        <v>2021.0</v>
      </c>
      <c r="Y639" s="330" t="s">
        <v>2736</v>
      </c>
      <c r="Z639" s="330" t="s">
        <v>2713</v>
      </c>
      <c r="AA639" s="330"/>
      <c r="AB639" s="330" t="s">
        <v>2720</v>
      </c>
      <c r="AC639" s="330" t="s">
        <v>2737</v>
      </c>
      <c r="AD639" s="330" t="s">
        <v>419</v>
      </c>
    </row>
    <row r="640" ht="15.75" customHeight="1">
      <c r="A640" s="329" t="s">
        <v>418</v>
      </c>
      <c r="B640" s="330" t="s">
        <v>2710</v>
      </c>
      <c r="C640" s="330">
        <v>627.0</v>
      </c>
      <c r="D640" s="330">
        <v>158.0</v>
      </c>
      <c r="E640" s="330" t="s">
        <v>974</v>
      </c>
      <c r="F640" s="330" t="s">
        <v>2765</v>
      </c>
      <c r="G640" s="330"/>
      <c r="H640" s="330" t="s">
        <v>962</v>
      </c>
      <c r="I640" s="330" t="s">
        <v>2732</v>
      </c>
      <c r="J640" s="330"/>
      <c r="K640" s="330" t="s">
        <v>1188</v>
      </c>
      <c r="L640" s="330" t="s">
        <v>2733</v>
      </c>
      <c r="M640" s="330"/>
      <c r="N640" s="330" t="s">
        <v>2740</v>
      </c>
      <c r="O640" s="330" t="s">
        <v>2721</v>
      </c>
      <c r="P640" s="331">
        <v>9.2E-6</v>
      </c>
      <c r="Q640" s="330" t="s">
        <v>2717</v>
      </c>
      <c r="R640" s="330" t="s">
        <v>2715</v>
      </c>
      <c r="S640" s="330" t="s">
        <v>2718</v>
      </c>
      <c r="T640" s="330" t="s">
        <v>2719</v>
      </c>
      <c r="U640" s="331">
        <v>5.716629177176E-6</v>
      </c>
      <c r="V640" s="330" t="s">
        <v>2718</v>
      </c>
      <c r="W640" s="330" t="b">
        <v>0</v>
      </c>
      <c r="X640" s="330">
        <v>2021.0</v>
      </c>
      <c r="Y640" s="330" t="s">
        <v>2736</v>
      </c>
      <c r="Z640" s="330" t="s">
        <v>2713</v>
      </c>
      <c r="AA640" s="330"/>
      <c r="AB640" s="330" t="s">
        <v>2720</v>
      </c>
      <c r="AC640" s="330" t="s">
        <v>2737</v>
      </c>
      <c r="AD640" s="330" t="s">
        <v>419</v>
      </c>
    </row>
    <row r="641" ht="15.75" customHeight="1">
      <c r="A641" s="329" t="s">
        <v>418</v>
      </c>
      <c r="B641" s="330" t="s">
        <v>2710</v>
      </c>
      <c r="C641" s="330">
        <v>628.0</v>
      </c>
      <c r="D641" s="330">
        <v>158.0</v>
      </c>
      <c r="E641" s="330" t="s">
        <v>974</v>
      </c>
      <c r="F641" s="330" t="s">
        <v>2765</v>
      </c>
      <c r="G641" s="330"/>
      <c r="H641" s="330" t="s">
        <v>962</v>
      </c>
      <c r="I641" s="330" t="s">
        <v>2732</v>
      </c>
      <c r="J641" s="330"/>
      <c r="K641" s="330" t="s">
        <v>1188</v>
      </c>
      <c r="L641" s="330" t="s">
        <v>2733</v>
      </c>
      <c r="M641" s="330"/>
      <c r="N641" s="330" t="s">
        <v>2740</v>
      </c>
      <c r="O641" s="330" t="s">
        <v>2724</v>
      </c>
      <c r="P641" s="331">
        <v>7.25503355704698E-5</v>
      </c>
      <c r="Q641" s="330" t="s">
        <v>2717</v>
      </c>
      <c r="R641" s="330" t="s">
        <v>2715</v>
      </c>
      <c r="S641" s="330" t="s">
        <v>2718</v>
      </c>
      <c r="T641" s="330" t="s">
        <v>2719</v>
      </c>
      <c r="U641" s="331">
        <v>4.50808005582845E-5</v>
      </c>
      <c r="V641" s="330" t="s">
        <v>2718</v>
      </c>
      <c r="W641" s="330" t="b">
        <v>0</v>
      </c>
      <c r="X641" s="330">
        <v>2021.0</v>
      </c>
      <c r="Y641" s="330" t="s">
        <v>2736</v>
      </c>
      <c r="Z641" s="330" t="s">
        <v>2713</v>
      </c>
      <c r="AA641" s="330"/>
      <c r="AB641" s="330" t="s">
        <v>2720</v>
      </c>
      <c r="AC641" s="330" t="s">
        <v>2737</v>
      </c>
      <c r="AD641" s="330" t="s">
        <v>419</v>
      </c>
    </row>
    <row r="642" ht="15.75" customHeight="1">
      <c r="A642" s="329" t="s">
        <v>418</v>
      </c>
      <c r="B642" s="330" t="s">
        <v>2710</v>
      </c>
      <c r="C642" s="330">
        <v>629.0</v>
      </c>
      <c r="D642" s="330">
        <v>159.0</v>
      </c>
      <c r="E642" s="330" t="s">
        <v>974</v>
      </c>
      <c r="F642" s="330" t="s">
        <v>2729</v>
      </c>
      <c r="G642" s="330"/>
      <c r="H642" s="330" t="s">
        <v>962</v>
      </c>
      <c r="I642" s="330" t="s">
        <v>2732</v>
      </c>
      <c r="J642" s="330"/>
      <c r="K642" s="330" t="s">
        <v>1188</v>
      </c>
      <c r="L642" s="330" t="s">
        <v>2733</v>
      </c>
      <c r="M642" s="330"/>
      <c r="N642" s="330" t="s">
        <v>2719</v>
      </c>
      <c r="O642" s="330" t="s">
        <v>2735</v>
      </c>
      <c r="P642" s="330" t="s">
        <v>2766</v>
      </c>
      <c r="Q642" s="330" t="s">
        <v>2717</v>
      </c>
      <c r="R642" s="330" t="s">
        <v>2719</v>
      </c>
      <c r="S642" s="330" t="s">
        <v>2718</v>
      </c>
      <c r="T642" s="330" t="s">
        <v>2719</v>
      </c>
      <c r="U642" s="330">
        <v>0.725348916425366</v>
      </c>
      <c r="V642" s="330" t="s">
        <v>2718</v>
      </c>
      <c r="W642" s="330" t="b">
        <v>1</v>
      </c>
      <c r="X642" s="330">
        <v>2021.0</v>
      </c>
      <c r="Y642" s="330" t="s">
        <v>2736</v>
      </c>
      <c r="Z642" s="330" t="s">
        <v>2713</v>
      </c>
      <c r="AA642" s="330"/>
      <c r="AB642" s="332" t="s">
        <v>2767</v>
      </c>
      <c r="AC642" s="330" t="s">
        <v>2737</v>
      </c>
      <c r="AD642" s="330" t="s">
        <v>419</v>
      </c>
    </row>
    <row r="643" ht="15.75" customHeight="1">
      <c r="A643" s="329" t="s">
        <v>418</v>
      </c>
      <c r="B643" s="330" t="s">
        <v>2710</v>
      </c>
      <c r="C643" s="330">
        <v>630.0</v>
      </c>
      <c r="D643" s="330">
        <v>159.0</v>
      </c>
      <c r="E643" s="330" t="s">
        <v>974</v>
      </c>
      <c r="F643" s="330" t="s">
        <v>2729</v>
      </c>
      <c r="G643" s="330"/>
      <c r="H643" s="330" t="s">
        <v>962</v>
      </c>
      <c r="I643" s="330" t="s">
        <v>2732</v>
      </c>
      <c r="J643" s="330"/>
      <c r="K643" s="330" t="s">
        <v>1188</v>
      </c>
      <c r="L643" s="330" t="s">
        <v>2733</v>
      </c>
      <c r="M643" s="330"/>
      <c r="N643" s="330" t="s">
        <v>2719</v>
      </c>
      <c r="O643" s="330" t="s">
        <v>2716</v>
      </c>
      <c r="P643" s="330" t="s">
        <v>2766</v>
      </c>
      <c r="Q643" s="330" t="s">
        <v>2717</v>
      </c>
      <c r="R643" s="330" t="s">
        <v>2719</v>
      </c>
      <c r="S643" s="330" t="s">
        <v>2718</v>
      </c>
      <c r="T643" s="330" t="s">
        <v>2719</v>
      </c>
      <c r="U643" s="330">
        <v>0.715424883750481</v>
      </c>
      <c r="V643" s="330" t="s">
        <v>2718</v>
      </c>
      <c r="W643" s="330" t="b">
        <v>1</v>
      </c>
      <c r="X643" s="330">
        <v>2021.0</v>
      </c>
      <c r="Y643" s="330" t="s">
        <v>2736</v>
      </c>
      <c r="Z643" s="330" t="s">
        <v>2713</v>
      </c>
      <c r="AA643" s="330"/>
      <c r="AB643" s="332" t="s">
        <v>2767</v>
      </c>
      <c r="AC643" s="330" t="s">
        <v>2737</v>
      </c>
      <c r="AD643" s="330" t="s">
        <v>419</v>
      </c>
    </row>
    <row r="644" ht="15.75" customHeight="1">
      <c r="A644" s="329" t="s">
        <v>418</v>
      </c>
      <c r="B644" s="330" t="s">
        <v>2710</v>
      </c>
      <c r="C644" s="330">
        <v>631.0</v>
      </c>
      <c r="D644" s="330">
        <v>159.0</v>
      </c>
      <c r="E644" s="330" t="s">
        <v>974</v>
      </c>
      <c r="F644" s="330" t="s">
        <v>2729</v>
      </c>
      <c r="G644" s="330"/>
      <c r="H644" s="330" t="s">
        <v>962</v>
      </c>
      <c r="I644" s="330" t="s">
        <v>2732</v>
      </c>
      <c r="J644" s="330"/>
      <c r="K644" s="330" t="s">
        <v>1188</v>
      </c>
      <c r="L644" s="330" t="s">
        <v>2733</v>
      </c>
      <c r="M644" s="330"/>
      <c r="N644" s="330" t="s">
        <v>2719</v>
      </c>
      <c r="O644" s="330" t="s">
        <v>2724</v>
      </c>
      <c r="P644" s="330" t="s">
        <v>2766</v>
      </c>
      <c r="Q644" s="330" t="s">
        <v>2717</v>
      </c>
      <c r="R644" s="330" t="s">
        <v>2719</v>
      </c>
      <c r="S644" s="330" t="s">
        <v>2718</v>
      </c>
      <c r="T644" s="330" t="s">
        <v>2719</v>
      </c>
      <c r="U644" s="330">
        <v>0.0098141698149551</v>
      </c>
      <c r="V644" s="330" t="s">
        <v>2718</v>
      </c>
      <c r="W644" s="330" t="b">
        <v>1</v>
      </c>
      <c r="X644" s="330">
        <v>2021.0</v>
      </c>
      <c r="Y644" s="330" t="s">
        <v>2736</v>
      </c>
      <c r="Z644" s="330" t="s">
        <v>2713</v>
      </c>
      <c r="AA644" s="330"/>
      <c r="AB644" s="332" t="s">
        <v>2767</v>
      </c>
      <c r="AC644" s="330" t="s">
        <v>2737</v>
      </c>
      <c r="AD644" s="330" t="s">
        <v>419</v>
      </c>
    </row>
    <row r="645" ht="15.75" customHeight="1">
      <c r="A645" s="329" t="s">
        <v>418</v>
      </c>
      <c r="B645" s="330" t="s">
        <v>2710</v>
      </c>
      <c r="C645" s="330">
        <v>632.0</v>
      </c>
      <c r="D645" s="330">
        <v>159.0</v>
      </c>
      <c r="E645" s="330" t="s">
        <v>974</v>
      </c>
      <c r="F645" s="330" t="s">
        <v>2729</v>
      </c>
      <c r="G645" s="330"/>
      <c r="H645" s="330" t="s">
        <v>962</v>
      </c>
      <c r="I645" s="330" t="s">
        <v>2732</v>
      </c>
      <c r="J645" s="330"/>
      <c r="K645" s="330" t="s">
        <v>1188</v>
      </c>
      <c r="L645" s="330" t="s">
        <v>2733</v>
      </c>
      <c r="M645" s="330"/>
      <c r="N645" s="330" t="s">
        <v>2719</v>
      </c>
      <c r="O645" s="330" t="s">
        <v>2721</v>
      </c>
      <c r="P645" s="330" t="s">
        <v>2766</v>
      </c>
      <c r="Q645" s="330" t="s">
        <v>2717</v>
      </c>
      <c r="R645" s="330" t="s">
        <v>2719</v>
      </c>
      <c r="S645" s="330" t="s">
        <v>2718</v>
      </c>
      <c r="T645" s="330" t="s">
        <v>2719</v>
      </c>
      <c r="U645" s="330">
        <v>1.225579706242E-4</v>
      </c>
      <c r="V645" s="330" t="s">
        <v>2718</v>
      </c>
      <c r="W645" s="330" t="b">
        <v>1</v>
      </c>
      <c r="X645" s="330">
        <v>2021.0</v>
      </c>
      <c r="Y645" s="330" t="s">
        <v>2736</v>
      </c>
      <c r="Z645" s="330" t="s">
        <v>2713</v>
      </c>
      <c r="AA645" s="330"/>
      <c r="AB645" s="332" t="s">
        <v>2767</v>
      </c>
      <c r="AC645" s="330" t="s">
        <v>2737</v>
      </c>
      <c r="AD645" s="330" t="s">
        <v>419</v>
      </c>
    </row>
    <row r="646" ht="15.75" customHeight="1">
      <c r="A646" s="329" t="s">
        <v>418</v>
      </c>
      <c r="B646" s="330" t="s">
        <v>2710</v>
      </c>
      <c r="C646" s="330">
        <v>633.0</v>
      </c>
      <c r="D646" s="330">
        <v>160.0</v>
      </c>
      <c r="E646" s="330" t="s">
        <v>974</v>
      </c>
      <c r="F646" s="330" t="s">
        <v>2729</v>
      </c>
      <c r="G646" s="330"/>
      <c r="H646" s="330" t="s">
        <v>962</v>
      </c>
      <c r="I646" s="330" t="s">
        <v>2732</v>
      </c>
      <c r="J646" s="330"/>
      <c r="K646" s="330" t="s">
        <v>1188</v>
      </c>
      <c r="L646" s="330" t="s">
        <v>2748</v>
      </c>
      <c r="M646" s="330"/>
      <c r="N646" s="330" t="s">
        <v>2719</v>
      </c>
      <c r="O646" s="330" t="s">
        <v>2735</v>
      </c>
      <c r="P646" s="330" t="s">
        <v>2766</v>
      </c>
      <c r="Q646" s="330" t="s">
        <v>2717</v>
      </c>
      <c r="R646" s="330" t="s">
        <v>2719</v>
      </c>
      <c r="S646" s="330" t="s">
        <v>2718</v>
      </c>
      <c r="T646" s="330" t="s">
        <v>2719</v>
      </c>
      <c r="U646" s="330">
        <v>0.678096426889283</v>
      </c>
      <c r="V646" s="330" t="s">
        <v>2718</v>
      </c>
      <c r="W646" s="330" t="b">
        <v>1</v>
      </c>
      <c r="X646" s="330">
        <v>2021.0</v>
      </c>
      <c r="Y646" s="330" t="s">
        <v>2736</v>
      </c>
      <c r="Z646" s="330" t="s">
        <v>2713</v>
      </c>
      <c r="AA646" s="330"/>
      <c r="AB646" s="332" t="s">
        <v>2767</v>
      </c>
      <c r="AC646" s="330" t="s">
        <v>2737</v>
      </c>
      <c r="AD646" s="330" t="s">
        <v>419</v>
      </c>
    </row>
    <row r="647" ht="15.75" customHeight="1">
      <c r="A647" s="329" t="s">
        <v>418</v>
      </c>
      <c r="B647" s="330" t="s">
        <v>2710</v>
      </c>
      <c r="C647" s="330">
        <v>634.0</v>
      </c>
      <c r="D647" s="330">
        <v>160.0</v>
      </c>
      <c r="E647" s="330" t="s">
        <v>974</v>
      </c>
      <c r="F647" s="330" t="s">
        <v>2729</v>
      </c>
      <c r="G647" s="330"/>
      <c r="H647" s="330" t="s">
        <v>962</v>
      </c>
      <c r="I647" s="330" t="s">
        <v>2732</v>
      </c>
      <c r="J647" s="330"/>
      <c r="K647" s="330" t="s">
        <v>1188</v>
      </c>
      <c r="L647" s="330" t="s">
        <v>2748</v>
      </c>
      <c r="M647" s="330"/>
      <c r="N647" s="330" t="s">
        <v>2719</v>
      </c>
      <c r="O647" s="330" t="s">
        <v>2716</v>
      </c>
      <c r="P647" s="330" t="s">
        <v>2766</v>
      </c>
      <c r="Q647" s="330" t="s">
        <v>2717</v>
      </c>
      <c r="R647" s="330" t="s">
        <v>2719</v>
      </c>
      <c r="S647" s="330" t="s">
        <v>2718</v>
      </c>
      <c r="T647" s="330" t="s">
        <v>2719</v>
      </c>
      <c r="U647" s="330">
        <v>0.666158733358861</v>
      </c>
      <c r="V647" s="330" t="s">
        <v>2718</v>
      </c>
      <c r="W647" s="330" t="b">
        <v>1</v>
      </c>
      <c r="X647" s="330">
        <v>2021.0</v>
      </c>
      <c r="Y647" s="330" t="s">
        <v>2736</v>
      </c>
      <c r="Z647" s="330" t="s">
        <v>2713</v>
      </c>
      <c r="AA647" s="330"/>
      <c r="AB647" s="332" t="s">
        <v>2767</v>
      </c>
      <c r="AC647" s="330" t="s">
        <v>2737</v>
      </c>
      <c r="AD647" s="330" t="s">
        <v>419</v>
      </c>
    </row>
    <row r="648" ht="15.75" customHeight="1">
      <c r="A648" s="329" t="s">
        <v>418</v>
      </c>
      <c r="B648" s="330" t="s">
        <v>2710</v>
      </c>
      <c r="C648" s="330">
        <v>635.0</v>
      </c>
      <c r="D648" s="330">
        <v>160.0</v>
      </c>
      <c r="E648" s="330" t="s">
        <v>974</v>
      </c>
      <c r="F648" s="330" t="s">
        <v>2729</v>
      </c>
      <c r="G648" s="330"/>
      <c r="H648" s="330" t="s">
        <v>962</v>
      </c>
      <c r="I648" s="330" t="s">
        <v>2732</v>
      </c>
      <c r="J648" s="330"/>
      <c r="K648" s="330" t="s">
        <v>1188</v>
      </c>
      <c r="L648" s="330" t="s">
        <v>2748</v>
      </c>
      <c r="M648" s="330"/>
      <c r="N648" s="330" t="s">
        <v>2719</v>
      </c>
      <c r="O648" s="330" t="s">
        <v>2724</v>
      </c>
      <c r="P648" s="330" t="s">
        <v>2766</v>
      </c>
      <c r="Q648" s="330" t="s">
        <v>2717</v>
      </c>
      <c r="R648" s="330" t="s">
        <v>2719</v>
      </c>
      <c r="S648" s="330" t="s">
        <v>2718</v>
      </c>
      <c r="T648" s="330" t="s">
        <v>2719</v>
      </c>
      <c r="U648" s="331">
        <v>3.96046895719805E-5</v>
      </c>
      <c r="V648" s="330" t="s">
        <v>2718</v>
      </c>
      <c r="W648" s="330" t="b">
        <v>1</v>
      </c>
      <c r="X648" s="330">
        <v>2021.0</v>
      </c>
      <c r="Y648" s="330" t="s">
        <v>2736</v>
      </c>
      <c r="Z648" s="330" t="s">
        <v>2713</v>
      </c>
      <c r="AA648" s="330"/>
      <c r="AB648" s="332" t="s">
        <v>2767</v>
      </c>
      <c r="AC648" s="330" t="s">
        <v>2737</v>
      </c>
      <c r="AD648" s="330" t="s">
        <v>419</v>
      </c>
    </row>
    <row r="649" ht="15.75" customHeight="1">
      <c r="A649" s="329" t="s">
        <v>418</v>
      </c>
      <c r="B649" s="330" t="s">
        <v>2710</v>
      </c>
      <c r="C649" s="330">
        <v>636.0</v>
      </c>
      <c r="D649" s="330">
        <v>160.0</v>
      </c>
      <c r="E649" s="330" t="s">
        <v>974</v>
      </c>
      <c r="F649" s="330" t="s">
        <v>2729</v>
      </c>
      <c r="G649" s="330"/>
      <c r="H649" s="330" t="s">
        <v>962</v>
      </c>
      <c r="I649" s="330" t="s">
        <v>2732</v>
      </c>
      <c r="J649" s="330"/>
      <c r="K649" s="330" t="s">
        <v>1188</v>
      </c>
      <c r="L649" s="330" t="s">
        <v>2748</v>
      </c>
      <c r="M649" s="330"/>
      <c r="N649" s="330" t="s">
        <v>2719</v>
      </c>
      <c r="O649" s="330" t="s">
        <v>2721</v>
      </c>
      <c r="P649" s="330" t="s">
        <v>2766</v>
      </c>
      <c r="Q649" s="330" t="s">
        <v>2717</v>
      </c>
      <c r="R649" s="330" t="s">
        <v>2719</v>
      </c>
      <c r="S649" s="330" t="s">
        <v>2718</v>
      </c>
      <c r="T649" s="330" t="s">
        <v>2719</v>
      </c>
      <c r="U649" s="331">
        <v>5.484040041256E-6</v>
      </c>
      <c r="V649" s="330" t="s">
        <v>2718</v>
      </c>
      <c r="W649" s="330" t="b">
        <v>1</v>
      </c>
      <c r="X649" s="330">
        <v>2021.0</v>
      </c>
      <c r="Y649" s="330" t="s">
        <v>2736</v>
      </c>
      <c r="Z649" s="330" t="s">
        <v>2713</v>
      </c>
      <c r="AA649" s="330"/>
      <c r="AB649" s="332" t="s">
        <v>2767</v>
      </c>
      <c r="AC649" s="330" t="s">
        <v>2737</v>
      </c>
      <c r="AD649" s="330" t="s">
        <v>419</v>
      </c>
    </row>
    <row r="650" ht="15.75" customHeight="1">
      <c r="A650" s="329" t="s">
        <v>418</v>
      </c>
      <c r="B650" s="330" t="s">
        <v>2710</v>
      </c>
      <c r="C650" s="330">
        <v>637.0</v>
      </c>
      <c r="D650" s="330">
        <v>161.0</v>
      </c>
      <c r="E650" s="330" t="s">
        <v>974</v>
      </c>
      <c r="F650" s="330" t="s">
        <v>2729</v>
      </c>
      <c r="G650" s="330"/>
      <c r="H650" s="330" t="s">
        <v>962</v>
      </c>
      <c r="I650" s="330" t="s">
        <v>2732</v>
      </c>
      <c r="J650" s="330"/>
      <c r="K650" s="330" t="s">
        <v>1188</v>
      </c>
      <c r="L650" s="330" t="s">
        <v>2749</v>
      </c>
      <c r="M650" s="330"/>
      <c r="N650" s="330" t="s">
        <v>2719</v>
      </c>
      <c r="O650" s="330" t="s">
        <v>2735</v>
      </c>
      <c r="P650" s="330" t="s">
        <v>2766</v>
      </c>
      <c r="Q650" s="330" t="s">
        <v>2717</v>
      </c>
      <c r="R650" s="330" t="s">
        <v>2719</v>
      </c>
      <c r="S650" s="330" t="s">
        <v>2718</v>
      </c>
      <c r="T650" s="330" t="s">
        <v>2719</v>
      </c>
      <c r="U650" s="330">
        <v>0.834292366832055</v>
      </c>
      <c r="V650" s="330" t="s">
        <v>2718</v>
      </c>
      <c r="W650" s="330" t="b">
        <v>1</v>
      </c>
      <c r="X650" s="330">
        <v>2021.0</v>
      </c>
      <c r="Y650" s="330" t="s">
        <v>2736</v>
      </c>
      <c r="Z650" s="330" t="s">
        <v>2713</v>
      </c>
      <c r="AA650" s="330"/>
      <c r="AB650" s="332" t="s">
        <v>2767</v>
      </c>
      <c r="AC650" s="330" t="s">
        <v>2737</v>
      </c>
      <c r="AD650" s="330" t="s">
        <v>419</v>
      </c>
    </row>
    <row r="651" ht="15.75" customHeight="1">
      <c r="A651" s="329" t="s">
        <v>418</v>
      </c>
      <c r="B651" s="330" t="s">
        <v>2710</v>
      </c>
      <c r="C651" s="330">
        <v>638.0</v>
      </c>
      <c r="D651" s="330">
        <v>161.0</v>
      </c>
      <c r="E651" s="330" t="s">
        <v>974</v>
      </c>
      <c r="F651" s="330" t="s">
        <v>2729</v>
      </c>
      <c r="G651" s="330"/>
      <c r="H651" s="330" t="s">
        <v>962</v>
      </c>
      <c r="I651" s="330" t="s">
        <v>2732</v>
      </c>
      <c r="J651" s="330"/>
      <c r="K651" s="330" t="s">
        <v>1188</v>
      </c>
      <c r="L651" s="330" t="s">
        <v>2749</v>
      </c>
      <c r="M651" s="330"/>
      <c r="N651" s="330" t="s">
        <v>2719</v>
      </c>
      <c r="O651" s="330" t="s">
        <v>2716</v>
      </c>
      <c r="P651" s="330" t="s">
        <v>2766</v>
      </c>
      <c r="Q651" s="330" t="s">
        <v>2717</v>
      </c>
      <c r="R651" s="330" t="s">
        <v>2719</v>
      </c>
      <c r="S651" s="330" t="s">
        <v>2718</v>
      </c>
      <c r="T651" s="330" t="s">
        <v>2719</v>
      </c>
      <c r="U651" s="330">
        <v>0.822352722443672</v>
      </c>
      <c r="V651" s="330" t="s">
        <v>2718</v>
      </c>
      <c r="W651" s="330" t="b">
        <v>1</v>
      </c>
      <c r="X651" s="330">
        <v>2021.0</v>
      </c>
      <c r="Y651" s="330" t="s">
        <v>2736</v>
      </c>
      <c r="Z651" s="330" t="s">
        <v>2713</v>
      </c>
      <c r="AA651" s="330"/>
      <c r="AB651" s="332" t="s">
        <v>2767</v>
      </c>
      <c r="AC651" s="330" t="s">
        <v>2737</v>
      </c>
      <c r="AD651" s="330" t="s">
        <v>419</v>
      </c>
    </row>
    <row r="652" ht="15.75" customHeight="1">
      <c r="A652" s="329" t="s">
        <v>418</v>
      </c>
      <c r="B652" s="330" t="s">
        <v>2710</v>
      </c>
      <c r="C652" s="330">
        <v>639.0</v>
      </c>
      <c r="D652" s="330">
        <v>161.0</v>
      </c>
      <c r="E652" s="330" t="s">
        <v>974</v>
      </c>
      <c r="F652" s="330" t="s">
        <v>2729</v>
      </c>
      <c r="G652" s="330"/>
      <c r="H652" s="330" t="s">
        <v>962</v>
      </c>
      <c r="I652" s="330" t="s">
        <v>2732</v>
      </c>
      <c r="J652" s="330"/>
      <c r="K652" s="330" t="s">
        <v>1188</v>
      </c>
      <c r="L652" s="330" t="s">
        <v>2749</v>
      </c>
      <c r="M652" s="330"/>
      <c r="N652" s="330" t="s">
        <v>2719</v>
      </c>
      <c r="O652" s="330" t="s">
        <v>2724</v>
      </c>
      <c r="P652" s="330" t="s">
        <v>2766</v>
      </c>
      <c r="Q652" s="330" t="s">
        <v>2717</v>
      </c>
      <c r="R652" s="330" t="s">
        <v>2719</v>
      </c>
      <c r="S652" s="330" t="s">
        <v>2718</v>
      </c>
      <c r="T652" s="330" t="s">
        <v>2719</v>
      </c>
      <c r="U652" s="331">
        <v>3.96046895719805E-5</v>
      </c>
      <c r="V652" s="330" t="s">
        <v>2718</v>
      </c>
      <c r="W652" s="330" t="b">
        <v>1</v>
      </c>
      <c r="X652" s="330">
        <v>2021.0</v>
      </c>
      <c r="Y652" s="330" t="s">
        <v>2736</v>
      </c>
      <c r="Z652" s="330" t="s">
        <v>2713</v>
      </c>
      <c r="AA652" s="330"/>
      <c r="AB652" s="332" t="s">
        <v>2767</v>
      </c>
      <c r="AC652" s="330" t="s">
        <v>2737</v>
      </c>
      <c r="AD652" s="330" t="s">
        <v>419</v>
      </c>
    </row>
    <row r="653" ht="15.75" customHeight="1">
      <c r="A653" s="329" t="s">
        <v>418</v>
      </c>
      <c r="B653" s="330" t="s">
        <v>2710</v>
      </c>
      <c r="C653" s="330">
        <v>640.0</v>
      </c>
      <c r="D653" s="330">
        <v>161.0</v>
      </c>
      <c r="E653" s="330" t="s">
        <v>974</v>
      </c>
      <c r="F653" s="330" t="s">
        <v>2729</v>
      </c>
      <c r="G653" s="330"/>
      <c r="H653" s="330" t="s">
        <v>962</v>
      </c>
      <c r="I653" s="330" t="s">
        <v>2732</v>
      </c>
      <c r="J653" s="330"/>
      <c r="K653" s="330" t="s">
        <v>1188</v>
      </c>
      <c r="L653" s="330" t="s">
        <v>2749</v>
      </c>
      <c r="M653" s="330"/>
      <c r="N653" s="330" t="s">
        <v>2719</v>
      </c>
      <c r="O653" s="330" t="s">
        <v>2721</v>
      </c>
      <c r="P653" s="330" t="s">
        <v>2766</v>
      </c>
      <c r="Q653" s="330" t="s">
        <v>2717</v>
      </c>
      <c r="R653" s="330" t="s">
        <v>2719</v>
      </c>
      <c r="S653" s="330" t="s">
        <v>2718</v>
      </c>
      <c r="T653" s="330" t="s">
        <v>2719</v>
      </c>
      <c r="U653" s="331">
        <v>5.484040041256E-6</v>
      </c>
      <c r="V653" s="330" t="s">
        <v>2718</v>
      </c>
      <c r="W653" s="330" t="b">
        <v>1</v>
      </c>
      <c r="X653" s="330">
        <v>2021.0</v>
      </c>
      <c r="Y653" s="330" t="s">
        <v>2736</v>
      </c>
      <c r="Z653" s="330" t="s">
        <v>2713</v>
      </c>
      <c r="AA653" s="330"/>
      <c r="AB653" s="332" t="s">
        <v>2767</v>
      </c>
      <c r="AC653" s="330" t="s">
        <v>2737</v>
      </c>
      <c r="AD653" s="330" t="s">
        <v>419</v>
      </c>
    </row>
    <row r="654" ht="15.75" customHeight="1">
      <c r="A654" s="329" t="s">
        <v>418</v>
      </c>
      <c r="B654" s="330" t="s">
        <v>2710</v>
      </c>
      <c r="C654" s="330">
        <v>641.0</v>
      </c>
      <c r="D654" s="330">
        <v>162.0</v>
      </c>
      <c r="E654" s="330" t="s">
        <v>974</v>
      </c>
      <c r="F654" s="330" t="s">
        <v>2729</v>
      </c>
      <c r="G654" s="330"/>
      <c r="H654" s="330" t="s">
        <v>962</v>
      </c>
      <c r="I654" s="330" t="s">
        <v>2732</v>
      </c>
      <c r="J654" s="330"/>
      <c r="K654" s="330" t="s">
        <v>1188</v>
      </c>
      <c r="L654" s="330" t="s">
        <v>2750</v>
      </c>
      <c r="M654" s="330"/>
      <c r="N654" s="330" t="s">
        <v>2719</v>
      </c>
      <c r="O654" s="330" t="s">
        <v>2735</v>
      </c>
      <c r="P654" s="330" t="s">
        <v>2766</v>
      </c>
      <c r="Q654" s="330" t="s">
        <v>2717</v>
      </c>
      <c r="R654" s="330" t="s">
        <v>2719</v>
      </c>
      <c r="S654" s="330" t="s">
        <v>2718</v>
      </c>
      <c r="T654" s="330" t="s">
        <v>2719</v>
      </c>
      <c r="U654" s="330">
        <v>0.990488188453807</v>
      </c>
      <c r="V654" s="330" t="s">
        <v>2718</v>
      </c>
      <c r="W654" s="330" t="b">
        <v>1</v>
      </c>
      <c r="X654" s="330">
        <v>2021.0</v>
      </c>
      <c r="Y654" s="330" t="s">
        <v>2736</v>
      </c>
      <c r="Z654" s="330" t="s">
        <v>2713</v>
      </c>
      <c r="AA654" s="330"/>
      <c r="AB654" s="332" t="s">
        <v>2767</v>
      </c>
      <c r="AC654" s="330" t="s">
        <v>2737</v>
      </c>
      <c r="AD654" s="330" t="s">
        <v>419</v>
      </c>
    </row>
    <row r="655" ht="15.75" customHeight="1">
      <c r="A655" s="329" t="s">
        <v>418</v>
      </c>
      <c r="B655" s="330" t="s">
        <v>2710</v>
      </c>
      <c r="C655" s="330">
        <v>642.0</v>
      </c>
      <c r="D655" s="330">
        <v>162.0</v>
      </c>
      <c r="E655" s="330" t="s">
        <v>974</v>
      </c>
      <c r="F655" s="330" t="s">
        <v>2729</v>
      </c>
      <c r="G655" s="330"/>
      <c r="H655" s="330" t="s">
        <v>962</v>
      </c>
      <c r="I655" s="330" t="s">
        <v>2732</v>
      </c>
      <c r="J655" s="330"/>
      <c r="K655" s="330" t="s">
        <v>1188</v>
      </c>
      <c r="L655" s="330" t="s">
        <v>2750</v>
      </c>
      <c r="M655" s="330"/>
      <c r="N655" s="330" t="s">
        <v>2719</v>
      </c>
      <c r="O655" s="330" t="s">
        <v>2716</v>
      </c>
      <c r="P655" s="330" t="s">
        <v>2766</v>
      </c>
      <c r="Q655" s="330" t="s">
        <v>2717</v>
      </c>
      <c r="R655" s="330" t="s">
        <v>2719</v>
      </c>
      <c r="S655" s="330" t="s">
        <v>2718</v>
      </c>
      <c r="T655" s="330" t="s">
        <v>2719</v>
      </c>
      <c r="U655" s="330">
        <v>0.978548544065424</v>
      </c>
      <c r="V655" s="330" t="s">
        <v>2718</v>
      </c>
      <c r="W655" s="330" t="b">
        <v>1</v>
      </c>
      <c r="X655" s="330">
        <v>2021.0</v>
      </c>
      <c r="Y655" s="330" t="s">
        <v>2736</v>
      </c>
      <c r="Z655" s="330" t="s">
        <v>2713</v>
      </c>
      <c r="AA655" s="330"/>
      <c r="AB655" s="332" t="s">
        <v>2767</v>
      </c>
      <c r="AC655" s="330" t="s">
        <v>2737</v>
      </c>
      <c r="AD655" s="330" t="s">
        <v>419</v>
      </c>
    </row>
    <row r="656" ht="15.75" customHeight="1">
      <c r="A656" s="329" t="s">
        <v>418</v>
      </c>
      <c r="B656" s="330" t="s">
        <v>2710</v>
      </c>
      <c r="C656" s="330">
        <v>643.0</v>
      </c>
      <c r="D656" s="330">
        <v>162.0</v>
      </c>
      <c r="E656" s="330" t="s">
        <v>974</v>
      </c>
      <c r="F656" s="330" t="s">
        <v>2729</v>
      </c>
      <c r="G656" s="330"/>
      <c r="H656" s="330" t="s">
        <v>962</v>
      </c>
      <c r="I656" s="330" t="s">
        <v>2732</v>
      </c>
      <c r="J656" s="330"/>
      <c r="K656" s="330" t="s">
        <v>1188</v>
      </c>
      <c r="L656" s="330" t="s">
        <v>2750</v>
      </c>
      <c r="M656" s="330"/>
      <c r="N656" s="330" t="s">
        <v>2719</v>
      </c>
      <c r="O656" s="330" t="s">
        <v>2724</v>
      </c>
      <c r="P656" s="330" t="s">
        <v>2766</v>
      </c>
      <c r="Q656" s="330" t="s">
        <v>2717</v>
      </c>
      <c r="R656" s="330" t="s">
        <v>2719</v>
      </c>
      <c r="S656" s="330" t="s">
        <v>2718</v>
      </c>
      <c r="T656" s="330" t="s">
        <v>2719</v>
      </c>
      <c r="U656" s="331">
        <v>3.96046895719805E-5</v>
      </c>
      <c r="V656" s="330" t="s">
        <v>2718</v>
      </c>
      <c r="W656" s="330" t="b">
        <v>1</v>
      </c>
      <c r="X656" s="330">
        <v>2021.0</v>
      </c>
      <c r="Y656" s="330" t="s">
        <v>2736</v>
      </c>
      <c r="Z656" s="330" t="s">
        <v>2713</v>
      </c>
      <c r="AA656" s="330"/>
      <c r="AB656" s="332" t="s">
        <v>2767</v>
      </c>
      <c r="AC656" s="330" t="s">
        <v>2737</v>
      </c>
      <c r="AD656" s="330" t="s">
        <v>419</v>
      </c>
    </row>
    <row r="657" ht="15.75" customHeight="1">
      <c r="A657" s="329" t="s">
        <v>418</v>
      </c>
      <c r="B657" s="330" t="s">
        <v>2710</v>
      </c>
      <c r="C657" s="330">
        <v>644.0</v>
      </c>
      <c r="D657" s="330">
        <v>162.0</v>
      </c>
      <c r="E657" s="330" t="s">
        <v>974</v>
      </c>
      <c r="F657" s="330" t="s">
        <v>2729</v>
      </c>
      <c r="G657" s="330"/>
      <c r="H657" s="330" t="s">
        <v>962</v>
      </c>
      <c r="I657" s="330" t="s">
        <v>2732</v>
      </c>
      <c r="J657" s="330"/>
      <c r="K657" s="330" t="s">
        <v>1188</v>
      </c>
      <c r="L657" s="330" t="s">
        <v>2750</v>
      </c>
      <c r="M657" s="330"/>
      <c r="N657" s="330" t="s">
        <v>2719</v>
      </c>
      <c r="O657" s="330" t="s">
        <v>2721</v>
      </c>
      <c r="P657" s="330" t="s">
        <v>2766</v>
      </c>
      <c r="Q657" s="330" t="s">
        <v>2717</v>
      </c>
      <c r="R657" s="330" t="s">
        <v>2719</v>
      </c>
      <c r="S657" s="330" t="s">
        <v>2718</v>
      </c>
      <c r="T657" s="330" t="s">
        <v>2719</v>
      </c>
      <c r="U657" s="331">
        <v>5.484040041256E-6</v>
      </c>
      <c r="V657" s="330" t="s">
        <v>2718</v>
      </c>
      <c r="W657" s="330" t="b">
        <v>1</v>
      </c>
      <c r="X657" s="330">
        <v>2021.0</v>
      </c>
      <c r="Y657" s="330" t="s">
        <v>2736</v>
      </c>
      <c r="Z657" s="330" t="s">
        <v>2713</v>
      </c>
      <c r="AA657" s="330"/>
      <c r="AB657" s="332" t="s">
        <v>2767</v>
      </c>
      <c r="AC657" s="330" t="s">
        <v>2737</v>
      </c>
      <c r="AD657" s="330" t="s">
        <v>419</v>
      </c>
    </row>
    <row r="658" ht="15.75" customHeight="1">
      <c r="A658" s="329" t="s">
        <v>418</v>
      </c>
      <c r="B658" s="330" t="s">
        <v>2710</v>
      </c>
      <c r="C658" s="330">
        <v>645.0</v>
      </c>
      <c r="D658" s="330">
        <v>163.0</v>
      </c>
      <c r="E658" s="330" t="s">
        <v>974</v>
      </c>
      <c r="F658" s="330" t="s">
        <v>2729</v>
      </c>
      <c r="G658" s="330"/>
      <c r="H658" s="330" t="s">
        <v>962</v>
      </c>
      <c r="I658" s="330" t="s">
        <v>2738</v>
      </c>
      <c r="J658" s="330"/>
      <c r="K658" s="330" t="s">
        <v>1188</v>
      </c>
      <c r="L658" s="330" t="s">
        <v>2733</v>
      </c>
      <c r="M658" s="330"/>
      <c r="N658" s="330" t="s">
        <v>2719</v>
      </c>
      <c r="O658" s="330" t="s">
        <v>2735</v>
      </c>
      <c r="P658" s="330" t="s">
        <v>2766</v>
      </c>
      <c r="Q658" s="330" t="s">
        <v>2717</v>
      </c>
      <c r="R658" s="330" t="s">
        <v>2719</v>
      </c>
      <c r="S658" s="330" t="s">
        <v>2718</v>
      </c>
      <c r="T658" s="330" t="s">
        <v>2719</v>
      </c>
      <c r="U658" s="330">
        <v>0.230402978658953</v>
      </c>
      <c r="V658" s="330" t="s">
        <v>2718</v>
      </c>
      <c r="W658" s="330" t="b">
        <v>1</v>
      </c>
      <c r="X658" s="330">
        <v>2021.0</v>
      </c>
      <c r="Y658" s="330" t="s">
        <v>2736</v>
      </c>
      <c r="Z658" s="330" t="s">
        <v>2713</v>
      </c>
      <c r="AA658" s="330"/>
      <c r="AB658" s="332" t="s">
        <v>2767</v>
      </c>
      <c r="AC658" s="330" t="s">
        <v>2737</v>
      </c>
      <c r="AD658" s="330" t="s">
        <v>419</v>
      </c>
    </row>
    <row r="659" ht="15.75" customHeight="1">
      <c r="A659" s="329" t="s">
        <v>418</v>
      </c>
      <c r="B659" s="330" t="s">
        <v>2710</v>
      </c>
      <c r="C659" s="330">
        <v>646.0</v>
      </c>
      <c r="D659" s="330">
        <v>163.0</v>
      </c>
      <c r="E659" s="330" t="s">
        <v>974</v>
      </c>
      <c r="F659" s="330" t="s">
        <v>2729</v>
      </c>
      <c r="G659" s="330"/>
      <c r="H659" s="330" t="s">
        <v>962</v>
      </c>
      <c r="I659" s="330" t="s">
        <v>2738</v>
      </c>
      <c r="J659" s="330"/>
      <c r="K659" s="330" t="s">
        <v>1188</v>
      </c>
      <c r="L659" s="330" t="s">
        <v>2733</v>
      </c>
      <c r="M659" s="330"/>
      <c r="N659" s="330" t="s">
        <v>2719</v>
      </c>
      <c r="O659" s="330" t="s">
        <v>2716</v>
      </c>
      <c r="P659" s="330" t="s">
        <v>2766</v>
      </c>
      <c r="Q659" s="330" t="s">
        <v>2717</v>
      </c>
      <c r="R659" s="330" t="s">
        <v>2719</v>
      </c>
      <c r="S659" s="330" t="s">
        <v>2718</v>
      </c>
      <c r="T659" s="330" t="s">
        <v>2719</v>
      </c>
      <c r="U659" s="330">
        <v>0.229674172176171</v>
      </c>
      <c r="V659" s="330" t="s">
        <v>2718</v>
      </c>
      <c r="W659" s="330" t="b">
        <v>1</v>
      </c>
      <c r="X659" s="330">
        <v>2021.0</v>
      </c>
      <c r="Y659" s="330" t="s">
        <v>2736</v>
      </c>
      <c r="Z659" s="330" t="s">
        <v>2713</v>
      </c>
      <c r="AA659" s="330"/>
      <c r="AB659" s="332" t="s">
        <v>2767</v>
      </c>
      <c r="AC659" s="330" t="s">
        <v>2737</v>
      </c>
      <c r="AD659" s="330" t="s">
        <v>419</v>
      </c>
    </row>
    <row r="660" ht="15.75" customHeight="1">
      <c r="A660" s="329" t="s">
        <v>418</v>
      </c>
      <c r="B660" s="330" t="s">
        <v>2710</v>
      </c>
      <c r="C660" s="330">
        <v>647.0</v>
      </c>
      <c r="D660" s="330">
        <v>163.0</v>
      </c>
      <c r="E660" s="330" t="s">
        <v>974</v>
      </c>
      <c r="F660" s="330" t="s">
        <v>2729</v>
      </c>
      <c r="G660" s="330"/>
      <c r="H660" s="330" t="s">
        <v>962</v>
      </c>
      <c r="I660" s="330" t="s">
        <v>2738</v>
      </c>
      <c r="J660" s="330"/>
      <c r="K660" s="330" t="s">
        <v>1188</v>
      </c>
      <c r="L660" s="330" t="s">
        <v>2733</v>
      </c>
      <c r="M660" s="330"/>
      <c r="N660" s="330" t="s">
        <v>2719</v>
      </c>
      <c r="O660" s="330" t="s">
        <v>2724</v>
      </c>
      <c r="P660" s="330" t="s">
        <v>2766</v>
      </c>
      <c r="Q660" s="330" t="s">
        <v>2717</v>
      </c>
      <c r="R660" s="330" t="s">
        <v>2719</v>
      </c>
      <c r="S660" s="330" t="s">
        <v>2718</v>
      </c>
      <c r="T660" s="330" t="s">
        <v>2719</v>
      </c>
      <c r="U660" s="331">
        <v>1.64577929857919E-6</v>
      </c>
      <c r="V660" s="330" t="s">
        <v>2718</v>
      </c>
      <c r="W660" s="330" t="b">
        <v>1</v>
      </c>
      <c r="X660" s="330">
        <v>2021.0</v>
      </c>
      <c r="Y660" s="330" t="s">
        <v>2736</v>
      </c>
      <c r="Z660" s="330" t="s">
        <v>2713</v>
      </c>
      <c r="AA660" s="330"/>
      <c r="AB660" s="332" t="s">
        <v>2767</v>
      </c>
      <c r="AC660" s="330" t="s">
        <v>2737</v>
      </c>
      <c r="AD660" s="330" t="s">
        <v>419</v>
      </c>
    </row>
    <row r="661" ht="15.75" customHeight="1">
      <c r="A661" s="329" t="s">
        <v>418</v>
      </c>
      <c r="B661" s="330" t="s">
        <v>2710</v>
      </c>
      <c r="C661" s="330">
        <v>648.0</v>
      </c>
      <c r="D661" s="330">
        <v>163.0</v>
      </c>
      <c r="E661" s="330" t="s">
        <v>974</v>
      </c>
      <c r="F661" s="330" t="s">
        <v>2729</v>
      </c>
      <c r="G661" s="330"/>
      <c r="H661" s="330" t="s">
        <v>962</v>
      </c>
      <c r="I661" s="330" t="s">
        <v>2738</v>
      </c>
      <c r="J661" s="330"/>
      <c r="K661" s="330" t="s">
        <v>1188</v>
      </c>
      <c r="L661" s="330" t="s">
        <v>2733</v>
      </c>
      <c r="M661" s="330"/>
      <c r="N661" s="330" t="s">
        <v>2719</v>
      </c>
      <c r="O661" s="330" t="s">
        <v>2721</v>
      </c>
      <c r="P661" s="330" t="s">
        <v>2766</v>
      </c>
      <c r="Q661" s="330" t="s">
        <v>2717</v>
      </c>
      <c r="R661" s="330" t="s">
        <v>2719</v>
      </c>
      <c r="S661" s="330" t="s">
        <v>2718</v>
      </c>
      <c r="T661" s="330" t="s">
        <v>2719</v>
      </c>
      <c r="U661" s="331">
        <v>9.522432798536E-6</v>
      </c>
      <c r="V661" s="330" t="s">
        <v>2718</v>
      </c>
      <c r="W661" s="330" t="b">
        <v>1</v>
      </c>
      <c r="X661" s="330">
        <v>2021.0</v>
      </c>
      <c r="Y661" s="330" t="s">
        <v>2736</v>
      </c>
      <c r="Z661" s="330" t="s">
        <v>2713</v>
      </c>
      <c r="AA661" s="330"/>
      <c r="AB661" s="332" t="s">
        <v>2767</v>
      </c>
      <c r="AC661" s="330" t="s">
        <v>2737</v>
      </c>
      <c r="AD661" s="330" t="s">
        <v>419</v>
      </c>
    </row>
    <row r="662" ht="15.75" customHeight="1">
      <c r="A662" s="329" t="s">
        <v>418</v>
      </c>
      <c r="B662" s="330" t="s">
        <v>2710</v>
      </c>
      <c r="C662" s="330">
        <v>649.0</v>
      </c>
      <c r="D662" s="330">
        <v>164.0</v>
      </c>
      <c r="E662" s="330" t="s">
        <v>974</v>
      </c>
      <c r="F662" s="330" t="s">
        <v>2729</v>
      </c>
      <c r="G662" s="330"/>
      <c r="H662" s="330" t="s">
        <v>962</v>
      </c>
      <c r="I662" s="330" t="s">
        <v>2739</v>
      </c>
      <c r="J662" s="330"/>
      <c r="K662" s="330" t="s">
        <v>1188</v>
      </c>
      <c r="L662" s="330" t="s">
        <v>2733</v>
      </c>
      <c r="M662" s="330"/>
      <c r="N662" s="330" t="s">
        <v>2719</v>
      </c>
      <c r="O662" s="330" t="s">
        <v>2735</v>
      </c>
      <c r="P662" s="330" t="s">
        <v>2766</v>
      </c>
      <c r="Q662" s="330" t="s">
        <v>2717</v>
      </c>
      <c r="R662" s="330" t="s">
        <v>2719</v>
      </c>
      <c r="S662" s="330" t="s">
        <v>2718</v>
      </c>
      <c r="T662" s="330" t="s">
        <v>2719</v>
      </c>
      <c r="U662" s="330">
        <v>0.0563458433115438</v>
      </c>
      <c r="V662" s="330" t="s">
        <v>2718</v>
      </c>
      <c r="W662" s="330" t="b">
        <v>1</v>
      </c>
      <c r="X662" s="330">
        <v>2021.0</v>
      </c>
      <c r="Y662" s="330" t="s">
        <v>2736</v>
      </c>
      <c r="Z662" s="330" t="s">
        <v>2713</v>
      </c>
      <c r="AA662" s="330"/>
      <c r="AB662" s="332" t="s">
        <v>2767</v>
      </c>
      <c r="AC662" s="330" t="s">
        <v>2737</v>
      </c>
      <c r="AD662" s="330" t="s">
        <v>419</v>
      </c>
    </row>
    <row r="663" ht="15.75" customHeight="1">
      <c r="A663" s="329" t="s">
        <v>418</v>
      </c>
      <c r="B663" s="330" t="s">
        <v>2710</v>
      </c>
      <c r="C663" s="330">
        <v>650.0</v>
      </c>
      <c r="D663" s="330">
        <v>164.0</v>
      </c>
      <c r="E663" s="330" t="s">
        <v>974</v>
      </c>
      <c r="F663" s="330" t="s">
        <v>2729</v>
      </c>
      <c r="G663" s="330"/>
      <c r="H663" s="330" t="s">
        <v>962</v>
      </c>
      <c r="I663" s="330" t="s">
        <v>2739</v>
      </c>
      <c r="J663" s="330"/>
      <c r="K663" s="330" t="s">
        <v>1188</v>
      </c>
      <c r="L663" s="330" t="s">
        <v>2733</v>
      </c>
      <c r="M663" s="330"/>
      <c r="N663" s="330" t="s">
        <v>2719</v>
      </c>
      <c r="O663" s="330" t="s">
        <v>2716</v>
      </c>
      <c r="P663" s="330" t="s">
        <v>2766</v>
      </c>
      <c r="Q663" s="330" t="s">
        <v>2717</v>
      </c>
      <c r="R663" s="330" t="s">
        <v>2719</v>
      </c>
      <c r="S663" s="330" t="s">
        <v>2718</v>
      </c>
      <c r="T663" s="330" t="s">
        <v>2719</v>
      </c>
      <c r="U663" s="330">
        <v>0.0557734584208433</v>
      </c>
      <c r="V663" s="330" t="s">
        <v>2718</v>
      </c>
      <c r="W663" s="330" t="b">
        <v>1</v>
      </c>
      <c r="X663" s="330">
        <v>2021.0</v>
      </c>
      <c r="Y663" s="330" t="s">
        <v>2736</v>
      </c>
      <c r="Z663" s="330" t="s">
        <v>2713</v>
      </c>
      <c r="AA663" s="330"/>
      <c r="AB663" s="332" t="s">
        <v>2767</v>
      </c>
      <c r="AC663" s="330" t="s">
        <v>2737</v>
      </c>
      <c r="AD663" s="330" t="s">
        <v>419</v>
      </c>
    </row>
    <row r="664" ht="15.75" customHeight="1">
      <c r="A664" s="329" t="s">
        <v>418</v>
      </c>
      <c r="B664" s="330" t="s">
        <v>2710</v>
      </c>
      <c r="C664" s="330">
        <v>651.0</v>
      </c>
      <c r="D664" s="330">
        <v>164.0</v>
      </c>
      <c r="E664" s="330" t="s">
        <v>974</v>
      </c>
      <c r="F664" s="330" t="s">
        <v>2729</v>
      </c>
      <c r="G664" s="330"/>
      <c r="H664" s="330" t="s">
        <v>962</v>
      </c>
      <c r="I664" s="330" t="s">
        <v>2739</v>
      </c>
      <c r="J664" s="330"/>
      <c r="K664" s="330" t="s">
        <v>1188</v>
      </c>
      <c r="L664" s="330" t="s">
        <v>2733</v>
      </c>
      <c r="M664" s="330"/>
      <c r="N664" s="330" t="s">
        <v>2719</v>
      </c>
      <c r="O664" s="330" t="s">
        <v>2724</v>
      </c>
      <c r="P664" s="330" t="s">
        <v>2766</v>
      </c>
      <c r="Q664" s="330" t="s">
        <v>2717</v>
      </c>
      <c r="R664" s="330" t="s">
        <v>2719</v>
      </c>
      <c r="S664" s="330" t="s">
        <v>2718</v>
      </c>
      <c r="T664" s="330" t="s">
        <v>2719</v>
      </c>
      <c r="U664" s="331">
        <v>1.21393129352349E-6</v>
      </c>
      <c r="V664" s="330" t="s">
        <v>2718</v>
      </c>
      <c r="W664" s="330" t="b">
        <v>1</v>
      </c>
      <c r="X664" s="330">
        <v>2021.0</v>
      </c>
      <c r="Y664" s="330" t="s">
        <v>2736</v>
      </c>
      <c r="Z664" s="330" t="s">
        <v>2713</v>
      </c>
      <c r="AA664" s="330"/>
      <c r="AB664" s="332" t="s">
        <v>2767</v>
      </c>
      <c r="AC664" s="330" t="s">
        <v>2737</v>
      </c>
      <c r="AD664" s="330" t="s">
        <v>419</v>
      </c>
    </row>
    <row r="665" ht="15.75" customHeight="1">
      <c r="A665" s="329" t="s">
        <v>418</v>
      </c>
      <c r="B665" s="330" t="s">
        <v>2710</v>
      </c>
      <c r="C665" s="330">
        <v>652.0</v>
      </c>
      <c r="D665" s="330">
        <v>164.0</v>
      </c>
      <c r="E665" s="330" t="s">
        <v>974</v>
      </c>
      <c r="F665" s="330" t="s">
        <v>2729</v>
      </c>
      <c r="G665" s="330"/>
      <c r="H665" s="330" t="s">
        <v>962</v>
      </c>
      <c r="I665" s="330" t="s">
        <v>2739</v>
      </c>
      <c r="J665" s="330"/>
      <c r="K665" s="330" t="s">
        <v>1188</v>
      </c>
      <c r="L665" s="330" t="s">
        <v>2733</v>
      </c>
      <c r="M665" s="330"/>
      <c r="N665" s="330" t="s">
        <v>2719</v>
      </c>
      <c r="O665" s="330" t="s">
        <v>2721</v>
      </c>
      <c r="P665" s="330" t="s">
        <v>2766</v>
      </c>
      <c r="Q665" s="330" t="s">
        <v>2717</v>
      </c>
      <c r="R665" s="330" t="s">
        <v>2719</v>
      </c>
      <c r="S665" s="330" t="s">
        <v>2718</v>
      </c>
      <c r="T665" s="330" t="s">
        <v>2719</v>
      </c>
      <c r="U665" s="331">
        <v>8.425334609216E-6</v>
      </c>
      <c r="V665" s="330" t="s">
        <v>2718</v>
      </c>
      <c r="W665" s="330" t="b">
        <v>1</v>
      </c>
      <c r="X665" s="330">
        <v>2021.0</v>
      </c>
      <c r="Y665" s="330" t="s">
        <v>2736</v>
      </c>
      <c r="Z665" s="330" t="s">
        <v>2713</v>
      </c>
      <c r="AA665" s="330"/>
      <c r="AB665" s="332" t="s">
        <v>2767</v>
      </c>
      <c r="AC665" s="330" t="s">
        <v>2737</v>
      </c>
      <c r="AD665" s="330" t="s">
        <v>419</v>
      </c>
    </row>
    <row r="666" ht="15.75" customHeight="1">
      <c r="A666" s="329" t="s">
        <v>418</v>
      </c>
      <c r="B666" s="330" t="s">
        <v>2710</v>
      </c>
      <c r="C666" s="330">
        <v>653.0</v>
      </c>
      <c r="D666" s="330">
        <v>165.0</v>
      </c>
      <c r="E666" s="330" t="s">
        <v>974</v>
      </c>
      <c r="F666" s="330" t="s">
        <v>2729</v>
      </c>
      <c r="G666" s="330"/>
      <c r="H666" s="330" t="s">
        <v>962</v>
      </c>
      <c r="I666" s="330" t="s">
        <v>2744</v>
      </c>
      <c r="J666" s="330"/>
      <c r="K666" s="330" t="s">
        <v>1188</v>
      </c>
      <c r="L666" s="330" t="s">
        <v>2733</v>
      </c>
      <c r="M666" s="330"/>
      <c r="N666" s="330" t="s">
        <v>2719</v>
      </c>
      <c r="O666" s="330" t="s">
        <v>2735</v>
      </c>
      <c r="P666" s="330" t="s">
        <v>2766</v>
      </c>
      <c r="Q666" s="330" t="s">
        <v>2717</v>
      </c>
      <c r="R666" s="330" t="s">
        <v>2719</v>
      </c>
      <c r="S666" s="330" t="s">
        <v>2718</v>
      </c>
      <c r="T666" s="330" t="s">
        <v>2719</v>
      </c>
      <c r="U666" s="330">
        <v>0.245479756670436</v>
      </c>
      <c r="V666" s="330" t="s">
        <v>2718</v>
      </c>
      <c r="W666" s="330" t="b">
        <v>1</v>
      </c>
      <c r="X666" s="330">
        <v>2021.0</v>
      </c>
      <c r="Y666" s="330" t="s">
        <v>2736</v>
      </c>
      <c r="Z666" s="330" t="s">
        <v>2713</v>
      </c>
      <c r="AA666" s="330"/>
      <c r="AB666" s="332" t="s">
        <v>2767</v>
      </c>
      <c r="AC666" s="330" t="s">
        <v>2737</v>
      </c>
      <c r="AD666" s="330" t="s">
        <v>419</v>
      </c>
    </row>
    <row r="667" ht="15.75" customHeight="1">
      <c r="A667" s="329" t="s">
        <v>418</v>
      </c>
      <c r="B667" s="330" t="s">
        <v>2710</v>
      </c>
      <c r="C667" s="330">
        <v>654.0</v>
      </c>
      <c r="D667" s="330">
        <v>165.0</v>
      </c>
      <c r="E667" s="330" t="s">
        <v>974</v>
      </c>
      <c r="F667" s="330" t="s">
        <v>2729</v>
      </c>
      <c r="G667" s="330"/>
      <c r="H667" s="330" t="s">
        <v>962</v>
      </c>
      <c r="I667" s="330" t="s">
        <v>2744</v>
      </c>
      <c r="J667" s="330"/>
      <c r="K667" s="330" t="s">
        <v>1188</v>
      </c>
      <c r="L667" s="330" t="s">
        <v>2733</v>
      </c>
      <c r="M667" s="330"/>
      <c r="N667" s="330" t="s">
        <v>2719</v>
      </c>
      <c r="O667" s="330" t="s">
        <v>2716</v>
      </c>
      <c r="P667" s="330" t="s">
        <v>2766</v>
      </c>
      <c r="Q667" s="330" t="s">
        <v>2717</v>
      </c>
      <c r="R667" s="330" t="s">
        <v>2719</v>
      </c>
      <c r="S667" s="330" t="s">
        <v>2718</v>
      </c>
      <c r="T667" s="330" t="s">
        <v>2719</v>
      </c>
      <c r="U667" s="330">
        <v>0.243747941702809</v>
      </c>
      <c r="V667" s="330" t="s">
        <v>2718</v>
      </c>
      <c r="W667" s="330" t="b">
        <v>1</v>
      </c>
      <c r="X667" s="330">
        <v>2021.0</v>
      </c>
      <c r="Y667" s="330" t="s">
        <v>2736</v>
      </c>
      <c r="Z667" s="330" t="s">
        <v>2713</v>
      </c>
      <c r="AA667" s="330"/>
      <c r="AB667" s="332" t="s">
        <v>2767</v>
      </c>
      <c r="AC667" s="330" t="s">
        <v>2737</v>
      </c>
      <c r="AD667" s="330" t="s">
        <v>419</v>
      </c>
    </row>
    <row r="668" ht="15.75" customHeight="1">
      <c r="A668" s="329" t="s">
        <v>418</v>
      </c>
      <c r="B668" s="330" t="s">
        <v>2710</v>
      </c>
      <c r="C668" s="330">
        <v>655.0</v>
      </c>
      <c r="D668" s="330">
        <v>165.0</v>
      </c>
      <c r="E668" s="330" t="s">
        <v>974</v>
      </c>
      <c r="F668" s="330" t="s">
        <v>2729</v>
      </c>
      <c r="G668" s="330"/>
      <c r="H668" s="330" t="s">
        <v>962</v>
      </c>
      <c r="I668" s="330" t="s">
        <v>2744</v>
      </c>
      <c r="J668" s="330"/>
      <c r="K668" s="330" t="s">
        <v>1188</v>
      </c>
      <c r="L668" s="330" t="s">
        <v>2733</v>
      </c>
      <c r="M668" s="330"/>
      <c r="N668" s="330" t="s">
        <v>2719</v>
      </c>
      <c r="O668" s="330" t="s">
        <v>2724</v>
      </c>
      <c r="P668" s="330" t="s">
        <v>2766</v>
      </c>
      <c r="Q668" s="330" t="s">
        <v>2717</v>
      </c>
      <c r="R668" s="330" t="s">
        <v>2719</v>
      </c>
      <c r="S668" s="330" t="s">
        <v>2718</v>
      </c>
      <c r="T668" s="330" t="s">
        <v>2719</v>
      </c>
      <c r="U668" s="331">
        <v>1.87791185064563E-6</v>
      </c>
      <c r="V668" s="330" t="s">
        <v>2718</v>
      </c>
      <c r="W668" s="330" t="b">
        <v>1</v>
      </c>
      <c r="X668" s="330">
        <v>2021.0</v>
      </c>
      <c r="Y668" s="330" t="s">
        <v>2736</v>
      </c>
      <c r="Z668" s="330" t="s">
        <v>2713</v>
      </c>
      <c r="AA668" s="330"/>
      <c r="AB668" s="332" t="s">
        <v>2767</v>
      </c>
      <c r="AC668" s="330" t="s">
        <v>2737</v>
      </c>
      <c r="AD668" s="330" t="s">
        <v>419</v>
      </c>
    </row>
    <row r="669" ht="15.75" customHeight="1">
      <c r="A669" s="329" t="s">
        <v>418</v>
      </c>
      <c r="B669" s="330" t="s">
        <v>2710</v>
      </c>
      <c r="C669" s="330">
        <v>656.0</v>
      </c>
      <c r="D669" s="330">
        <v>165.0</v>
      </c>
      <c r="E669" s="330" t="s">
        <v>974</v>
      </c>
      <c r="F669" s="330" t="s">
        <v>2729</v>
      </c>
      <c r="G669" s="330"/>
      <c r="H669" s="330" t="s">
        <v>962</v>
      </c>
      <c r="I669" s="330" t="s">
        <v>2744</v>
      </c>
      <c r="J669" s="330"/>
      <c r="K669" s="330" t="s">
        <v>1188</v>
      </c>
      <c r="L669" s="330" t="s">
        <v>2733</v>
      </c>
      <c r="M669" s="330"/>
      <c r="N669" s="330" t="s">
        <v>2719</v>
      </c>
      <c r="O669" s="330" t="s">
        <v>2721</v>
      </c>
      <c r="P669" s="330" t="s">
        <v>2766</v>
      </c>
      <c r="Q669" s="330" t="s">
        <v>2717</v>
      </c>
      <c r="R669" s="330" t="s">
        <v>2719</v>
      </c>
      <c r="S669" s="330" t="s">
        <v>2718</v>
      </c>
      <c r="T669" s="330" t="s">
        <v>2719</v>
      </c>
      <c r="U669" s="331">
        <v>4.708788944536E-5</v>
      </c>
      <c r="V669" s="330" t="s">
        <v>2718</v>
      </c>
      <c r="W669" s="330" t="b">
        <v>1</v>
      </c>
      <c r="X669" s="330">
        <v>2021.0</v>
      </c>
      <c r="Y669" s="330" t="s">
        <v>2736</v>
      </c>
      <c r="Z669" s="330" t="s">
        <v>2713</v>
      </c>
      <c r="AA669" s="330"/>
      <c r="AB669" s="332" t="s">
        <v>2767</v>
      </c>
      <c r="AC669" s="330" t="s">
        <v>2737</v>
      </c>
      <c r="AD669" s="330" t="s">
        <v>419</v>
      </c>
    </row>
    <row r="670" ht="15.75" customHeight="1">
      <c r="A670" s="329" t="s">
        <v>418</v>
      </c>
      <c r="B670" s="330" t="s">
        <v>2710</v>
      </c>
      <c r="C670" s="330">
        <v>657.0</v>
      </c>
      <c r="D670" s="330">
        <v>166.0</v>
      </c>
      <c r="E670" s="330" t="s">
        <v>974</v>
      </c>
      <c r="F670" s="330" t="s">
        <v>2729</v>
      </c>
      <c r="G670" s="330"/>
      <c r="H670" s="330" t="s">
        <v>962</v>
      </c>
      <c r="I670" s="330" t="s">
        <v>2745</v>
      </c>
      <c r="J670" s="330"/>
      <c r="K670" s="330" t="s">
        <v>1188</v>
      </c>
      <c r="L670" s="330" t="s">
        <v>2733</v>
      </c>
      <c r="M670" s="330"/>
      <c r="N670" s="330" t="s">
        <v>2719</v>
      </c>
      <c r="O670" s="330" t="s">
        <v>2735</v>
      </c>
      <c r="P670" s="330" t="s">
        <v>2766</v>
      </c>
      <c r="Q670" s="330" t="s">
        <v>2717</v>
      </c>
      <c r="R670" s="330" t="s">
        <v>2719</v>
      </c>
      <c r="S670" s="330" t="s">
        <v>2718</v>
      </c>
      <c r="T670" s="330" t="s">
        <v>2719</v>
      </c>
      <c r="U670" s="330">
        <v>0.269999440764536</v>
      </c>
      <c r="V670" s="330" t="s">
        <v>2718</v>
      </c>
      <c r="W670" s="330" t="b">
        <v>1</v>
      </c>
      <c r="X670" s="330">
        <v>2021.0</v>
      </c>
      <c r="Y670" s="330" t="s">
        <v>2736</v>
      </c>
      <c r="Z670" s="330" t="s">
        <v>2713</v>
      </c>
      <c r="AA670" s="330"/>
      <c r="AB670" s="332" t="s">
        <v>2767</v>
      </c>
      <c r="AC670" s="330" t="s">
        <v>2737</v>
      </c>
      <c r="AD670" s="330" t="s">
        <v>419</v>
      </c>
    </row>
    <row r="671" ht="15.75" customHeight="1">
      <c r="A671" s="329" t="s">
        <v>418</v>
      </c>
      <c r="B671" s="330" t="s">
        <v>2710</v>
      </c>
      <c r="C671" s="330">
        <v>658.0</v>
      </c>
      <c r="D671" s="330">
        <v>166.0</v>
      </c>
      <c r="E671" s="330" t="s">
        <v>974</v>
      </c>
      <c r="F671" s="330" t="s">
        <v>2729</v>
      </c>
      <c r="G671" s="330"/>
      <c r="H671" s="330" t="s">
        <v>962</v>
      </c>
      <c r="I671" s="330" t="s">
        <v>2745</v>
      </c>
      <c r="J671" s="330"/>
      <c r="K671" s="330" t="s">
        <v>1188</v>
      </c>
      <c r="L671" s="330" t="s">
        <v>2733</v>
      </c>
      <c r="M671" s="330"/>
      <c r="N671" s="330" t="s">
        <v>2719</v>
      </c>
      <c r="O671" s="330" t="s">
        <v>2716</v>
      </c>
      <c r="P671" s="330" t="s">
        <v>2766</v>
      </c>
      <c r="Q671" s="330" t="s">
        <v>2717</v>
      </c>
      <c r="R671" s="330" t="s">
        <v>2719</v>
      </c>
      <c r="S671" s="330" t="s">
        <v>2718</v>
      </c>
      <c r="T671" s="330" t="s">
        <v>2719</v>
      </c>
      <c r="U671" s="330">
        <v>0.269401181850945</v>
      </c>
      <c r="V671" s="330" t="s">
        <v>2718</v>
      </c>
      <c r="W671" s="330" t="b">
        <v>1</v>
      </c>
      <c r="X671" s="330">
        <v>2021.0</v>
      </c>
      <c r="Y671" s="330" t="s">
        <v>2736</v>
      </c>
      <c r="Z671" s="330" t="s">
        <v>2713</v>
      </c>
      <c r="AA671" s="330"/>
      <c r="AB671" s="332" t="s">
        <v>2767</v>
      </c>
      <c r="AC671" s="330" t="s">
        <v>2737</v>
      </c>
      <c r="AD671" s="330" t="s">
        <v>419</v>
      </c>
    </row>
    <row r="672" ht="15.75" customHeight="1">
      <c r="A672" s="329" t="s">
        <v>418</v>
      </c>
      <c r="B672" s="330" t="s">
        <v>2710</v>
      </c>
      <c r="C672" s="330">
        <v>659.0</v>
      </c>
      <c r="D672" s="330">
        <v>166.0</v>
      </c>
      <c r="E672" s="330" t="s">
        <v>974</v>
      </c>
      <c r="F672" s="330" t="s">
        <v>2729</v>
      </c>
      <c r="G672" s="330"/>
      <c r="H672" s="330" t="s">
        <v>962</v>
      </c>
      <c r="I672" s="330" t="s">
        <v>2745</v>
      </c>
      <c r="J672" s="330"/>
      <c r="K672" s="330" t="s">
        <v>1188</v>
      </c>
      <c r="L672" s="330" t="s">
        <v>2733</v>
      </c>
      <c r="M672" s="330"/>
      <c r="N672" s="330" t="s">
        <v>2719</v>
      </c>
      <c r="O672" s="330" t="s">
        <v>2724</v>
      </c>
      <c r="P672" s="330" t="s">
        <v>2766</v>
      </c>
      <c r="Q672" s="330" t="s">
        <v>2717</v>
      </c>
      <c r="R672" s="330" t="s">
        <v>2719</v>
      </c>
      <c r="S672" s="330" t="s">
        <v>2718</v>
      </c>
      <c r="T672" s="330" t="s">
        <v>2719</v>
      </c>
      <c r="U672" s="331">
        <v>1.87791185064563E-6</v>
      </c>
      <c r="V672" s="330" t="s">
        <v>2718</v>
      </c>
      <c r="W672" s="330" t="b">
        <v>1</v>
      </c>
      <c r="X672" s="330">
        <v>2021.0</v>
      </c>
      <c r="Y672" s="330" t="s">
        <v>2736</v>
      </c>
      <c r="Z672" s="330" t="s">
        <v>2713</v>
      </c>
      <c r="AA672" s="330"/>
      <c r="AB672" s="332" t="s">
        <v>2767</v>
      </c>
      <c r="AC672" s="330" t="s">
        <v>2737</v>
      </c>
      <c r="AD672" s="330" t="s">
        <v>419</v>
      </c>
    </row>
    <row r="673" ht="15.75" customHeight="1">
      <c r="A673" s="329" t="s">
        <v>418</v>
      </c>
      <c r="B673" s="330" t="s">
        <v>2710</v>
      </c>
      <c r="C673" s="330">
        <v>660.0</v>
      </c>
      <c r="D673" s="330">
        <v>166.0</v>
      </c>
      <c r="E673" s="330" t="s">
        <v>974</v>
      </c>
      <c r="F673" s="330" t="s">
        <v>2729</v>
      </c>
      <c r="G673" s="330"/>
      <c r="H673" s="330" t="s">
        <v>962</v>
      </c>
      <c r="I673" s="330" t="s">
        <v>2745</v>
      </c>
      <c r="J673" s="330"/>
      <c r="K673" s="330" t="s">
        <v>1188</v>
      </c>
      <c r="L673" s="330" t="s">
        <v>2733</v>
      </c>
      <c r="M673" s="330"/>
      <c r="N673" s="330" t="s">
        <v>2719</v>
      </c>
      <c r="O673" s="330" t="s">
        <v>2721</v>
      </c>
      <c r="P673" s="330" t="s">
        <v>2766</v>
      </c>
      <c r="Q673" s="330" t="s">
        <v>2717</v>
      </c>
      <c r="R673" s="330" t="s">
        <v>2719</v>
      </c>
      <c r="S673" s="330" t="s">
        <v>2718</v>
      </c>
      <c r="T673" s="330" t="s">
        <v>2719</v>
      </c>
      <c r="U673" s="331">
        <v>1.54564728397976E-6</v>
      </c>
      <c r="V673" s="330" t="s">
        <v>2718</v>
      </c>
      <c r="W673" s="330" t="b">
        <v>1</v>
      </c>
      <c r="X673" s="330">
        <v>2021.0</v>
      </c>
      <c r="Y673" s="330" t="s">
        <v>2736</v>
      </c>
      <c r="Z673" s="330" t="s">
        <v>2713</v>
      </c>
      <c r="AA673" s="330"/>
      <c r="AB673" s="332" t="s">
        <v>2767</v>
      </c>
      <c r="AC673" s="330" t="s">
        <v>2737</v>
      </c>
      <c r="AD673" s="330" t="s">
        <v>419</v>
      </c>
    </row>
    <row r="674" ht="15.75" customHeight="1">
      <c r="A674" s="333" t="s">
        <v>418</v>
      </c>
      <c r="B674" s="334" t="s">
        <v>2710</v>
      </c>
      <c r="C674" s="334">
        <v>661.0</v>
      </c>
      <c r="D674" s="334">
        <v>167.0</v>
      </c>
      <c r="E674" s="334" t="s">
        <v>974</v>
      </c>
      <c r="F674" s="334" t="s">
        <v>2729</v>
      </c>
      <c r="G674" s="334"/>
      <c r="H674" s="334" t="s">
        <v>962</v>
      </c>
      <c r="I674" s="334" t="s">
        <v>2746</v>
      </c>
      <c r="J674" s="334"/>
      <c r="K674" s="334" t="s">
        <v>1188</v>
      </c>
      <c r="L674" s="334" t="s">
        <v>2733</v>
      </c>
      <c r="M674" s="334"/>
      <c r="N674" s="334" t="s">
        <v>2719</v>
      </c>
      <c r="O674" s="334" t="s">
        <v>2735</v>
      </c>
      <c r="P674" s="334" t="s">
        <v>2766</v>
      </c>
      <c r="Q674" s="334" t="s">
        <v>2717</v>
      </c>
      <c r="R674" s="334" t="s">
        <v>2719</v>
      </c>
      <c r="S674" s="334" t="s">
        <v>2718</v>
      </c>
      <c r="T674" s="334" t="s">
        <v>2719</v>
      </c>
      <c r="U674" s="334">
        <v>0.240171495084941</v>
      </c>
      <c r="V674" s="334" t="s">
        <v>2718</v>
      </c>
      <c r="W674" s="334" t="b">
        <v>1</v>
      </c>
      <c r="X674" s="334">
        <v>2021.0</v>
      </c>
      <c r="Y674" s="334" t="s">
        <v>2736</v>
      </c>
      <c r="Z674" s="334" t="s">
        <v>2713</v>
      </c>
      <c r="AA674" s="334"/>
      <c r="AB674" s="335" t="s">
        <v>2767</v>
      </c>
      <c r="AC674" s="334" t="s">
        <v>2737</v>
      </c>
      <c r="AD674" s="334" t="s">
        <v>419</v>
      </c>
    </row>
    <row r="675" ht="15.75" customHeight="1">
      <c r="A675" s="333" t="s">
        <v>418</v>
      </c>
      <c r="B675" s="334" t="s">
        <v>2710</v>
      </c>
      <c r="C675" s="334">
        <v>662.0</v>
      </c>
      <c r="D675" s="334">
        <v>167.0</v>
      </c>
      <c r="E675" s="334" t="s">
        <v>974</v>
      </c>
      <c r="F675" s="334" t="s">
        <v>2729</v>
      </c>
      <c r="G675" s="334"/>
      <c r="H675" s="334" t="s">
        <v>962</v>
      </c>
      <c r="I675" s="334" t="s">
        <v>2746</v>
      </c>
      <c r="J675" s="334"/>
      <c r="K675" s="334" t="s">
        <v>1188</v>
      </c>
      <c r="L675" s="334" t="s">
        <v>2733</v>
      </c>
      <c r="M675" s="334"/>
      <c r="N675" s="334" t="s">
        <v>2719</v>
      </c>
      <c r="O675" s="334" t="s">
        <v>2716</v>
      </c>
      <c r="P675" s="334" t="s">
        <v>2766</v>
      </c>
      <c r="Q675" s="334" t="s">
        <v>2717</v>
      </c>
      <c r="R675" s="334" t="s">
        <v>2719</v>
      </c>
      <c r="S675" s="334" t="s">
        <v>2718</v>
      </c>
      <c r="T675" s="334" t="s">
        <v>2719</v>
      </c>
      <c r="U675" s="334">
        <v>0.238348077162066</v>
      </c>
      <c r="V675" s="334" t="s">
        <v>2718</v>
      </c>
      <c r="W675" s="334" t="b">
        <v>1</v>
      </c>
      <c r="X675" s="334">
        <v>2021.0</v>
      </c>
      <c r="Y675" s="334" t="s">
        <v>2736</v>
      </c>
      <c r="Z675" s="334" t="s">
        <v>2713</v>
      </c>
      <c r="AA675" s="334"/>
      <c r="AB675" s="335" t="s">
        <v>2767</v>
      </c>
      <c r="AC675" s="334" t="s">
        <v>2737</v>
      </c>
      <c r="AD675" s="334" t="s">
        <v>419</v>
      </c>
    </row>
    <row r="676" ht="15.75" customHeight="1">
      <c r="A676" s="333" t="s">
        <v>418</v>
      </c>
      <c r="B676" s="334" t="s">
        <v>2710</v>
      </c>
      <c r="C676" s="334">
        <v>663.0</v>
      </c>
      <c r="D676" s="334">
        <v>167.0</v>
      </c>
      <c r="E676" s="334" t="s">
        <v>974</v>
      </c>
      <c r="F676" s="334" t="s">
        <v>2729</v>
      </c>
      <c r="G676" s="334"/>
      <c r="H676" s="334" t="s">
        <v>962</v>
      </c>
      <c r="I676" s="334" t="s">
        <v>2746</v>
      </c>
      <c r="J676" s="334"/>
      <c r="K676" s="334" t="s">
        <v>1188</v>
      </c>
      <c r="L676" s="334" t="s">
        <v>2733</v>
      </c>
      <c r="M676" s="334"/>
      <c r="N676" s="334" t="s">
        <v>2719</v>
      </c>
      <c r="O676" s="334" t="s">
        <v>2724</v>
      </c>
      <c r="P676" s="334" t="s">
        <v>2766</v>
      </c>
      <c r="Q676" s="334" t="s">
        <v>2717</v>
      </c>
      <c r="R676" s="334" t="s">
        <v>2719</v>
      </c>
      <c r="S676" s="334" t="s">
        <v>2718</v>
      </c>
      <c r="T676" s="334" t="s">
        <v>2719</v>
      </c>
      <c r="U676" s="336">
        <v>6.09800065606946E-6</v>
      </c>
      <c r="V676" s="334" t="s">
        <v>2718</v>
      </c>
      <c r="W676" s="334" t="b">
        <v>1</v>
      </c>
      <c r="X676" s="334">
        <v>2021.0</v>
      </c>
      <c r="Y676" s="334" t="s">
        <v>2736</v>
      </c>
      <c r="Z676" s="334" t="s">
        <v>2713</v>
      </c>
      <c r="AA676" s="334"/>
      <c r="AB676" s="335" t="s">
        <v>2767</v>
      </c>
      <c r="AC676" s="334" t="s">
        <v>2737</v>
      </c>
      <c r="AD676" s="334" t="s">
        <v>419</v>
      </c>
    </row>
    <row r="677" ht="15.75" customHeight="1">
      <c r="A677" s="333" t="s">
        <v>418</v>
      </c>
      <c r="B677" s="334" t="s">
        <v>2710</v>
      </c>
      <c r="C677" s="334">
        <v>664.0</v>
      </c>
      <c r="D677" s="334">
        <v>167.0</v>
      </c>
      <c r="E677" s="334" t="s">
        <v>974</v>
      </c>
      <c r="F677" s="334" t="s">
        <v>2729</v>
      </c>
      <c r="G677" s="334"/>
      <c r="H677" s="334" t="s">
        <v>962</v>
      </c>
      <c r="I677" s="334" t="s">
        <v>2746</v>
      </c>
      <c r="J677" s="334"/>
      <c r="K677" s="334" t="s">
        <v>1188</v>
      </c>
      <c r="L677" s="334" t="s">
        <v>2733</v>
      </c>
      <c r="M677" s="334"/>
      <c r="N677" s="334" t="s">
        <v>2719</v>
      </c>
      <c r="O677" s="334" t="s">
        <v>2721</v>
      </c>
      <c r="P677" s="334" t="s">
        <v>2766</v>
      </c>
      <c r="Q677" s="334" t="s">
        <v>2717</v>
      </c>
      <c r="R677" s="334" t="s">
        <v>2719</v>
      </c>
      <c r="S677" s="334" t="s">
        <v>2718</v>
      </c>
      <c r="T677" s="334" t="s">
        <v>2719</v>
      </c>
      <c r="U677" s="336">
        <v>4.48549094659922E-7</v>
      </c>
      <c r="V677" s="334" t="s">
        <v>2718</v>
      </c>
      <c r="W677" s="334" t="b">
        <v>1</v>
      </c>
      <c r="X677" s="334">
        <v>2021.0</v>
      </c>
      <c r="Y677" s="334" t="s">
        <v>2736</v>
      </c>
      <c r="Z677" s="334" t="s">
        <v>2713</v>
      </c>
      <c r="AA677" s="334"/>
      <c r="AB677" s="335" t="s">
        <v>2767</v>
      </c>
      <c r="AC677" s="334" t="s">
        <v>2737</v>
      </c>
      <c r="AD677" s="334" t="s">
        <v>419</v>
      </c>
    </row>
    <row r="678" ht="15.75" customHeight="1">
      <c r="A678" s="329" t="s">
        <v>418</v>
      </c>
      <c r="B678" s="330" t="s">
        <v>2710</v>
      </c>
      <c r="C678" s="330">
        <v>665.0</v>
      </c>
      <c r="D678" s="330">
        <v>168.0</v>
      </c>
      <c r="E678" s="330" t="s">
        <v>974</v>
      </c>
      <c r="F678" s="330" t="s">
        <v>2731</v>
      </c>
      <c r="G678" s="330"/>
      <c r="H678" s="330" t="s">
        <v>962</v>
      </c>
      <c r="I678" s="330" t="s">
        <v>2729</v>
      </c>
      <c r="J678" s="330"/>
      <c r="K678" s="330" t="s">
        <v>1188</v>
      </c>
      <c r="L678" s="330" t="s">
        <v>2733</v>
      </c>
      <c r="M678" s="330"/>
      <c r="N678" s="330" t="s">
        <v>2719</v>
      </c>
      <c r="O678" s="330" t="s">
        <v>2735</v>
      </c>
      <c r="P678" s="330" t="s">
        <v>2766</v>
      </c>
      <c r="Q678" s="330" t="s">
        <v>2717</v>
      </c>
      <c r="R678" s="330" t="s">
        <v>2719</v>
      </c>
      <c r="S678" s="330" t="s">
        <v>2718</v>
      </c>
      <c r="T678" s="330" t="s">
        <v>2719</v>
      </c>
      <c r="U678" s="330">
        <v>0.12870580080447</v>
      </c>
      <c r="V678" s="330" t="s">
        <v>2718</v>
      </c>
      <c r="W678" s="330" t="b">
        <v>1</v>
      </c>
      <c r="X678" s="330">
        <v>2021.0</v>
      </c>
      <c r="Y678" s="330" t="s">
        <v>2736</v>
      </c>
      <c r="Z678" s="330" t="s">
        <v>2713</v>
      </c>
      <c r="AA678" s="330"/>
      <c r="AB678" s="330" t="s">
        <v>2720</v>
      </c>
      <c r="AC678" s="330" t="s">
        <v>2737</v>
      </c>
      <c r="AD678" s="330" t="s">
        <v>419</v>
      </c>
    </row>
    <row r="679" ht="15.75" customHeight="1">
      <c r="A679" s="329" t="s">
        <v>418</v>
      </c>
      <c r="B679" s="330" t="s">
        <v>2710</v>
      </c>
      <c r="C679" s="330">
        <v>666.0</v>
      </c>
      <c r="D679" s="330">
        <v>168.0</v>
      </c>
      <c r="E679" s="330" t="s">
        <v>974</v>
      </c>
      <c r="F679" s="330" t="s">
        <v>2731</v>
      </c>
      <c r="G679" s="330"/>
      <c r="H679" s="330" t="s">
        <v>962</v>
      </c>
      <c r="I679" s="330" t="s">
        <v>2729</v>
      </c>
      <c r="J679" s="330"/>
      <c r="K679" s="330" t="s">
        <v>1188</v>
      </c>
      <c r="L679" s="330" t="s">
        <v>2733</v>
      </c>
      <c r="M679" s="330"/>
      <c r="N679" s="330" t="s">
        <v>2719</v>
      </c>
      <c r="O679" s="330" t="s">
        <v>2716</v>
      </c>
      <c r="P679" s="330" t="s">
        <v>2766</v>
      </c>
      <c r="Q679" s="330" t="s">
        <v>2717</v>
      </c>
      <c r="R679" s="330" t="s">
        <v>2719</v>
      </c>
      <c r="S679" s="330" t="s">
        <v>2718</v>
      </c>
      <c r="T679" s="330" t="s">
        <v>2719</v>
      </c>
      <c r="U679" s="330">
        <v>0.127706631372695</v>
      </c>
      <c r="V679" s="330" t="s">
        <v>2718</v>
      </c>
      <c r="W679" s="330" t="b">
        <v>1</v>
      </c>
      <c r="X679" s="330">
        <v>2021.0</v>
      </c>
      <c r="Y679" s="330" t="s">
        <v>2736</v>
      </c>
      <c r="Z679" s="330" t="s">
        <v>2713</v>
      </c>
      <c r="AA679" s="330"/>
      <c r="AB679" s="330" t="s">
        <v>2720</v>
      </c>
      <c r="AC679" s="330" t="s">
        <v>2737</v>
      </c>
      <c r="AD679" s="330" t="s">
        <v>419</v>
      </c>
    </row>
    <row r="680" ht="15.75" customHeight="1">
      <c r="A680" s="329" t="s">
        <v>418</v>
      </c>
      <c r="B680" s="330" t="s">
        <v>2710</v>
      </c>
      <c r="C680" s="330">
        <v>667.0</v>
      </c>
      <c r="D680" s="330">
        <v>168.0</v>
      </c>
      <c r="E680" s="330" t="s">
        <v>974</v>
      </c>
      <c r="F680" s="330" t="s">
        <v>2731</v>
      </c>
      <c r="G680" s="330"/>
      <c r="H680" s="330" t="s">
        <v>962</v>
      </c>
      <c r="I680" s="330" t="s">
        <v>2729</v>
      </c>
      <c r="J680" s="330"/>
      <c r="K680" s="330" t="s">
        <v>1188</v>
      </c>
      <c r="L680" s="330" t="s">
        <v>2733</v>
      </c>
      <c r="M680" s="330"/>
      <c r="N680" s="330" t="s">
        <v>2719</v>
      </c>
      <c r="O680" s="330" t="s">
        <v>2724</v>
      </c>
      <c r="P680" s="330" t="s">
        <v>2766</v>
      </c>
      <c r="Q680" s="330" t="s">
        <v>2717</v>
      </c>
      <c r="R680" s="330" t="s">
        <v>2719</v>
      </c>
      <c r="S680" s="330" t="s">
        <v>2718</v>
      </c>
      <c r="T680" s="330" t="s">
        <v>2719</v>
      </c>
      <c r="U680" s="331">
        <v>2.91373909056409E-6</v>
      </c>
      <c r="V680" s="330" t="s">
        <v>2718</v>
      </c>
      <c r="W680" s="330" t="b">
        <v>1</v>
      </c>
      <c r="X680" s="330">
        <v>2021.0</v>
      </c>
      <c r="Y680" s="330" t="s">
        <v>2736</v>
      </c>
      <c r="Z680" s="330" t="s">
        <v>2713</v>
      </c>
      <c r="AA680" s="330"/>
      <c r="AB680" s="330" t="s">
        <v>2720</v>
      </c>
      <c r="AC680" s="330" t="s">
        <v>2737</v>
      </c>
      <c r="AD680" s="330" t="s">
        <v>419</v>
      </c>
    </row>
    <row r="681" ht="15.75" customHeight="1">
      <c r="A681" s="329" t="s">
        <v>418</v>
      </c>
      <c r="B681" s="330" t="s">
        <v>2710</v>
      </c>
      <c r="C681" s="330">
        <v>668.0</v>
      </c>
      <c r="D681" s="330">
        <v>168.0</v>
      </c>
      <c r="E681" s="330" t="s">
        <v>974</v>
      </c>
      <c r="F681" s="330" t="s">
        <v>2731</v>
      </c>
      <c r="G681" s="330"/>
      <c r="H681" s="330" t="s">
        <v>962</v>
      </c>
      <c r="I681" s="330" t="s">
        <v>2729</v>
      </c>
      <c r="J681" s="330"/>
      <c r="K681" s="330" t="s">
        <v>1188</v>
      </c>
      <c r="L681" s="330" t="s">
        <v>2733</v>
      </c>
      <c r="M681" s="330"/>
      <c r="N681" s="330" t="s">
        <v>2719</v>
      </c>
      <c r="O681" s="330" t="s">
        <v>2721</v>
      </c>
      <c r="P681" s="330" t="s">
        <v>2766</v>
      </c>
      <c r="Q681" s="330" t="s">
        <v>2717</v>
      </c>
      <c r="R681" s="330" t="s">
        <v>2719</v>
      </c>
      <c r="S681" s="330" t="s">
        <v>2718</v>
      </c>
      <c r="T681" s="330" t="s">
        <v>2719</v>
      </c>
      <c r="U681" s="331">
        <v>6.251718592712E-6</v>
      </c>
      <c r="V681" s="330" t="s">
        <v>2718</v>
      </c>
      <c r="W681" s="330" t="b">
        <v>1</v>
      </c>
      <c r="X681" s="330">
        <v>2021.0</v>
      </c>
      <c r="Y681" s="330" t="s">
        <v>2736</v>
      </c>
      <c r="Z681" s="330" t="s">
        <v>2713</v>
      </c>
      <c r="AA681" s="330"/>
      <c r="AB681" s="330" t="s">
        <v>2720</v>
      </c>
      <c r="AC681" s="330" t="s">
        <v>2737</v>
      </c>
      <c r="AD681" s="330" t="s">
        <v>419</v>
      </c>
    </row>
    <row r="682" ht="15.75" customHeight="1">
      <c r="A682" s="329" t="s">
        <v>418</v>
      </c>
      <c r="B682" s="330" t="s">
        <v>2710</v>
      </c>
      <c r="C682" s="330">
        <v>669.0</v>
      </c>
      <c r="D682" s="330">
        <v>169.0</v>
      </c>
      <c r="E682" s="330" t="s">
        <v>974</v>
      </c>
      <c r="F682" s="330" t="s">
        <v>2741</v>
      </c>
      <c r="G682" s="330"/>
      <c r="H682" s="330" t="s">
        <v>962</v>
      </c>
      <c r="I682" s="330" t="s">
        <v>2729</v>
      </c>
      <c r="J682" s="330"/>
      <c r="K682" s="330" t="s">
        <v>1188</v>
      </c>
      <c r="L682" s="330" t="s">
        <v>2733</v>
      </c>
      <c r="M682" s="330"/>
      <c r="N682" s="330" t="s">
        <v>2719</v>
      </c>
      <c r="O682" s="330" t="s">
        <v>2735</v>
      </c>
      <c r="P682" s="330" t="s">
        <v>2766</v>
      </c>
      <c r="Q682" s="330" t="s">
        <v>2717</v>
      </c>
      <c r="R682" s="330" t="s">
        <v>2719</v>
      </c>
      <c r="S682" s="330" t="s">
        <v>2718</v>
      </c>
      <c r="T682" s="330" t="s">
        <v>2719</v>
      </c>
      <c r="U682" s="330">
        <v>0.145318554293478</v>
      </c>
      <c r="V682" s="330" t="s">
        <v>2718</v>
      </c>
      <c r="W682" s="330" t="b">
        <v>1</v>
      </c>
      <c r="X682" s="330">
        <v>2021.0</v>
      </c>
      <c r="Y682" s="330" t="s">
        <v>2736</v>
      </c>
      <c r="Z682" s="330" t="s">
        <v>2713</v>
      </c>
      <c r="AA682" s="330"/>
      <c r="AB682" s="332" t="s">
        <v>2767</v>
      </c>
      <c r="AC682" s="330" t="s">
        <v>2737</v>
      </c>
      <c r="AD682" s="330" t="s">
        <v>419</v>
      </c>
    </row>
    <row r="683" ht="15.75" customHeight="1">
      <c r="A683" s="329" t="s">
        <v>418</v>
      </c>
      <c r="B683" s="330" t="s">
        <v>2710</v>
      </c>
      <c r="C683" s="330">
        <v>670.0</v>
      </c>
      <c r="D683" s="330">
        <v>169.0</v>
      </c>
      <c r="E683" s="330" t="s">
        <v>974</v>
      </c>
      <c r="F683" s="330" t="s">
        <v>2741</v>
      </c>
      <c r="G683" s="330"/>
      <c r="H683" s="330" t="s">
        <v>962</v>
      </c>
      <c r="I683" s="330" t="s">
        <v>2729</v>
      </c>
      <c r="J683" s="330"/>
      <c r="K683" s="330" t="s">
        <v>1188</v>
      </c>
      <c r="L683" s="330" t="s">
        <v>2733</v>
      </c>
      <c r="M683" s="330"/>
      <c r="N683" s="330" t="s">
        <v>2719</v>
      </c>
      <c r="O683" s="330" t="s">
        <v>2716</v>
      </c>
      <c r="P683" s="330" t="s">
        <v>2766</v>
      </c>
      <c r="Q683" s="330" t="s">
        <v>2717</v>
      </c>
      <c r="R683" s="330" t="s">
        <v>2719</v>
      </c>
      <c r="S683" s="330" t="s">
        <v>2718</v>
      </c>
      <c r="T683" s="330" t="s">
        <v>2719</v>
      </c>
      <c r="U683" s="330">
        <v>0.144269125376448</v>
      </c>
      <c r="V683" s="330" t="s">
        <v>2718</v>
      </c>
      <c r="W683" s="330" t="b">
        <v>1</v>
      </c>
      <c r="X683" s="330">
        <v>2021.0</v>
      </c>
      <c r="Y683" s="330" t="s">
        <v>2736</v>
      </c>
      <c r="Z683" s="330" t="s">
        <v>2713</v>
      </c>
      <c r="AA683" s="330"/>
      <c r="AB683" s="332" t="s">
        <v>2767</v>
      </c>
      <c r="AC683" s="330" t="s">
        <v>2737</v>
      </c>
      <c r="AD683" s="330" t="s">
        <v>419</v>
      </c>
    </row>
    <row r="684" ht="15.75" customHeight="1">
      <c r="A684" s="329" t="s">
        <v>418</v>
      </c>
      <c r="B684" s="330" t="s">
        <v>2710</v>
      </c>
      <c r="C684" s="330">
        <v>671.0</v>
      </c>
      <c r="D684" s="330">
        <v>169.0</v>
      </c>
      <c r="E684" s="330" t="s">
        <v>974</v>
      </c>
      <c r="F684" s="330" t="s">
        <v>2741</v>
      </c>
      <c r="G684" s="330"/>
      <c r="H684" s="330" t="s">
        <v>962</v>
      </c>
      <c r="I684" s="330" t="s">
        <v>2729</v>
      </c>
      <c r="J684" s="330"/>
      <c r="K684" s="330" t="s">
        <v>1188</v>
      </c>
      <c r="L684" s="330" t="s">
        <v>2733</v>
      </c>
      <c r="M684" s="330"/>
      <c r="N684" s="330" t="s">
        <v>2719</v>
      </c>
      <c r="O684" s="330" t="s">
        <v>2724</v>
      </c>
      <c r="P684" s="330" t="s">
        <v>2766</v>
      </c>
      <c r="Q684" s="330" t="s">
        <v>2717</v>
      </c>
      <c r="R684" s="330" t="s">
        <v>2719</v>
      </c>
      <c r="S684" s="330" t="s">
        <v>2718</v>
      </c>
      <c r="T684" s="330" t="s">
        <v>2719</v>
      </c>
      <c r="U684" s="331">
        <v>3.02527132650604E-6</v>
      </c>
      <c r="V684" s="330" t="s">
        <v>2718</v>
      </c>
      <c r="W684" s="330" t="b">
        <v>1</v>
      </c>
      <c r="X684" s="330">
        <v>2021.0</v>
      </c>
      <c r="Y684" s="330" t="s">
        <v>2736</v>
      </c>
      <c r="Z684" s="330" t="s">
        <v>2713</v>
      </c>
      <c r="AA684" s="330"/>
      <c r="AB684" s="332" t="s">
        <v>2767</v>
      </c>
      <c r="AC684" s="330" t="s">
        <v>2737</v>
      </c>
      <c r="AD684" s="330" t="s">
        <v>419</v>
      </c>
    </row>
    <row r="685" ht="15.75" customHeight="1">
      <c r="A685" s="329" t="s">
        <v>418</v>
      </c>
      <c r="B685" s="330" t="s">
        <v>2710</v>
      </c>
      <c r="C685" s="330">
        <v>672.0</v>
      </c>
      <c r="D685" s="330">
        <v>169.0</v>
      </c>
      <c r="E685" s="330" t="s">
        <v>974</v>
      </c>
      <c r="F685" s="330" t="s">
        <v>2741</v>
      </c>
      <c r="G685" s="330"/>
      <c r="H685" s="330" t="s">
        <v>962</v>
      </c>
      <c r="I685" s="330" t="s">
        <v>2729</v>
      </c>
      <c r="J685" s="330"/>
      <c r="K685" s="330" t="s">
        <v>1188</v>
      </c>
      <c r="L685" s="330" t="s">
        <v>2733</v>
      </c>
      <c r="M685" s="330"/>
      <c r="N685" s="330" t="s">
        <v>2719</v>
      </c>
      <c r="O685" s="330" t="s">
        <v>2721</v>
      </c>
      <c r="P685" s="330" t="s">
        <v>2766</v>
      </c>
      <c r="Q685" s="330" t="s">
        <v>2717</v>
      </c>
      <c r="R685" s="330" t="s">
        <v>2719</v>
      </c>
      <c r="S685" s="330" t="s">
        <v>2718</v>
      </c>
      <c r="T685" s="330" t="s">
        <v>2719</v>
      </c>
      <c r="U685" s="331">
        <v>7.0991069631E-6</v>
      </c>
      <c r="V685" s="330" t="s">
        <v>2718</v>
      </c>
      <c r="W685" s="330" t="b">
        <v>1</v>
      </c>
      <c r="X685" s="330">
        <v>2021.0</v>
      </c>
      <c r="Y685" s="330" t="s">
        <v>2736</v>
      </c>
      <c r="Z685" s="330" t="s">
        <v>2713</v>
      </c>
      <c r="AA685" s="330"/>
      <c r="AB685" s="332" t="s">
        <v>2767</v>
      </c>
      <c r="AC685" s="330" t="s">
        <v>2737</v>
      </c>
      <c r="AD685" s="330" t="s">
        <v>419</v>
      </c>
    </row>
    <row r="686" ht="15.75" customHeight="1">
      <c r="A686" s="329" t="s">
        <v>418</v>
      </c>
      <c r="B686" s="330" t="s">
        <v>2710</v>
      </c>
      <c r="C686" s="330">
        <v>673.0</v>
      </c>
      <c r="D686" s="330">
        <v>170.0</v>
      </c>
      <c r="E686" s="330" t="s">
        <v>974</v>
      </c>
      <c r="F686" s="330" t="s">
        <v>2742</v>
      </c>
      <c r="G686" s="330"/>
      <c r="H686" s="330" t="s">
        <v>962</v>
      </c>
      <c r="I686" s="330" t="s">
        <v>2729</v>
      </c>
      <c r="J686" s="330"/>
      <c r="K686" s="330" t="s">
        <v>1188</v>
      </c>
      <c r="L686" s="330" t="s">
        <v>2733</v>
      </c>
      <c r="M686" s="330"/>
      <c r="N686" s="330" t="s">
        <v>2719</v>
      </c>
      <c r="O686" s="330" t="s">
        <v>2735</v>
      </c>
      <c r="P686" s="330" t="s">
        <v>2766</v>
      </c>
      <c r="Q686" s="330" t="s">
        <v>2717</v>
      </c>
      <c r="R686" s="330" t="s">
        <v>2719</v>
      </c>
      <c r="S686" s="330" t="s">
        <v>2718</v>
      </c>
      <c r="T686" s="330" t="s">
        <v>2719</v>
      </c>
      <c r="U686" s="330">
        <v>0.218317988844288</v>
      </c>
      <c r="V686" s="330" t="s">
        <v>2718</v>
      </c>
      <c r="W686" s="330" t="b">
        <v>1</v>
      </c>
      <c r="X686" s="330">
        <v>2021.0</v>
      </c>
      <c r="Y686" s="330" t="s">
        <v>2736</v>
      </c>
      <c r="Z686" s="330" t="s">
        <v>2713</v>
      </c>
      <c r="AA686" s="330"/>
      <c r="AB686" s="332" t="s">
        <v>2767</v>
      </c>
      <c r="AC686" s="330" t="s">
        <v>2737</v>
      </c>
      <c r="AD686" s="330" t="s">
        <v>419</v>
      </c>
    </row>
    <row r="687" ht="15.75" customHeight="1">
      <c r="A687" s="329" t="s">
        <v>418</v>
      </c>
      <c r="B687" s="330" t="s">
        <v>2710</v>
      </c>
      <c r="C687" s="330">
        <v>674.0</v>
      </c>
      <c r="D687" s="330">
        <v>170.0</v>
      </c>
      <c r="E687" s="330" t="s">
        <v>974</v>
      </c>
      <c r="F687" s="330" t="s">
        <v>2742</v>
      </c>
      <c r="G687" s="330"/>
      <c r="H687" s="330" t="s">
        <v>962</v>
      </c>
      <c r="I687" s="330" t="s">
        <v>2729</v>
      </c>
      <c r="J687" s="330"/>
      <c r="K687" s="330" t="s">
        <v>1188</v>
      </c>
      <c r="L687" s="330" t="s">
        <v>2733</v>
      </c>
      <c r="M687" s="330"/>
      <c r="N687" s="330" t="s">
        <v>2719</v>
      </c>
      <c r="O687" s="330" t="s">
        <v>2716</v>
      </c>
      <c r="P687" s="330" t="s">
        <v>2766</v>
      </c>
      <c r="Q687" s="330" t="s">
        <v>2717</v>
      </c>
      <c r="R687" s="330" t="s">
        <v>2719</v>
      </c>
      <c r="S687" s="330" t="s">
        <v>2718</v>
      </c>
      <c r="T687" s="330" t="s">
        <v>2719</v>
      </c>
      <c r="U687" s="330">
        <v>0.217193979850953</v>
      </c>
      <c r="V687" s="330" t="s">
        <v>2718</v>
      </c>
      <c r="W687" s="330" t="b">
        <v>1</v>
      </c>
      <c r="X687" s="330">
        <v>2021.0</v>
      </c>
      <c r="Y687" s="330" t="s">
        <v>2736</v>
      </c>
      <c r="Z687" s="330" t="s">
        <v>2713</v>
      </c>
      <c r="AA687" s="330"/>
      <c r="AB687" s="332" t="s">
        <v>2767</v>
      </c>
      <c r="AC687" s="330" t="s">
        <v>2737</v>
      </c>
      <c r="AD687" s="330" t="s">
        <v>419</v>
      </c>
    </row>
    <row r="688" ht="15.75" customHeight="1">
      <c r="A688" s="329" t="s">
        <v>418</v>
      </c>
      <c r="B688" s="330" t="s">
        <v>2710</v>
      </c>
      <c r="C688" s="330">
        <v>675.0</v>
      </c>
      <c r="D688" s="330">
        <v>170.0</v>
      </c>
      <c r="E688" s="330" t="s">
        <v>974</v>
      </c>
      <c r="F688" s="330" t="s">
        <v>2742</v>
      </c>
      <c r="G688" s="330"/>
      <c r="H688" s="330" t="s">
        <v>962</v>
      </c>
      <c r="I688" s="330" t="s">
        <v>2729</v>
      </c>
      <c r="J688" s="330"/>
      <c r="K688" s="330" t="s">
        <v>1188</v>
      </c>
      <c r="L688" s="330" t="s">
        <v>2733</v>
      </c>
      <c r="M688" s="330"/>
      <c r="N688" s="330" t="s">
        <v>2719</v>
      </c>
      <c r="O688" s="330" t="s">
        <v>2724</v>
      </c>
      <c r="P688" s="330" t="s">
        <v>2766</v>
      </c>
      <c r="Q688" s="330" t="s">
        <v>2717</v>
      </c>
      <c r="R688" s="330" t="s">
        <v>2719</v>
      </c>
      <c r="S688" s="330" t="s">
        <v>2718</v>
      </c>
      <c r="T688" s="330" t="s">
        <v>2719</v>
      </c>
      <c r="U688" s="331">
        <v>3.18002636121677E-6</v>
      </c>
      <c r="V688" s="330" t="s">
        <v>2718</v>
      </c>
      <c r="W688" s="330" t="b">
        <v>1</v>
      </c>
      <c r="X688" s="330">
        <v>2021.0</v>
      </c>
      <c r="Y688" s="330" t="s">
        <v>2736</v>
      </c>
      <c r="Z688" s="330" t="s">
        <v>2713</v>
      </c>
      <c r="AA688" s="330"/>
      <c r="AB688" s="332" t="s">
        <v>2767</v>
      </c>
      <c r="AC688" s="330" t="s">
        <v>2737</v>
      </c>
      <c r="AD688" s="330" t="s">
        <v>419</v>
      </c>
    </row>
    <row r="689" ht="15.75" customHeight="1">
      <c r="A689" s="329" t="s">
        <v>418</v>
      </c>
      <c r="B689" s="330" t="s">
        <v>2710</v>
      </c>
      <c r="C689" s="330">
        <v>676.0</v>
      </c>
      <c r="D689" s="330">
        <v>170.0</v>
      </c>
      <c r="E689" s="330" t="s">
        <v>974</v>
      </c>
      <c r="F689" s="330" t="s">
        <v>2742</v>
      </c>
      <c r="G689" s="330"/>
      <c r="H689" s="330" t="s">
        <v>962</v>
      </c>
      <c r="I689" s="330" t="s">
        <v>2729</v>
      </c>
      <c r="J689" s="330"/>
      <c r="K689" s="330" t="s">
        <v>1188</v>
      </c>
      <c r="L689" s="330" t="s">
        <v>2733</v>
      </c>
      <c r="M689" s="330"/>
      <c r="N689" s="330" t="s">
        <v>2719</v>
      </c>
      <c r="O689" s="330" t="s">
        <v>2721</v>
      </c>
      <c r="P689" s="330" t="s">
        <v>2766</v>
      </c>
      <c r="Q689" s="330" t="s">
        <v>2717</v>
      </c>
      <c r="R689" s="330" t="s">
        <v>2719</v>
      </c>
      <c r="S689" s="330" t="s">
        <v>2718</v>
      </c>
      <c r="T689" s="330" t="s">
        <v>2719</v>
      </c>
      <c r="U689" s="331">
        <v>8.465334609216E-6</v>
      </c>
      <c r="V689" s="330" t="s">
        <v>2718</v>
      </c>
      <c r="W689" s="330" t="b">
        <v>1</v>
      </c>
      <c r="X689" s="330">
        <v>2021.0</v>
      </c>
      <c r="Y689" s="330" t="s">
        <v>2736</v>
      </c>
      <c r="Z689" s="330" t="s">
        <v>2713</v>
      </c>
      <c r="AA689" s="330"/>
      <c r="AB689" s="332" t="s">
        <v>2767</v>
      </c>
      <c r="AC689" s="330" t="s">
        <v>2737</v>
      </c>
      <c r="AD689" s="330" t="s">
        <v>419</v>
      </c>
    </row>
    <row r="690" ht="15.75" customHeight="1">
      <c r="A690" s="329" t="s">
        <v>418</v>
      </c>
      <c r="B690" s="330" t="s">
        <v>2710</v>
      </c>
      <c r="C690" s="330">
        <v>677.0</v>
      </c>
      <c r="D690" s="330">
        <v>171.0</v>
      </c>
      <c r="E690" s="330" t="s">
        <v>974</v>
      </c>
      <c r="F690" s="330" t="s">
        <v>2743</v>
      </c>
      <c r="G690" s="330"/>
      <c r="H690" s="330" t="s">
        <v>962</v>
      </c>
      <c r="I690" s="330" t="s">
        <v>2729</v>
      </c>
      <c r="J690" s="330"/>
      <c r="K690" s="330" t="s">
        <v>1188</v>
      </c>
      <c r="L690" s="330" t="s">
        <v>2733</v>
      </c>
      <c r="M690" s="330"/>
      <c r="N690" s="330" t="s">
        <v>2719</v>
      </c>
      <c r="O690" s="330" t="s">
        <v>2735</v>
      </c>
      <c r="P690" s="330" t="s">
        <v>2766</v>
      </c>
      <c r="Q690" s="330" t="s">
        <v>2717</v>
      </c>
      <c r="R690" s="330" t="s">
        <v>2719</v>
      </c>
      <c r="S690" s="330" t="s">
        <v>2718</v>
      </c>
      <c r="T690" s="330" t="s">
        <v>2719</v>
      </c>
      <c r="U690" s="330">
        <v>0.210320288617279</v>
      </c>
      <c r="V690" s="330" t="s">
        <v>2718</v>
      </c>
      <c r="W690" s="330" t="b">
        <v>1</v>
      </c>
      <c r="X690" s="330">
        <v>2021.0</v>
      </c>
      <c r="Y690" s="330" t="s">
        <v>2736</v>
      </c>
      <c r="Z690" s="330" t="s">
        <v>2713</v>
      </c>
      <c r="AA690" s="330"/>
      <c r="AB690" s="330" t="s">
        <v>2720</v>
      </c>
      <c r="AC690" s="330" t="s">
        <v>2737</v>
      </c>
      <c r="AD690" s="330" t="s">
        <v>419</v>
      </c>
    </row>
    <row r="691" ht="15.75" customHeight="1">
      <c r="A691" s="329" t="s">
        <v>418</v>
      </c>
      <c r="B691" s="330" t="s">
        <v>2710</v>
      </c>
      <c r="C691" s="330">
        <v>678.0</v>
      </c>
      <c r="D691" s="330">
        <v>171.0</v>
      </c>
      <c r="E691" s="330" t="s">
        <v>974</v>
      </c>
      <c r="F691" s="330" t="s">
        <v>2743</v>
      </c>
      <c r="G691" s="330"/>
      <c r="H691" s="330" t="s">
        <v>962</v>
      </c>
      <c r="I691" s="330" t="s">
        <v>2729</v>
      </c>
      <c r="J691" s="330"/>
      <c r="K691" s="330" t="s">
        <v>1188</v>
      </c>
      <c r="L691" s="330" t="s">
        <v>2733</v>
      </c>
      <c r="M691" s="330"/>
      <c r="N691" s="330" t="s">
        <v>2719</v>
      </c>
      <c r="O691" s="330" t="s">
        <v>2716</v>
      </c>
      <c r="P691" s="330" t="s">
        <v>2766</v>
      </c>
      <c r="Q691" s="330" t="s">
        <v>2717</v>
      </c>
      <c r="R691" s="330" t="s">
        <v>2719</v>
      </c>
      <c r="S691" s="330" t="s">
        <v>2718</v>
      </c>
      <c r="T691" s="330" t="s">
        <v>2719</v>
      </c>
      <c r="U691" s="330">
        <v>0.209104158858082</v>
      </c>
      <c r="V691" s="330" t="s">
        <v>2718</v>
      </c>
      <c r="W691" s="330" t="b">
        <v>1</v>
      </c>
      <c r="X691" s="330">
        <v>2021.0</v>
      </c>
      <c r="Y691" s="330" t="s">
        <v>2736</v>
      </c>
      <c r="Z691" s="330" t="s">
        <v>2713</v>
      </c>
      <c r="AA691" s="330"/>
      <c r="AB691" s="330" t="s">
        <v>2720</v>
      </c>
      <c r="AC691" s="330" t="s">
        <v>2737</v>
      </c>
      <c r="AD691" s="330" t="s">
        <v>419</v>
      </c>
    </row>
    <row r="692" ht="15.75" customHeight="1">
      <c r="A692" s="329" t="s">
        <v>418</v>
      </c>
      <c r="B692" s="330" t="s">
        <v>2710</v>
      </c>
      <c r="C692" s="330">
        <v>679.0</v>
      </c>
      <c r="D692" s="330">
        <v>171.0</v>
      </c>
      <c r="E692" s="330" t="s">
        <v>974</v>
      </c>
      <c r="F692" s="330" t="s">
        <v>2743</v>
      </c>
      <c r="G692" s="330"/>
      <c r="H692" s="330" t="s">
        <v>962</v>
      </c>
      <c r="I692" s="330" t="s">
        <v>2729</v>
      </c>
      <c r="J692" s="330"/>
      <c r="K692" s="330" t="s">
        <v>1188</v>
      </c>
      <c r="L692" s="330" t="s">
        <v>2733</v>
      </c>
      <c r="M692" s="330"/>
      <c r="N692" s="330" t="s">
        <v>2719</v>
      </c>
      <c r="O692" s="330" t="s">
        <v>2724</v>
      </c>
      <c r="P692" s="330" t="s">
        <v>2766</v>
      </c>
      <c r="Q692" s="330" t="s">
        <v>2717</v>
      </c>
      <c r="R692" s="330" t="s">
        <v>2719</v>
      </c>
      <c r="S692" s="330" t="s">
        <v>2718</v>
      </c>
      <c r="T692" s="330" t="s">
        <v>2719</v>
      </c>
      <c r="U692" s="331">
        <v>3.15493972281308E-6</v>
      </c>
      <c r="V692" s="330" t="s">
        <v>2718</v>
      </c>
      <c r="W692" s="330" t="b">
        <v>1</v>
      </c>
      <c r="X692" s="330">
        <v>2021.0</v>
      </c>
      <c r="Y692" s="330" t="s">
        <v>2736</v>
      </c>
      <c r="Z692" s="330" t="s">
        <v>2713</v>
      </c>
      <c r="AA692" s="330"/>
      <c r="AB692" s="330" t="s">
        <v>2720</v>
      </c>
      <c r="AC692" s="330" t="s">
        <v>2737</v>
      </c>
      <c r="AD692" s="330" t="s">
        <v>419</v>
      </c>
    </row>
    <row r="693" ht="15.75" customHeight="1">
      <c r="A693" s="329" t="s">
        <v>418</v>
      </c>
      <c r="B693" s="330" t="s">
        <v>2710</v>
      </c>
      <c r="C693" s="330">
        <v>680.0</v>
      </c>
      <c r="D693" s="330">
        <v>171.0</v>
      </c>
      <c r="E693" s="330" t="s">
        <v>974</v>
      </c>
      <c r="F693" s="330" t="s">
        <v>2743</v>
      </c>
      <c r="G693" s="330"/>
      <c r="H693" s="330" t="s">
        <v>962</v>
      </c>
      <c r="I693" s="330" t="s">
        <v>2729</v>
      </c>
      <c r="J693" s="330"/>
      <c r="K693" s="330" t="s">
        <v>1188</v>
      </c>
      <c r="L693" s="330" t="s">
        <v>2733</v>
      </c>
      <c r="M693" s="330"/>
      <c r="N693" s="330" t="s">
        <v>2719</v>
      </c>
      <c r="O693" s="330" t="s">
        <v>2721</v>
      </c>
      <c r="P693" s="330" t="s">
        <v>2766</v>
      </c>
      <c r="Q693" s="330" t="s">
        <v>2717</v>
      </c>
      <c r="R693" s="330" t="s">
        <v>2719</v>
      </c>
      <c r="S693" s="330" t="s">
        <v>2718</v>
      </c>
      <c r="T693" s="330" t="s">
        <v>2719</v>
      </c>
      <c r="U693" s="331">
        <v>1.2150882405772E-5</v>
      </c>
      <c r="V693" s="330" t="s">
        <v>2718</v>
      </c>
      <c r="W693" s="330" t="b">
        <v>1</v>
      </c>
      <c r="X693" s="330">
        <v>2021.0</v>
      </c>
      <c r="Y693" s="330" t="s">
        <v>2736</v>
      </c>
      <c r="Z693" s="330" t="s">
        <v>2713</v>
      </c>
      <c r="AA693" s="330"/>
      <c r="AB693" s="330" t="s">
        <v>2720</v>
      </c>
      <c r="AC693" s="330" t="s">
        <v>2737</v>
      </c>
      <c r="AD693" s="330" t="s">
        <v>419</v>
      </c>
    </row>
    <row r="694" ht="15.75" customHeight="1">
      <c r="A694" s="329" t="s">
        <v>418</v>
      </c>
      <c r="B694" s="330" t="s">
        <v>2710</v>
      </c>
      <c r="C694" s="330">
        <v>681.0</v>
      </c>
      <c r="D694" s="330">
        <v>172.0</v>
      </c>
      <c r="E694" s="330" t="s">
        <v>974</v>
      </c>
      <c r="F694" s="330" t="s">
        <v>2747</v>
      </c>
      <c r="G694" s="330"/>
      <c r="H694" s="330" t="s">
        <v>962</v>
      </c>
      <c r="I694" s="330" t="s">
        <v>2729</v>
      </c>
      <c r="J694" s="330"/>
      <c r="K694" s="330" t="s">
        <v>1188</v>
      </c>
      <c r="L694" s="330" t="s">
        <v>2733</v>
      </c>
      <c r="M694" s="330"/>
      <c r="N694" s="330" t="s">
        <v>2719</v>
      </c>
      <c r="O694" s="330" t="s">
        <v>2735</v>
      </c>
      <c r="P694" s="330" t="s">
        <v>2766</v>
      </c>
      <c r="Q694" s="330" t="s">
        <v>2717</v>
      </c>
      <c r="R694" s="330" t="s">
        <v>2719</v>
      </c>
      <c r="S694" s="330" t="s">
        <v>2718</v>
      </c>
      <c r="T694" s="330" t="s">
        <v>2719</v>
      </c>
      <c r="U694" s="330">
        <v>0.480581050989846</v>
      </c>
      <c r="V694" s="330" t="s">
        <v>2718</v>
      </c>
      <c r="W694" s="330" t="b">
        <v>1</v>
      </c>
      <c r="X694" s="330">
        <v>2021.0</v>
      </c>
      <c r="Y694" s="330" t="s">
        <v>2736</v>
      </c>
      <c r="Z694" s="330" t="s">
        <v>2713</v>
      </c>
      <c r="AA694" s="330"/>
      <c r="AB694" s="332" t="s">
        <v>2767</v>
      </c>
      <c r="AC694" s="330" t="s">
        <v>2737</v>
      </c>
      <c r="AD694" s="330" t="s">
        <v>419</v>
      </c>
    </row>
    <row r="695" ht="15.75" customHeight="1">
      <c r="A695" s="329" t="s">
        <v>418</v>
      </c>
      <c r="B695" s="330" t="s">
        <v>2710</v>
      </c>
      <c r="C695" s="330">
        <v>682.0</v>
      </c>
      <c r="D695" s="330">
        <v>172.0</v>
      </c>
      <c r="E695" s="330" t="s">
        <v>974</v>
      </c>
      <c r="F695" s="330" t="s">
        <v>2747</v>
      </c>
      <c r="G695" s="330"/>
      <c r="H695" s="330" t="s">
        <v>962</v>
      </c>
      <c r="I695" s="330" t="s">
        <v>2729</v>
      </c>
      <c r="J695" s="330"/>
      <c r="K695" s="330" t="s">
        <v>1188</v>
      </c>
      <c r="L695" s="330" t="s">
        <v>2733</v>
      </c>
      <c r="M695" s="330"/>
      <c r="N695" s="330" t="s">
        <v>2719</v>
      </c>
      <c r="O695" s="330" t="s">
        <v>2716</v>
      </c>
      <c r="P695" s="330" t="s">
        <v>2766</v>
      </c>
      <c r="Q695" s="330" t="s">
        <v>2717</v>
      </c>
      <c r="R695" s="330" t="s">
        <v>2719</v>
      </c>
      <c r="S695" s="330" t="s">
        <v>2718</v>
      </c>
      <c r="T695" s="330" t="s">
        <v>2719</v>
      </c>
      <c r="U695" s="330">
        <v>0.474502538307629</v>
      </c>
      <c r="V695" s="330" t="s">
        <v>2718</v>
      </c>
      <c r="W695" s="330" t="b">
        <v>1</v>
      </c>
      <c r="X695" s="330">
        <v>2021.0</v>
      </c>
      <c r="Y695" s="330" t="s">
        <v>2736</v>
      </c>
      <c r="Z695" s="330" t="s">
        <v>2713</v>
      </c>
      <c r="AA695" s="330"/>
      <c r="AB695" s="332" t="s">
        <v>2767</v>
      </c>
      <c r="AC695" s="330" t="s">
        <v>2737</v>
      </c>
      <c r="AD695" s="330" t="s">
        <v>419</v>
      </c>
    </row>
    <row r="696" ht="15.75" customHeight="1">
      <c r="A696" s="329" t="s">
        <v>418</v>
      </c>
      <c r="B696" s="330" t="s">
        <v>2710</v>
      </c>
      <c r="C696" s="330">
        <v>683.0</v>
      </c>
      <c r="D696" s="330">
        <v>172.0</v>
      </c>
      <c r="E696" s="330" t="s">
        <v>974</v>
      </c>
      <c r="F696" s="330" t="s">
        <v>2747</v>
      </c>
      <c r="G696" s="330"/>
      <c r="H696" s="330" t="s">
        <v>962</v>
      </c>
      <c r="I696" s="330" t="s">
        <v>2729</v>
      </c>
      <c r="J696" s="330"/>
      <c r="K696" s="330" t="s">
        <v>1188</v>
      </c>
      <c r="L696" s="330" t="s">
        <v>2733</v>
      </c>
      <c r="M696" s="330"/>
      <c r="N696" s="330" t="s">
        <v>2719</v>
      </c>
      <c r="O696" s="330" t="s">
        <v>2724</v>
      </c>
      <c r="P696" s="330" t="s">
        <v>2766</v>
      </c>
      <c r="Q696" s="330" t="s">
        <v>2717</v>
      </c>
      <c r="R696" s="330" t="s">
        <v>2719</v>
      </c>
      <c r="S696" s="330" t="s">
        <v>2718</v>
      </c>
      <c r="T696" s="330" t="s">
        <v>2719</v>
      </c>
      <c r="U696" s="331">
        <v>2.00630968566627E-5</v>
      </c>
      <c r="V696" s="330" t="s">
        <v>2718</v>
      </c>
      <c r="W696" s="330" t="b">
        <v>1</v>
      </c>
      <c r="X696" s="330">
        <v>2021.0</v>
      </c>
      <c r="Y696" s="330" t="s">
        <v>2736</v>
      </c>
      <c r="Z696" s="330" t="s">
        <v>2713</v>
      </c>
      <c r="AA696" s="330"/>
      <c r="AB696" s="332" t="s">
        <v>2767</v>
      </c>
      <c r="AC696" s="330" t="s">
        <v>2737</v>
      </c>
      <c r="AD696" s="330" t="s">
        <v>419</v>
      </c>
    </row>
    <row r="697" ht="15.75" customHeight="1">
      <c r="A697" s="329" t="s">
        <v>418</v>
      </c>
      <c r="B697" s="330" t="s">
        <v>2710</v>
      </c>
      <c r="C697" s="330">
        <v>684.0</v>
      </c>
      <c r="D697" s="330">
        <v>172.0</v>
      </c>
      <c r="E697" s="330" t="s">
        <v>974</v>
      </c>
      <c r="F697" s="330" t="s">
        <v>2747</v>
      </c>
      <c r="G697" s="330"/>
      <c r="H697" s="330" t="s">
        <v>962</v>
      </c>
      <c r="I697" s="330" t="s">
        <v>2729</v>
      </c>
      <c r="J697" s="330"/>
      <c r="K697" s="330" t="s">
        <v>1188</v>
      </c>
      <c r="L697" s="330" t="s">
        <v>2733</v>
      </c>
      <c r="M697" s="330"/>
      <c r="N697" s="330" t="s">
        <v>2719</v>
      </c>
      <c r="O697" s="330" t="s">
        <v>2721</v>
      </c>
      <c r="P697" s="330" t="s">
        <v>2766</v>
      </c>
      <c r="Q697" s="330" t="s">
        <v>2717</v>
      </c>
      <c r="R697" s="330" t="s">
        <v>2719</v>
      </c>
      <c r="S697" s="330" t="s">
        <v>2718</v>
      </c>
      <c r="T697" s="330" t="s">
        <v>2719</v>
      </c>
      <c r="U697" s="331">
        <v>3.98839275727938E-6</v>
      </c>
      <c r="V697" s="330" t="s">
        <v>2718</v>
      </c>
      <c r="W697" s="330" t="b">
        <v>1</v>
      </c>
      <c r="X697" s="330">
        <v>2021.0</v>
      </c>
      <c r="Y697" s="330" t="s">
        <v>2736</v>
      </c>
      <c r="Z697" s="330" t="s">
        <v>2713</v>
      </c>
      <c r="AA697" s="330"/>
      <c r="AB697" s="332" t="s">
        <v>2767</v>
      </c>
      <c r="AC697" s="330" t="s">
        <v>2737</v>
      </c>
      <c r="AD697" s="330" t="s">
        <v>419</v>
      </c>
    </row>
    <row r="698" ht="15.75" customHeight="1">
      <c r="A698" s="329" t="s">
        <v>418</v>
      </c>
      <c r="B698" s="330" t="s">
        <v>2710</v>
      </c>
      <c r="C698" s="330">
        <v>685.0</v>
      </c>
      <c r="D698" s="330">
        <v>173.0</v>
      </c>
      <c r="E698" s="330" t="s">
        <v>974</v>
      </c>
      <c r="F698" s="330" t="s">
        <v>2747</v>
      </c>
      <c r="G698" s="330"/>
      <c r="H698" s="330" t="s">
        <v>962</v>
      </c>
      <c r="I698" s="330" t="s">
        <v>2729</v>
      </c>
      <c r="J698" s="330"/>
      <c r="K698" s="330" t="s">
        <v>1188</v>
      </c>
      <c r="L698" s="330" t="s">
        <v>2748</v>
      </c>
      <c r="M698" s="330"/>
      <c r="N698" s="330" t="s">
        <v>2719</v>
      </c>
      <c r="O698" s="330" t="s">
        <v>2735</v>
      </c>
      <c r="P698" s="330" t="s">
        <v>2766</v>
      </c>
      <c r="Q698" s="330" t="s">
        <v>2717</v>
      </c>
      <c r="R698" s="330" t="s">
        <v>2719</v>
      </c>
      <c r="S698" s="330" t="s">
        <v>2718</v>
      </c>
      <c r="T698" s="330" t="s">
        <v>2719</v>
      </c>
      <c r="U698" s="330">
        <v>0.44543362999739</v>
      </c>
      <c r="V698" s="330" t="s">
        <v>2718</v>
      </c>
      <c r="W698" s="330" t="b">
        <v>1</v>
      </c>
      <c r="X698" s="330">
        <v>2021.0</v>
      </c>
      <c r="Y698" s="330" t="s">
        <v>2736</v>
      </c>
      <c r="Z698" s="330" t="s">
        <v>2713</v>
      </c>
      <c r="AA698" s="330"/>
      <c r="AB698" s="332" t="s">
        <v>2767</v>
      </c>
      <c r="AC698" s="330" t="s">
        <v>2737</v>
      </c>
      <c r="AD698" s="330" t="s">
        <v>419</v>
      </c>
    </row>
    <row r="699" ht="15.75" customHeight="1">
      <c r="A699" s="329" t="s">
        <v>418</v>
      </c>
      <c r="B699" s="330" t="s">
        <v>2710</v>
      </c>
      <c r="C699" s="330">
        <v>686.0</v>
      </c>
      <c r="D699" s="330">
        <v>173.0</v>
      </c>
      <c r="E699" s="330" t="s">
        <v>974</v>
      </c>
      <c r="F699" s="330" t="s">
        <v>2747</v>
      </c>
      <c r="G699" s="330"/>
      <c r="H699" s="330" t="s">
        <v>962</v>
      </c>
      <c r="I699" s="330" t="s">
        <v>2729</v>
      </c>
      <c r="J699" s="330"/>
      <c r="K699" s="330" t="s">
        <v>1188</v>
      </c>
      <c r="L699" s="330" t="s">
        <v>2748</v>
      </c>
      <c r="M699" s="330"/>
      <c r="N699" s="330" t="s">
        <v>2719</v>
      </c>
      <c r="O699" s="330" t="s">
        <v>2716</v>
      </c>
      <c r="P699" s="330" t="s">
        <v>2766</v>
      </c>
      <c r="Q699" s="330" t="s">
        <v>2717</v>
      </c>
      <c r="R699" s="330" t="s">
        <v>2719</v>
      </c>
      <c r="S699" s="330" t="s">
        <v>2718</v>
      </c>
      <c r="T699" s="330" t="s">
        <v>2719</v>
      </c>
      <c r="U699" s="330">
        <v>0.439352010451489</v>
      </c>
      <c r="V699" s="330" t="s">
        <v>2718</v>
      </c>
      <c r="W699" s="330" t="b">
        <v>1</v>
      </c>
      <c r="X699" s="330">
        <v>2021.0</v>
      </c>
      <c r="Y699" s="330" t="s">
        <v>2736</v>
      </c>
      <c r="Z699" s="330" t="s">
        <v>2713</v>
      </c>
      <c r="AA699" s="330"/>
      <c r="AB699" s="332" t="s">
        <v>2767</v>
      </c>
      <c r="AC699" s="330" t="s">
        <v>2737</v>
      </c>
      <c r="AD699" s="330" t="s">
        <v>419</v>
      </c>
    </row>
    <row r="700" ht="15.75" customHeight="1">
      <c r="A700" s="329" t="s">
        <v>418</v>
      </c>
      <c r="B700" s="330" t="s">
        <v>2710</v>
      </c>
      <c r="C700" s="330">
        <v>687.0</v>
      </c>
      <c r="D700" s="330">
        <v>173.0</v>
      </c>
      <c r="E700" s="330" t="s">
        <v>974</v>
      </c>
      <c r="F700" s="330" t="s">
        <v>2747</v>
      </c>
      <c r="G700" s="330"/>
      <c r="H700" s="330" t="s">
        <v>962</v>
      </c>
      <c r="I700" s="330" t="s">
        <v>2729</v>
      </c>
      <c r="J700" s="330"/>
      <c r="K700" s="330" t="s">
        <v>1188</v>
      </c>
      <c r="L700" s="330" t="s">
        <v>2748</v>
      </c>
      <c r="M700" s="330"/>
      <c r="N700" s="330" t="s">
        <v>2719</v>
      </c>
      <c r="O700" s="330" t="s">
        <v>2724</v>
      </c>
      <c r="P700" s="330" t="s">
        <v>2766</v>
      </c>
      <c r="Q700" s="330" t="s">
        <v>2717</v>
      </c>
      <c r="R700" s="330" t="s">
        <v>2719</v>
      </c>
      <c r="S700" s="330" t="s">
        <v>2718</v>
      </c>
      <c r="T700" s="330" t="s">
        <v>2719</v>
      </c>
      <c r="U700" s="331">
        <v>2.00630968566627E-5</v>
      </c>
      <c r="V700" s="330" t="s">
        <v>2718</v>
      </c>
      <c r="W700" s="330" t="b">
        <v>1</v>
      </c>
      <c r="X700" s="330">
        <v>2021.0</v>
      </c>
      <c r="Y700" s="330" t="s">
        <v>2736</v>
      </c>
      <c r="Z700" s="330" t="s">
        <v>2713</v>
      </c>
      <c r="AA700" s="330"/>
      <c r="AB700" s="332" t="s">
        <v>2767</v>
      </c>
      <c r="AC700" s="330" t="s">
        <v>2737</v>
      </c>
      <c r="AD700" s="330" t="s">
        <v>419</v>
      </c>
    </row>
    <row r="701" ht="15.75" customHeight="1">
      <c r="A701" s="329" t="s">
        <v>418</v>
      </c>
      <c r="B701" s="330" t="s">
        <v>2710</v>
      </c>
      <c r="C701" s="330">
        <v>688.0</v>
      </c>
      <c r="D701" s="330">
        <v>173.0</v>
      </c>
      <c r="E701" s="330" t="s">
        <v>974</v>
      </c>
      <c r="F701" s="330" t="s">
        <v>2747</v>
      </c>
      <c r="G701" s="330"/>
      <c r="H701" s="330" t="s">
        <v>962</v>
      </c>
      <c r="I701" s="330" t="s">
        <v>2729</v>
      </c>
      <c r="J701" s="330"/>
      <c r="K701" s="330" t="s">
        <v>1188</v>
      </c>
      <c r="L701" s="330" t="s">
        <v>2748</v>
      </c>
      <c r="M701" s="330"/>
      <c r="N701" s="330" t="s">
        <v>2719</v>
      </c>
      <c r="O701" s="330" t="s">
        <v>2721</v>
      </c>
      <c r="P701" s="330" t="s">
        <v>2766</v>
      </c>
      <c r="Q701" s="330" t="s">
        <v>2717</v>
      </c>
      <c r="R701" s="330" t="s">
        <v>2719</v>
      </c>
      <c r="S701" s="330" t="s">
        <v>2718</v>
      </c>
      <c r="T701" s="330" t="s">
        <v>2719</v>
      </c>
      <c r="U701" s="331">
        <v>3.98839275727938E-6</v>
      </c>
      <c r="V701" s="330" t="s">
        <v>2718</v>
      </c>
      <c r="W701" s="330" t="b">
        <v>1</v>
      </c>
      <c r="X701" s="330">
        <v>2021.0</v>
      </c>
      <c r="Y701" s="330" t="s">
        <v>2736</v>
      </c>
      <c r="Z701" s="330" t="s">
        <v>2713</v>
      </c>
      <c r="AA701" s="330"/>
      <c r="AB701" s="332" t="s">
        <v>2767</v>
      </c>
      <c r="AC701" s="330" t="s">
        <v>2737</v>
      </c>
      <c r="AD701" s="330" t="s">
        <v>419</v>
      </c>
    </row>
    <row r="702" ht="15.75" customHeight="1">
      <c r="A702" s="329" t="s">
        <v>418</v>
      </c>
      <c r="B702" s="330" t="s">
        <v>2710</v>
      </c>
      <c r="C702" s="330">
        <v>689.0</v>
      </c>
      <c r="D702" s="330">
        <v>174.0</v>
      </c>
      <c r="E702" s="330" t="s">
        <v>974</v>
      </c>
      <c r="F702" s="330" t="s">
        <v>2747</v>
      </c>
      <c r="G702" s="330"/>
      <c r="H702" s="330" t="s">
        <v>962</v>
      </c>
      <c r="I702" s="330" t="s">
        <v>2729</v>
      </c>
      <c r="J702" s="330"/>
      <c r="K702" s="330" t="s">
        <v>1188</v>
      </c>
      <c r="L702" s="330" t="s">
        <v>2749</v>
      </c>
      <c r="M702" s="330"/>
      <c r="N702" s="330" t="s">
        <v>2719</v>
      </c>
      <c r="O702" s="330" t="s">
        <v>2735</v>
      </c>
      <c r="P702" s="330" t="s">
        <v>2766</v>
      </c>
      <c r="Q702" s="330" t="s">
        <v>2717</v>
      </c>
      <c r="R702" s="330" t="s">
        <v>2719</v>
      </c>
      <c r="S702" s="330" t="s">
        <v>2718</v>
      </c>
      <c r="T702" s="330" t="s">
        <v>2719</v>
      </c>
      <c r="U702" s="330">
        <v>0.483639627922005</v>
      </c>
      <c r="V702" s="330" t="s">
        <v>2718</v>
      </c>
      <c r="W702" s="330" t="b">
        <v>1</v>
      </c>
      <c r="X702" s="330">
        <v>2021.0</v>
      </c>
      <c r="Y702" s="330" t="s">
        <v>2736</v>
      </c>
      <c r="Z702" s="330" t="s">
        <v>2713</v>
      </c>
      <c r="AA702" s="330"/>
      <c r="AB702" s="332" t="s">
        <v>2767</v>
      </c>
      <c r="AC702" s="330" t="s">
        <v>2737</v>
      </c>
      <c r="AD702" s="330" t="s">
        <v>419</v>
      </c>
    </row>
    <row r="703" ht="15.75" customHeight="1">
      <c r="A703" s="329" t="s">
        <v>418</v>
      </c>
      <c r="B703" s="330" t="s">
        <v>2710</v>
      </c>
      <c r="C703" s="330">
        <v>690.0</v>
      </c>
      <c r="D703" s="330">
        <v>174.0</v>
      </c>
      <c r="E703" s="330" t="s">
        <v>974</v>
      </c>
      <c r="F703" s="330" t="s">
        <v>2747</v>
      </c>
      <c r="G703" s="330"/>
      <c r="H703" s="330" t="s">
        <v>962</v>
      </c>
      <c r="I703" s="330" t="s">
        <v>2729</v>
      </c>
      <c r="J703" s="330"/>
      <c r="K703" s="330" t="s">
        <v>1188</v>
      </c>
      <c r="L703" s="330" t="s">
        <v>2749</v>
      </c>
      <c r="M703" s="330"/>
      <c r="N703" s="330" t="s">
        <v>2719</v>
      </c>
      <c r="O703" s="330" t="s">
        <v>2716</v>
      </c>
      <c r="P703" s="330" t="s">
        <v>2766</v>
      </c>
      <c r="Q703" s="330" t="s">
        <v>2717</v>
      </c>
      <c r="R703" s="330" t="s">
        <v>2719</v>
      </c>
      <c r="S703" s="330" t="s">
        <v>2718</v>
      </c>
      <c r="T703" s="330" t="s">
        <v>2719</v>
      </c>
      <c r="U703" s="330">
        <v>0.477561115239787</v>
      </c>
      <c r="V703" s="330" t="s">
        <v>2718</v>
      </c>
      <c r="W703" s="330" t="b">
        <v>1</v>
      </c>
      <c r="X703" s="330">
        <v>2021.0</v>
      </c>
      <c r="Y703" s="330" t="s">
        <v>2736</v>
      </c>
      <c r="Z703" s="330" t="s">
        <v>2713</v>
      </c>
      <c r="AA703" s="330"/>
      <c r="AB703" s="332" t="s">
        <v>2767</v>
      </c>
      <c r="AC703" s="330" t="s">
        <v>2737</v>
      </c>
      <c r="AD703" s="330" t="s">
        <v>419</v>
      </c>
    </row>
    <row r="704" ht="15.75" customHeight="1">
      <c r="A704" s="329" t="s">
        <v>418</v>
      </c>
      <c r="B704" s="330" t="s">
        <v>2710</v>
      </c>
      <c r="C704" s="330">
        <v>691.0</v>
      </c>
      <c r="D704" s="330">
        <v>174.0</v>
      </c>
      <c r="E704" s="330" t="s">
        <v>974</v>
      </c>
      <c r="F704" s="330" t="s">
        <v>2747</v>
      </c>
      <c r="G704" s="330"/>
      <c r="H704" s="330" t="s">
        <v>962</v>
      </c>
      <c r="I704" s="330" t="s">
        <v>2729</v>
      </c>
      <c r="J704" s="330"/>
      <c r="K704" s="330" t="s">
        <v>1188</v>
      </c>
      <c r="L704" s="330" t="s">
        <v>2749</v>
      </c>
      <c r="M704" s="330"/>
      <c r="N704" s="330" t="s">
        <v>2719</v>
      </c>
      <c r="O704" s="330" t="s">
        <v>2724</v>
      </c>
      <c r="P704" s="330" t="s">
        <v>2766</v>
      </c>
      <c r="Q704" s="330" t="s">
        <v>2717</v>
      </c>
      <c r="R704" s="330" t="s">
        <v>2719</v>
      </c>
      <c r="S704" s="330" t="s">
        <v>2718</v>
      </c>
      <c r="T704" s="330" t="s">
        <v>2719</v>
      </c>
      <c r="U704" s="331">
        <v>2.00630968566627E-5</v>
      </c>
      <c r="V704" s="330" t="s">
        <v>2718</v>
      </c>
      <c r="W704" s="330" t="b">
        <v>1</v>
      </c>
      <c r="X704" s="330">
        <v>2021.0</v>
      </c>
      <c r="Y704" s="330" t="s">
        <v>2736</v>
      </c>
      <c r="Z704" s="330" t="s">
        <v>2713</v>
      </c>
      <c r="AA704" s="330"/>
      <c r="AB704" s="332" t="s">
        <v>2767</v>
      </c>
      <c r="AC704" s="330" t="s">
        <v>2737</v>
      </c>
      <c r="AD704" s="330" t="s">
        <v>419</v>
      </c>
    </row>
    <row r="705" ht="15.75" customHeight="1">
      <c r="A705" s="329" t="s">
        <v>418</v>
      </c>
      <c r="B705" s="330" t="s">
        <v>2710</v>
      </c>
      <c r="C705" s="330">
        <v>692.0</v>
      </c>
      <c r="D705" s="330">
        <v>174.0</v>
      </c>
      <c r="E705" s="330" t="s">
        <v>974</v>
      </c>
      <c r="F705" s="330" t="s">
        <v>2747</v>
      </c>
      <c r="G705" s="330"/>
      <c r="H705" s="330" t="s">
        <v>962</v>
      </c>
      <c r="I705" s="330" t="s">
        <v>2729</v>
      </c>
      <c r="J705" s="330"/>
      <c r="K705" s="330" t="s">
        <v>1188</v>
      </c>
      <c r="L705" s="330" t="s">
        <v>2749</v>
      </c>
      <c r="M705" s="330"/>
      <c r="N705" s="330" t="s">
        <v>2719</v>
      </c>
      <c r="O705" s="330" t="s">
        <v>2721</v>
      </c>
      <c r="P705" s="330" t="s">
        <v>2766</v>
      </c>
      <c r="Q705" s="330" t="s">
        <v>2717</v>
      </c>
      <c r="R705" s="330" t="s">
        <v>2719</v>
      </c>
      <c r="S705" s="330" t="s">
        <v>2718</v>
      </c>
      <c r="T705" s="330" t="s">
        <v>2719</v>
      </c>
      <c r="U705" s="331">
        <v>3.98839275727938E-6</v>
      </c>
      <c r="V705" s="330" t="s">
        <v>2718</v>
      </c>
      <c r="W705" s="330" t="b">
        <v>1</v>
      </c>
      <c r="X705" s="330">
        <v>2021.0</v>
      </c>
      <c r="Y705" s="330" t="s">
        <v>2736</v>
      </c>
      <c r="Z705" s="330" t="s">
        <v>2713</v>
      </c>
      <c r="AA705" s="330"/>
      <c r="AB705" s="332" t="s">
        <v>2767</v>
      </c>
      <c r="AC705" s="330" t="s">
        <v>2737</v>
      </c>
      <c r="AD705" s="330" t="s">
        <v>419</v>
      </c>
    </row>
    <row r="706" ht="15.75" customHeight="1">
      <c r="A706" s="329" t="s">
        <v>418</v>
      </c>
      <c r="B706" s="330" t="s">
        <v>2710</v>
      </c>
      <c r="C706" s="330">
        <v>693.0</v>
      </c>
      <c r="D706" s="330">
        <v>175.0</v>
      </c>
      <c r="E706" s="330" t="s">
        <v>974</v>
      </c>
      <c r="F706" s="330" t="s">
        <v>2747</v>
      </c>
      <c r="G706" s="330"/>
      <c r="H706" s="330" t="s">
        <v>962</v>
      </c>
      <c r="I706" s="330" t="s">
        <v>2729</v>
      </c>
      <c r="J706" s="330"/>
      <c r="K706" s="330" t="s">
        <v>1188</v>
      </c>
      <c r="L706" s="330" t="s">
        <v>2750</v>
      </c>
      <c r="M706" s="330"/>
      <c r="N706" s="330" t="s">
        <v>2719</v>
      </c>
      <c r="O706" s="330" t="s">
        <v>2735</v>
      </c>
      <c r="P706" s="330" t="s">
        <v>2766</v>
      </c>
      <c r="Q706" s="330" t="s">
        <v>2717</v>
      </c>
      <c r="R706" s="330" t="s">
        <v>2719</v>
      </c>
      <c r="S706" s="330" t="s">
        <v>2718</v>
      </c>
      <c r="T706" s="330" t="s">
        <v>2719</v>
      </c>
      <c r="U706" s="330">
        <v>0.521843732710303</v>
      </c>
      <c r="V706" s="330" t="s">
        <v>2718</v>
      </c>
      <c r="W706" s="330" t="b">
        <v>1</v>
      </c>
      <c r="X706" s="330">
        <v>2021.0</v>
      </c>
      <c r="Y706" s="330" t="s">
        <v>2736</v>
      </c>
      <c r="Z706" s="330" t="s">
        <v>2713</v>
      </c>
      <c r="AA706" s="330"/>
      <c r="AB706" s="332" t="s">
        <v>2767</v>
      </c>
      <c r="AC706" s="330" t="s">
        <v>2737</v>
      </c>
      <c r="AD706" s="330" t="s">
        <v>419</v>
      </c>
    </row>
    <row r="707" ht="15.75" customHeight="1">
      <c r="A707" s="329" t="s">
        <v>418</v>
      </c>
      <c r="B707" s="330" t="s">
        <v>2710</v>
      </c>
      <c r="C707" s="330">
        <v>694.0</v>
      </c>
      <c r="D707" s="330">
        <v>175.0</v>
      </c>
      <c r="E707" s="330" t="s">
        <v>974</v>
      </c>
      <c r="F707" s="330" t="s">
        <v>2747</v>
      </c>
      <c r="G707" s="330"/>
      <c r="H707" s="330" t="s">
        <v>962</v>
      </c>
      <c r="I707" s="330" t="s">
        <v>2729</v>
      </c>
      <c r="J707" s="330"/>
      <c r="K707" s="330" t="s">
        <v>1188</v>
      </c>
      <c r="L707" s="330" t="s">
        <v>2750</v>
      </c>
      <c r="M707" s="330"/>
      <c r="N707" s="330" t="s">
        <v>2719</v>
      </c>
      <c r="O707" s="330" t="s">
        <v>2716</v>
      </c>
      <c r="P707" s="330" t="s">
        <v>2766</v>
      </c>
      <c r="Q707" s="330" t="s">
        <v>2717</v>
      </c>
      <c r="R707" s="330" t="s">
        <v>2719</v>
      </c>
      <c r="S707" s="330" t="s">
        <v>2718</v>
      </c>
      <c r="T707" s="330" t="s">
        <v>2719</v>
      </c>
      <c r="U707" s="330">
        <v>0.515762113164402</v>
      </c>
      <c r="V707" s="330" t="s">
        <v>2718</v>
      </c>
      <c r="W707" s="330" t="b">
        <v>1</v>
      </c>
      <c r="X707" s="330">
        <v>2021.0</v>
      </c>
      <c r="Y707" s="330" t="s">
        <v>2736</v>
      </c>
      <c r="Z707" s="330" t="s">
        <v>2713</v>
      </c>
      <c r="AA707" s="330"/>
      <c r="AB707" s="332" t="s">
        <v>2767</v>
      </c>
      <c r="AC707" s="330" t="s">
        <v>2737</v>
      </c>
      <c r="AD707" s="330" t="s">
        <v>419</v>
      </c>
    </row>
    <row r="708" ht="15.75" customHeight="1">
      <c r="A708" s="329" t="s">
        <v>418</v>
      </c>
      <c r="B708" s="330" t="s">
        <v>2710</v>
      </c>
      <c r="C708" s="330">
        <v>695.0</v>
      </c>
      <c r="D708" s="330">
        <v>175.0</v>
      </c>
      <c r="E708" s="330" t="s">
        <v>974</v>
      </c>
      <c r="F708" s="330" t="s">
        <v>2747</v>
      </c>
      <c r="G708" s="330"/>
      <c r="H708" s="330" t="s">
        <v>962</v>
      </c>
      <c r="I708" s="330" t="s">
        <v>2729</v>
      </c>
      <c r="J708" s="330"/>
      <c r="K708" s="330" t="s">
        <v>1188</v>
      </c>
      <c r="L708" s="330" t="s">
        <v>2750</v>
      </c>
      <c r="M708" s="330"/>
      <c r="N708" s="330" t="s">
        <v>2719</v>
      </c>
      <c r="O708" s="330" t="s">
        <v>2724</v>
      </c>
      <c r="P708" s="330" t="s">
        <v>2766</v>
      </c>
      <c r="Q708" s="330" t="s">
        <v>2717</v>
      </c>
      <c r="R708" s="330" t="s">
        <v>2719</v>
      </c>
      <c r="S708" s="330" t="s">
        <v>2718</v>
      </c>
      <c r="T708" s="330" t="s">
        <v>2719</v>
      </c>
      <c r="U708" s="331">
        <v>2.00630968566627E-5</v>
      </c>
      <c r="V708" s="330" t="s">
        <v>2718</v>
      </c>
      <c r="W708" s="330" t="b">
        <v>1</v>
      </c>
      <c r="X708" s="330">
        <v>2021.0</v>
      </c>
      <c r="Y708" s="330" t="s">
        <v>2736</v>
      </c>
      <c r="Z708" s="330" t="s">
        <v>2713</v>
      </c>
      <c r="AA708" s="330"/>
      <c r="AB708" s="332" t="s">
        <v>2767</v>
      </c>
      <c r="AC708" s="330" t="s">
        <v>2737</v>
      </c>
      <c r="AD708" s="330" t="s">
        <v>419</v>
      </c>
    </row>
    <row r="709" ht="15.75" customHeight="1">
      <c r="A709" s="329" t="s">
        <v>418</v>
      </c>
      <c r="B709" s="330" t="s">
        <v>2710</v>
      </c>
      <c r="C709" s="330">
        <v>696.0</v>
      </c>
      <c r="D709" s="330">
        <v>175.0</v>
      </c>
      <c r="E709" s="330" t="s">
        <v>974</v>
      </c>
      <c r="F709" s="330" t="s">
        <v>2747</v>
      </c>
      <c r="G709" s="330"/>
      <c r="H709" s="330" t="s">
        <v>962</v>
      </c>
      <c r="I709" s="330" t="s">
        <v>2729</v>
      </c>
      <c r="J709" s="330"/>
      <c r="K709" s="330" t="s">
        <v>1188</v>
      </c>
      <c r="L709" s="330" t="s">
        <v>2750</v>
      </c>
      <c r="M709" s="330"/>
      <c r="N709" s="330" t="s">
        <v>2719</v>
      </c>
      <c r="O709" s="330" t="s">
        <v>2721</v>
      </c>
      <c r="P709" s="330" t="s">
        <v>2766</v>
      </c>
      <c r="Q709" s="330" t="s">
        <v>2717</v>
      </c>
      <c r="R709" s="330" t="s">
        <v>2719</v>
      </c>
      <c r="S709" s="330" t="s">
        <v>2718</v>
      </c>
      <c r="T709" s="330" t="s">
        <v>2719</v>
      </c>
      <c r="U709" s="331">
        <v>3.98839275727938E-6</v>
      </c>
      <c r="V709" s="330" t="s">
        <v>2718</v>
      </c>
      <c r="W709" s="330" t="b">
        <v>1</v>
      </c>
      <c r="X709" s="330">
        <v>2021.0</v>
      </c>
      <c r="Y709" s="330" t="s">
        <v>2736</v>
      </c>
      <c r="Z709" s="330" t="s">
        <v>2713</v>
      </c>
      <c r="AA709" s="330"/>
      <c r="AB709" s="332" t="s">
        <v>2767</v>
      </c>
      <c r="AC709" s="330" t="s">
        <v>2737</v>
      </c>
      <c r="AD709" s="330" t="s">
        <v>419</v>
      </c>
    </row>
    <row r="710" ht="15.75" customHeight="1">
      <c r="A710" s="329" t="s">
        <v>418</v>
      </c>
      <c r="B710" s="330" t="s">
        <v>2710</v>
      </c>
      <c r="C710" s="330">
        <v>697.0</v>
      </c>
      <c r="D710" s="330">
        <v>176.0</v>
      </c>
      <c r="E710" s="330" t="s">
        <v>974</v>
      </c>
      <c r="F710" s="330" t="s">
        <v>2751</v>
      </c>
      <c r="G710" s="330"/>
      <c r="H710" s="330" t="s">
        <v>962</v>
      </c>
      <c r="I710" s="330" t="s">
        <v>2729</v>
      </c>
      <c r="J710" s="330"/>
      <c r="K710" s="330" t="s">
        <v>1188</v>
      </c>
      <c r="L710" s="330" t="s">
        <v>2733</v>
      </c>
      <c r="M710" s="330"/>
      <c r="N710" s="330" t="s">
        <v>2719</v>
      </c>
      <c r="O710" s="330" t="s">
        <v>2735</v>
      </c>
      <c r="P710" s="330" t="s">
        <v>2766</v>
      </c>
      <c r="Q710" s="330" t="s">
        <v>2717</v>
      </c>
      <c r="R710" s="330" t="s">
        <v>2719</v>
      </c>
      <c r="S710" s="330" t="s">
        <v>2718</v>
      </c>
      <c r="T710" s="330" t="s">
        <v>2719</v>
      </c>
      <c r="U710" s="330">
        <v>0.58692191606497</v>
      </c>
      <c r="V710" s="330" t="s">
        <v>2718</v>
      </c>
      <c r="W710" s="330" t="b">
        <v>1</v>
      </c>
      <c r="X710" s="330">
        <v>2021.0</v>
      </c>
      <c r="Y710" s="330" t="s">
        <v>2736</v>
      </c>
      <c r="Z710" s="330" t="s">
        <v>2713</v>
      </c>
      <c r="AA710" s="330"/>
      <c r="AB710" s="332" t="s">
        <v>2767</v>
      </c>
      <c r="AC710" s="330" t="s">
        <v>2737</v>
      </c>
      <c r="AD710" s="330" t="s">
        <v>419</v>
      </c>
    </row>
    <row r="711" ht="15.75" customHeight="1">
      <c r="A711" s="329" t="s">
        <v>418</v>
      </c>
      <c r="B711" s="330" t="s">
        <v>2710</v>
      </c>
      <c r="C711" s="330">
        <v>698.0</v>
      </c>
      <c r="D711" s="330">
        <v>176.0</v>
      </c>
      <c r="E711" s="330" t="s">
        <v>974</v>
      </c>
      <c r="F711" s="330" t="s">
        <v>2751</v>
      </c>
      <c r="G711" s="330"/>
      <c r="H711" s="330" t="s">
        <v>962</v>
      </c>
      <c r="I711" s="330" t="s">
        <v>2729</v>
      </c>
      <c r="J711" s="330"/>
      <c r="K711" s="330" t="s">
        <v>1188</v>
      </c>
      <c r="L711" s="330" t="s">
        <v>2733</v>
      </c>
      <c r="M711" s="330"/>
      <c r="N711" s="330" t="s">
        <v>2719</v>
      </c>
      <c r="O711" s="330" t="s">
        <v>2716</v>
      </c>
      <c r="P711" s="330" t="s">
        <v>2766</v>
      </c>
      <c r="Q711" s="330" t="s">
        <v>2717</v>
      </c>
      <c r="R711" s="330" t="s">
        <v>2719</v>
      </c>
      <c r="S711" s="330" t="s">
        <v>2718</v>
      </c>
      <c r="T711" s="330" t="s">
        <v>2719</v>
      </c>
      <c r="U711" s="330">
        <v>0.579510427690854</v>
      </c>
      <c r="V711" s="330" t="s">
        <v>2718</v>
      </c>
      <c r="W711" s="330" t="b">
        <v>1</v>
      </c>
      <c r="X711" s="330">
        <v>2021.0</v>
      </c>
      <c r="Y711" s="330" t="s">
        <v>2736</v>
      </c>
      <c r="Z711" s="330" t="s">
        <v>2713</v>
      </c>
      <c r="AA711" s="330"/>
      <c r="AB711" s="332" t="s">
        <v>2767</v>
      </c>
      <c r="AC711" s="330" t="s">
        <v>2737</v>
      </c>
      <c r="AD711" s="330" t="s">
        <v>419</v>
      </c>
    </row>
    <row r="712" ht="15.75" customHeight="1">
      <c r="A712" s="329" t="s">
        <v>418</v>
      </c>
      <c r="B712" s="330" t="s">
        <v>2710</v>
      </c>
      <c r="C712" s="330">
        <v>699.0</v>
      </c>
      <c r="D712" s="330">
        <v>176.0</v>
      </c>
      <c r="E712" s="330" t="s">
        <v>974</v>
      </c>
      <c r="F712" s="330" t="s">
        <v>2751</v>
      </c>
      <c r="G712" s="330"/>
      <c r="H712" s="330" t="s">
        <v>962</v>
      </c>
      <c r="I712" s="330" t="s">
        <v>2729</v>
      </c>
      <c r="J712" s="330"/>
      <c r="K712" s="330" t="s">
        <v>1188</v>
      </c>
      <c r="L712" s="330" t="s">
        <v>2733</v>
      </c>
      <c r="M712" s="330"/>
      <c r="N712" s="330" t="s">
        <v>2719</v>
      </c>
      <c r="O712" s="330" t="s">
        <v>2724</v>
      </c>
      <c r="P712" s="330" t="s">
        <v>2766</v>
      </c>
      <c r="Q712" s="330" t="s">
        <v>2717</v>
      </c>
      <c r="R712" s="330" t="s">
        <v>2719</v>
      </c>
      <c r="S712" s="330" t="s">
        <v>2718</v>
      </c>
      <c r="T712" s="330" t="s">
        <v>2719</v>
      </c>
      <c r="U712" s="331">
        <v>2.44609097330573E-5</v>
      </c>
      <c r="V712" s="330" t="s">
        <v>2718</v>
      </c>
      <c r="W712" s="330" t="b">
        <v>1</v>
      </c>
      <c r="X712" s="330">
        <v>2021.0</v>
      </c>
      <c r="Y712" s="330" t="s">
        <v>2736</v>
      </c>
      <c r="Z712" s="330" t="s">
        <v>2713</v>
      </c>
      <c r="AA712" s="330"/>
      <c r="AB712" s="332" t="s">
        <v>2767</v>
      </c>
      <c r="AC712" s="330" t="s">
        <v>2737</v>
      </c>
      <c r="AD712" s="330" t="s">
        <v>419</v>
      </c>
    </row>
    <row r="713" ht="15.75" customHeight="1">
      <c r="A713" s="329" t="s">
        <v>418</v>
      </c>
      <c r="B713" s="330" t="s">
        <v>2710</v>
      </c>
      <c r="C713" s="330">
        <v>700.0</v>
      </c>
      <c r="D713" s="330">
        <v>176.0</v>
      </c>
      <c r="E713" s="330" t="s">
        <v>974</v>
      </c>
      <c r="F713" s="330" t="s">
        <v>2751</v>
      </c>
      <c r="G713" s="330"/>
      <c r="H713" s="330" t="s">
        <v>962</v>
      </c>
      <c r="I713" s="330" t="s">
        <v>2729</v>
      </c>
      <c r="J713" s="330"/>
      <c r="K713" s="330" t="s">
        <v>1188</v>
      </c>
      <c r="L713" s="330" t="s">
        <v>2733</v>
      </c>
      <c r="M713" s="330"/>
      <c r="N713" s="330" t="s">
        <v>2719</v>
      </c>
      <c r="O713" s="330" t="s">
        <v>2721</v>
      </c>
      <c r="P713" s="330" t="s">
        <v>2766</v>
      </c>
      <c r="Q713" s="330" t="s">
        <v>2717</v>
      </c>
      <c r="R713" s="330" t="s">
        <v>2719</v>
      </c>
      <c r="S713" s="330" t="s">
        <v>2718</v>
      </c>
      <c r="T713" s="330" t="s">
        <v>2719</v>
      </c>
      <c r="U713" s="331">
        <v>4.885490946596E-6</v>
      </c>
      <c r="V713" s="330" t="s">
        <v>2718</v>
      </c>
      <c r="W713" s="330" t="b">
        <v>1</v>
      </c>
      <c r="X713" s="330">
        <v>2021.0</v>
      </c>
      <c r="Y713" s="330" t="s">
        <v>2736</v>
      </c>
      <c r="Z713" s="330" t="s">
        <v>2713</v>
      </c>
      <c r="AA713" s="330"/>
      <c r="AB713" s="332" t="s">
        <v>2767</v>
      </c>
      <c r="AC713" s="330" t="s">
        <v>2737</v>
      </c>
      <c r="AD713" s="330" t="s">
        <v>419</v>
      </c>
    </row>
    <row r="714" ht="15.75" customHeight="1">
      <c r="A714" s="329" t="s">
        <v>418</v>
      </c>
      <c r="B714" s="330" t="s">
        <v>2710</v>
      </c>
      <c r="C714" s="330">
        <v>701.0</v>
      </c>
      <c r="D714" s="330">
        <v>177.0</v>
      </c>
      <c r="E714" s="330" t="s">
        <v>974</v>
      </c>
      <c r="F714" s="330" t="s">
        <v>2751</v>
      </c>
      <c r="G714" s="330"/>
      <c r="H714" s="330" t="s">
        <v>962</v>
      </c>
      <c r="I714" s="330" t="s">
        <v>2729</v>
      </c>
      <c r="J714" s="330"/>
      <c r="K714" s="330" t="s">
        <v>1188</v>
      </c>
      <c r="L714" s="330" t="s">
        <v>2748</v>
      </c>
      <c r="M714" s="330"/>
      <c r="N714" s="330" t="s">
        <v>2719</v>
      </c>
      <c r="O714" s="330" t="s">
        <v>2735</v>
      </c>
      <c r="P714" s="330" t="s">
        <v>2766</v>
      </c>
      <c r="Q714" s="330" t="s">
        <v>2717</v>
      </c>
      <c r="R714" s="330" t="s">
        <v>2719</v>
      </c>
      <c r="S714" s="330" t="s">
        <v>2718</v>
      </c>
      <c r="T714" s="330" t="s">
        <v>2719</v>
      </c>
      <c r="U714" s="330">
        <v>0.5356104357687</v>
      </c>
      <c r="V714" s="330" t="s">
        <v>2718</v>
      </c>
      <c r="W714" s="330" t="b">
        <v>1</v>
      </c>
      <c r="X714" s="330">
        <v>2021.0</v>
      </c>
      <c r="Y714" s="330" t="s">
        <v>2736</v>
      </c>
      <c r="Z714" s="330" t="s">
        <v>2713</v>
      </c>
      <c r="AA714" s="330"/>
      <c r="AB714" s="332" t="s">
        <v>2767</v>
      </c>
      <c r="AC714" s="330" t="s">
        <v>2737</v>
      </c>
      <c r="AD714" s="330" t="s">
        <v>419</v>
      </c>
    </row>
    <row r="715" ht="15.75" customHeight="1">
      <c r="A715" s="329" t="s">
        <v>418</v>
      </c>
      <c r="B715" s="330" t="s">
        <v>2710</v>
      </c>
      <c r="C715" s="330">
        <v>702.0</v>
      </c>
      <c r="D715" s="330">
        <v>177.0</v>
      </c>
      <c r="E715" s="330" t="s">
        <v>974</v>
      </c>
      <c r="F715" s="330" t="s">
        <v>2751</v>
      </c>
      <c r="G715" s="330"/>
      <c r="H715" s="330" t="s">
        <v>962</v>
      </c>
      <c r="I715" s="330" t="s">
        <v>2729</v>
      </c>
      <c r="J715" s="330"/>
      <c r="K715" s="330" t="s">
        <v>1188</v>
      </c>
      <c r="L715" s="330" t="s">
        <v>2748</v>
      </c>
      <c r="M715" s="330"/>
      <c r="N715" s="330" t="s">
        <v>2719</v>
      </c>
      <c r="O715" s="330" t="s">
        <v>2716</v>
      </c>
      <c r="P715" s="330" t="s">
        <v>2766</v>
      </c>
      <c r="Q715" s="330" t="s">
        <v>2717</v>
      </c>
      <c r="R715" s="330" t="s">
        <v>2719</v>
      </c>
      <c r="S715" s="330" t="s">
        <v>2718</v>
      </c>
      <c r="T715" s="330" t="s">
        <v>2719</v>
      </c>
      <c r="U715" s="330">
        <v>0.528198947394584</v>
      </c>
      <c r="V715" s="330" t="s">
        <v>2718</v>
      </c>
      <c r="W715" s="330" t="b">
        <v>1</v>
      </c>
      <c r="X715" s="330">
        <v>2021.0</v>
      </c>
      <c r="Y715" s="330" t="s">
        <v>2736</v>
      </c>
      <c r="Z715" s="330" t="s">
        <v>2713</v>
      </c>
      <c r="AA715" s="330"/>
      <c r="AB715" s="332" t="s">
        <v>2767</v>
      </c>
      <c r="AC715" s="330" t="s">
        <v>2737</v>
      </c>
      <c r="AD715" s="330" t="s">
        <v>419</v>
      </c>
    </row>
    <row r="716" ht="15.75" customHeight="1">
      <c r="A716" s="329" t="s">
        <v>418</v>
      </c>
      <c r="B716" s="330" t="s">
        <v>2710</v>
      </c>
      <c r="C716" s="330">
        <v>703.0</v>
      </c>
      <c r="D716" s="330">
        <v>177.0</v>
      </c>
      <c r="E716" s="330" t="s">
        <v>974</v>
      </c>
      <c r="F716" s="330" t="s">
        <v>2751</v>
      </c>
      <c r="G716" s="330"/>
      <c r="H716" s="330" t="s">
        <v>962</v>
      </c>
      <c r="I716" s="330" t="s">
        <v>2729</v>
      </c>
      <c r="J716" s="330"/>
      <c r="K716" s="330" t="s">
        <v>1188</v>
      </c>
      <c r="L716" s="330" t="s">
        <v>2748</v>
      </c>
      <c r="M716" s="330"/>
      <c r="N716" s="330" t="s">
        <v>2719</v>
      </c>
      <c r="O716" s="330" t="s">
        <v>2724</v>
      </c>
      <c r="P716" s="330" t="s">
        <v>2766</v>
      </c>
      <c r="Q716" s="330" t="s">
        <v>2717</v>
      </c>
      <c r="R716" s="330" t="s">
        <v>2719</v>
      </c>
      <c r="S716" s="330" t="s">
        <v>2718</v>
      </c>
      <c r="T716" s="330" t="s">
        <v>2719</v>
      </c>
      <c r="U716" s="331">
        <v>2.44609097330573E-5</v>
      </c>
      <c r="V716" s="330" t="s">
        <v>2718</v>
      </c>
      <c r="W716" s="330" t="b">
        <v>1</v>
      </c>
      <c r="X716" s="330">
        <v>2021.0</v>
      </c>
      <c r="Y716" s="330" t="s">
        <v>2736</v>
      </c>
      <c r="Z716" s="330" t="s">
        <v>2713</v>
      </c>
      <c r="AA716" s="330"/>
      <c r="AB716" s="332" t="s">
        <v>2767</v>
      </c>
      <c r="AC716" s="330" t="s">
        <v>2737</v>
      </c>
      <c r="AD716" s="330" t="s">
        <v>419</v>
      </c>
    </row>
    <row r="717" ht="15.75" customHeight="1">
      <c r="A717" s="329" t="s">
        <v>418</v>
      </c>
      <c r="B717" s="330" t="s">
        <v>2710</v>
      </c>
      <c r="C717" s="330">
        <v>704.0</v>
      </c>
      <c r="D717" s="330">
        <v>177.0</v>
      </c>
      <c r="E717" s="330" t="s">
        <v>974</v>
      </c>
      <c r="F717" s="330" t="s">
        <v>2751</v>
      </c>
      <c r="G717" s="330"/>
      <c r="H717" s="330" t="s">
        <v>962</v>
      </c>
      <c r="I717" s="330" t="s">
        <v>2729</v>
      </c>
      <c r="J717" s="330"/>
      <c r="K717" s="330" t="s">
        <v>1188</v>
      </c>
      <c r="L717" s="330" t="s">
        <v>2748</v>
      </c>
      <c r="M717" s="330"/>
      <c r="N717" s="330" t="s">
        <v>2719</v>
      </c>
      <c r="O717" s="330" t="s">
        <v>2721</v>
      </c>
      <c r="P717" s="330" t="s">
        <v>2766</v>
      </c>
      <c r="Q717" s="330" t="s">
        <v>2717</v>
      </c>
      <c r="R717" s="330" t="s">
        <v>2719</v>
      </c>
      <c r="S717" s="330" t="s">
        <v>2718</v>
      </c>
      <c r="T717" s="330" t="s">
        <v>2719</v>
      </c>
      <c r="U717" s="331">
        <v>4.885490946596E-6</v>
      </c>
      <c r="V717" s="330" t="s">
        <v>2718</v>
      </c>
      <c r="W717" s="330" t="b">
        <v>1</v>
      </c>
      <c r="X717" s="330">
        <v>2021.0</v>
      </c>
      <c r="Y717" s="330" t="s">
        <v>2736</v>
      </c>
      <c r="Z717" s="330" t="s">
        <v>2713</v>
      </c>
      <c r="AA717" s="330"/>
      <c r="AB717" s="332" t="s">
        <v>2767</v>
      </c>
      <c r="AC717" s="330" t="s">
        <v>2737</v>
      </c>
      <c r="AD717" s="330" t="s">
        <v>419</v>
      </c>
    </row>
    <row r="718" ht="15.75" customHeight="1">
      <c r="A718" s="329" t="s">
        <v>418</v>
      </c>
      <c r="B718" s="330" t="s">
        <v>2710</v>
      </c>
      <c r="C718" s="330">
        <v>705.0</v>
      </c>
      <c r="D718" s="330">
        <v>178.0</v>
      </c>
      <c r="E718" s="330" t="s">
        <v>974</v>
      </c>
      <c r="F718" s="330" t="s">
        <v>2751</v>
      </c>
      <c r="G718" s="330"/>
      <c r="H718" s="330" t="s">
        <v>962</v>
      </c>
      <c r="I718" s="330" t="s">
        <v>2729</v>
      </c>
      <c r="J718" s="330"/>
      <c r="K718" s="330" t="s">
        <v>1188</v>
      </c>
      <c r="L718" s="330" t="s">
        <v>2749</v>
      </c>
      <c r="M718" s="330"/>
      <c r="N718" s="330" t="s">
        <v>2719</v>
      </c>
      <c r="O718" s="330" t="s">
        <v>2735</v>
      </c>
      <c r="P718" s="330" t="s">
        <v>2766</v>
      </c>
      <c r="Q718" s="330" t="s">
        <v>2717</v>
      </c>
      <c r="R718" s="330" t="s">
        <v>2719</v>
      </c>
      <c r="S718" s="330" t="s">
        <v>2718</v>
      </c>
      <c r="T718" s="330" t="s">
        <v>2719</v>
      </c>
      <c r="U718" s="330">
        <v>0.611070188338076</v>
      </c>
      <c r="V718" s="330" t="s">
        <v>2718</v>
      </c>
      <c r="W718" s="330" t="b">
        <v>1</v>
      </c>
      <c r="X718" s="330">
        <v>2021.0</v>
      </c>
      <c r="Y718" s="330" t="s">
        <v>2736</v>
      </c>
      <c r="Z718" s="330" t="s">
        <v>2713</v>
      </c>
      <c r="AA718" s="330"/>
      <c r="AB718" s="332" t="s">
        <v>2767</v>
      </c>
      <c r="AC718" s="330" t="s">
        <v>2737</v>
      </c>
      <c r="AD718" s="330" t="s">
        <v>419</v>
      </c>
    </row>
    <row r="719" ht="15.75" customHeight="1">
      <c r="A719" s="329" t="s">
        <v>418</v>
      </c>
      <c r="B719" s="330" t="s">
        <v>2710</v>
      </c>
      <c r="C719" s="330">
        <v>706.0</v>
      </c>
      <c r="D719" s="330">
        <v>178.0</v>
      </c>
      <c r="E719" s="330" t="s">
        <v>974</v>
      </c>
      <c r="F719" s="330" t="s">
        <v>2751</v>
      </c>
      <c r="G719" s="330"/>
      <c r="H719" s="330" t="s">
        <v>962</v>
      </c>
      <c r="I719" s="330" t="s">
        <v>2729</v>
      </c>
      <c r="J719" s="330"/>
      <c r="K719" s="330" t="s">
        <v>1188</v>
      </c>
      <c r="L719" s="330" t="s">
        <v>2749</v>
      </c>
      <c r="M719" s="330"/>
      <c r="N719" s="330" t="s">
        <v>2719</v>
      </c>
      <c r="O719" s="330" t="s">
        <v>2716</v>
      </c>
      <c r="P719" s="330" t="s">
        <v>2766</v>
      </c>
      <c r="Q719" s="330" t="s">
        <v>2717</v>
      </c>
      <c r="R719" s="330" t="s">
        <v>2719</v>
      </c>
      <c r="S719" s="330" t="s">
        <v>2718</v>
      </c>
      <c r="T719" s="330" t="s">
        <v>2719</v>
      </c>
      <c r="U719" s="330">
        <v>0.60365369996396</v>
      </c>
      <c r="V719" s="330" t="s">
        <v>2718</v>
      </c>
      <c r="W719" s="330" t="b">
        <v>1</v>
      </c>
      <c r="X719" s="330">
        <v>2021.0</v>
      </c>
      <c r="Y719" s="330" t="s">
        <v>2736</v>
      </c>
      <c r="Z719" s="330" t="s">
        <v>2713</v>
      </c>
      <c r="AA719" s="330"/>
      <c r="AB719" s="332" t="s">
        <v>2767</v>
      </c>
      <c r="AC719" s="330" t="s">
        <v>2737</v>
      </c>
      <c r="AD719" s="330" t="s">
        <v>419</v>
      </c>
    </row>
    <row r="720" ht="15.75" customHeight="1">
      <c r="A720" s="329" t="s">
        <v>418</v>
      </c>
      <c r="B720" s="330" t="s">
        <v>2710</v>
      </c>
      <c r="C720" s="330">
        <v>707.0</v>
      </c>
      <c r="D720" s="330">
        <v>178.0</v>
      </c>
      <c r="E720" s="330" t="s">
        <v>974</v>
      </c>
      <c r="F720" s="330" t="s">
        <v>2751</v>
      </c>
      <c r="G720" s="330"/>
      <c r="H720" s="330" t="s">
        <v>962</v>
      </c>
      <c r="I720" s="330" t="s">
        <v>2729</v>
      </c>
      <c r="J720" s="330"/>
      <c r="K720" s="330" t="s">
        <v>1188</v>
      </c>
      <c r="L720" s="330" t="s">
        <v>2749</v>
      </c>
      <c r="M720" s="330"/>
      <c r="N720" s="330" t="s">
        <v>2719</v>
      </c>
      <c r="O720" s="330" t="s">
        <v>2724</v>
      </c>
      <c r="P720" s="330" t="s">
        <v>2766</v>
      </c>
      <c r="Q720" s="330" t="s">
        <v>2717</v>
      </c>
      <c r="R720" s="330" t="s">
        <v>2719</v>
      </c>
      <c r="S720" s="330" t="s">
        <v>2718</v>
      </c>
      <c r="T720" s="330" t="s">
        <v>2719</v>
      </c>
      <c r="U720" s="331">
        <v>2.44609097330573E-5</v>
      </c>
      <c r="V720" s="330" t="s">
        <v>2718</v>
      </c>
      <c r="W720" s="330" t="b">
        <v>1</v>
      </c>
      <c r="X720" s="330">
        <v>2021.0</v>
      </c>
      <c r="Y720" s="330" t="s">
        <v>2736</v>
      </c>
      <c r="Z720" s="330" t="s">
        <v>2713</v>
      </c>
      <c r="AA720" s="330"/>
      <c r="AB720" s="332" t="s">
        <v>2767</v>
      </c>
      <c r="AC720" s="330" t="s">
        <v>2737</v>
      </c>
      <c r="AD720" s="330" t="s">
        <v>419</v>
      </c>
    </row>
    <row r="721" ht="15.75" customHeight="1">
      <c r="A721" s="329" t="s">
        <v>418</v>
      </c>
      <c r="B721" s="330" t="s">
        <v>2710</v>
      </c>
      <c r="C721" s="330">
        <v>708.0</v>
      </c>
      <c r="D721" s="330">
        <v>178.0</v>
      </c>
      <c r="E721" s="330" t="s">
        <v>974</v>
      </c>
      <c r="F721" s="330" t="s">
        <v>2751</v>
      </c>
      <c r="G721" s="330"/>
      <c r="H721" s="330" t="s">
        <v>962</v>
      </c>
      <c r="I721" s="330" t="s">
        <v>2729</v>
      </c>
      <c r="J721" s="330"/>
      <c r="K721" s="330" t="s">
        <v>1188</v>
      </c>
      <c r="L721" s="330" t="s">
        <v>2749</v>
      </c>
      <c r="M721" s="330"/>
      <c r="N721" s="330" t="s">
        <v>2719</v>
      </c>
      <c r="O721" s="330" t="s">
        <v>2721</v>
      </c>
      <c r="P721" s="330" t="s">
        <v>2766</v>
      </c>
      <c r="Q721" s="330" t="s">
        <v>2717</v>
      </c>
      <c r="R721" s="330" t="s">
        <v>2719</v>
      </c>
      <c r="S721" s="330" t="s">
        <v>2718</v>
      </c>
      <c r="T721" s="330" t="s">
        <v>2719</v>
      </c>
      <c r="U721" s="331">
        <v>4.885490946596E-6</v>
      </c>
      <c r="V721" s="330" t="s">
        <v>2718</v>
      </c>
      <c r="W721" s="330" t="b">
        <v>1</v>
      </c>
      <c r="X721" s="330">
        <v>2021.0</v>
      </c>
      <c r="Y721" s="330" t="s">
        <v>2736</v>
      </c>
      <c r="Z721" s="330" t="s">
        <v>2713</v>
      </c>
      <c r="AA721" s="330"/>
      <c r="AB721" s="332" t="s">
        <v>2767</v>
      </c>
      <c r="AC721" s="330" t="s">
        <v>2737</v>
      </c>
      <c r="AD721" s="330" t="s">
        <v>419</v>
      </c>
    </row>
    <row r="722" ht="15.75" customHeight="1">
      <c r="A722" s="329" t="s">
        <v>418</v>
      </c>
      <c r="B722" s="330" t="s">
        <v>2710</v>
      </c>
      <c r="C722" s="330">
        <v>709.0</v>
      </c>
      <c r="D722" s="330">
        <v>179.0</v>
      </c>
      <c r="E722" s="330" t="s">
        <v>974</v>
      </c>
      <c r="F722" s="330" t="s">
        <v>2751</v>
      </c>
      <c r="G722" s="330"/>
      <c r="H722" s="330" t="s">
        <v>962</v>
      </c>
      <c r="I722" s="330" t="s">
        <v>2729</v>
      </c>
      <c r="J722" s="330"/>
      <c r="K722" s="330" t="s">
        <v>1188</v>
      </c>
      <c r="L722" s="330" t="s">
        <v>2750</v>
      </c>
      <c r="M722" s="330"/>
      <c r="N722" s="330" t="s">
        <v>2719</v>
      </c>
      <c r="O722" s="330" t="s">
        <v>2735</v>
      </c>
      <c r="P722" s="330" t="s">
        <v>2766</v>
      </c>
      <c r="Q722" s="330" t="s">
        <v>2717</v>
      </c>
      <c r="R722" s="330" t="s">
        <v>2719</v>
      </c>
      <c r="S722" s="330" t="s">
        <v>2718</v>
      </c>
      <c r="T722" s="330" t="s">
        <v>2719</v>
      </c>
      <c r="U722" s="330">
        <v>0.686529940907452</v>
      </c>
      <c r="V722" s="330" t="s">
        <v>2718</v>
      </c>
      <c r="W722" s="330" t="b">
        <v>1</v>
      </c>
      <c r="X722" s="330">
        <v>2021.0</v>
      </c>
      <c r="Y722" s="330" t="s">
        <v>2736</v>
      </c>
      <c r="Z722" s="330" t="s">
        <v>2713</v>
      </c>
      <c r="AA722" s="330"/>
      <c r="AB722" s="332" t="s">
        <v>2767</v>
      </c>
      <c r="AC722" s="330" t="s">
        <v>2737</v>
      </c>
      <c r="AD722" s="330" t="s">
        <v>419</v>
      </c>
    </row>
    <row r="723" ht="15.75" customHeight="1">
      <c r="A723" s="329" t="s">
        <v>418</v>
      </c>
      <c r="B723" s="330" t="s">
        <v>2710</v>
      </c>
      <c r="C723" s="330">
        <v>710.0</v>
      </c>
      <c r="D723" s="330">
        <v>179.0</v>
      </c>
      <c r="E723" s="330" t="s">
        <v>974</v>
      </c>
      <c r="F723" s="330" t="s">
        <v>2751</v>
      </c>
      <c r="G723" s="330"/>
      <c r="H723" s="330" t="s">
        <v>962</v>
      </c>
      <c r="I723" s="330" t="s">
        <v>2729</v>
      </c>
      <c r="J723" s="330"/>
      <c r="K723" s="330" t="s">
        <v>1188</v>
      </c>
      <c r="L723" s="330" t="s">
        <v>2750</v>
      </c>
      <c r="M723" s="330"/>
      <c r="N723" s="330" t="s">
        <v>2719</v>
      </c>
      <c r="O723" s="330" t="s">
        <v>2716</v>
      </c>
      <c r="P723" s="330" t="s">
        <v>2766</v>
      </c>
      <c r="Q723" s="330" t="s">
        <v>2717</v>
      </c>
      <c r="R723" s="330" t="s">
        <v>2719</v>
      </c>
      <c r="S723" s="330" t="s">
        <v>2718</v>
      </c>
      <c r="T723" s="330" t="s">
        <v>2719</v>
      </c>
      <c r="U723" s="330">
        <v>0.679110345669653</v>
      </c>
      <c r="V723" s="330" t="s">
        <v>2718</v>
      </c>
      <c r="W723" s="330" t="b">
        <v>1</v>
      </c>
      <c r="X723" s="330">
        <v>2021.0</v>
      </c>
      <c r="Y723" s="330" t="s">
        <v>2736</v>
      </c>
      <c r="Z723" s="330" t="s">
        <v>2713</v>
      </c>
      <c r="AA723" s="330"/>
      <c r="AB723" s="332" t="s">
        <v>2767</v>
      </c>
      <c r="AC723" s="330" t="s">
        <v>2737</v>
      </c>
      <c r="AD723" s="330" t="s">
        <v>419</v>
      </c>
    </row>
    <row r="724" ht="15.75" customHeight="1">
      <c r="A724" s="329" t="s">
        <v>418</v>
      </c>
      <c r="B724" s="330" t="s">
        <v>2710</v>
      </c>
      <c r="C724" s="330">
        <v>711.0</v>
      </c>
      <c r="D724" s="330">
        <v>179.0</v>
      </c>
      <c r="E724" s="330" t="s">
        <v>974</v>
      </c>
      <c r="F724" s="330" t="s">
        <v>2751</v>
      </c>
      <c r="G724" s="330"/>
      <c r="H724" s="330" t="s">
        <v>962</v>
      </c>
      <c r="I724" s="330" t="s">
        <v>2729</v>
      </c>
      <c r="J724" s="330"/>
      <c r="K724" s="330" t="s">
        <v>1188</v>
      </c>
      <c r="L724" s="330" t="s">
        <v>2750</v>
      </c>
      <c r="M724" s="330"/>
      <c r="N724" s="330" t="s">
        <v>2719</v>
      </c>
      <c r="O724" s="330" t="s">
        <v>2724</v>
      </c>
      <c r="P724" s="330" t="s">
        <v>2766</v>
      </c>
      <c r="Q724" s="330" t="s">
        <v>2717</v>
      </c>
      <c r="R724" s="330" t="s">
        <v>2719</v>
      </c>
      <c r="S724" s="330" t="s">
        <v>2718</v>
      </c>
      <c r="T724" s="330" t="s">
        <v>2719</v>
      </c>
      <c r="U724" s="331">
        <v>2.44609097330573E-5</v>
      </c>
      <c r="V724" s="330" t="s">
        <v>2718</v>
      </c>
      <c r="W724" s="330" t="b">
        <v>1</v>
      </c>
      <c r="X724" s="330">
        <v>2021.0</v>
      </c>
      <c r="Y724" s="330" t="s">
        <v>2736</v>
      </c>
      <c r="Z724" s="330" t="s">
        <v>2713</v>
      </c>
      <c r="AA724" s="330"/>
      <c r="AB724" s="332" t="s">
        <v>2767</v>
      </c>
      <c r="AC724" s="330" t="s">
        <v>2737</v>
      </c>
      <c r="AD724" s="330" t="s">
        <v>419</v>
      </c>
    </row>
    <row r="725" ht="15.75" customHeight="1">
      <c r="A725" s="329" t="s">
        <v>418</v>
      </c>
      <c r="B725" s="330" t="s">
        <v>2710</v>
      </c>
      <c r="C725" s="330">
        <v>712.0</v>
      </c>
      <c r="D725" s="330">
        <v>179.0</v>
      </c>
      <c r="E725" s="330" t="s">
        <v>974</v>
      </c>
      <c r="F725" s="330" t="s">
        <v>2751</v>
      </c>
      <c r="G725" s="330"/>
      <c r="H725" s="330" t="s">
        <v>962</v>
      </c>
      <c r="I725" s="330" t="s">
        <v>2729</v>
      </c>
      <c r="J725" s="330"/>
      <c r="K725" s="330" t="s">
        <v>1188</v>
      </c>
      <c r="L725" s="330" t="s">
        <v>2750</v>
      </c>
      <c r="M725" s="330"/>
      <c r="N725" s="330" t="s">
        <v>2719</v>
      </c>
      <c r="O725" s="330" t="s">
        <v>2721</v>
      </c>
      <c r="P725" s="330" t="s">
        <v>2766</v>
      </c>
      <c r="Q725" s="330" t="s">
        <v>2717</v>
      </c>
      <c r="R725" s="330" t="s">
        <v>2719</v>
      </c>
      <c r="S725" s="330" t="s">
        <v>2718</v>
      </c>
      <c r="T725" s="330" t="s">
        <v>2719</v>
      </c>
      <c r="U725" s="331">
        <v>4.885490946596E-6</v>
      </c>
      <c r="V725" s="330" t="s">
        <v>2718</v>
      </c>
      <c r="W725" s="330" t="b">
        <v>1</v>
      </c>
      <c r="X725" s="330">
        <v>2021.0</v>
      </c>
      <c r="Y725" s="330" t="s">
        <v>2736</v>
      </c>
      <c r="Z725" s="330" t="s">
        <v>2713</v>
      </c>
      <c r="AA725" s="330"/>
      <c r="AB725" s="332" t="s">
        <v>2767</v>
      </c>
      <c r="AC725" s="330" t="s">
        <v>2737</v>
      </c>
      <c r="AD725" s="330" t="s">
        <v>419</v>
      </c>
    </row>
    <row r="726" ht="15.75" customHeight="1">
      <c r="A726" s="329" t="s">
        <v>418</v>
      </c>
      <c r="B726" s="330" t="s">
        <v>2710</v>
      </c>
      <c r="C726" s="330">
        <v>713.0</v>
      </c>
      <c r="D726" s="330">
        <v>180.0</v>
      </c>
      <c r="E726" s="330" t="s">
        <v>974</v>
      </c>
      <c r="F726" s="330" t="s">
        <v>2752</v>
      </c>
      <c r="G726" s="330"/>
      <c r="H726" s="330" t="s">
        <v>962</v>
      </c>
      <c r="I726" s="330" t="s">
        <v>2729</v>
      </c>
      <c r="J726" s="330"/>
      <c r="K726" s="330" t="s">
        <v>1188</v>
      </c>
      <c r="L726" s="330" t="s">
        <v>2733</v>
      </c>
      <c r="M726" s="330"/>
      <c r="N726" s="330" t="s">
        <v>2719</v>
      </c>
      <c r="O726" s="330" t="s">
        <v>2735</v>
      </c>
      <c r="P726" s="330" t="s">
        <v>2766</v>
      </c>
      <c r="Q726" s="330" t="s">
        <v>2717</v>
      </c>
      <c r="R726" s="330" t="s">
        <v>2719</v>
      </c>
      <c r="S726" s="330" t="s">
        <v>2718</v>
      </c>
      <c r="T726" s="330" t="s">
        <v>2719</v>
      </c>
      <c r="U726" s="330">
        <v>0.957521479861309</v>
      </c>
      <c r="V726" s="330" t="s">
        <v>2718</v>
      </c>
      <c r="W726" s="330" t="b">
        <v>1</v>
      </c>
      <c r="X726" s="330">
        <v>2021.0</v>
      </c>
      <c r="Y726" s="330" t="s">
        <v>2736</v>
      </c>
      <c r="Z726" s="330" t="s">
        <v>2713</v>
      </c>
      <c r="AA726" s="330"/>
      <c r="AB726" s="332" t="s">
        <v>2767</v>
      </c>
      <c r="AC726" s="330" t="s">
        <v>2737</v>
      </c>
      <c r="AD726" s="330" t="s">
        <v>419</v>
      </c>
    </row>
    <row r="727" ht="15.75" customHeight="1">
      <c r="A727" s="329" t="s">
        <v>418</v>
      </c>
      <c r="B727" s="330" t="s">
        <v>2710</v>
      </c>
      <c r="C727" s="330">
        <v>714.0</v>
      </c>
      <c r="D727" s="330">
        <v>180.0</v>
      </c>
      <c r="E727" s="330" t="s">
        <v>974</v>
      </c>
      <c r="F727" s="330" t="s">
        <v>2752</v>
      </c>
      <c r="G727" s="330"/>
      <c r="H727" s="330" t="s">
        <v>962</v>
      </c>
      <c r="I727" s="330" t="s">
        <v>2729</v>
      </c>
      <c r="J727" s="330"/>
      <c r="K727" s="330" t="s">
        <v>1188</v>
      </c>
      <c r="L727" s="330" t="s">
        <v>2733</v>
      </c>
      <c r="M727" s="330"/>
      <c r="N727" s="330" t="s">
        <v>2719</v>
      </c>
      <c r="O727" s="330" t="s">
        <v>2716</v>
      </c>
      <c r="P727" s="330" t="s">
        <v>2766</v>
      </c>
      <c r="Q727" s="330" t="s">
        <v>2717</v>
      </c>
      <c r="R727" s="330" t="s">
        <v>2719</v>
      </c>
      <c r="S727" s="330" t="s">
        <v>2718</v>
      </c>
      <c r="T727" s="330" t="s">
        <v>2719</v>
      </c>
      <c r="U727" s="330">
        <v>0.945411202542657</v>
      </c>
      <c r="V727" s="330" t="s">
        <v>2718</v>
      </c>
      <c r="W727" s="330" t="b">
        <v>1</v>
      </c>
      <c r="X727" s="330">
        <v>2021.0</v>
      </c>
      <c r="Y727" s="330" t="s">
        <v>2736</v>
      </c>
      <c r="Z727" s="330" t="s">
        <v>2713</v>
      </c>
      <c r="AA727" s="330"/>
      <c r="AB727" s="332" t="s">
        <v>2767</v>
      </c>
      <c r="AC727" s="330" t="s">
        <v>2737</v>
      </c>
      <c r="AD727" s="330" t="s">
        <v>419</v>
      </c>
    </row>
    <row r="728" ht="15.75" customHeight="1">
      <c r="A728" s="329" t="s">
        <v>418</v>
      </c>
      <c r="B728" s="330" t="s">
        <v>2710</v>
      </c>
      <c r="C728" s="330">
        <v>715.0</v>
      </c>
      <c r="D728" s="330">
        <v>180.0</v>
      </c>
      <c r="E728" s="330" t="s">
        <v>974</v>
      </c>
      <c r="F728" s="330" t="s">
        <v>2752</v>
      </c>
      <c r="G728" s="330"/>
      <c r="H728" s="330" t="s">
        <v>962</v>
      </c>
      <c r="I728" s="330" t="s">
        <v>2729</v>
      </c>
      <c r="J728" s="330"/>
      <c r="K728" s="330" t="s">
        <v>1188</v>
      </c>
      <c r="L728" s="330" t="s">
        <v>2733</v>
      </c>
      <c r="M728" s="330"/>
      <c r="N728" s="330" t="s">
        <v>2719</v>
      </c>
      <c r="O728" s="330" t="s">
        <v>2724</v>
      </c>
      <c r="P728" s="330" t="s">
        <v>2766</v>
      </c>
      <c r="Q728" s="330" t="s">
        <v>2717</v>
      </c>
      <c r="R728" s="330" t="s">
        <v>2719</v>
      </c>
      <c r="S728" s="330" t="s">
        <v>2718</v>
      </c>
      <c r="T728" s="330" t="s">
        <v>2719</v>
      </c>
      <c r="U728" s="331">
        <v>3.9958895359413E-5</v>
      </c>
      <c r="V728" s="330" t="s">
        <v>2718</v>
      </c>
      <c r="W728" s="330" t="b">
        <v>1</v>
      </c>
      <c r="X728" s="330">
        <v>2021.0</v>
      </c>
      <c r="Y728" s="330" t="s">
        <v>2736</v>
      </c>
      <c r="Z728" s="330" t="s">
        <v>2713</v>
      </c>
      <c r="AA728" s="330"/>
      <c r="AB728" s="332" t="s">
        <v>2767</v>
      </c>
      <c r="AC728" s="330" t="s">
        <v>2737</v>
      </c>
      <c r="AD728" s="330" t="s">
        <v>419</v>
      </c>
    </row>
    <row r="729" ht="15.75" customHeight="1">
      <c r="A729" s="329" t="s">
        <v>418</v>
      </c>
      <c r="B729" s="330" t="s">
        <v>2710</v>
      </c>
      <c r="C729" s="330">
        <v>716.0</v>
      </c>
      <c r="D729" s="330">
        <v>180.0</v>
      </c>
      <c r="E729" s="330" t="s">
        <v>974</v>
      </c>
      <c r="F729" s="330" t="s">
        <v>2752</v>
      </c>
      <c r="G729" s="330"/>
      <c r="H729" s="330" t="s">
        <v>962</v>
      </c>
      <c r="I729" s="330" t="s">
        <v>2729</v>
      </c>
      <c r="J729" s="330"/>
      <c r="K729" s="330" t="s">
        <v>1188</v>
      </c>
      <c r="L729" s="330" t="s">
        <v>2733</v>
      </c>
      <c r="M729" s="330"/>
      <c r="N729" s="330" t="s">
        <v>2719</v>
      </c>
      <c r="O729" s="330" t="s">
        <v>2721</v>
      </c>
      <c r="P729" s="330" t="s">
        <v>2766</v>
      </c>
      <c r="Q729" s="330" t="s">
        <v>2717</v>
      </c>
      <c r="R729" s="330" t="s">
        <v>2719</v>
      </c>
      <c r="S729" s="330" t="s">
        <v>2718</v>
      </c>
      <c r="T729" s="330" t="s">
        <v>2719</v>
      </c>
      <c r="U729" s="331">
        <v>8.101060061888E-6</v>
      </c>
      <c r="V729" s="330" t="s">
        <v>2718</v>
      </c>
      <c r="W729" s="330" t="b">
        <v>1</v>
      </c>
      <c r="X729" s="330">
        <v>2021.0</v>
      </c>
      <c r="Y729" s="330" t="s">
        <v>2736</v>
      </c>
      <c r="Z729" s="330" t="s">
        <v>2713</v>
      </c>
      <c r="AA729" s="330"/>
      <c r="AB729" s="332" t="s">
        <v>2767</v>
      </c>
      <c r="AC729" s="330" t="s">
        <v>2737</v>
      </c>
      <c r="AD729" s="330" t="s">
        <v>419</v>
      </c>
    </row>
    <row r="730" ht="15.75" customHeight="1">
      <c r="A730" s="329" t="s">
        <v>418</v>
      </c>
      <c r="B730" s="330" t="s">
        <v>2710</v>
      </c>
      <c r="C730" s="330">
        <v>717.0</v>
      </c>
      <c r="D730" s="330">
        <v>181.0</v>
      </c>
      <c r="E730" s="330" t="s">
        <v>974</v>
      </c>
      <c r="F730" s="330" t="s">
        <v>2752</v>
      </c>
      <c r="G730" s="330"/>
      <c r="H730" s="330" t="s">
        <v>962</v>
      </c>
      <c r="I730" s="330" t="s">
        <v>2729</v>
      </c>
      <c r="J730" s="330"/>
      <c r="K730" s="330" t="s">
        <v>1188</v>
      </c>
      <c r="L730" s="330" t="s">
        <v>2748</v>
      </c>
      <c r="M730" s="330"/>
      <c r="N730" s="330" t="s">
        <v>2719</v>
      </c>
      <c r="O730" s="330" t="s">
        <v>2735</v>
      </c>
      <c r="P730" s="330" t="s">
        <v>2766</v>
      </c>
      <c r="Q730" s="330" t="s">
        <v>2717</v>
      </c>
      <c r="R730" s="330" t="s">
        <v>2719</v>
      </c>
      <c r="S730" s="330" t="s">
        <v>2718</v>
      </c>
      <c r="T730" s="330" t="s">
        <v>2719</v>
      </c>
      <c r="U730" s="330">
        <v>0.76629275000932</v>
      </c>
      <c r="V730" s="330" t="s">
        <v>2718</v>
      </c>
      <c r="W730" s="330" t="b">
        <v>1</v>
      </c>
      <c r="X730" s="330">
        <v>2021.0</v>
      </c>
      <c r="Y730" s="330" t="s">
        <v>2736</v>
      </c>
      <c r="Z730" s="330" t="s">
        <v>2713</v>
      </c>
      <c r="AA730" s="330"/>
      <c r="AB730" s="332" t="s">
        <v>2767</v>
      </c>
      <c r="AC730" s="330" t="s">
        <v>2737</v>
      </c>
      <c r="AD730" s="330" t="s">
        <v>419</v>
      </c>
    </row>
    <row r="731" ht="15.75" customHeight="1">
      <c r="A731" s="329" t="s">
        <v>418</v>
      </c>
      <c r="B731" s="330" t="s">
        <v>2710</v>
      </c>
      <c r="C731" s="330">
        <v>718.0</v>
      </c>
      <c r="D731" s="330">
        <v>181.0</v>
      </c>
      <c r="E731" s="330" t="s">
        <v>974</v>
      </c>
      <c r="F731" s="330" t="s">
        <v>2752</v>
      </c>
      <c r="G731" s="330"/>
      <c r="H731" s="330" t="s">
        <v>962</v>
      </c>
      <c r="I731" s="330" t="s">
        <v>2729</v>
      </c>
      <c r="J731" s="330"/>
      <c r="K731" s="330" t="s">
        <v>1188</v>
      </c>
      <c r="L731" s="330" t="s">
        <v>2748</v>
      </c>
      <c r="M731" s="330"/>
      <c r="N731" s="330" t="s">
        <v>2719</v>
      </c>
      <c r="O731" s="330" t="s">
        <v>2716</v>
      </c>
      <c r="P731" s="330" t="s">
        <v>2766</v>
      </c>
      <c r="Q731" s="330" t="s">
        <v>2717</v>
      </c>
      <c r="R731" s="330" t="s">
        <v>2719</v>
      </c>
      <c r="S731" s="330" t="s">
        <v>2718</v>
      </c>
      <c r="T731" s="330" t="s">
        <v>2719</v>
      </c>
      <c r="U731" s="330">
        <v>0.754182472690668</v>
      </c>
      <c r="V731" s="330" t="s">
        <v>2718</v>
      </c>
      <c r="W731" s="330" t="b">
        <v>1</v>
      </c>
      <c r="X731" s="330">
        <v>2021.0</v>
      </c>
      <c r="Y731" s="330" t="s">
        <v>2736</v>
      </c>
      <c r="Z731" s="330" t="s">
        <v>2713</v>
      </c>
      <c r="AA731" s="330"/>
      <c r="AB731" s="332" t="s">
        <v>2767</v>
      </c>
      <c r="AC731" s="330" t="s">
        <v>2737</v>
      </c>
      <c r="AD731" s="330" t="s">
        <v>419</v>
      </c>
    </row>
    <row r="732" ht="15.75" customHeight="1">
      <c r="A732" s="329" t="s">
        <v>418</v>
      </c>
      <c r="B732" s="330" t="s">
        <v>2710</v>
      </c>
      <c r="C732" s="330">
        <v>719.0</v>
      </c>
      <c r="D732" s="330">
        <v>181.0</v>
      </c>
      <c r="E732" s="330" t="s">
        <v>974</v>
      </c>
      <c r="F732" s="330" t="s">
        <v>2752</v>
      </c>
      <c r="G732" s="330"/>
      <c r="H732" s="330" t="s">
        <v>962</v>
      </c>
      <c r="I732" s="330" t="s">
        <v>2729</v>
      </c>
      <c r="J732" s="330"/>
      <c r="K732" s="330" t="s">
        <v>1188</v>
      </c>
      <c r="L732" s="330" t="s">
        <v>2748</v>
      </c>
      <c r="M732" s="330"/>
      <c r="N732" s="330" t="s">
        <v>2719</v>
      </c>
      <c r="O732" s="330" t="s">
        <v>2724</v>
      </c>
      <c r="P732" s="330" t="s">
        <v>2766</v>
      </c>
      <c r="Q732" s="330" t="s">
        <v>2717</v>
      </c>
      <c r="R732" s="330" t="s">
        <v>2719</v>
      </c>
      <c r="S732" s="330" t="s">
        <v>2718</v>
      </c>
      <c r="T732" s="330" t="s">
        <v>2719</v>
      </c>
      <c r="U732" s="331">
        <v>3.9958895359413E-5</v>
      </c>
      <c r="V732" s="330" t="s">
        <v>2718</v>
      </c>
      <c r="W732" s="330" t="b">
        <v>1</v>
      </c>
      <c r="X732" s="330">
        <v>2021.0</v>
      </c>
      <c r="Y732" s="330" t="s">
        <v>2736</v>
      </c>
      <c r="Z732" s="330" t="s">
        <v>2713</v>
      </c>
      <c r="AA732" s="330"/>
      <c r="AB732" s="332" t="s">
        <v>2767</v>
      </c>
      <c r="AC732" s="330" t="s">
        <v>2737</v>
      </c>
      <c r="AD732" s="330" t="s">
        <v>419</v>
      </c>
    </row>
    <row r="733" ht="15.75" customHeight="1">
      <c r="A733" s="329" t="s">
        <v>418</v>
      </c>
      <c r="B733" s="330" t="s">
        <v>2710</v>
      </c>
      <c r="C733" s="330">
        <v>720.0</v>
      </c>
      <c r="D733" s="330">
        <v>181.0</v>
      </c>
      <c r="E733" s="330" t="s">
        <v>974</v>
      </c>
      <c r="F733" s="330" t="s">
        <v>2752</v>
      </c>
      <c r="G733" s="330"/>
      <c r="H733" s="330" t="s">
        <v>962</v>
      </c>
      <c r="I733" s="330" t="s">
        <v>2729</v>
      </c>
      <c r="J733" s="330"/>
      <c r="K733" s="330" t="s">
        <v>1188</v>
      </c>
      <c r="L733" s="330" t="s">
        <v>2748</v>
      </c>
      <c r="M733" s="330"/>
      <c r="N733" s="330" t="s">
        <v>2719</v>
      </c>
      <c r="O733" s="330" t="s">
        <v>2721</v>
      </c>
      <c r="P733" s="330" t="s">
        <v>2766</v>
      </c>
      <c r="Q733" s="330" t="s">
        <v>2717</v>
      </c>
      <c r="R733" s="330" t="s">
        <v>2719</v>
      </c>
      <c r="S733" s="330" t="s">
        <v>2718</v>
      </c>
      <c r="T733" s="330" t="s">
        <v>2719</v>
      </c>
      <c r="U733" s="331">
        <v>8.101060061888E-6</v>
      </c>
      <c r="V733" s="330" t="s">
        <v>2718</v>
      </c>
      <c r="W733" s="330" t="b">
        <v>1</v>
      </c>
      <c r="X733" s="330">
        <v>2021.0</v>
      </c>
      <c r="Y733" s="330" t="s">
        <v>2736</v>
      </c>
      <c r="Z733" s="330" t="s">
        <v>2713</v>
      </c>
      <c r="AA733" s="330"/>
      <c r="AB733" s="332" t="s">
        <v>2767</v>
      </c>
      <c r="AC733" s="330" t="s">
        <v>2737</v>
      </c>
      <c r="AD733" s="330" t="s">
        <v>419</v>
      </c>
    </row>
    <row r="734" ht="15.75" customHeight="1">
      <c r="A734" s="329" t="s">
        <v>418</v>
      </c>
      <c r="B734" s="330" t="s">
        <v>2710</v>
      </c>
      <c r="C734" s="330">
        <v>721.0</v>
      </c>
      <c r="D734" s="330">
        <v>182.0</v>
      </c>
      <c r="E734" s="330" t="s">
        <v>974</v>
      </c>
      <c r="F734" s="330" t="s">
        <v>2752</v>
      </c>
      <c r="G734" s="330"/>
      <c r="H734" s="330" t="s">
        <v>962</v>
      </c>
      <c r="I734" s="330" t="s">
        <v>2729</v>
      </c>
      <c r="J734" s="330"/>
      <c r="K734" s="330" t="s">
        <v>1188</v>
      </c>
      <c r="L734" s="330" t="s">
        <v>2749</v>
      </c>
      <c r="M734" s="330"/>
      <c r="N734" s="330" t="s">
        <v>2719</v>
      </c>
      <c r="O734" s="330" t="s">
        <v>2735</v>
      </c>
      <c r="P734" s="330" t="s">
        <v>2766</v>
      </c>
      <c r="Q734" s="330" t="s">
        <v>2717</v>
      </c>
      <c r="R734" s="330" t="s">
        <v>2719</v>
      </c>
      <c r="S734" s="330" t="s">
        <v>2718</v>
      </c>
      <c r="T734" s="330" t="s">
        <v>2719</v>
      </c>
      <c r="U734" s="330">
        <v>0.931843919122124</v>
      </c>
      <c r="V734" s="330" t="s">
        <v>2718</v>
      </c>
      <c r="W734" s="330" t="b">
        <v>1</v>
      </c>
      <c r="X734" s="330">
        <v>2021.0</v>
      </c>
      <c r="Y734" s="330" t="s">
        <v>2736</v>
      </c>
      <c r="Z734" s="330" t="s">
        <v>2713</v>
      </c>
      <c r="AA734" s="330"/>
      <c r="AB734" s="332" t="s">
        <v>2767</v>
      </c>
      <c r="AC734" s="330" t="s">
        <v>2737</v>
      </c>
      <c r="AD734" s="330" t="s">
        <v>419</v>
      </c>
    </row>
    <row r="735" ht="15.75" customHeight="1">
      <c r="A735" s="329" t="s">
        <v>418</v>
      </c>
      <c r="B735" s="330" t="s">
        <v>2710</v>
      </c>
      <c r="C735" s="330">
        <v>722.0</v>
      </c>
      <c r="D735" s="330">
        <v>182.0</v>
      </c>
      <c r="E735" s="330" t="s">
        <v>974</v>
      </c>
      <c r="F735" s="330" t="s">
        <v>2752</v>
      </c>
      <c r="G735" s="330"/>
      <c r="H735" s="330" t="s">
        <v>962</v>
      </c>
      <c r="I735" s="330" t="s">
        <v>2729</v>
      </c>
      <c r="J735" s="330"/>
      <c r="K735" s="330" t="s">
        <v>1188</v>
      </c>
      <c r="L735" s="330" t="s">
        <v>2749</v>
      </c>
      <c r="M735" s="330"/>
      <c r="N735" s="330" t="s">
        <v>2719</v>
      </c>
      <c r="O735" s="330" t="s">
        <v>2716</v>
      </c>
      <c r="P735" s="330" t="s">
        <v>2766</v>
      </c>
      <c r="Q735" s="330" t="s">
        <v>2717</v>
      </c>
      <c r="R735" s="330" t="s">
        <v>2719</v>
      </c>
      <c r="S735" s="330" t="s">
        <v>2718</v>
      </c>
      <c r="T735" s="330" t="s">
        <v>2719</v>
      </c>
      <c r="U735" s="330">
        <v>0.919733641803472</v>
      </c>
      <c r="V735" s="330" t="s">
        <v>2718</v>
      </c>
      <c r="W735" s="330" t="b">
        <v>1</v>
      </c>
      <c r="X735" s="330">
        <v>2021.0</v>
      </c>
      <c r="Y735" s="330" t="s">
        <v>2736</v>
      </c>
      <c r="Z735" s="330" t="s">
        <v>2713</v>
      </c>
      <c r="AA735" s="330"/>
      <c r="AB735" s="332" t="s">
        <v>2767</v>
      </c>
      <c r="AC735" s="330" t="s">
        <v>2737</v>
      </c>
      <c r="AD735" s="330" t="s">
        <v>419</v>
      </c>
    </row>
    <row r="736" ht="15.75" customHeight="1">
      <c r="A736" s="329" t="s">
        <v>418</v>
      </c>
      <c r="B736" s="330" t="s">
        <v>2710</v>
      </c>
      <c r="C736" s="330">
        <v>723.0</v>
      </c>
      <c r="D736" s="330">
        <v>182.0</v>
      </c>
      <c r="E736" s="330" t="s">
        <v>974</v>
      </c>
      <c r="F736" s="330" t="s">
        <v>2752</v>
      </c>
      <c r="G736" s="330"/>
      <c r="H736" s="330" t="s">
        <v>962</v>
      </c>
      <c r="I736" s="330" t="s">
        <v>2729</v>
      </c>
      <c r="J736" s="330"/>
      <c r="K736" s="330" t="s">
        <v>1188</v>
      </c>
      <c r="L736" s="330" t="s">
        <v>2749</v>
      </c>
      <c r="M736" s="330"/>
      <c r="N736" s="330" t="s">
        <v>2719</v>
      </c>
      <c r="O736" s="330" t="s">
        <v>2724</v>
      </c>
      <c r="P736" s="330" t="s">
        <v>2766</v>
      </c>
      <c r="Q736" s="330" t="s">
        <v>2717</v>
      </c>
      <c r="R736" s="330" t="s">
        <v>2719</v>
      </c>
      <c r="S736" s="330" t="s">
        <v>2718</v>
      </c>
      <c r="T736" s="330" t="s">
        <v>2719</v>
      </c>
      <c r="U736" s="331">
        <v>3.9958895359413E-5</v>
      </c>
      <c r="V736" s="330" t="s">
        <v>2718</v>
      </c>
      <c r="W736" s="330" t="b">
        <v>1</v>
      </c>
      <c r="X736" s="330">
        <v>2021.0</v>
      </c>
      <c r="Y736" s="330" t="s">
        <v>2736</v>
      </c>
      <c r="Z736" s="330" t="s">
        <v>2713</v>
      </c>
      <c r="AA736" s="330"/>
      <c r="AB736" s="332" t="s">
        <v>2767</v>
      </c>
      <c r="AC736" s="330" t="s">
        <v>2737</v>
      </c>
      <c r="AD736" s="330" t="s">
        <v>419</v>
      </c>
    </row>
    <row r="737" ht="15.75" customHeight="1">
      <c r="A737" s="329" t="s">
        <v>418</v>
      </c>
      <c r="B737" s="330" t="s">
        <v>2710</v>
      </c>
      <c r="C737" s="330">
        <v>724.0</v>
      </c>
      <c r="D737" s="330">
        <v>182.0</v>
      </c>
      <c r="E737" s="330" t="s">
        <v>974</v>
      </c>
      <c r="F737" s="330" t="s">
        <v>2752</v>
      </c>
      <c r="G737" s="330"/>
      <c r="H737" s="330" t="s">
        <v>962</v>
      </c>
      <c r="I737" s="330" t="s">
        <v>2729</v>
      </c>
      <c r="J737" s="330"/>
      <c r="K737" s="330" t="s">
        <v>1188</v>
      </c>
      <c r="L737" s="330" t="s">
        <v>2749</v>
      </c>
      <c r="M737" s="330"/>
      <c r="N737" s="330" t="s">
        <v>2719</v>
      </c>
      <c r="O737" s="330" t="s">
        <v>2721</v>
      </c>
      <c r="P737" s="330" t="s">
        <v>2766</v>
      </c>
      <c r="Q737" s="330" t="s">
        <v>2717</v>
      </c>
      <c r="R737" s="330" t="s">
        <v>2719</v>
      </c>
      <c r="S737" s="330" t="s">
        <v>2718</v>
      </c>
      <c r="T737" s="330" t="s">
        <v>2719</v>
      </c>
      <c r="U737" s="331">
        <v>8.101060061888E-6</v>
      </c>
      <c r="V737" s="330" t="s">
        <v>2718</v>
      </c>
      <c r="W737" s="330" t="b">
        <v>1</v>
      </c>
      <c r="X737" s="330">
        <v>2021.0</v>
      </c>
      <c r="Y737" s="330" t="s">
        <v>2736</v>
      </c>
      <c r="Z737" s="330" t="s">
        <v>2713</v>
      </c>
      <c r="AA737" s="330"/>
      <c r="AB737" s="332" t="s">
        <v>2767</v>
      </c>
      <c r="AC737" s="330" t="s">
        <v>2737</v>
      </c>
      <c r="AD737" s="330" t="s">
        <v>419</v>
      </c>
    </row>
    <row r="738" ht="15.75" customHeight="1">
      <c r="A738" s="329" t="s">
        <v>418</v>
      </c>
      <c r="B738" s="330" t="s">
        <v>2710</v>
      </c>
      <c r="C738" s="330">
        <v>725.0</v>
      </c>
      <c r="D738" s="330">
        <v>183.0</v>
      </c>
      <c r="E738" s="330" t="s">
        <v>974</v>
      </c>
      <c r="F738" s="330" t="s">
        <v>2752</v>
      </c>
      <c r="G738" s="330"/>
      <c r="H738" s="330" t="s">
        <v>962</v>
      </c>
      <c r="I738" s="330" t="s">
        <v>2729</v>
      </c>
      <c r="J738" s="330"/>
      <c r="K738" s="330" t="s">
        <v>1188</v>
      </c>
      <c r="L738" s="330" t="s">
        <v>2750</v>
      </c>
      <c r="M738" s="330"/>
      <c r="N738" s="330" t="s">
        <v>2719</v>
      </c>
      <c r="O738" s="330" t="s">
        <v>2735</v>
      </c>
      <c r="P738" s="330" t="s">
        <v>2766</v>
      </c>
      <c r="Q738" s="330" t="s">
        <v>2717</v>
      </c>
      <c r="R738" s="330" t="s">
        <v>2719</v>
      </c>
      <c r="S738" s="330" t="s">
        <v>2718</v>
      </c>
      <c r="T738" s="330" t="s">
        <v>2719</v>
      </c>
      <c r="U738" s="330">
        <v>1.09740008823492</v>
      </c>
      <c r="V738" s="330" t="s">
        <v>2718</v>
      </c>
      <c r="W738" s="330" t="b">
        <v>1</v>
      </c>
      <c r="X738" s="330">
        <v>2021.0</v>
      </c>
      <c r="Y738" s="330" t="s">
        <v>2736</v>
      </c>
      <c r="Z738" s="330" t="s">
        <v>2713</v>
      </c>
      <c r="AA738" s="330"/>
      <c r="AB738" s="332" t="s">
        <v>2767</v>
      </c>
      <c r="AC738" s="330" t="s">
        <v>2737</v>
      </c>
      <c r="AD738" s="330" t="s">
        <v>419</v>
      </c>
    </row>
    <row r="739" ht="15.75" customHeight="1">
      <c r="A739" s="329" t="s">
        <v>418</v>
      </c>
      <c r="B739" s="330" t="s">
        <v>2710</v>
      </c>
      <c r="C739" s="330">
        <v>726.0</v>
      </c>
      <c r="D739" s="330">
        <v>183.0</v>
      </c>
      <c r="E739" s="330" t="s">
        <v>974</v>
      </c>
      <c r="F739" s="330" t="s">
        <v>2752</v>
      </c>
      <c r="G739" s="330"/>
      <c r="H739" s="330" t="s">
        <v>962</v>
      </c>
      <c r="I739" s="330" t="s">
        <v>2729</v>
      </c>
      <c r="J739" s="330"/>
      <c r="K739" s="330" t="s">
        <v>1188</v>
      </c>
      <c r="L739" s="330" t="s">
        <v>2750</v>
      </c>
      <c r="M739" s="330"/>
      <c r="N739" s="330" t="s">
        <v>2719</v>
      </c>
      <c r="O739" s="330" t="s">
        <v>2716</v>
      </c>
      <c r="P739" s="330" t="s">
        <v>2766</v>
      </c>
      <c r="Q739" s="330" t="s">
        <v>2717</v>
      </c>
      <c r="R739" s="330" t="s">
        <v>2719</v>
      </c>
      <c r="S739" s="330" t="s">
        <v>2718</v>
      </c>
      <c r="T739" s="330" t="s">
        <v>2719</v>
      </c>
      <c r="U739" s="330">
        <v>1.08528481091627</v>
      </c>
      <c r="V739" s="330" t="s">
        <v>2718</v>
      </c>
      <c r="W739" s="330" t="b">
        <v>1</v>
      </c>
      <c r="X739" s="330">
        <v>2021.0</v>
      </c>
      <c r="Y739" s="330" t="s">
        <v>2736</v>
      </c>
      <c r="Z739" s="330" t="s">
        <v>2713</v>
      </c>
      <c r="AA739" s="330"/>
      <c r="AB739" s="332" t="s">
        <v>2767</v>
      </c>
      <c r="AC739" s="330" t="s">
        <v>2737</v>
      </c>
      <c r="AD739" s="330" t="s">
        <v>419</v>
      </c>
    </row>
    <row r="740" ht="15.75" customHeight="1">
      <c r="A740" s="329" t="s">
        <v>418</v>
      </c>
      <c r="B740" s="330" t="s">
        <v>2710</v>
      </c>
      <c r="C740" s="330">
        <v>727.0</v>
      </c>
      <c r="D740" s="330">
        <v>183.0</v>
      </c>
      <c r="E740" s="330" t="s">
        <v>974</v>
      </c>
      <c r="F740" s="330" t="s">
        <v>2752</v>
      </c>
      <c r="G740" s="330"/>
      <c r="H740" s="330" t="s">
        <v>962</v>
      </c>
      <c r="I740" s="330" t="s">
        <v>2729</v>
      </c>
      <c r="J740" s="330"/>
      <c r="K740" s="330" t="s">
        <v>1188</v>
      </c>
      <c r="L740" s="330" t="s">
        <v>2750</v>
      </c>
      <c r="M740" s="330"/>
      <c r="N740" s="330" t="s">
        <v>2719</v>
      </c>
      <c r="O740" s="330" t="s">
        <v>2724</v>
      </c>
      <c r="P740" s="330" t="s">
        <v>2766</v>
      </c>
      <c r="Q740" s="330" t="s">
        <v>2717</v>
      </c>
      <c r="R740" s="330" t="s">
        <v>2719</v>
      </c>
      <c r="S740" s="330" t="s">
        <v>2718</v>
      </c>
      <c r="T740" s="330" t="s">
        <v>2719</v>
      </c>
      <c r="U740" s="331">
        <v>3.9958895359413E-5</v>
      </c>
      <c r="V740" s="330" t="s">
        <v>2718</v>
      </c>
      <c r="W740" s="330" t="b">
        <v>1</v>
      </c>
      <c r="X740" s="330">
        <v>2021.0</v>
      </c>
      <c r="Y740" s="330" t="s">
        <v>2736</v>
      </c>
      <c r="Z740" s="330" t="s">
        <v>2713</v>
      </c>
      <c r="AA740" s="330"/>
      <c r="AB740" s="332" t="s">
        <v>2767</v>
      </c>
      <c r="AC740" s="330" t="s">
        <v>2737</v>
      </c>
      <c r="AD740" s="330" t="s">
        <v>419</v>
      </c>
    </row>
    <row r="741" ht="15.75" customHeight="1">
      <c r="A741" s="329" t="s">
        <v>418</v>
      </c>
      <c r="B741" s="330" t="s">
        <v>2710</v>
      </c>
      <c r="C741" s="330">
        <v>728.0</v>
      </c>
      <c r="D741" s="330">
        <v>183.0</v>
      </c>
      <c r="E741" s="330" t="s">
        <v>974</v>
      </c>
      <c r="F741" s="330" t="s">
        <v>2752</v>
      </c>
      <c r="G741" s="330"/>
      <c r="H741" s="330" t="s">
        <v>962</v>
      </c>
      <c r="I741" s="330" t="s">
        <v>2729</v>
      </c>
      <c r="J741" s="330"/>
      <c r="K741" s="330" t="s">
        <v>1188</v>
      </c>
      <c r="L741" s="330" t="s">
        <v>2750</v>
      </c>
      <c r="M741" s="330"/>
      <c r="N741" s="330" t="s">
        <v>2719</v>
      </c>
      <c r="O741" s="330" t="s">
        <v>2721</v>
      </c>
      <c r="P741" s="330" t="s">
        <v>2766</v>
      </c>
      <c r="Q741" s="330" t="s">
        <v>2717</v>
      </c>
      <c r="R741" s="330" t="s">
        <v>2719</v>
      </c>
      <c r="S741" s="330" t="s">
        <v>2718</v>
      </c>
      <c r="T741" s="330" t="s">
        <v>2719</v>
      </c>
      <c r="U741" s="331">
        <v>8.101060061888E-6</v>
      </c>
      <c r="V741" s="330" t="s">
        <v>2718</v>
      </c>
      <c r="W741" s="330" t="b">
        <v>1</v>
      </c>
      <c r="X741" s="330">
        <v>2021.0</v>
      </c>
      <c r="Y741" s="330" t="s">
        <v>2736</v>
      </c>
      <c r="Z741" s="330" t="s">
        <v>2713</v>
      </c>
      <c r="AA741" s="330"/>
      <c r="AB741" s="332" t="s">
        <v>2767</v>
      </c>
      <c r="AC741" s="330" t="s">
        <v>2737</v>
      </c>
      <c r="AD741" s="330" t="s">
        <v>419</v>
      </c>
    </row>
    <row r="742" ht="15.75" customHeight="1">
      <c r="A742" s="329" t="s">
        <v>418</v>
      </c>
      <c r="B742" s="330" t="s">
        <v>2710</v>
      </c>
      <c r="C742" s="330">
        <v>729.0</v>
      </c>
      <c r="D742" s="330">
        <v>184.0</v>
      </c>
      <c r="E742" s="330" t="s">
        <v>974</v>
      </c>
      <c r="F742" s="330" t="s">
        <v>2753</v>
      </c>
      <c r="G742" s="330"/>
      <c r="H742" s="330" t="s">
        <v>962</v>
      </c>
      <c r="I742" s="330" t="s">
        <v>2729</v>
      </c>
      <c r="J742" s="330"/>
      <c r="K742" s="330" t="s">
        <v>1188</v>
      </c>
      <c r="L742" s="330" t="s">
        <v>2733</v>
      </c>
      <c r="M742" s="330"/>
      <c r="N742" s="330" t="s">
        <v>2719</v>
      </c>
      <c r="O742" s="330" t="s">
        <v>2735</v>
      </c>
      <c r="P742" s="330" t="s">
        <v>2766</v>
      </c>
      <c r="Q742" s="330" t="s">
        <v>2717</v>
      </c>
      <c r="R742" s="330" t="s">
        <v>2719</v>
      </c>
      <c r="S742" s="330" t="s">
        <v>2718</v>
      </c>
      <c r="T742" s="330" t="s">
        <v>2719</v>
      </c>
      <c r="U742" s="330">
        <v>0.803052955559421</v>
      </c>
      <c r="V742" s="330" t="s">
        <v>2718</v>
      </c>
      <c r="W742" s="330" t="b">
        <v>1</v>
      </c>
      <c r="X742" s="330">
        <v>2021.0</v>
      </c>
      <c r="Y742" s="330" t="s">
        <v>2736</v>
      </c>
      <c r="Z742" s="330" t="s">
        <v>2713</v>
      </c>
      <c r="AA742" s="330"/>
      <c r="AB742" s="332" t="s">
        <v>2767</v>
      </c>
      <c r="AC742" s="330" t="s">
        <v>2737</v>
      </c>
      <c r="AD742" s="330" t="s">
        <v>419</v>
      </c>
    </row>
    <row r="743" ht="15.75" customHeight="1">
      <c r="A743" s="329" t="s">
        <v>418</v>
      </c>
      <c r="B743" s="330" t="s">
        <v>2710</v>
      </c>
      <c r="C743" s="330">
        <v>730.0</v>
      </c>
      <c r="D743" s="330">
        <v>184.0</v>
      </c>
      <c r="E743" s="330" t="s">
        <v>974</v>
      </c>
      <c r="F743" s="330" t="s">
        <v>2753</v>
      </c>
      <c r="G743" s="330"/>
      <c r="H743" s="330" t="s">
        <v>962</v>
      </c>
      <c r="I743" s="330" t="s">
        <v>2729</v>
      </c>
      <c r="J743" s="330"/>
      <c r="K743" s="330" t="s">
        <v>1188</v>
      </c>
      <c r="L743" s="330" t="s">
        <v>2733</v>
      </c>
      <c r="M743" s="330"/>
      <c r="N743" s="330" t="s">
        <v>2719</v>
      </c>
      <c r="O743" s="330" t="s">
        <v>2716</v>
      </c>
      <c r="P743" s="330" t="s">
        <v>2766</v>
      </c>
      <c r="Q743" s="330" t="s">
        <v>2717</v>
      </c>
      <c r="R743" s="330" t="s">
        <v>2719</v>
      </c>
      <c r="S743" s="330" t="s">
        <v>2718</v>
      </c>
      <c r="T743" s="330" t="s">
        <v>2719</v>
      </c>
      <c r="U743" s="330">
        <v>0.792893233437309</v>
      </c>
      <c r="V743" s="330" t="s">
        <v>2718</v>
      </c>
      <c r="W743" s="330" t="b">
        <v>1</v>
      </c>
      <c r="X743" s="330">
        <v>2021.0</v>
      </c>
      <c r="Y743" s="330" t="s">
        <v>2736</v>
      </c>
      <c r="Z743" s="330" t="s">
        <v>2713</v>
      </c>
      <c r="AA743" s="330"/>
      <c r="AB743" s="332" t="s">
        <v>2767</v>
      </c>
      <c r="AC743" s="330" t="s">
        <v>2737</v>
      </c>
      <c r="AD743" s="330" t="s">
        <v>419</v>
      </c>
    </row>
    <row r="744" ht="15.75" customHeight="1">
      <c r="A744" s="329" t="s">
        <v>418</v>
      </c>
      <c r="B744" s="330" t="s">
        <v>2710</v>
      </c>
      <c r="C744" s="330">
        <v>731.0</v>
      </c>
      <c r="D744" s="330">
        <v>184.0</v>
      </c>
      <c r="E744" s="330" t="s">
        <v>974</v>
      </c>
      <c r="F744" s="330" t="s">
        <v>2753</v>
      </c>
      <c r="G744" s="330"/>
      <c r="H744" s="330" t="s">
        <v>962</v>
      </c>
      <c r="I744" s="330" t="s">
        <v>2729</v>
      </c>
      <c r="J744" s="330"/>
      <c r="K744" s="330" t="s">
        <v>1188</v>
      </c>
      <c r="L744" s="330" t="s">
        <v>2733</v>
      </c>
      <c r="M744" s="330"/>
      <c r="N744" s="330" t="s">
        <v>2719</v>
      </c>
      <c r="O744" s="330" t="s">
        <v>2724</v>
      </c>
      <c r="P744" s="330" t="s">
        <v>2766</v>
      </c>
      <c r="Q744" s="330" t="s">
        <v>2717</v>
      </c>
      <c r="R744" s="330" t="s">
        <v>2719</v>
      </c>
      <c r="S744" s="330" t="s">
        <v>2718</v>
      </c>
      <c r="T744" s="330" t="s">
        <v>2719</v>
      </c>
      <c r="U744" s="331">
        <v>3.351587227846E-5</v>
      </c>
      <c r="V744" s="330" t="s">
        <v>2718</v>
      </c>
      <c r="W744" s="330" t="b">
        <v>1</v>
      </c>
      <c r="X744" s="330">
        <v>2021.0</v>
      </c>
      <c r="Y744" s="330" t="s">
        <v>2736</v>
      </c>
      <c r="Z744" s="330" t="s">
        <v>2713</v>
      </c>
      <c r="AA744" s="330"/>
      <c r="AB744" s="332" t="s">
        <v>2767</v>
      </c>
      <c r="AC744" s="330" t="s">
        <v>2737</v>
      </c>
      <c r="AD744" s="330" t="s">
        <v>419</v>
      </c>
    </row>
    <row r="745" ht="15.75" customHeight="1">
      <c r="A745" s="329" t="s">
        <v>418</v>
      </c>
      <c r="B745" s="330" t="s">
        <v>2710</v>
      </c>
      <c r="C745" s="330">
        <v>732.0</v>
      </c>
      <c r="D745" s="330">
        <v>184.0</v>
      </c>
      <c r="E745" s="330" t="s">
        <v>974</v>
      </c>
      <c r="F745" s="330" t="s">
        <v>2753</v>
      </c>
      <c r="G745" s="330"/>
      <c r="H745" s="330" t="s">
        <v>962</v>
      </c>
      <c r="I745" s="330" t="s">
        <v>2729</v>
      </c>
      <c r="J745" s="330"/>
      <c r="K745" s="330" t="s">
        <v>1188</v>
      </c>
      <c r="L745" s="330" t="s">
        <v>2733</v>
      </c>
      <c r="M745" s="330"/>
      <c r="N745" s="330" t="s">
        <v>2719</v>
      </c>
      <c r="O745" s="330" t="s">
        <v>2721</v>
      </c>
      <c r="P745" s="330" t="s">
        <v>2766</v>
      </c>
      <c r="Q745" s="330" t="s">
        <v>2717</v>
      </c>
      <c r="R745" s="330" t="s">
        <v>2719</v>
      </c>
      <c r="S745" s="330" t="s">
        <v>2718</v>
      </c>
      <c r="T745" s="330" t="s">
        <v>2719</v>
      </c>
      <c r="U745" s="331">
        <v>6.755412777908E-6</v>
      </c>
      <c r="V745" s="330" t="s">
        <v>2718</v>
      </c>
      <c r="W745" s="330" t="b">
        <v>1</v>
      </c>
      <c r="X745" s="330">
        <v>2021.0</v>
      </c>
      <c r="Y745" s="330" t="s">
        <v>2736</v>
      </c>
      <c r="Z745" s="330" t="s">
        <v>2713</v>
      </c>
      <c r="AA745" s="330"/>
      <c r="AB745" s="332" t="s">
        <v>2767</v>
      </c>
      <c r="AC745" s="330" t="s">
        <v>2737</v>
      </c>
      <c r="AD745" s="330" t="s">
        <v>419</v>
      </c>
    </row>
    <row r="746" ht="15.75" customHeight="1">
      <c r="A746" s="329" t="s">
        <v>418</v>
      </c>
      <c r="B746" s="330" t="s">
        <v>2710</v>
      </c>
      <c r="C746" s="330">
        <v>733.0</v>
      </c>
      <c r="D746" s="330">
        <v>185.0</v>
      </c>
      <c r="E746" s="330" t="s">
        <v>974</v>
      </c>
      <c r="F746" s="330" t="s">
        <v>2753</v>
      </c>
      <c r="G746" s="330"/>
      <c r="H746" s="330" t="s">
        <v>962</v>
      </c>
      <c r="I746" s="330" t="s">
        <v>2729</v>
      </c>
      <c r="J746" s="330"/>
      <c r="K746" s="330" t="s">
        <v>1188</v>
      </c>
      <c r="L746" s="330" t="s">
        <v>2748</v>
      </c>
      <c r="M746" s="330"/>
      <c r="N746" s="330" t="s">
        <v>2719</v>
      </c>
      <c r="O746" s="330" t="s">
        <v>2735</v>
      </c>
      <c r="P746" s="330" t="s">
        <v>2766</v>
      </c>
      <c r="Q746" s="330" t="s">
        <v>2717</v>
      </c>
      <c r="R746" s="330" t="s">
        <v>2719</v>
      </c>
      <c r="S746" s="330" t="s">
        <v>2718</v>
      </c>
      <c r="T746" s="330" t="s">
        <v>2719</v>
      </c>
      <c r="U746" s="330">
        <v>0.664409506195086</v>
      </c>
      <c r="V746" s="330" t="s">
        <v>2718</v>
      </c>
      <c r="W746" s="330" t="b">
        <v>1</v>
      </c>
      <c r="X746" s="330">
        <v>2021.0</v>
      </c>
      <c r="Y746" s="330" t="s">
        <v>2736</v>
      </c>
      <c r="Z746" s="330" t="s">
        <v>2713</v>
      </c>
      <c r="AA746" s="330"/>
      <c r="AB746" s="332" t="s">
        <v>2767</v>
      </c>
      <c r="AC746" s="330" t="s">
        <v>2737</v>
      </c>
      <c r="AD746" s="330" t="s">
        <v>419</v>
      </c>
    </row>
    <row r="747" ht="15.75" customHeight="1">
      <c r="A747" s="329" t="s">
        <v>418</v>
      </c>
      <c r="B747" s="330" t="s">
        <v>2710</v>
      </c>
      <c r="C747" s="330">
        <v>734.0</v>
      </c>
      <c r="D747" s="330">
        <v>185.0</v>
      </c>
      <c r="E747" s="330" t="s">
        <v>974</v>
      </c>
      <c r="F747" s="330" t="s">
        <v>2753</v>
      </c>
      <c r="G747" s="330"/>
      <c r="H747" s="330" t="s">
        <v>962</v>
      </c>
      <c r="I747" s="330" t="s">
        <v>2729</v>
      </c>
      <c r="J747" s="330"/>
      <c r="K747" s="330" t="s">
        <v>1188</v>
      </c>
      <c r="L747" s="330" t="s">
        <v>2748</v>
      </c>
      <c r="M747" s="330"/>
      <c r="N747" s="330" t="s">
        <v>2719</v>
      </c>
      <c r="O747" s="330" t="s">
        <v>2716</v>
      </c>
      <c r="P747" s="330" t="s">
        <v>2766</v>
      </c>
      <c r="Q747" s="330" t="s">
        <v>2717</v>
      </c>
      <c r="R747" s="330" t="s">
        <v>2719</v>
      </c>
      <c r="S747" s="330" t="s">
        <v>2718</v>
      </c>
      <c r="T747" s="330" t="s">
        <v>2719</v>
      </c>
      <c r="U747" s="330">
        <v>0.654249784072974</v>
      </c>
      <c r="V747" s="330" t="s">
        <v>2718</v>
      </c>
      <c r="W747" s="330" t="b">
        <v>1</v>
      </c>
      <c r="X747" s="330">
        <v>2021.0</v>
      </c>
      <c r="Y747" s="330" t="s">
        <v>2736</v>
      </c>
      <c r="Z747" s="330" t="s">
        <v>2713</v>
      </c>
      <c r="AA747" s="330"/>
      <c r="AB747" s="332" t="s">
        <v>2767</v>
      </c>
      <c r="AC747" s="330" t="s">
        <v>2737</v>
      </c>
      <c r="AD747" s="330" t="s">
        <v>419</v>
      </c>
    </row>
    <row r="748" ht="15.75" customHeight="1">
      <c r="A748" s="329" t="s">
        <v>418</v>
      </c>
      <c r="B748" s="330" t="s">
        <v>2710</v>
      </c>
      <c r="C748" s="330">
        <v>735.0</v>
      </c>
      <c r="D748" s="330">
        <v>185.0</v>
      </c>
      <c r="E748" s="330" t="s">
        <v>974</v>
      </c>
      <c r="F748" s="330" t="s">
        <v>2753</v>
      </c>
      <c r="G748" s="330"/>
      <c r="H748" s="330" t="s">
        <v>962</v>
      </c>
      <c r="I748" s="330" t="s">
        <v>2729</v>
      </c>
      <c r="J748" s="330"/>
      <c r="K748" s="330" t="s">
        <v>1188</v>
      </c>
      <c r="L748" s="330" t="s">
        <v>2748</v>
      </c>
      <c r="M748" s="330"/>
      <c r="N748" s="330" t="s">
        <v>2719</v>
      </c>
      <c r="O748" s="330" t="s">
        <v>2724</v>
      </c>
      <c r="P748" s="330" t="s">
        <v>2766</v>
      </c>
      <c r="Q748" s="330" t="s">
        <v>2717</v>
      </c>
      <c r="R748" s="330" t="s">
        <v>2719</v>
      </c>
      <c r="S748" s="330" t="s">
        <v>2718</v>
      </c>
      <c r="T748" s="330" t="s">
        <v>2719</v>
      </c>
      <c r="U748" s="331">
        <v>3.351587227846E-5</v>
      </c>
      <c r="V748" s="330" t="s">
        <v>2718</v>
      </c>
      <c r="W748" s="330" t="b">
        <v>1</v>
      </c>
      <c r="X748" s="330">
        <v>2021.0</v>
      </c>
      <c r="Y748" s="330" t="s">
        <v>2736</v>
      </c>
      <c r="Z748" s="330" t="s">
        <v>2713</v>
      </c>
      <c r="AA748" s="330"/>
      <c r="AB748" s="332" t="s">
        <v>2767</v>
      </c>
      <c r="AC748" s="330" t="s">
        <v>2737</v>
      </c>
      <c r="AD748" s="330" t="s">
        <v>419</v>
      </c>
    </row>
    <row r="749" ht="15.75" customHeight="1">
      <c r="A749" s="329" t="s">
        <v>418</v>
      </c>
      <c r="B749" s="330" t="s">
        <v>2710</v>
      </c>
      <c r="C749" s="330">
        <v>736.0</v>
      </c>
      <c r="D749" s="330">
        <v>185.0</v>
      </c>
      <c r="E749" s="330" t="s">
        <v>974</v>
      </c>
      <c r="F749" s="330" t="s">
        <v>2753</v>
      </c>
      <c r="G749" s="330"/>
      <c r="H749" s="330" t="s">
        <v>962</v>
      </c>
      <c r="I749" s="330" t="s">
        <v>2729</v>
      </c>
      <c r="J749" s="330"/>
      <c r="K749" s="330" t="s">
        <v>1188</v>
      </c>
      <c r="L749" s="330" t="s">
        <v>2748</v>
      </c>
      <c r="M749" s="330"/>
      <c r="N749" s="330" t="s">
        <v>2719</v>
      </c>
      <c r="O749" s="330" t="s">
        <v>2721</v>
      </c>
      <c r="P749" s="330" t="s">
        <v>2766</v>
      </c>
      <c r="Q749" s="330" t="s">
        <v>2717</v>
      </c>
      <c r="R749" s="330" t="s">
        <v>2719</v>
      </c>
      <c r="S749" s="330" t="s">
        <v>2718</v>
      </c>
      <c r="T749" s="330" t="s">
        <v>2719</v>
      </c>
      <c r="U749" s="331">
        <v>6.755412777908E-6</v>
      </c>
      <c r="V749" s="330" t="s">
        <v>2718</v>
      </c>
      <c r="W749" s="330" t="b">
        <v>1</v>
      </c>
      <c r="X749" s="330">
        <v>2021.0</v>
      </c>
      <c r="Y749" s="330" t="s">
        <v>2736</v>
      </c>
      <c r="Z749" s="330" t="s">
        <v>2713</v>
      </c>
      <c r="AA749" s="330"/>
      <c r="AB749" s="332" t="s">
        <v>2767</v>
      </c>
      <c r="AC749" s="330" t="s">
        <v>2737</v>
      </c>
      <c r="AD749" s="330" t="s">
        <v>419</v>
      </c>
    </row>
    <row r="750" ht="15.75" customHeight="1">
      <c r="A750" s="329" t="s">
        <v>418</v>
      </c>
      <c r="B750" s="330" t="s">
        <v>2710</v>
      </c>
      <c r="C750" s="330">
        <v>737.0</v>
      </c>
      <c r="D750" s="330">
        <v>186.0</v>
      </c>
      <c r="E750" s="330" t="s">
        <v>974</v>
      </c>
      <c r="F750" s="330" t="s">
        <v>2753</v>
      </c>
      <c r="G750" s="330"/>
      <c r="H750" s="330" t="s">
        <v>962</v>
      </c>
      <c r="I750" s="330" t="s">
        <v>2729</v>
      </c>
      <c r="J750" s="330"/>
      <c r="K750" s="330" t="s">
        <v>1188</v>
      </c>
      <c r="L750" s="330" t="s">
        <v>2749</v>
      </c>
      <c r="M750" s="330"/>
      <c r="N750" s="330" t="s">
        <v>2719</v>
      </c>
      <c r="O750" s="330" t="s">
        <v>2735</v>
      </c>
      <c r="P750" s="330" t="s">
        <v>2766</v>
      </c>
      <c r="Q750" s="330" t="s">
        <v>2717</v>
      </c>
      <c r="R750" s="330" t="s">
        <v>2719</v>
      </c>
      <c r="S750" s="330" t="s">
        <v>2718</v>
      </c>
      <c r="T750" s="330" t="s">
        <v>2719</v>
      </c>
      <c r="U750" s="330">
        <v>0.78968198491307</v>
      </c>
      <c r="V750" s="330" t="s">
        <v>2718</v>
      </c>
      <c r="W750" s="330" t="b">
        <v>1</v>
      </c>
      <c r="X750" s="330">
        <v>2021.0</v>
      </c>
      <c r="Y750" s="330" t="s">
        <v>2736</v>
      </c>
      <c r="Z750" s="330" t="s">
        <v>2713</v>
      </c>
      <c r="AA750" s="330"/>
      <c r="AB750" s="332" t="s">
        <v>2767</v>
      </c>
      <c r="AC750" s="330" t="s">
        <v>2737</v>
      </c>
      <c r="AD750" s="330" t="s">
        <v>419</v>
      </c>
    </row>
    <row r="751" ht="15.75" customHeight="1">
      <c r="A751" s="329" t="s">
        <v>418</v>
      </c>
      <c r="B751" s="330" t="s">
        <v>2710</v>
      </c>
      <c r="C751" s="330">
        <v>738.0</v>
      </c>
      <c r="D751" s="330">
        <v>186.0</v>
      </c>
      <c r="E751" s="330" t="s">
        <v>974</v>
      </c>
      <c r="F751" s="330" t="s">
        <v>2753</v>
      </c>
      <c r="G751" s="330"/>
      <c r="H751" s="330" t="s">
        <v>962</v>
      </c>
      <c r="I751" s="330" t="s">
        <v>2729</v>
      </c>
      <c r="J751" s="330"/>
      <c r="K751" s="330" t="s">
        <v>1188</v>
      </c>
      <c r="L751" s="330" t="s">
        <v>2749</v>
      </c>
      <c r="M751" s="330"/>
      <c r="N751" s="330" t="s">
        <v>2719</v>
      </c>
      <c r="O751" s="330" t="s">
        <v>2716</v>
      </c>
      <c r="P751" s="330" t="s">
        <v>2766</v>
      </c>
      <c r="Q751" s="330" t="s">
        <v>2717</v>
      </c>
      <c r="R751" s="330" t="s">
        <v>2719</v>
      </c>
      <c r="S751" s="330" t="s">
        <v>2718</v>
      </c>
      <c r="T751" s="330" t="s">
        <v>2719</v>
      </c>
      <c r="U751" s="330">
        <v>0.779522262790957</v>
      </c>
      <c r="V751" s="330" t="s">
        <v>2718</v>
      </c>
      <c r="W751" s="330" t="b">
        <v>1</v>
      </c>
      <c r="X751" s="330">
        <v>2021.0</v>
      </c>
      <c r="Y751" s="330" t="s">
        <v>2736</v>
      </c>
      <c r="Z751" s="330" t="s">
        <v>2713</v>
      </c>
      <c r="AA751" s="330"/>
      <c r="AB751" s="332" t="s">
        <v>2767</v>
      </c>
      <c r="AC751" s="330" t="s">
        <v>2737</v>
      </c>
      <c r="AD751" s="330" t="s">
        <v>419</v>
      </c>
    </row>
    <row r="752" ht="15.75" customHeight="1">
      <c r="A752" s="329" t="s">
        <v>418</v>
      </c>
      <c r="B752" s="330" t="s">
        <v>2710</v>
      </c>
      <c r="C752" s="330">
        <v>739.0</v>
      </c>
      <c r="D752" s="330">
        <v>186.0</v>
      </c>
      <c r="E752" s="330" t="s">
        <v>974</v>
      </c>
      <c r="F752" s="330" t="s">
        <v>2753</v>
      </c>
      <c r="G752" s="330"/>
      <c r="H752" s="330" t="s">
        <v>962</v>
      </c>
      <c r="I752" s="330" t="s">
        <v>2729</v>
      </c>
      <c r="J752" s="330"/>
      <c r="K752" s="330" t="s">
        <v>1188</v>
      </c>
      <c r="L752" s="330" t="s">
        <v>2749</v>
      </c>
      <c r="M752" s="330"/>
      <c r="N752" s="330" t="s">
        <v>2719</v>
      </c>
      <c r="O752" s="330" t="s">
        <v>2724</v>
      </c>
      <c r="P752" s="330" t="s">
        <v>2766</v>
      </c>
      <c r="Q752" s="330" t="s">
        <v>2717</v>
      </c>
      <c r="R752" s="330" t="s">
        <v>2719</v>
      </c>
      <c r="S752" s="330" t="s">
        <v>2718</v>
      </c>
      <c r="T752" s="330" t="s">
        <v>2719</v>
      </c>
      <c r="U752" s="331">
        <v>3.351587227846E-5</v>
      </c>
      <c r="V752" s="330" t="s">
        <v>2718</v>
      </c>
      <c r="W752" s="330" t="b">
        <v>1</v>
      </c>
      <c r="X752" s="330">
        <v>2021.0</v>
      </c>
      <c r="Y752" s="330" t="s">
        <v>2736</v>
      </c>
      <c r="Z752" s="330" t="s">
        <v>2713</v>
      </c>
      <c r="AA752" s="330"/>
      <c r="AB752" s="332" t="s">
        <v>2767</v>
      </c>
      <c r="AC752" s="330" t="s">
        <v>2737</v>
      </c>
      <c r="AD752" s="330" t="s">
        <v>419</v>
      </c>
    </row>
    <row r="753" ht="15.75" customHeight="1">
      <c r="A753" s="329" t="s">
        <v>418</v>
      </c>
      <c r="B753" s="330" t="s">
        <v>2710</v>
      </c>
      <c r="C753" s="330">
        <v>740.0</v>
      </c>
      <c r="D753" s="330">
        <v>186.0</v>
      </c>
      <c r="E753" s="330" t="s">
        <v>974</v>
      </c>
      <c r="F753" s="330" t="s">
        <v>2753</v>
      </c>
      <c r="G753" s="330"/>
      <c r="H753" s="330" t="s">
        <v>962</v>
      </c>
      <c r="I753" s="330" t="s">
        <v>2729</v>
      </c>
      <c r="J753" s="330"/>
      <c r="K753" s="330" t="s">
        <v>1188</v>
      </c>
      <c r="L753" s="330" t="s">
        <v>2749</v>
      </c>
      <c r="M753" s="330"/>
      <c r="N753" s="330" t="s">
        <v>2719</v>
      </c>
      <c r="O753" s="330" t="s">
        <v>2721</v>
      </c>
      <c r="P753" s="330" t="s">
        <v>2766</v>
      </c>
      <c r="Q753" s="330" t="s">
        <v>2717</v>
      </c>
      <c r="R753" s="330" t="s">
        <v>2719</v>
      </c>
      <c r="S753" s="330" t="s">
        <v>2718</v>
      </c>
      <c r="T753" s="330" t="s">
        <v>2719</v>
      </c>
      <c r="U753" s="331">
        <v>6.755412777908E-6</v>
      </c>
      <c r="V753" s="330" t="s">
        <v>2718</v>
      </c>
      <c r="W753" s="330" t="b">
        <v>1</v>
      </c>
      <c r="X753" s="330">
        <v>2021.0</v>
      </c>
      <c r="Y753" s="330" t="s">
        <v>2736</v>
      </c>
      <c r="Z753" s="330" t="s">
        <v>2713</v>
      </c>
      <c r="AA753" s="330"/>
      <c r="AB753" s="332" t="s">
        <v>2767</v>
      </c>
      <c r="AC753" s="330" t="s">
        <v>2737</v>
      </c>
      <c r="AD753" s="330" t="s">
        <v>419</v>
      </c>
    </row>
    <row r="754" ht="15.75" customHeight="1">
      <c r="A754" s="329" t="s">
        <v>418</v>
      </c>
      <c r="B754" s="330" t="s">
        <v>2710</v>
      </c>
      <c r="C754" s="330">
        <v>741.0</v>
      </c>
      <c r="D754" s="330">
        <v>187.0</v>
      </c>
      <c r="E754" s="330" t="s">
        <v>974</v>
      </c>
      <c r="F754" s="330" t="s">
        <v>2753</v>
      </c>
      <c r="G754" s="330"/>
      <c r="H754" s="330" t="s">
        <v>962</v>
      </c>
      <c r="I754" s="330" t="s">
        <v>2729</v>
      </c>
      <c r="J754" s="330"/>
      <c r="K754" s="330" t="s">
        <v>1188</v>
      </c>
      <c r="L754" s="330" t="s">
        <v>2750</v>
      </c>
      <c r="M754" s="330"/>
      <c r="N754" s="330" t="s">
        <v>2719</v>
      </c>
      <c r="O754" s="330" t="s">
        <v>2735</v>
      </c>
      <c r="P754" s="330" t="s">
        <v>2766</v>
      </c>
      <c r="Q754" s="330" t="s">
        <v>2717</v>
      </c>
      <c r="R754" s="330" t="s">
        <v>2719</v>
      </c>
      <c r="S754" s="330" t="s">
        <v>2718</v>
      </c>
      <c r="T754" s="330" t="s">
        <v>2719</v>
      </c>
      <c r="U754" s="330">
        <v>0.914954463631053</v>
      </c>
      <c r="V754" s="330" t="s">
        <v>2718</v>
      </c>
      <c r="W754" s="330" t="b">
        <v>1</v>
      </c>
      <c r="X754" s="330">
        <v>2021.0</v>
      </c>
      <c r="Y754" s="330" t="s">
        <v>2736</v>
      </c>
      <c r="Z754" s="330" t="s">
        <v>2713</v>
      </c>
      <c r="AA754" s="330"/>
      <c r="AB754" s="332" t="s">
        <v>2767</v>
      </c>
      <c r="AC754" s="330" t="s">
        <v>2737</v>
      </c>
      <c r="AD754" s="330" t="s">
        <v>419</v>
      </c>
    </row>
    <row r="755" ht="15.75" customHeight="1">
      <c r="A755" s="329" t="s">
        <v>418</v>
      </c>
      <c r="B755" s="330" t="s">
        <v>2710</v>
      </c>
      <c r="C755" s="330">
        <v>742.0</v>
      </c>
      <c r="D755" s="330">
        <v>187.0</v>
      </c>
      <c r="E755" s="330" t="s">
        <v>974</v>
      </c>
      <c r="F755" s="330" t="s">
        <v>2753</v>
      </c>
      <c r="G755" s="330"/>
      <c r="H755" s="330" t="s">
        <v>962</v>
      </c>
      <c r="I755" s="330" t="s">
        <v>2729</v>
      </c>
      <c r="J755" s="330"/>
      <c r="K755" s="330" t="s">
        <v>1188</v>
      </c>
      <c r="L755" s="330" t="s">
        <v>2750</v>
      </c>
      <c r="M755" s="330"/>
      <c r="N755" s="330" t="s">
        <v>2719</v>
      </c>
      <c r="O755" s="330" t="s">
        <v>2716</v>
      </c>
      <c r="P755" s="330" t="s">
        <v>2766</v>
      </c>
      <c r="Q755" s="330" t="s">
        <v>2717</v>
      </c>
      <c r="R755" s="330" t="s">
        <v>2719</v>
      </c>
      <c r="S755" s="330" t="s">
        <v>2718</v>
      </c>
      <c r="T755" s="330" t="s">
        <v>2719</v>
      </c>
      <c r="U755" s="330">
        <v>0.904799741508941</v>
      </c>
      <c r="V755" s="330" t="s">
        <v>2718</v>
      </c>
      <c r="W755" s="330" t="b">
        <v>1</v>
      </c>
      <c r="X755" s="330">
        <v>2021.0</v>
      </c>
      <c r="Y755" s="330" t="s">
        <v>2736</v>
      </c>
      <c r="Z755" s="330" t="s">
        <v>2713</v>
      </c>
      <c r="AA755" s="330"/>
      <c r="AB755" s="332" t="s">
        <v>2767</v>
      </c>
      <c r="AC755" s="330" t="s">
        <v>2737</v>
      </c>
      <c r="AD755" s="330" t="s">
        <v>419</v>
      </c>
    </row>
    <row r="756" ht="15.75" customHeight="1">
      <c r="A756" s="329" t="s">
        <v>418</v>
      </c>
      <c r="B756" s="330" t="s">
        <v>2710</v>
      </c>
      <c r="C756" s="330">
        <v>743.0</v>
      </c>
      <c r="D756" s="330">
        <v>187.0</v>
      </c>
      <c r="E756" s="330" t="s">
        <v>974</v>
      </c>
      <c r="F756" s="330" t="s">
        <v>2753</v>
      </c>
      <c r="G756" s="330"/>
      <c r="H756" s="330" t="s">
        <v>962</v>
      </c>
      <c r="I756" s="330" t="s">
        <v>2729</v>
      </c>
      <c r="J756" s="330"/>
      <c r="K756" s="330" t="s">
        <v>1188</v>
      </c>
      <c r="L756" s="330" t="s">
        <v>2750</v>
      </c>
      <c r="M756" s="330"/>
      <c r="N756" s="330" t="s">
        <v>2719</v>
      </c>
      <c r="O756" s="330" t="s">
        <v>2724</v>
      </c>
      <c r="P756" s="330" t="s">
        <v>2766</v>
      </c>
      <c r="Q756" s="330" t="s">
        <v>2717</v>
      </c>
      <c r="R756" s="330" t="s">
        <v>2719</v>
      </c>
      <c r="S756" s="330" t="s">
        <v>2718</v>
      </c>
      <c r="T756" s="330" t="s">
        <v>2719</v>
      </c>
      <c r="U756" s="331">
        <v>3.351587227846E-5</v>
      </c>
      <c r="V756" s="330" t="s">
        <v>2718</v>
      </c>
      <c r="W756" s="330" t="b">
        <v>1</v>
      </c>
      <c r="X756" s="330">
        <v>2021.0</v>
      </c>
      <c r="Y756" s="330" t="s">
        <v>2736</v>
      </c>
      <c r="Z756" s="330" t="s">
        <v>2713</v>
      </c>
      <c r="AA756" s="330"/>
      <c r="AB756" s="332" t="s">
        <v>2767</v>
      </c>
      <c r="AC756" s="330" t="s">
        <v>2737</v>
      </c>
      <c r="AD756" s="330" t="s">
        <v>419</v>
      </c>
    </row>
    <row r="757" ht="15.75" customHeight="1">
      <c r="A757" s="329" t="s">
        <v>418</v>
      </c>
      <c r="B757" s="330" t="s">
        <v>2710</v>
      </c>
      <c r="C757" s="330">
        <v>744.0</v>
      </c>
      <c r="D757" s="330">
        <v>187.0</v>
      </c>
      <c r="E757" s="330" t="s">
        <v>974</v>
      </c>
      <c r="F757" s="330" t="s">
        <v>2753</v>
      </c>
      <c r="G757" s="330"/>
      <c r="H757" s="330" t="s">
        <v>962</v>
      </c>
      <c r="I757" s="330" t="s">
        <v>2729</v>
      </c>
      <c r="J757" s="330"/>
      <c r="K757" s="330" t="s">
        <v>1188</v>
      </c>
      <c r="L757" s="330" t="s">
        <v>2750</v>
      </c>
      <c r="M757" s="330"/>
      <c r="N757" s="330" t="s">
        <v>2719</v>
      </c>
      <c r="O757" s="330" t="s">
        <v>2721</v>
      </c>
      <c r="P757" s="330" t="s">
        <v>2766</v>
      </c>
      <c r="Q757" s="330" t="s">
        <v>2717</v>
      </c>
      <c r="R757" s="330" t="s">
        <v>2719</v>
      </c>
      <c r="S757" s="330" t="s">
        <v>2718</v>
      </c>
      <c r="T757" s="330" t="s">
        <v>2719</v>
      </c>
      <c r="U757" s="331">
        <v>6.755412777908E-6</v>
      </c>
      <c r="V757" s="330" t="s">
        <v>2718</v>
      </c>
      <c r="W757" s="330" t="b">
        <v>1</v>
      </c>
      <c r="X757" s="330">
        <v>2021.0</v>
      </c>
      <c r="Y757" s="330" t="s">
        <v>2736</v>
      </c>
      <c r="Z757" s="330" t="s">
        <v>2713</v>
      </c>
      <c r="AA757" s="330"/>
      <c r="AB757" s="332" t="s">
        <v>2767</v>
      </c>
      <c r="AC757" s="330" t="s">
        <v>2737</v>
      </c>
      <c r="AD757" s="330" t="s">
        <v>419</v>
      </c>
    </row>
    <row r="758" ht="15.75" customHeight="1">
      <c r="A758" s="329" t="s">
        <v>418</v>
      </c>
      <c r="B758" s="330" t="s">
        <v>2710</v>
      </c>
      <c r="C758" s="330">
        <v>745.0</v>
      </c>
      <c r="D758" s="330">
        <v>188.0</v>
      </c>
      <c r="E758" s="330" t="s">
        <v>974</v>
      </c>
      <c r="F758" s="330" t="s">
        <v>2754</v>
      </c>
      <c r="G758" s="330"/>
      <c r="H758" s="330" t="s">
        <v>962</v>
      </c>
      <c r="I758" s="330" t="s">
        <v>2729</v>
      </c>
      <c r="J758" s="330"/>
      <c r="K758" s="330" t="s">
        <v>1188</v>
      </c>
      <c r="L758" s="330" t="s">
        <v>2733</v>
      </c>
      <c r="M758" s="330"/>
      <c r="N758" s="330" t="s">
        <v>2719</v>
      </c>
      <c r="O758" s="330" t="s">
        <v>2735</v>
      </c>
      <c r="P758" s="330" t="s">
        <v>2766</v>
      </c>
      <c r="Q758" s="330" t="s">
        <v>2717</v>
      </c>
      <c r="R758" s="330" t="s">
        <v>2719</v>
      </c>
      <c r="S758" s="330" t="s">
        <v>2718</v>
      </c>
      <c r="T758" s="330" t="s">
        <v>2719</v>
      </c>
      <c r="U758" s="330">
        <v>0.76975827308089</v>
      </c>
      <c r="V758" s="330" t="s">
        <v>2718</v>
      </c>
      <c r="W758" s="330" t="b">
        <v>1</v>
      </c>
      <c r="X758" s="330">
        <v>2021.0</v>
      </c>
      <c r="Y758" s="330" t="s">
        <v>2736</v>
      </c>
      <c r="Z758" s="330" t="s">
        <v>2713</v>
      </c>
      <c r="AA758" s="330"/>
      <c r="AB758" s="332" t="s">
        <v>2767</v>
      </c>
      <c r="AC758" s="330" t="s">
        <v>2737</v>
      </c>
      <c r="AD758" s="330" t="s">
        <v>419</v>
      </c>
    </row>
    <row r="759" ht="15.75" customHeight="1">
      <c r="A759" s="329" t="s">
        <v>418</v>
      </c>
      <c r="B759" s="330" t="s">
        <v>2710</v>
      </c>
      <c r="C759" s="330">
        <v>746.0</v>
      </c>
      <c r="D759" s="330">
        <v>188.0</v>
      </c>
      <c r="E759" s="330" t="s">
        <v>974</v>
      </c>
      <c r="F759" s="330" t="s">
        <v>2754</v>
      </c>
      <c r="G759" s="330"/>
      <c r="H759" s="330" t="s">
        <v>962</v>
      </c>
      <c r="I759" s="330" t="s">
        <v>2729</v>
      </c>
      <c r="J759" s="330"/>
      <c r="K759" s="330" t="s">
        <v>1188</v>
      </c>
      <c r="L759" s="330" t="s">
        <v>2733</v>
      </c>
      <c r="M759" s="330"/>
      <c r="N759" s="330" t="s">
        <v>2719</v>
      </c>
      <c r="O759" s="330" t="s">
        <v>2716</v>
      </c>
      <c r="P759" s="330" t="s">
        <v>2766</v>
      </c>
      <c r="Q759" s="330" t="s">
        <v>2717</v>
      </c>
      <c r="R759" s="330" t="s">
        <v>2719</v>
      </c>
      <c r="S759" s="330" t="s">
        <v>2718</v>
      </c>
      <c r="T759" s="330" t="s">
        <v>2719</v>
      </c>
      <c r="U759" s="330">
        <v>0.756068852386692</v>
      </c>
      <c r="V759" s="330" t="s">
        <v>2718</v>
      </c>
      <c r="W759" s="330" t="b">
        <v>1</v>
      </c>
      <c r="X759" s="330">
        <v>2021.0</v>
      </c>
      <c r="Y759" s="330" t="s">
        <v>2736</v>
      </c>
      <c r="Z759" s="330" t="s">
        <v>2713</v>
      </c>
      <c r="AA759" s="330"/>
      <c r="AB759" s="332" t="s">
        <v>2767</v>
      </c>
      <c r="AC759" s="330" t="s">
        <v>2737</v>
      </c>
      <c r="AD759" s="330" t="s">
        <v>419</v>
      </c>
    </row>
    <row r="760" ht="15.75" customHeight="1">
      <c r="A760" s="329" t="s">
        <v>418</v>
      </c>
      <c r="B760" s="330" t="s">
        <v>2710</v>
      </c>
      <c r="C760" s="330">
        <v>747.0</v>
      </c>
      <c r="D760" s="330">
        <v>188.0</v>
      </c>
      <c r="E760" s="330" t="s">
        <v>974</v>
      </c>
      <c r="F760" s="330" t="s">
        <v>2754</v>
      </c>
      <c r="G760" s="330"/>
      <c r="H760" s="330" t="s">
        <v>962</v>
      </c>
      <c r="I760" s="330" t="s">
        <v>2729</v>
      </c>
      <c r="J760" s="330"/>
      <c r="K760" s="330" t="s">
        <v>1188</v>
      </c>
      <c r="L760" s="330" t="s">
        <v>2733</v>
      </c>
      <c r="M760" s="330"/>
      <c r="N760" s="330" t="s">
        <v>2719</v>
      </c>
      <c r="O760" s="330" t="s">
        <v>2724</v>
      </c>
      <c r="P760" s="330" t="s">
        <v>2766</v>
      </c>
      <c r="Q760" s="330" t="s">
        <v>2717</v>
      </c>
      <c r="R760" s="330" t="s">
        <v>2719</v>
      </c>
      <c r="S760" s="330" t="s">
        <v>2718</v>
      </c>
      <c r="T760" s="330" t="s">
        <v>2719</v>
      </c>
      <c r="U760" s="331">
        <v>4.559263091135E-5</v>
      </c>
      <c r="V760" s="330" t="s">
        <v>2718</v>
      </c>
      <c r="W760" s="330" t="b">
        <v>1</v>
      </c>
      <c r="X760" s="330">
        <v>2021.0</v>
      </c>
      <c r="Y760" s="330" t="s">
        <v>2736</v>
      </c>
      <c r="Z760" s="330" t="s">
        <v>2713</v>
      </c>
      <c r="AA760" s="330"/>
      <c r="AB760" s="332" t="s">
        <v>2767</v>
      </c>
      <c r="AC760" s="330" t="s">
        <v>2737</v>
      </c>
      <c r="AD760" s="330" t="s">
        <v>419</v>
      </c>
    </row>
    <row r="761" ht="15.75" customHeight="1">
      <c r="A761" s="329" t="s">
        <v>418</v>
      </c>
      <c r="B761" s="330" t="s">
        <v>2710</v>
      </c>
      <c r="C761" s="330">
        <v>748.0</v>
      </c>
      <c r="D761" s="330">
        <v>188.0</v>
      </c>
      <c r="E761" s="330" t="s">
        <v>974</v>
      </c>
      <c r="F761" s="330" t="s">
        <v>2754</v>
      </c>
      <c r="G761" s="330"/>
      <c r="H761" s="330" t="s">
        <v>962</v>
      </c>
      <c r="I761" s="330" t="s">
        <v>2729</v>
      </c>
      <c r="J761" s="330"/>
      <c r="K761" s="330" t="s">
        <v>1188</v>
      </c>
      <c r="L761" s="330" t="s">
        <v>2733</v>
      </c>
      <c r="M761" s="330"/>
      <c r="N761" s="330" t="s">
        <v>2719</v>
      </c>
      <c r="O761" s="330" t="s">
        <v>2721</v>
      </c>
      <c r="P761" s="330" t="s">
        <v>2766</v>
      </c>
      <c r="Q761" s="330" t="s">
        <v>2717</v>
      </c>
      <c r="R761" s="330" t="s">
        <v>2719</v>
      </c>
      <c r="S761" s="330" t="s">
        <v>2718</v>
      </c>
      <c r="T761" s="330" t="s">
        <v>2719</v>
      </c>
      <c r="U761" s="331">
        <v>4.312667304608E-6</v>
      </c>
      <c r="V761" s="330" t="s">
        <v>2718</v>
      </c>
      <c r="W761" s="330" t="b">
        <v>1</v>
      </c>
      <c r="X761" s="330">
        <v>2021.0</v>
      </c>
      <c r="Y761" s="330" t="s">
        <v>2736</v>
      </c>
      <c r="Z761" s="330" t="s">
        <v>2713</v>
      </c>
      <c r="AA761" s="330"/>
      <c r="AB761" s="332" t="s">
        <v>2767</v>
      </c>
      <c r="AC761" s="330" t="s">
        <v>2737</v>
      </c>
      <c r="AD761" s="330" t="s">
        <v>419</v>
      </c>
    </row>
    <row r="762" ht="15.75" customHeight="1">
      <c r="A762" s="329" t="s">
        <v>418</v>
      </c>
      <c r="B762" s="330" t="s">
        <v>2710</v>
      </c>
      <c r="C762" s="330">
        <v>749.0</v>
      </c>
      <c r="D762" s="330">
        <v>189.0</v>
      </c>
      <c r="E762" s="330" t="s">
        <v>974</v>
      </c>
      <c r="F762" s="330" t="s">
        <v>2754</v>
      </c>
      <c r="G762" s="330"/>
      <c r="H762" s="330" t="s">
        <v>962</v>
      </c>
      <c r="I762" s="330" t="s">
        <v>2729</v>
      </c>
      <c r="J762" s="330"/>
      <c r="K762" s="330" t="s">
        <v>1188</v>
      </c>
      <c r="L762" s="330" t="s">
        <v>2748</v>
      </c>
      <c r="M762" s="330"/>
      <c r="N762" s="330" t="s">
        <v>2719</v>
      </c>
      <c r="O762" s="330" t="s">
        <v>2735</v>
      </c>
      <c r="P762" s="330" t="s">
        <v>2766</v>
      </c>
      <c r="Q762" s="330" t="s">
        <v>2717</v>
      </c>
      <c r="R762" s="330" t="s">
        <v>2719</v>
      </c>
      <c r="S762" s="330" t="s">
        <v>2718</v>
      </c>
      <c r="T762" s="330" t="s">
        <v>2719</v>
      </c>
      <c r="U762" s="330">
        <v>0.623421633340375</v>
      </c>
      <c r="V762" s="330" t="s">
        <v>2718</v>
      </c>
      <c r="W762" s="330" t="b">
        <v>1</v>
      </c>
      <c r="X762" s="330">
        <v>2021.0</v>
      </c>
      <c r="Y762" s="330" t="s">
        <v>2736</v>
      </c>
      <c r="Z762" s="330" t="s">
        <v>2713</v>
      </c>
      <c r="AA762" s="330"/>
      <c r="AB762" s="332" t="s">
        <v>2767</v>
      </c>
      <c r="AC762" s="330" t="s">
        <v>2737</v>
      </c>
      <c r="AD762" s="330" t="s">
        <v>419</v>
      </c>
    </row>
    <row r="763" ht="15.75" customHeight="1">
      <c r="A763" s="329" t="s">
        <v>418</v>
      </c>
      <c r="B763" s="330" t="s">
        <v>2710</v>
      </c>
      <c r="C763" s="330">
        <v>750.0</v>
      </c>
      <c r="D763" s="330">
        <v>189.0</v>
      </c>
      <c r="E763" s="330" t="s">
        <v>974</v>
      </c>
      <c r="F763" s="330" t="s">
        <v>2754</v>
      </c>
      <c r="G763" s="330"/>
      <c r="H763" s="330" t="s">
        <v>962</v>
      </c>
      <c r="I763" s="330" t="s">
        <v>2729</v>
      </c>
      <c r="J763" s="330"/>
      <c r="K763" s="330" t="s">
        <v>1188</v>
      </c>
      <c r="L763" s="330" t="s">
        <v>2748</v>
      </c>
      <c r="M763" s="330"/>
      <c r="N763" s="330" t="s">
        <v>2719</v>
      </c>
      <c r="O763" s="330" t="s">
        <v>2716</v>
      </c>
      <c r="P763" s="330" t="s">
        <v>2766</v>
      </c>
      <c r="Q763" s="330" t="s">
        <v>2717</v>
      </c>
      <c r="R763" s="330" t="s">
        <v>2719</v>
      </c>
      <c r="S763" s="330" t="s">
        <v>2718</v>
      </c>
      <c r="T763" s="330" t="s">
        <v>2719</v>
      </c>
      <c r="U763" s="330">
        <v>0.609732212646177</v>
      </c>
      <c r="V763" s="330" t="s">
        <v>2718</v>
      </c>
      <c r="W763" s="330" t="b">
        <v>1</v>
      </c>
      <c r="X763" s="330">
        <v>2021.0</v>
      </c>
      <c r="Y763" s="330" t="s">
        <v>2736</v>
      </c>
      <c r="Z763" s="330" t="s">
        <v>2713</v>
      </c>
      <c r="AA763" s="330"/>
      <c r="AB763" s="332" t="s">
        <v>2767</v>
      </c>
      <c r="AC763" s="330" t="s">
        <v>2737</v>
      </c>
      <c r="AD763" s="330" t="s">
        <v>419</v>
      </c>
    </row>
    <row r="764" ht="15.75" customHeight="1">
      <c r="A764" s="329" t="s">
        <v>418</v>
      </c>
      <c r="B764" s="330" t="s">
        <v>2710</v>
      </c>
      <c r="C764" s="330">
        <v>751.0</v>
      </c>
      <c r="D764" s="330">
        <v>189.0</v>
      </c>
      <c r="E764" s="330" t="s">
        <v>974</v>
      </c>
      <c r="F764" s="330" t="s">
        <v>2754</v>
      </c>
      <c r="G764" s="330"/>
      <c r="H764" s="330" t="s">
        <v>962</v>
      </c>
      <c r="I764" s="330" t="s">
        <v>2729</v>
      </c>
      <c r="J764" s="330"/>
      <c r="K764" s="330" t="s">
        <v>1188</v>
      </c>
      <c r="L764" s="330" t="s">
        <v>2748</v>
      </c>
      <c r="M764" s="330"/>
      <c r="N764" s="330" t="s">
        <v>2719</v>
      </c>
      <c r="O764" s="330" t="s">
        <v>2724</v>
      </c>
      <c r="P764" s="330" t="s">
        <v>2766</v>
      </c>
      <c r="Q764" s="330" t="s">
        <v>2717</v>
      </c>
      <c r="R764" s="330" t="s">
        <v>2719</v>
      </c>
      <c r="S764" s="330" t="s">
        <v>2718</v>
      </c>
      <c r="T764" s="330" t="s">
        <v>2719</v>
      </c>
      <c r="U764" s="331">
        <v>4.559263091135E-5</v>
      </c>
      <c r="V764" s="330" t="s">
        <v>2718</v>
      </c>
      <c r="W764" s="330" t="b">
        <v>1</v>
      </c>
      <c r="X764" s="330">
        <v>2021.0</v>
      </c>
      <c r="Y764" s="330" t="s">
        <v>2736</v>
      </c>
      <c r="Z764" s="330" t="s">
        <v>2713</v>
      </c>
      <c r="AA764" s="330"/>
      <c r="AB764" s="332" t="s">
        <v>2767</v>
      </c>
      <c r="AC764" s="330" t="s">
        <v>2737</v>
      </c>
      <c r="AD764" s="330" t="s">
        <v>419</v>
      </c>
    </row>
    <row r="765" ht="15.75" customHeight="1">
      <c r="A765" s="329" t="s">
        <v>418</v>
      </c>
      <c r="B765" s="330" t="s">
        <v>2710</v>
      </c>
      <c r="C765" s="330">
        <v>752.0</v>
      </c>
      <c r="D765" s="330">
        <v>189.0</v>
      </c>
      <c r="E765" s="330" t="s">
        <v>974</v>
      </c>
      <c r="F765" s="330" t="s">
        <v>2754</v>
      </c>
      <c r="G765" s="330"/>
      <c r="H765" s="330" t="s">
        <v>962</v>
      </c>
      <c r="I765" s="330" t="s">
        <v>2729</v>
      </c>
      <c r="J765" s="330"/>
      <c r="K765" s="330" t="s">
        <v>1188</v>
      </c>
      <c r="L765" s="330" t="s">
        <v>2748</v>
      </c>
      <c r="M765" s="330"/>
      <c r="N765" s="330" t="s">
        <v>2719</v>
      </c>
      <c r="O765" s="330" t="s">
        <v>2721</v>
      </c>
      <c r="P765" s="330" t="s">
        <v>2766</v>
      </c>
      <c r="Q765" s="330" t="s">
        <v>2717</v>
      </c>
      <c r="R765" s="330" t="s">
        <v>2719</v>
      </c>
      <c r="S765" s="330" t="s">
        <v>2718</v>
      </c>
      <c r="T765" s="330" t="s">
        <v>2719</v>
      </c>
      <c r="U765" s="331">
        <v>4.312667304608E-6</v>
      </c>
      <c r="V765" s="330" t="s">
        <v>2718</v>
      </c>
      <c r="W765" s="330" t="b">
        <v>1</v>
      </c>
      <c r="X765" s="330">
        <v>2021.0</v>
      </c>
      <c r="Y765" s="330" t="s">
        <v>2736</v>
      </c>
      <c r="Z765" s="330" t="s">
        <v>2713</v>
      </c>
      <c r="AA765" s="330"/>
      <c r="AB765" s="332" t="s">
        <v>2767</v>
      </c>
      <c r="AC765" s="330" t="s">
        <v>2737</v>
      </c>
      <c r="AD765" s="330" t="s">
        <v>419</v>
      </c>
    </row>
    <row r="766" ht="15.75" customHeight="1">
      <c r="A766" s="329" t="s">
        <v>418</v>
      </c>
      <c r="B766" s="330" t="s">
        <v>2710</v>
      </c>
      <c r="C766" s="330">
        <v>753.0</v>
      </c>
      <c r="D766" s="330">
        <v>190.0</v>
      </c>
      <c r="E766" s="330" t="s">
        <v>974</v>
      </c>
      <c r="F766" s="330" t="s">
        <v>2754</v>
      </c>
      <c r="G766" s="330"/>
      <c r="H766" s="330" t="s">
        <v>962</v>
      </c>
      <c r="I766" s="330" t="s">
        <v>2729</v>
      </c>
      <c r="J766" s="330"/>
      <c r="K766" s="330" t="s">
        <v>1188</v>
      </c>
      <c r="L766" s="330" t="s">
        <v>2749</v>
      </c>
      <c r="M766" s="330"/>
      <c r="N766" s="330" t="s">
        <v>2719</v>
      </c>
      <c r="O766" s="330" t="s">
        <v>2735</v>
      </c>
      <c r="P766" s="330" t="s">
        <v>2766</v>
      </c>
      <c r="Q766" s="330" t="s">
        <v>2717</v>
      </c>
      <c r="R766" s="330" t="s">
        <v>2719</v>
      </c>
      <c r="S766" s="330" t="s">
        <v>2718</v>
      </c>
      <c r="T766" s="330" t="s">
        <v>2719</v>
      </c>
      <c r="U766" s="330">
        <v>0.77585421321784</v>
      </c>
      <c r="V766" s="330" t="s">
        <v>2718</v>
      </c>
      <c r="W766" s="330" t="b">
        <v>1</v>
      </c>
      <c r="X766" s="330">
        <v>2021.0</v>
      </c>
      <c r="Y766" s="330" t="s">
        <v>2736</v>
      </c>
      <c r="Z766" s="330" t="s">
        <v>2713</v>
      </c>
      <c r="AA766" s="330"/>
      <c r="AB766" s="332" t="s">
        <v>2767</v>
      </c>
      <c r="AC766" s="330" t="s">
        <v>2737</v>
      </c>
      <c r="AD766" s="330" t="s">
        <v>419</v>
      </c>
    </row>
    <row r="767" ht="15.75" customHeight="1">
      <c r="A767" s="329" t="s">
        <v>418</v>
      </c>
      <c r="B767" s="330" t="s">
        <v>2710</v>
      </c>
      <c r="C767" s="330">
        <v>754.0</v>
      </c>
      <c r="D767" s="330">
        <v>190.0</v>
      </c>
      <c r="E767" s="330" t="s">
        <v>974</v>
      </c>
      <c r="F767" s="330" t="s">
        <v>2754</v>
      </c>
      <c r="G767" s="330"/>
      <c r="H767" s="330" t="s">
        <v>962</v>
      </c>
      <c r="I767" s="330" t="s">
        <v>2729</v>
      </c>
      <c r="J767" s="330"/>
      <c r="K767" s="330" t="s">
        <v>1188</v>
      </c>
      <c r="L767" s="330" t="s">
        <v>2749</v>
      </c>
      <c r="M767" s="330"/>
      <c r="N767" s="330" t="s">
        <v>2719</v>
      </c>
      <c r="O767" s="330" t="s">
        <v>2716</v>
      </c>
      <c r="P767" s="330" t="s">
        <v>2766</v>
      </c>
      <c r="Q767" s="330" t="s">
        <v>2717</v>
      </c>
      <c r="R767" s="330" t="s">
        <v>2719</v>
      </c>
      <c r="S767" s="330" t="s">
        <v>2718</v>
      </c>
      <c r="T767" s="330" t="s">
        <v>2719</v>
      </c>
      <c r="U767" s="330">
        <v>0.76216168565996</v>
      </c>
      <c r="V767" s="330" t="s">
        <v>2718</v>
      </c>
      <c r="W767" s="330" t="b">
        <v>1</v>
      </c>
      <c r="X767" s="330">
        <v>2021.0</v>
      </c>
      <c r="Y767" s="330" t="s">
        <v>2736</v>
      </c>
      <c r="Z767" s="330" t="s">
        <v>2713</v>
      </c>
      <c r="AA767" s="330"/>
      <c r="AB767" s="332" t="s">
        <v>2767</v>
      </c>
      <c r="AC767" s="330" t="s">
        <v>2737</v>
      </c>
      <c r="AD767" s="330" t="s">
        <v>419</v>
      </c>
    </row>
    <row r="768" ht="15.75" customHeight="1">
      <c r="A768" s="329" t="s">
        <v>418</v>
      </c>
      <c r="B768" s="330" t="s">
        <v>2710</v>
      </c>
      <c r="C768" s="330">
        <v>755.0</v>
      </c>
      <c r="D768" s="330">
        <v>190.0</v>
      </c>
      <c r="E768" s="330" t="s">
        <v>974</v>
      </c>
      <c r="F768" s="330" t="s">
        <v>2754</v>
      </c>
      <c r="G768" s="330"/>
      <c r="H768" s="330" t="s">
        <v>962</v>
      </c>
      <c r="I768" s="330" t="s">
        <v>2729</v>
      </c>
      <c r="J768" s="330"/>
      <c r="K768" s="330" t="s">
        <v>1188</v>
      </c>
      <c r="L768" s="330" t="s">
        <v>2749</v>
      </c>
      <c r="M768" s="330"/>
      <c r="N768" s="330" t="s">
        <v>2719</v>
      </c>
      <c r="O768" s="330" t="s">
        <v>2724</v>
      </c>
      <c r="P768" s="330" t="s">
        <v>2766</v>
      </c>
      <c r="Q768" s="330" t="s">
        <v>2717</v>
      </c>
      <c r="R768" s="330" t="s">
        <v>2719</v>
      </c>
      <c r="S768" s="330" t="s">
        <v>2718</v>
      </c>
      <c r="T768" s="330" t="s">
        <v>2719</v>
      </c>
      <c r="U768" s="331">
        <v>4.559263091135E-5</v>
      </c>
      <c r="V768" s="330" t="s">
        <v>2718</v>
      </c>
      <c r="W768" s="330" t="b">
        <v>1</v>
      </c>
      <c r="X768" s="330">
        <v>2021.0</v>
      </c>
      <c r="Y768" s="330" t="s">
        <v>2736</v>
      </c>
      <c r="Z768" s="330" t="s">
        <v>2713</v>
      </c>
      <c r="AA768" s="330"/>
      <c r="AB768" s="332" t="s">
        <v>2767</v>
      </c>
      <c r="AC768" s="330" t="s">
        <v>2737</v>
      </c>
      <c r="AD768" s="330" t="s">
        <v>419</v>
      </c>
    </row>
    <row r="769" ht="15.75" customHeight="1">
      <c r="A769" s="329" t="s">
        <v>418</v>
      </c>
      <c r="B769" s="330" t="s">
        <v>2710</v>
      </c>
      <c r="C769" s="330">
        <v>756.0</v>
      </c>
      <c r="D769" s="330">
        <v>190.0</v>
      </c>
      <c r="E769" s="330" t="s">
        <v>974</v>
      </c>
      <c r="F769" s="330" t="s">
        <v>2754</v>
      </c>
      <c r="G769" s="330"/>
      <c r="H769" s="330" t="s">
        <v>962</v>
      </c>
      <c r="I769" s="330" t="s">
        <v>2729</v>
      </c>
      <c r="J769" s="330"/>
      <c r="K769" s="330" t="s">
        <v>1188</v>
      </c>
      <c r="L769" s="330" t="s">
        <v>2749</v>
      </c>
      <c r="M769" s="330"/>
      <c r="N769" s="330" t="s">
        <v>2719</v>
      </c>
      <c r="O769" s="330" t="s">
        <v>2721</v>
      </c>
      <c r="P769" s="330" t="s">
        <v>2766</v>
      </c>
      <c r="Q769" s="330" t="s">
        <v>2717</v>
      </c>
      <c r="R769" s="330" t="s">
        <v>2719</v>
      </c>
      <c r="S769" s="330" t="s">
        <v>2718</v>
      </c>
      <c r="T769" s="330" t="s">
        <v>2719</v>
      </c>
      <c r="U769" s="331">
        <v>4.312667304608E-6</v>
      </c>
      <c r="V769" s="330" t="s">
        <v>2718</v>
      </c>
      <c r="W769" s="330" t="b">
        <v>1</v>
      </c>
      <c r="X769" s="330">
        <v>2021.0</v>
      </c>
      <c r="Y769" s="330" t="s">
        <v>2736</v>
      </c>
      <c r="Z769" s="330" t="s">
        <v>2713</v>
      </c>
      <c r="AA769" s="330"/>
      <c r="AB769" s="332" t="s">
        <v>2767</v>
      </c>
      <c r="AC769" s="330" t="s">
        <v>2737</v>
      </c>
      <c r="AD769" s="330" t="s">
        <v>419</v>
      </c>
    </row>
    <row r="770" ht="15.75" customHeight="1">
      <c r="A770" s="329" t="s">
        <v>418</v>
      </c>
      <c r="B770" s="330" t="s">
        <v>2710</v>
      </c>
      <c r="C770" s="330">
        <v>757.0</v>
      </c>
      <c r="D770" s="330">
        <v>191.0</v>
      </c>
      <c r="E770" s="330" t="s">
        <v>974</v>
      </c>
      <c r="F770" s="330" t="s">
        <v>2754</v>
      </c>
      <c r="G770" s="330"/>
      <c r="H770" s="330" t="s">
        <v>962</v>
      </c>
      <c r="I770" s="330" t="s">
        <v>2729</v>
      </c>
      <c r="J770" s="330"/>
      <c r="K770" s="330" t="s">
        <v>1188</v>
      </c>
      <c r="L770" s="330" t="s">
        <v>2750</v>
      </c>
      <c r="M770" s="330"/>
      <c r="N770" s="330" t="s">
        <v>2719</v>
      </c>
      <c r="O770" s="330" t="s">
        <v>2735</v>
      </c>
      <c r="P770" s="330" t="s">
        <v>2766</v>
      </c>
      <c r="Q770" s="330" t="s">
        <v>2717</v>
      </c>
      <c r="R770" s="330" t="s">
        <v>2719</v>
      </c>
      <c r="S770" s="330" t="s">
        <v>2718</v>
      </c>
      <c r="T770" s="330" t="s">
        <v>2719</v>
      </c>
      <c r="U770" s="330">
        <v>0.928288686231622</v>
      </c>
      <c r="V770" s="330" t="s">
        <v>2718</v>
      </c>
      <c r="W770" s="330" t="b">
        <v>1</v>
      </c>
      <c r="X770" s="330">
        <v>2021.0</v>
      </c>
      <c r="Y770" s="330" t="s">
        <v>2736</v>
      </c>
      <c r="Z770" s="330" t="s">
        <v>2713</v>
      </c>
      <c r="AA770" s="330"/>
      <c r="AB770" s="332" t="s">
        <v>2767</v>
      </c>
      <c r="AC770" s="330" t="s">
        <v>2737</v>
      </c>
      <c r="AD770" s="330" t="s">
        <v>419</v>
      </c>
    </row>
    <row r="771" ht="15.75" customHeight="1">
      <c r="A771" s="329" t="s">
        <v>418</v>
      </c>
      <c r="B771" s="330" t="s">
        <v>2710</v>
      </c>
      <c r="C771" s="330">
        <v>758.0</v>
      </c>
      <c r="D771" s="330">
        <v>191.0</v>
      </c>
      <c r="E771" s="330" t="s">
        <v>974</v>
      </c>
      <c r="F771" s="330" t="s">
        <v>2754</v>
      </c>
      <c r="G771" s="330"/>
      <c r="H771" s="330" t="s">
        <v>962</v>
      </c>
      <c r="I771" s="330" t="s">
        <v>2729</v>
      </c>
      <c r="J771" s="330"/>
      <c r="K771" s="330" t="s">
        <v>1188</v>
      </c>
      <c r="L771" s="330" t="s">
        <v>2750</v>
      </c>
      <c r="M771" s="330"/>
      <c r="N771" s="330" t="s">
        <v>2719</v>
      </c>
      <c r="O771" s="330" t="s">
        <v>2716</v>
      </c>
      <c r="P771" s="330" t="s">
        <v>2766</v>
      </c>
      <c r="Q771" s="330" t="s">
        <v>2717</v>
      </c>
      <c r="R771" s="330" t="s">
        <v>2719</v>
      </c>
      <c r="S771" s="330" t="s">
        <v>2718</v>
      </c>
      <c r="T771" s="330" t="s">
        <v>2719</v>
      </c>
      <c r="U771" s="330">
        <v>0.914599265537425</v>
      </c>
      <c r="V771" s="330" t="s">
        <v>2718</v>
      </c>
      <c r="W771" s="330" t="b">
        <v>1</v>
      </c>
      <c r="X771" s="330">
        <v>2021.0</v>
      </c>
      <c r="Y771" s="330" t="s">
        <v>2736</v>
      </c>
      <c r="Z771" s="330" t="s">
        <v>2713</v>
      </c>
      <c r="AA771" s="330"/>
      <c r="AB771" s="332" t="s">
        <v>2767</v>
      </c>
      <c r="AC771" s="330" t="s">
        <v>2737</v>
      </c>
      <c r="AD771" s="330" t="s">
        <v>419</v>
      </c>
    </row>
    <row r="772" ht="15.75" customHeight="1">
      <c r="A772" s="329" t="s">
        <v>418</v>
      </c>
      <c r="B772" s="330" t="s">
        <v>2710</v>
      </c>
      <c r="C772" s="330">
        <v>759.0</v>
      </c>
      <c r="D772" s="330">
        <v>191.0</v>
      </c>
      <c r="E772" s="330" t="s">
        <v>974</v>
      </c>
      <c r="F772" s="330" t="s">
        <v>2754</v>
      </c>
      <c r="G772" s="330"/>
      <c r="H772" s="330" t="s">
        <v>962</v>
      </c>
      <c r="I772" s="330" t="s">
        <v>2729</v>
      </c>
      <c r="J772" s="330"/>
      <c r="K772" s="330" t="s">
        <v>1188</v>
      </c>
      <c r="L772" s="330" t="s">
        <v>2750</v>
      </c>
      <c r="M772" s="330"/>
      <c r="N772" s="330" t="s">
        <v>2719</v>
      </c>
      <c r="O772" s="330" t="s">
        <v>2724</v>
      </c>
      <c r="P772" s="330" t="s">
        <v>2766</v>
      </c>
      <c r="Q772" s="330" t="s">
        <v>2717</v>
      </c>
      <c r="R772" s="330" t="s">
        <v>2719</v>
      </c>
      <c r="S772" s="330" t="s">
        <v>2718</v>
      </c>
      <c r="T772" s="330" t="s">
        <v>2719</v>
      </c>
      <c r="U772" s="331">
        <v>4.559263091135E-5</v>
      </c>
      <c r="V772" s="330" t="s">
        <v>2718</v>
      </c>
      <c r="W772" s="330" t="b">
        <v>1</v>
      </c>
      <c r="X772" s="330">
        <v>2021.0</v>
      </c>
      <c r="Y772" s="330" t="s">
        <v>2736</v>
      </c>
      <c r="Z772" s="330" t="s">
        <v>2713</v>
      </c>
      <c r="AA772" s="330"/>
      <c r="AB772" s="332" t="s">
        <v>2767</v>
      </c>
      <c r="AC772" s="330" t="s">
        <v>2737</v>
      </c>
      <c r="AD772" s="330" t="s">
        <v>419</v>
      </c>
    </row>
    <row r="773" ht="15.75" customHeight="1">
      <c r="A773" s="329" t="s">
        <v>418</v>
      </c>
      <c r="B773" s="330" t="s">
        <v>2710</v>
      </c>
      <c r="C773" s="330">
        <v>760.0</v>
      </c>
      <c r="D773" s="330">
        <v>191.0</v>
      </c>
      <c r="E773" s="330" t="s">
        <v>974</v>
      </c>
      <c r="F773" s="330" t="s">
        <v>2754</v>
      </c>
      <c r="G773" s="330"/>
      <c r="H773" s="330" t="s">
        <v>962</v>
      </c>
      <c r="I773" s="330" t="s">
        <v>2729</v>
      </c>
      <c r="J773" s="330"/>
      <c r="K773" s="330" t="s">
        <v>1188</v>
      </c>
      <c r="L773" s="330" t="s">
        <v>2750</v>
      </c>
      <c r="M773" s="330"/>
      <c r="N773" s="330" t="s">
        <v>2719</v>
      </c>
      <c r="O773" s="330" t="s">
        <v>2721</v>
      </c>
      <c r="P773" s="330" t="s">
        <v>2766</v>
      </c>
      <c r="Q773" s="330" t="s">
        <v>2717</v>
      </c>
      <c r="R773" s="330" t="s">
        <v>2719</v>
      </c>
      <c r="S773" s="330" t="s">
        <v>2718</v>
      </c>
      <c r="T773" s="330" t="s">
        <v>2719</v>
      </c>
      <c r="U773" s="331">
        <v>4.312667304608E-6</v>
      </c>
      <c r="V773" s="330" t="s">
        <v>2718</v>
      </c>
      <c r="W773" s="330" t="b">
        <v>1</v>
      </c>
      <c r="X773" s="330">
        <v>2021.0</v>
      </c>
      <c r="Y773" s="330" t="s">
        <v>2736</v>
      </c>
      <c r="Z773" s="330" t="s">
        <v>2713</v>
      </c>
      <c r="AA773" s="330"/>
      <c r="AB773" s="332" t="s">
        <v>2767</v>
      </c>
      <c r="AC773" s="330" t="s">
        <v>2737</v>
      </c>
      <c r="AD773" s="330" t="s">
        <v>419</v>
      </c>
    </row>
    <row r="774" ht="15.75" customHeight="1">
      <c r="A774" s="329" t="s">
        <v>418</v>
      </c>
      <c r="B774" s="330" t="s">
        <v>2710</v>
      </c>
      <c r="C774" s="330">
        <v>761.0</v>
      </c>
      <c r="D774" s="330">
        <v>192.0</v>
      </c>
      <c r="E774" s="330" t="s">
        <v>974</v>
      </c>
      <c r="F774" s="330" t="s">
        <v>2755</v>
      </c>
      <c r="G774" s="330"/>
      <c r="H774" s="330" t="s">
        <v>962</v>
      </c>
      <c r="I774" s="330" t="s">
        <v>2729</v>
      </c>
      <c r="J774" s="330"/>
      <c r="K774" s="330" t="s">
        <v>1188</v>
      </c>
      <c r="L774" s="330" t="s">
        <v>2733</v>
      </c>
      <c r="M774" s="330"/>
      <c r="N774" s="330" t="s">
        <v>2719</v>
      </c>
      <c r="O774" s="330" t="s">
        <v>2735</v>
      </c>
      <c r="P774" s="330" t="s">
        <v>2766</v>
      </c>
      <c r="Q774" s="330" t="s">
        <v>2717</v>
      </c>
      <c r="R774" s="330" t="s">
        <v>2719</v>
      </c>
      <c r="S774" s="330" t="s">
        <v>2718</v>
      </c>
      <c r="T774" s="330" t="s">
        <v>2719</v>
      </c>
      <c r="U774" s="330">
        <v>0.916483752097133</v>
      </c>
      <c r="V774" s="330" t="s">
        <v>2718</v>
      </c>
      <c r="W774" s="330" t="b">
        <v>1</v>
      </c>
      <c r="X774" s="330">
        <v>2021.0</v>
      </c>
      <c r="Y774" s="330" t="s">
        <v>2736</v>
      </c>
      <c r="Z774" s="330" t="s">
        <v>2713</v>
      </c>
      <c r="AA774" s="330"/>
      <c r="AB774" s="332" t="s">
        <v>2767</v>
      </c>
      <c r="AC774" s="330" t="s">
        <v>2737</v>
      </c>
      <c r="AD774" s="330" t="s">
        <v>419</v>
      </c>
    </row>
    <row r="775" ht="15.75" customHeight="1">
      <c r="A775" s="329" t="s">
        <v>418</v>
      </c>
      <c r="B775" s="330" t="s">
        <v>2710</v>
      </c>
      <c r="C775" s="330">
        <v>762.0</v>
      </c>
      <c r="D775" s="330">
        <v>192.0</v>
      </c>
      <c r="E775" s="330" t="s">
        <v>974</v>
      </c>
      <c r="F775" s="330" t="s">
        <v>2755</v>
      </c>
      <c r="G775" s="330"/>
      <c r="H775" s="330" t="s">
        <v>962</v>
      </c>
      <c r="I775" s="330" t="s">
        <v>2729</v>
      </c>
      <c r="J775" s="330"/>
      <c r="K775" s="330" t="s">
        <v>1188</v>
      </c>
      <c r="L775" s="330" t="s">
        <v>2733</v>
      </c>
      <c r="M775" s="330"/>
      <c r="N775" s="330" t="s">
        <v>2719</v>
      </c>
      <c r="O775" s="330" t="s">
        <v>2716</v>
      </c>
      <c r="P775" s="330" t="s">
        <v>2766</v>
      </c>
      <c r="Q775" s="330" t="s">
        <v>2717</v>
      </c>
      <c r="R775" s="330" t="s">
        <v>2719</v>
      </c>
      <c r="S775" s="330" t="s">
        <v>2718</v>
      </c>
      <c r="T775" s="330" t="s">
        <v>2719</v>
      </c>
      <c r="U775" s="330">
        <v>0.900192555519654</v>
      </c>
      <c r="V775" s="330" t="s">
        <v>2718</v>
      </c>
      <c r="W775" s="330" t="b">
        <v>1</v>
      </c>
      <c r="X775" s="330">
        <v>2021.0</v>
      </c>
      <c r="Y775" s="330" t="s">
        <v>2736</v>
      </c>
      <c r="Z775" s="330" t="s">
        <v>2713</v>
      </c>
      <c r="AA775" s="330"/>
      <c r="AB775" s="332" t="s">
        <v>2767</v>
      </c>
      <c r="AC775" s="330" t="s">
        <v>2737</v>
      </c>
      <c r="AD775" s="330" t="s">
        <v>419</v>
      </c>
    </row>
    <row r="776" ht="15.75" customHeight="1">
      <c r="A776" s="329" t="s">
        <v>418</v>
      </c>
      <c r="B776" s="330" t="s">
        <v>2710</v>
      </c>
      <c r="C776" s="330">
        <v>763.0</v>
      </c>
      <c r="D776" s="330">
        <v>192.0</v>
      </c>
      <c r="E776" s="330" t="s">
        <v>974</v>
      </c>
      <c r="F776" s="330" t="s">
        <v>2755</v>
      </c>
      <c r="G776" s="330"/>
      <c r="H776" s="330" t="s">
        <v>962</v>
      </c>
      <c r="I776" s="330" t="s">
        <v>2729</v>
      </c>
      <c r="J776" s="330"/>
      <c r="K776" s="330" t="s">
        <v>1188</v>
      </c>
      <c r="L776" s="330" t="s">
        <v>2733</v>
      </c>
      <c r="M776" s="330"/>
      <c r="N776" s="330" t="s">
        <v>2719</v>
      </c>
      <c r="O776" s="330" t="s">
        <v>2724</v>
      </c>
      <c r="P776" s="330" t="s">
        <v>2766</v>
      </c>
      <c r="Q776" s="330" t="s">
        <v>2717</v>
      </c>
      <c r="R776" s="330" t="s">
        <v>2719</v>
      </c>
      <c r="S776" s="330" t="s">
        <v>2718</v>
      </c>
      <c r="T776" s="330" t="s">
        <v>2719</v>
      </c>
      <c r="U776" s="331">
        <v>5.42585882678318E-5</v>
      </c>
      <c r="V776" s="330" t="s">
        <v>2718</v>
      </c>
      <c r="W776" s="330" t="b">
        <v>1</v>
      </c>
      <c r="X776" s="330">
        <v>2021.0</v>
      </c>
      <c r="Y776" s="330" t="s">
        <v>2736</v>
      </c>
      <c r="Z776" s="330" t="s">
        <v>2713</v>
      </c>
      <c r="AA776" s="330"/>
      <c r="AB776" s="332" t="s">
        <v>2767</v>
      </c>
      <c r="AC776" s="330" t="s">
        <v>2737</v>
      </c>
      <c r="AD776" s="330" t="s">
        <v>419</v>
      </c>
    </row>
    <row r="777" ht="15.75" customHeight="1">
      <c r="A777" s="329" t="s">
        <v>418</v>
      </c>
      <c r="B777" s="330" t="s">
        <v>2710</v>
      </c>
      <c r="C777" s="330">
        <v>764.0</v>
      </c>
      <c r="D777" s="330">
        <v>192.0</v>
      </c>
      <c r="E777" s="330" t="s">
        <v>974</v>
      </c>
      <c r="F777" s="330" t="s">
        <v>2755</v>
      </c>
      <c r="G777" s="330"/>
      <c r="H777" s="330" t="s">
        <v>962</v>
      </c>
      <c r="I777" s="330" t="s">
        <v>2729</v>
      </c>
      <c r="J777" s="330"/>
      <c r="K777" s="330" t="s">
        <v>1188</v>
      </c>
      <c r="L777" s="330" t="s">
        <v>2733</v>
      </c>
      <c r="M777" s="330"/>
      <c r="N777" s="330" t="s">
        <v>2719</v>
      </c>
      <c r="O777" s="330" t="s">
        <v>2721</v>
      </c>
      <c r="P777" s="330" t="s">
        <v>2766</v>
      </c>
      <c r="Q777" s="330" t="s">
        <v>2717</v>
      </c>
      <c r="R777" s="330" t="s">
        <v>2719</v>
      </c>
      <c r="S777" s="330" t="s">
        <v>2718</v>
      </c>
      <c r="T777" s="330" t="s">
        <v>2719</v>
      </c>
      <c r="U777" s="331">
        <v>5.085490946596E-6</v>
      </c>
      <c r="V777" s="330" t="s">
        <v>2718</v>
      </c>
      <c r="W777" s="330" t="b">
        <v>1</v>
      </c>
      <c r="X777" s="330">
        <v>2021.0</v>
      </c>
      <c r="Y777" s="330" t="s">
        <v>2736</v>
      </c>
      <c r="Z777" s="330" t="s">
        <v>2713</v>
      </c>
      <c r="AA777" s="330"/>
      <c r="AB777" s="332" t="s">
        <v>2767</v>
      </c>
      <c r="AC777" s="330" t="s">
        <v>2737</v>
      </c>
      <c r="AD777" s="330" t="s">
        <v>419</v>
      </c>
    </row>
    <row r="778" ht="15.75" customHeight="1">
      <c r="A778" s="329" t="s">
        <v>418</v>
      </c>
      <c r="B778" s="330" t="s">
        <v>2710</v>
      </c>
      <c r="C778" s="330">
        <v>765.0</v>
      </c>
      <c r="D778" s="330">
        <v>193.0</v>
      </c>
      <c r="E778" s="330" t="s">
        <v>974</v>
      </c>
      <c r="F778" s="330" t="s">
        <v>2755</v>
      </c>
      <c r="G778" s="330"/>
      <c r="H778" s="330" t="s">
        <v>962</v>
      </c>
      <c r="I778" s="330" t="s">
        <v>2729</v>
      </c>
      <c r="J778" s="330"/>
      <c r="K778" s="330" t="s">
        <v>1188</v>
      </c>
      <c r="L778" s="330" t="s">
        <v>2748</v>
      </c>
      <c r="M778" s="330"/>
      <c r="N778" s="330" t="s">
        <v>2719</v>
      </c>
      <c r="O778" s="330" t="s">
        <v>2735</v>
      </c>
      <c r="P778" s="330" t="s">
        <v>2766</v>
      </c>
      <c r="Q778" s="330" t="s">
        <v>2717</v>
      </c>
      <c r="R778" s="330" t="s">
        <v>2719</v>
      </c>
      <c r="S778" s="330" t="s">
        <v>2718</v>
      </c>
      <c r="T778" s="330" t="s">
        <v>2719</v>
      </c>
      <c r="U778" s="330">
        <v>0.650229643269912</v>
      </c>
      <c r="V778" s="330" t="s">
        <v>2718</v>
      </c>
      <c r="W778" s="330" t="b">
        <v>1</v>
      </c>
      <c r="X778" s="330">
        <v>2021.0</v>
      </c>
      <c r="Y778" s="330" t="s">
        <v>2736</v>
      </c>
      <c r="Z778" s="330" t="s">
        <v>2713</v>
      </c>
      <c r="AA778" s="330"/>
      <c r="AB778" s="332" t="s">
        <v>2767</v>
      </c>
      <c r="AC778" s="330" t="s">
        <v>2737</v>
      </c>
      <c r="AD778" s="330" t="s">
        <v>419</v>
      </c>
    </row>
    <row r="779" ht="15.75" customHeight="1">
      <c r="A779" s="329" t="s">
        <v>418</v>
      </c>
      <c r="B779" s="330" t="s">
        <v>2710</v>
      </c>
      <c r="C779" s="330">
        <v>766.0</v>
      </c>
      <c r="D779" s="330">
        <v>193.0</v>
      </c>
      <c r="E779" s="330" t="s">
        <v>974</v>
      </c>
      <c r="F779" s="330" t="s">
        <v>2755</v>
      </c>
      <c r="G779" s="330"/>
      <c r="H779" s="330" t="s">
        <v>962</v>
      </c>
      <c r="I779" s="330" t="s">
        <v>2729</v>
      </c>
      <c r="J779" s="330"/>
      <c r="K779" s="330" t="s">
        <v>1188</v>
      </c>
      <c r="L779" s="330" t="s">
        <v>2748</v>
      </c>
      <c r="M779" s="330"/>
      <c r="N779" s="330" t="s">
        <v>2719</v>
      </c>
      <c r="O779" s="330" t="s">
        <v>2716</v>
      </c>
      <c r="P779" s="330" t="s">
        <v>2766</v>
      </c>
      <c r="Q779" s="330" t="s">
        <v>2717</v>
      </c>
      <c r="R779" s="330" t="s">
        <v>2719</v>
      </c>
      <c r="S779" s="330" t="s">
        <v>2718</v>
      </c>
      <c r="T779" s="330" t="s">
        <v>2719</v>
      </c>
      <c r="U779" s="330">
        <v>0.633941553556116</v>
      </c>
      <c r="V779" s="330" t="s">
        <v>2718</v>
      </c>
      <c r="W779" s="330" t="b">
        <v>1</v>
      </c>
      <c r="X779" s="330">
        <v>2021.0</v>
      </c>
      <c r="Y779" s="330" t="s">
        <v>2736</v>
      </c>
      <c r="Z779" s="330" t="s">
        <v>2713</v>
      </c>
      <c r="AA779" s="330"/>
      <c r="AB779" s="332" t="s">
        <v>2767</v>
      </c>
      <c r="AC779" s="330" t="s">
        <v>2737</v>
      </c>
      <c r="AD779" s="330" t="s">
        <v>419</v>
      </c>
    </row>
    <row r="780" ht="15.75" customHeight="1">
      <c r="A780" s="329" t="s">
        <v>418</v>
      </c>
      <c r="B780" s="330" t="s">
        <v>2710</v>
      </c>
      <c r="C780" s="330">
        <v>767.0</v>
      </c>
      <c r="D780" s="330">
        <v>193.0</v>
      </c>
      <c r="E780" s="330" t="s">
        <v>974</v>
      </c>
      <c r="F780" s="330" t="s">
        <v>2755</v>
      </c>
      <c r="G780" s="330"/>
      <c r="H780" s="330" t="s">
        <v>962</v>
      </c>
      <c r="I780" s="330" t="s">
        <v>2729</v>
      </c>
      <c r="J780" s="330"/>
      <c r="K780" s="330" t="s">
        <v>1188</v>
      </c>
      <c r="L780" s="330" t="s">
        <v>2748</v>
      </c>
      <c r="M780" s="330"/>
      <c r="N780" s="330" t="s">
        <v>2719</v>
      </c>
      <c r="O780" s="330" t="s">
        <v>2724</v>
      </c>
      <c r="P780" s="330" t="s">
        <v>2766</v>
      </c>
      <c r="Q780" s="330" t="s">
        <v>2717</v>
      </c>
      <c r="R780" s="330" t="s">
        <v>2719</v>
      </c>
      <c r="S780" s="330" t="s">
        <v>2718</v>
      </c>
      <c r="T780" s="330" t="s">
        <v>2719</v>
      </c>
      <c r="U780" s="331">
        <v>5.42585882678318E-5</v>
      </c>
      <c r="V780" s="330" t="s">
        <v>2718</v>
      </c>
      <c r="W780" s="330" t="b">
        <v>1</v>
      </c>
      <c r="X780" s="330">
        <v>2021.0</v>
      </c>
      <c r="Y780" s="330" t="s">
        <v>2736</v>
      </c>
      <c r="Z780" s="330" t="s">
        <v>2713</v>
      </c>
      <c r="AA780" s="330"/>
      <c r="AB780" s="332" t="s">
        <v>2767</v>
      </c>
      <c r="AC780" s="330" t="s">
        <v>2737</v>
      </c>
      <c r="AD780" s="330" t="s">
        <v>419</v>
      </c>
    </row>
    <row r="781" ht="15.75" customHeight="1">
      <c r="A781" s="329" t="s">
        <v>418</v>
      </c>
      <c r="B781" s="330" t="s">
        <v>2710</v>
      </c>
      <c r="C781" s="330">
        <v>768.0</v>
      </c>
      <c r="D781" s="330">
        <v>193.0</v>
      </c>
      <c r="E781" s="330" t="s">
        <v>974</v>
      </c>
      <c r="F781" s="330" t="s">
        <v>2755</v>
      </c>
      <c r="G781" s="330"/>
      <c r="H781" s="330" t="s">
        <v>962</v>
      </c>
      <c r="I781" s="330" t="s">
        <v>2729</v>
      </c>
      <c r="J781" s="330"/>
      <c r="K781" s="330" t="s">
        <v>1188</v>
      </c>
      <c r="L781" s="330" t="s">
        <v>2748</v>
      </c>
      <c r="M781" s="330"/>
      <c r="N781" s="330" t="s">
        <v>2719</v>
      </c>
      <c r="O781" s="330" t="s">
        <v>2721</v>
      </c>
      <c r="P781" s="330" t="s">
        <v>2766</v>
      </c>
      <c r="Q781" s="330" t="s">
        <v>2717</v>
      </c>
      <c r="R781" s="330" t="s">
        <v>2719</v>
      </c>
      <c r="S781" s="330" t="s">
        <v>2718</v>
      </c>
      <c r="T781" s="330" t="s">
        <v>2719</v>
      </c>
      <c r="U781" s="331">
        <v>5.085490946596E-6</v>
      </c>
      <c r="V781" s="330" t="s">
        <v>2718</v>
      </c>
      <c r="W781" s="330" t="b">
        <v>1</v>
      </c>
      <c r="X781" s="330">
        <v>2021.0</v>
      </c>
      <c r="Y781" s="330" t="s">
        <v>2736</v>
      </c>
      <c r="Z781" s="330" t="s">
        <v>2713</v>
      </c>
      <c r="AA781" s="330"/>
      <c r="AB781" s="332" t="s">
        <v>2767</v>
      </c>
      <c r="AC781" s="330" t="s">
        <v>2737</v>
      </c>
      <c r="AD781" s="330" t="s">
        <v>419</v>
      </c>
    </row>
    <row r="782" ht="15.75" customHeight="1">
      <c r="A782" s="329" t="s">
        <v>418</v>
      </c>
      <c r="B782" s="330" t="s">
        <v>2710</v>
      </c>
      <c r="C782" s="330">
        <v>769.0</v>
      </c>
      <c r="D782" s="330">
        <v>194.0</v>
      </c>
      <c r="E782" s="330" t="s">
        <v>974</v>
      </c>
      <c r="F782" s="330" t="s">
        <v>2755</v>
      </c>
      <c r="G782" s="330"/>
      <c r="H782" s="330" t="s">
        <v>962</v>
      </c>
      <c r="I782" s="330" t="s">
        <v>2729</v>
      </c>
      <c r="J782" s="330"/>
      <c r="K782" s="330" t="s">
        <v>1188</v>
      </c>
      <c r="L782" s="330" t="s">
        <v>2749</v>
      </c>
      <c r="M782" s="330"/>
      <c r="N782" s="330" t="s">
        <v>2719</v>
      </c>
      <c r="O782" s="330" t="s">
        <v>2735</v>
      </c>
      <c r="P782" s="330" t="s">
        <v>2766</v>
      </c>
      <c r="Q782" s="330" t="s">
        <v>2717</v>
      </c>
      <c r="R782" s="330" t="s">
        <v>2719</v>
      </c>
      <c r="S782" s="330" t="s">
        <v>2718</v>
      </c>
      <c r="T782" s="330" t="s">
        <v>2719</v>
      </c>
      <c r="U782" s="330">
        <v>0.861542863409845</v>
      </c>
      <c r="V782" s="330" t="s">
        <v>2718</v>
      </c>
      <c r="W782" s="330" t="b">
        <v>1</v>
      </c>
      <c r="X782" s="330">
        <v>2021.0</v>
      </c>
      <c r="Y782" s="330" t="s">
        <v>2736</v>
      </c>
      <c r="Z782" s="330" t="s">
        <v>2713</v>
      </c>
      <c r="AA782" s="330"/>
      <c r="AB782" s="332" t="s">
        <v>2767</v>
      </c>
      <c r="AC782" s="330" t="s">
        <v>2737</v>
      </c>
      <c r="AD782" s="330" t="s">
        <v>419</v>
      </c>
    </row>
    <row r="783" ht="15.75" customHeight="1">
      <c r="A783" s="329" t="s">
        <v>418</v>
      </c>
      <c r="B783" s="330" t="s">
        <v>2710</v>
      </c>
      <c r="C783" s="330">
        <v>770.0</v>
      </c>
      <c r="D783" s="330">
        <v>194.0</v>
      </c>
      <c r="E783" s="330" t="s">
        <v>974</v>
      </c>
      <c r="F783" s="330" t="s">
        <v>2755</v>
      </c>
      <c r="G783" s="330"/>
      <c r="H783" s="330" t="s">
        <v>962</v>
      </c>
      <c r="I783" s="330" t="s">
        <v>2729</v>
      </c>
      <c r="J783" s="330"/>
      <c r="K783" s="330" t="s">
        <v>1188</v>
      </c>
      <c r="L783" s="330" t="s">
        <v>2749</v>
      </c>
      <c r="M783" s="330"/>
      <c r="N783" s="330" t="s">
        <v>2719</v>
      </c>
      <c r="O783" s="330" t="s">
        <v>2716</v>
      </c>
      <c r="P783" s="330" t="s">
        <v>2766</v>
      </c>
      <c r="Q783" s="330" t="s">
        <v>2717</v>
      </c>
      <c r="R783" s="330" t="s">
        <v>2719</v>
      </c>
      <c r="S783" s="330" t="s">
        <v>2718</v>
      </c>
      <c r="T783" s="330" t="s">
        <v>2719</v>
      </c>
      <c r="U783" s="330">
        <v>0.845251666832366</v>
      </c>
      <c r="V783" s="330" t="s">
        <v>2718</v>
      </c>
      <c r="W783" s="330" t="b">
        <v>1</v>
      </c>
      <c r="X783" s="330">
        <v>2021.0</v>
      </c>
      <c r="Y783" s="330" t="s">
        <v>2736</v>
      </c>
      <c r="Z783" s="330" t="s">
        <v>2713</v>
      </c>
      <c r="AA783" s="330"/>
      <c r="AB783" s="332" t="s">
        <v>2767</v>
      </c>
      <c r="AC783" s="330" t="s">
        <v>2737</v>
      </c>
      <c r="AD783" s="330" t="s">
        <v>419</v>
      </c>
    </row>
    <row r="784" ht="15.75" customHeight="1">
      <c r="A784" s="329" t="s">
        <v>418</v>
      </c>
      <c r="B784" s="330" t="s">
        <v>2710</v>
      </c>
      <c r="C784" s="330">
        <v>771.0</v>
      </c>
      <c r="D784" s="330">
        <v>194.0</v>
      </c>
      <c r="E784" s="330" t="s">
        <v>974</v>
      </c>
      <c r="F784" s="330" t="s">
        <v>2755</v>
      </c>
      <c r="G784" s="330"/>
      <c r="H784" s="330" t="s">
        <v>962</v>
      </c>
      <c r="I784" s="330" t="s">
        <v>2729</v>
      </c>
      <c r="J784" s="330"/>
      <c r="K784" s="330" t="s">
        <v>1188</v>
      </c>
      <c r="L784" s="330" t="s">
        <v>2749</v>
      </c>
      <c r="M784" s="330"/>
      <c r="N784" s="330" t="s">
        <v>2719</v>
      </c>
      <c r="O784" s="330" t="s">
        <v>2724</v>
      </c>
      <c r="P784" s="330" t="s">
        <v>2766</v>
      </c>
      <c r="Q784" s="330" t="s">
        <v>2717</v>
      </c>
      <c r="R784" s="330" t="s">
        <v>2719</v>
      </c>
      <c r="S784" s="330" t="s">
        <v>2718</v>
      </c>
      <c r="T784" s="330" t="s">
        <v>2719</v>
      </c>
      <c r="U784" s="331">
        <v>5.42585882678318E-5</v>
      </c>
      <c r="V784" s="330" t="s">
        <v>2718</v>
      </c>
      <c r="W784" s="330" t="b">
        <v>1</v>
      </c>
      <c r="X784" s="330">
        <v>2021.0</v>
      </c>
      <c r="Y784" s="330" t="s">
        <v>2736</v>
      </c>
      <c r="Z784" s="330" t="s">
        <v>2713</v>
      </c>
      <c r="AA784" s="330"/>
      <c r="AB784" s="332" t="s">
        <v>2767</v>
      </c>
      <c r="AC784" s="330" t="s">
        <v>2737</v>
      </c>
      <c r="AD784" s="330" t="s">
        <v>419</v>
      </c>
    </row>
    <row r="785" ht="15.75" customHeight="1">
      <c r="A785" s="329" t="s">
        <v>418</v>
      </c>
      <c r="B785" s="330" t="s">
        <v>2710</v>
      </c>
      <c r="C785" s="330">
        <v>772.0</v>
      </c>
      <c r="D785" s="330">
        <v>194.0</v>
      </c>
      <c r="E785" s="330" t="s">
        <v>974</v>
      </c>
      <c r="F785" s="330" t="s">
        <v>2755</v>
      </c>
      <c r="G785" s="330"/>
      <c r="H785" s="330" t="s">
        <v>962</v>
      </c>
      <c r="I785" s="330" t="s">
        <v>2729</v>
      </c>
      <c r="J785" s="330"/>
      <c r="K785" s="330" t="s">
        <v>1188</v>
      </c>
      <c r="L785" s="330" t="s">
        <v>2749</v>
      </c>
      <c r="M785" s="330"/>
      <c r="N785" s="330" t="s">
        <v>2719</v>
      </c>
      <c r="O785" s="330" t="s">
        <v>2721</v>
      </c>
      <c r="P785" s="330" t="s">
        <v>2766</v>
      </c>
      <c r="Q785" s="330" t="s">
        <v>2717</v>
      </c>
      <c r="R785" s="330" t="s">
        <v>2719</v>
      </c>
      <c r="S785" s="330" t="s">
        <v>2718</v>
      </c>
      <c r="T785" s="330" t="s">
        <v>2719</v>
      </c>
      <c r="U785" s="331">
        <v>5.085490946596E-6</v>
      </c>
      <c r="V785" s="330" t="s">
        <v>2718</v>
      </c>
      <c r="W785" s="330" t="b">
        <v>1</v>
      </c>
      <c r="X785" s="330">
        <v>2021.0</v>
      </c>
      <c r="Y785" s="330" t="s">
        <v>2736</v>
      </c>
      <c r="Z785" s="330" t="s">
        <v>2713</v>
      </c>
      <c r="AA785" s="330"/>
      <c r="AB785" s="332" t="s">
        <v>2767</v>
      </c>
      <c r="AC785" s="330" t="s">
        <v>2737</v>
      </c>
      <c r="AD785" s="330" t="s">
        <v>419</v>
      </c>
    </row>
    <row r="786" ht="15.75" customHeight="1">
      <c r="A786" s="329" t="s">
        <v>418</v>
      </c>
      <c r="B786" s="330" t="s">
        <v>2710</v>
      </c>
      <c r="C786" s="330">
        <v>773.0</v>
      </c>
      <c r="D786" s="330">
        <v>195.0</v>
      </c>
      <c r="E786" s="330" t="s">
        <v>974</v>
      </c>
      <c r="F786" s="330" t="s">
        <v>2755</v>
      </c>
      <c r="G786" s="330"/>
      <c r="H786" s="330" t="s">
        <v>962</v>
      </c>
      <c r="I786" s="330" t="s">
        <v>2729</v>
      </c>
      <c r="J786" s="330"/>
      <c r="K786" s="330" t="s">
        <v>1188</v>
      </c>
      <c r="L786" s="330" t="s">
        <v>2750</v>
      </c>
      <c r="M786" s="330"/>
      <c r="N786" s="330" t="s">
        <v>2719</v>
      </c>
      <c r="O786" s="330" t="s">
        <v>2735</v>
      </c>
      <c r="P786" s="330" t="s">
        <v>2766</v>
      </c>
      <c r="Q786" s="330" t="s">
        <v>2717</v>
      </c>
      <c r="R786" s="330" t="s">
        <v>2719</v>
      </c>
      <c r="S786" s="330" t="s">
        <v>2718</v>
      </c>
      <c r="T786" s="330" t="s">
        <v>2719</v>
      </c>
      <c r="U786" s="330">
        <v>1.07285797668609</v>
      </c>
      <c r="V786" s="330" t="s">
        <v>2718</v>
      </c>
      <c r="W786" s="330" t="b">
        <v>1</v>
      </c>
      <c r="X786" s="330">
        <v>2021.0</v>
      </c>
      <c r="Y786" s="330" t="s">
        <v>2736</v>
      </c>
      <c r="Z786" s="330" t="s">
        <v>2713</v>
      </c>
      <c r="AA786" s="330"/>
      <c r="AB786" s="332" t="s">
        <v>2767</v>
      </c>
      <c r="AC786" s="330" t="s">
        <v>2737</v>
      </c>
      <c r="AD786" s="330" t="s">
        <v>419</v>
      </c>
    </row>
    <row r="787" ht="15.75" customHeight="1">
      <c r="A787" s="329" t="s">
        <v>418</v>
      </c>
      <c r="B787" s="330" t="s">
        <v>2710</v>
      </c>
      <c r="C787" s="330">
        <v>774.0</v>
      </c>
      <c r="D787" s="330">
        <v>195.0</v>
      </c>
      <c r="E787" s="330" t="s">
        <v>974</v>
      </c>
      <c r="F787" s="330" t="s">
        <v>2755</v>
      </c>
      <c r="G787" s="330"/>
      <c r="H787" s="330" t="s">
        <v>962</v>
      </c>
      <c r="I787" s="330" t="s">
        <v>2729</v>
      </c>
      <c r="J787" s="330"/>
      <c r="K787" s="330" t="s">
        <v>1188</v>
      </c>
      <c r="L787" s="330" t="s">
        <v>2750</v>
      </c>
      <c r="M787" s="330"/>
      <c r="N787" s="330" t="s">
        <v>2719</v>
      </c>
      <c r="O787" s="330" t="s">
        <v>2716</v>
      </c>
      <c r="P787" s="330" t="s">
        <v>2766</v>
      </c>
      <c r="Q787" s="330" t="s">
        <v>2717</v>
      </c>
      <c r="R787" s="330" t="s">
        <v>2719</v>
      </c>
      <c r="S787" s="330" t="s">
        <v>2718</v>
      </c>
      <c r="T787" s="330" t="s">
        <v>2719</v>
      </c>
      <c r="U787" s="330">
        <v>1.05656488697229</v>
      </c>
      <c r="V787" s="330" t="s">
        <v>2718</v>
      </c>
      <c r="W787" s="330" t="b">
        <v>1</v>
      </c>
      <c r="X787" s="330">
        <v>2021.0</v>
      </c>
      <c r="Y787" s="330" t="s">
        <v>2736</v>
      </c>
      <c r="Z787" s="330" t="s">
        <v>2713</v>
      </c>
      <c r="AA787" s="330"/>
      <c r="AB787" s="332" t="s">
        <v>2767</v>
      </c>
      <c r="AC787" s="330" t="s">
        <v>2737</v>
      </c>
      <c r="AD787" s="330" t="s">
        <v>419</v>
      </c>
    </row>
    <row r="788" ht="15.75" customHeight="1">
      <c r="A788" s="329" t="s">
        <v>418</v>
      </c>
      <c r="B788" s="330" t="s">
        <v>2710</v>
      </c>
      <c r="C788" s="330">
        <v>775.0</v>
      </c>
      <c r="D788" s="330">
        <v>195.0</v>
      </c>
      <c r="E788" s="330" t="s">
        <v>974</v>
      </c>
      <c r="F788" s="330" t="s">
        <v>2755</v>
      </c>
      <c r="G788" s="330"/>
      <c r="H788" s="330" t="s">
        <v>962</v>
      </c>
      <c r="I788" s="330" t="s">
        <v>2729</v>
      </c>
      <c r="J788" s="330"/>
      <c r="K788" s="330" t="s">
        <v>1188</v>
      </c>
      <c r="L788" s="330" t="s">
        <v>2750</v>
      </c>
      <c r="M788" s="330"/>
      <c r="N788" s="330" t="s">
        <v>2719</v>
      </c>
      <c r="O788" s="330" t="s">
        <v>2724</v>
      </c>
      <c r="P788" s="330" t="s">
        <v>2766</v>
      </c>
      <c r="Q788" s="330" t="s">
        <v>2717</v>
      </c>
      <c r="R788" s="330" t="s">
        <v>2719</v>
      </c>
      <c r="S788" s="330" t="s">
        <v>2718</v>
      </c>
      <c r="T788" s="330" t="s">
        <v>2719</v>
      </c>
      <c r="U788" s="331">
        <v>5.42585882678318E-5</v>
      </c>
      <c r="V788" s="330" t="s">
        <v>2718</v>
      </c>
      <c r="W788" s="330" t="b">
        <v>1</v>
      </c>
      <c r="X788" s="330">
        <v>2021.0</v>
      </c>
      <c r="Y788" s="330" t="s">
        <v>2736</v>
      </c>
      <c r="Z788" s="330" t="s">
        <v>2713</v>
      </c>
      <c r="AA788" s="330"/>
      <c r="AB788" s="332" t="s">
        <v>2767</v>
      </c>
      <c r="AC788" s="330" t="s">
        <v>2737</v>
      </c>
      <c r="AD788" s="330" t="s">
        <v>419</v>
      </c>
    </row>
    <row r="789" ht="15.75" customHeight="1">
      <c r="A789" s="329" t="s">
        <v>418</v>
      </c>
      <c r="B789" s="330" t="s">
        <v>2710</v>
      </c>
      <c r="C789" s="330">
        <v>776.0</v>
      </c>
      <c r="D789" s="330">
        <v>195.0</v>
      </c>
      <c r="E789" s="330" t="s">
        <v>974</v>
      </c>
      <c r="F789" s="330" t="s">
        <v>2755</v>
      </c>
      <c r="G789" s="330"/>
      <c r="H789" s="330" t="s">
        <v>962</v>
      </c>
      <c r="I789" s="330" t="s">
        <v>2729</v>
      </c>
      <c r="J789" s="330"/>
      <c r="K789" s="330" t="s">
        <v>1188</v>
      </c>
      <c r="L789" s="330" t="s">
        <v>2750</v>
      </c>
      <c r="M789" s="330"/>
      <c r="N789" s="330" t="s">
        <v>2719</v>
      </c>
      <c r="O789" s="330" t="s">
        <v>2721</v>
      </c>
      <c r="P789" s="330" t="s">
        <v>2766</v>
      </c>
      <c r="Q789" s="330" t="s">
        <v>2717</v>
      </c>
      <c r="R789" s="330" t="s">
        <v>2719</v>
      </c>
      <c r="S789" s="330" t="s">
        <v>2718</v>
      </c>
      <c r="T789" s="330" t="s">
        <v>2719</v>
      </c>
      <c r="U789" s="331">
        <v>5.085490946596E-6</v>
      </c>
      <c r="V789" s="330" t="s">
        <v>2718</v>
      </c>
      <c r="W789" s="330" t="b">
        <v>1</v>
      </c>
      <c r="X789" s="330">
        <v>2021.0</v>
      </c>
      <c r="Y789" s="330" t="s">
        <v>2736</v>
      </c>
      <c r="Z789" s="330" t="s">
        <v>2713</v>
      </c>
      <c r="AA789" s="330"/>
      <c r="AB789" s="332" t="s">
        <v>2767</v>
      </c>
      <c r="AC789" s="330" t="s">
        <v>2737</v>
      </c>
      <c r="AD789" s="330" t="s">
        <v>419</v>
      </c>
    </row>
    <row r="790" ht="15.75" customHeight="1">
      <c r="A790" s="329" t="s">
        <v>418</v>
      </c>
      <c r="B790" s="330" t="s">
        <v>2710</v>
      </c>
      <c r="C790" s="330">
        <v>777.0</v>
      </c>
      <c r="D790" s="330">
        <v>196.0</v>
      </c>
      <c r="E790" s="330" t="s">
        <v>974</v>
      </c>
      <c r="F790" s="330" t="s">
        <v>2756</v>
      </c>
      <c r="G790" s="330"/>
      <c r="H790" s="330" t="s">
        <v>962</v>
      </c>
      <c r="I790" s="330" t="s">
        <v>2729</v>
      </c>
      <c r="J790" s="330"/>
      <c r="K790" s="330" t="s">
        <v>1188</v>
      </c>
      <c r="L790" s="330" t="s">
        <v>2733</v>
      </c>
      <c r="M790" s="330"/>
      <c r="N790" s="330" t="s">
        <v>2719</v>
      </c>
      <c r="O790" s="330" t="s">
        <v>2735</v>
      </c>
      <c r="P790" s="330" t="s">
        <v>2766</v>
      </c>
      <c r="Q790" s="330" t="s">
        <v>2717</v>
      </c>
      <c r="R790" s="330" t="s">
        <v>2719</v>
      </c>
      <c r="S790" s="330" t="s">
        <v>2718</v>
      </c>
      <c r="T790" s="330" t="s">
        <v>2719</v>
      </c>
      <c r="U790" s="330">
        <v>0.910479414915431</v>
      </c>
      <c r="V790" s="330" t="s">
        <v>2718</v>
      </c>
      <c r="W790" s="330" t="b">
        <v>1</v>
      </c>
      <c r="X790" s="330">
        <v>2021.0</v>
      </c>
      <c r="Y790" s="330" t="s">
        <v>2736</v>
      </c>
      <c r="Z790" s="330" t="s">
        <v>2713</v>
      </c>
      <c r="AA790" s="330"/>
      <c r="AB790" s="332" t="s">
        <v>2767</v>
      </c>
      <c r="AC790" s="330" t="s">
        <v>2737</v>
      </c>
      <c r="AD790" s="330" t="s">
        <v>419</v>
      </c>
    </row>
    <row r="791" ht="15.75" customHeight="1">
      <c r="A791" s="329" t="s">
        <v>418</v>
      </c>
      <c r="B791" s="330" t="s">
        <v>2710</v>
      </c>
      <c r="C791" s="330">
        <v>778.0</v>
      </c>
      <c r="D791" s="330">
        <v>196.0</v>
      </c>
      <c r="E791" s="330" t="s">
        <v>974</v>
      </c>
      <c r="F791" s="330" t="s">
        <v>2756</v>
      </c>
      <c r="G791" s="330"/>
      <c r="H791" s="330" t="s">
        <v>962</v>
      </c>
      <c r="I791" s="330" t="s">
        <v>2729</v>
      </c>
      <c r="J791" s="330"/>
      <c r="K791" s="330" t="s">
        <v>1188</v>
      </c>
      <c r="L791" s="330" t="s">
        <v>2733</v>
      </c>
      <c r="M791" s="330"/>
      <c r="N791" s="330" t="s">
        <v>2719</v>
      </c>
      <c r="O791" s="330" t="s">
        <v>2716</v>
      </c>
      <c r="P791" s="330" t="s">
        <v>2766</v>
      </c>
      <c r="Q791" s="330" t="s">
        <v>2717</v>
      </c>
      <c r="R791" s="330" t="s">
        <v>2719</v>
      </c>
      <c r="S791" s="330" t="s">
        <v>2718</v>
      </c>
      <c r="T791" s="330" t="s">
        <v>2719</v>
      </c>
      <c r="U791" s="330">
        <v>0.894291035020567</v>
      </c>
      <c r="V791" s="330" t="s">
        <v>2718</v>
      </c>
      <c r="W791" s="330" t="b">
        <v>1</v>
      </c>
      <c r="X791" s="330">
        <v>2021.0</v>
      </c>
      <c r="Y791" s="330" t="s">
        <v>2736</v>
      </c>
      <c r="Z791" s="330" t="s">
        <v>2713</v>
      </c>
      <c r="AA791" s="330"/>
      <c r="AB791" s="332" t="s">
        <v>2767</v>
      </c>
      <c r="AC791" s="330" t="s">
        <v>2737</v>
      </c>
      <c r="AD791" s="330" t="s">
        <v>419</v>
      </c>
    </row>
    <row r="792" ht="15.75" customHeight="1">
      <c r="A792" s="329" t="s">
        <v>418</v>
      </c>
      <c r="B792" s="330" t="s">
        <v>2710</v>
      </c>
      <c r="C792" s="330">
        <v>779.0</v>
      </c>
      <c r="D792" s="330">
        <v>196.0</v>
      </c>
      <c r="E792" s="330" t="s">
        <v>974</v>
      </c>
      <c r="F792" s="330" t="s">
        <v>2756</v>
      </c>
      <c r="G792" s="330"/>
      <c r="H792" s="330" t="s">
        <v>962</v>
      </c>
      <c r="I792" s="330" t="s">
        <v>2729</v>
      </c>
      <c r="J792" s="330"/>
      <c r="K792" s="330" t="s">
        <v>1188</v>
      </c>
      <c r="L792" s="330" t="s">
        <v>2733</v>
      </c>
      <c r="M792" s="330"/>
      <c r="N792" s="330" t="s">
        <v>2719</v>
      </c>
      <c r="O792" s="330" t="s">
        <v>2724</v>
      </c>
      <c r="P792" s="330" t="s">
        <v>2766</v>
      </c>
      <c r="Q792" s="330" t="s">
        <v>2717</v>
      </c>
      <c r="R792" s="330" t="s">
        <v>2719</v>
      </c>
      <c r="S792" s="330" t="s">
        <v>2718</v>
      </c>
      <c r="T792" s="330" t="s">
        <v>2719</v>
      </c>
      <c r="U792" s="331">
        <v>5.38967873194587E-5</v>
      </c>
      <c r="V792" s="330" t="s">
        <v>2718</v>
      </c>
      <c r="W792" s="330" t="b">
        <v>1</v>
      </c>
      <c r="X792" s="330">
        <v>2021.0</v>
      </c>
      <c r="Y792" s="330" t="s">
        <v>2736</v>
      </c>
      <c r="Z792" s="330" t="s">
        <v>2713</v>
      </c>
      <c r="AA792" s="330"/>
      <c r="AB792" s="332" t="s">
        <v>2767</v>
      </c>
      <c r="AC792" s="330" t="s">
        <v>2737</v>
      </c>
      <c r="AD792" s="330" t="s">
        <v>419</v>
      </c>
    </row>
    <row r="793" ht="15.75" customHeight="1">
      <c r="A793" s="329" t="s">
        <v>418</v>
      </c>
      <c r="B793" s="330" t="s">
        <v>2710</v>
      </c>
      <c r="C793" s="330">
        <v>780.0</v>
      </c>
      <c r="D793" s="330">
        <v>196.0</v>
      </c>
      <c r="E793" s="330" t="s">
        <v>974</v>
      </c>
      <c r="F793" s="330" t="s">
        <v>2756</v>
      </c>
      <c r="G793" s="330"/>
      <c r="H793" s="330" t="s">
        <v>962</v>
      </c>
      <c r="I793" s="330" t="s">
        <v>2729</v>
      </c>
      <c r="J793" s="330"/>
      <c r="K793" s="330" t="s">
        <v>1188</v>
      </c>
      <c r="L793" s="330" t="s">
        <v>2733</v>
      </c>
      <c r="M793" s="330"/>
      <c r="N793" s="330" t="s">
        <v>2719</v>
      </c>
      <c r="O793" s="330" t="s">
        <v>2721</v>
      </c>
      <c r="P793" s="330" t="s">
        <v>2766</v>
      </c>
      <c r="Q793" s="330" t="s">
        <v>2717</v>
      </c>
      <c r="R793" s="330" t="s">
        <v>2719</v>
      </c>
      <c r="S793" s="330" t="s">
        <v>2718</v>
      </c>
      <c r="T793" s="330" t="s">
        <v>2719</v>
      </c>
      <c r="U793" s="331">
        <v>5.085490946596E-6</v>
      </c>
      <c r="V793" s="330" t="s">
        <v>2718</v>
      </c>
      <c r="W793" s="330" t="b">
        <v>1</v>
      </c>
      <c r="X793" s="330">
        <v>2021.0</v>
      </c>
      <c r="Y793" s="330" t="s">
        <v>2736</v>
      </c>
      <c r="Z793" s="330" t="s">
        <v>2713</v>
      </c>
      <c r="AA793" s="330"/>
      <c r="AB793" s="332" t="s">
        <v>2767</v>
      </c>
      <c r="AC793" s="330" t="s">
        <v>2737</v>
      </c>
      <c r="AD793" s="330" t="s">
        <v>419</v>
      </c>
    </row>
    <row r="794" ht="15.75" customHeight="1">
      <c r="A794" s="329" t="s">
        <v>418</v>
      </c>
      <c r="B794" s="330" t="s">
        <v>2710</v>
      </c>
      <c r="C794" s="330">
        <v>781.0</v>
      </c>
      <c r="D794" s="330">
        <v>197.0</v>
      </c>
      <c r="E794" s="330" t="s">
        <v>974</v>
      </c>
      <c r="F794" s="330" t="s">
        <v>2756</v>
      </c>
      <c r="G794" s="330"/>
      <c r="H794" s="330" t="s">
        <v>962</v>
      </c>
      <c r="I794" s="330" t="s">
        <v>2729</v>
      </c>
      <c r="J794" s="330"/>
      <c r="K794" s="330" t="s">
        <v>1188</v>
      </c>
      <c r="L794" s="330" t="s">
        <v>2748</v>
      </c>
      <c r="M794" s="330"/>
      <c r="N794" s="330" t="s">
        <v>2719</v>
      </c>
      <c r="O794" s="330" t="s">
        <v>2735</v>
      </c>
      <c r="P794" s="330" t="s">
        <v>2766</v>
      </c>
      <c r="Q794" s="330" t="s">
        <v>2717</v>
      </c>
      <c r="R794" s="330" t="s">
        <v>2719</v>
      </c>
      <c r="S794" s="330" t="s">
        <v>2718</v>
      </c>
      <c r="T794" s="330" t="s">
        <v>2719</v>
      </c>
      <c r="U794" s="330">
        <v>0.64913283526166</v>
      </c>
      <c r="V794" s="330" t="s">
        <v>2718</v>
      </c>
      <c r="W794" s="330" t="b">
        <v>1</v>
      </c>
      <c r="X794" s="330">
        <v>2021.0</v>
      </c>
      <c r="Y794" s="330" t="s">
        <v>2736</v>
      </c>
      <c r="Z794" s="330" t="s">
        <v>2713</v>
      </c>
      <c r="AA794" s="330"/>
      <c r="AB794" s="332" t="s">
        <v>2767</v>
      </c>
      <c r="AC794" s="330" t="s">
        <v>2737</v>
      </c>
      <c r="AD794" s="330" t="s">
        <v>419</v>
      </c>
    </row>
    <row r="795" ht="15.75" customHeight="1">
      <c r="A795" s="329" t="s">
        <v>418</v>
      </c>
      <c r="B795" s="330" t="s">
        <v>2710</v>
      </c>
      <c r="C795" s="330">
        <v>782.0</v>
      </c>
      <c r="D795" s="330">
        <v>197.0</v>
      </c>
      <c r="E795" s="330" t="s">
        <v>974</v>
      </c>
      <c r="F795" s="330" t="s">
        <v>2756</v>
      </c>
      <c r="G795" s="330"/>
      <c r="H795" s="330" t="s">
        <v>962</v>
      </c>
      <c r="I795" s="330" t="s">
        <v>2729</v>
      </c>
      <c r="J795" s="330"/>
      <c r="K795" s="330" t="s">
        <v>1188</v>
      </c>
      <c r="L795" s="330" t="s">
        <v>2748</v>
      </c>
      <c r="M795" s="330"/>
      <c r="N795" s="330" t="s">
        <v>2719</v>
      </c>
      <c r="O795" s="330" t="s">
        <v>2716</v>
      </c>
      <c r="P795" s="330" t="s">
        <v>2766</v>
      </c>
      <c r="Q795" s="330" t="s">
        <v>2717</v>
      </c>
      <c r="R795" s="330" t="s">
        <v>2719</v>
      </c>
      <c r="S795" s="330" t="s">
        <v>2718</v>
      </c>
      <c r="T795" s="330" t="s">
        <v>2719</v>
      </c>
      <c r="U795" s="330">
        <v>0.632949455366796</v>
      </c>
      <c r="V795" s="330" t="s">
        <v>2718</v>
      </c>
      <c r="W795" s="330" t="b">
        <v>1</v>
      </c>
      <c r="X795" s="330">
        <v>2021.0</v>
      </c>
      <c r="Y795" s="330" t="s">
        <v>2736</v>
      </c>
      <c r="Z795" s="330" t="s">
        <v>2713</v>
      </c>
      <c r="AA795" s="330"/>
      <c r="AB795" s="332" t="s">
        <v>2767</v>
      </c>
      <c r="AC795" s="330" t="s">
        <v>2737</v>
      </c>
      <c r="AD795" s="330" t="s">
        <v>419</v>
      </c>
    </row>
    <row r="796" ht="15.75" customHeight="1">
      <c r="A796" s="329" t="s">
        <v>418</v>
      </c>
      <c r="B796" s="330" t="s">
        <v>2710</v>
      </c>
      <c r="C796" s="330">
        <v>783.0</v>
      </c>
      <c r="D796" s="330">
        <v>197.0</v>
      </c>
      <c r="E796" s="330" t="s">
        <v>974</v>
      </c>
      <c r="F796" s="330" t="s">
        <v>2756</v>
      </c>
      <c r="G796" s="330"/>
      <c r="H796" s="330" t="s">
        <v>962</v>
      </c>
      <c r="I796" s="330" t="s">
        <v>2729</v>
      </c>
      <c r="J796" s="330"/>
      <c r="K796" s="330" t="s">
        <v>1188</v>
      </c>
      <c r="L796" s="330" t="s">
        <v>2748</v>
      </c>
      <c r="M796" s="330"/>
      <c r="N796" s="330" t="s">
        <v>2719</v>
      </c>
      <c r="O796" s="330" t="s">
        <v>2724</v>
      </c>
      <c r="P796" s="330" t="s">
        <v>2766</v>
      </c>
      <c r="Q796" s="330" t="s">
        <v>2717</v>
      </c>
      <c r="R796" s="330" t="s">
        <v>2719</v>
      </c>
      <c r="S796" s="330" t="s">
        <v>2718</v>
      </c>
      <c r="T796" s="330" t="s">
        <v>2719</v>
      </c>
      <c r="U796" s="331">
        <v>5.38967873194587E-5</v>
      </c>
      <c r="V796" s="330" t="s">
        <v>2718</v>
      </c>
      <c r="W796" s="330" t="b">
        <v>1</v>
      </c>
      <c r="X796" s="330">
        <v>2021.0</v>
      </c>
      <c r="Y796" s="330" t="s">
        <v>2736</v>
      </c>
      <c r="Z796" s="330" t="s">
        <v>2713</v>
      </c>
      <c r="AA796" s="330"/>
      <c r="AB796" s="332" t="s">
        <v>2767</v>
      </c>
      <c r="AC796" s="330" t="s">
        <v>2737</v>
      </c>
      <c r="AD796" s="330" t="s">
        <v>419</v>
      </c>
    </row>
    <row r="797" ht="15.75" customHeight="1">
      <c r="A797" s="329" t="s">
        <v>418</v>
      </c>
      <c r="B797" s="330" t="s">
        <v>2710</v>
      </c>
      <c r="C797" s="330">
        <v>784.0</v>
      </c>
      <c r="D797" s="330">
        <v>197.0</v>
      </c>
      <c r="E797" s="330" t="s">
        <v>974</v>
      </c>
      <c r="F797" s="330" t="s">
        <v>2756</v>
      </c>
      <c r="G797" s="330"/>
      <c r="H797" s="330" t="s">
        <v>962</v>
      </c>
      <c r="I797" s="330" t="s">
        <v>2729</v>
      </c>
      <c r="J797" s="330"/>
      <c r="K797" s="330" t="s">
        <v>1188</v>
      </c>
      <c r="L797" s="330" t="s">
        <v>2748</v>
      </c>
      <c r="M797" s="330"/>
      <c r="N797" s="330" t="s">
        <v>2719</v>
      </c>
      <c r="O797" s="330" t="s">
        <v>2721</v>
      </c>
      <c r="P797" s="330" t="s">
        <v>2766</v>
      </c>
      <c r="Q797" s="330" t="s">
        <v>2717</v>
      </c>
      <c r="R797" s="330" t="s">
        <v>2719</v>
      </c>
      <c r="S797" s="330" t="s">
        <v>2718</v>
      </c>
      <c r="T797" s="330" t="s">
        <v>2719</v>
      </c>
      <c r="U797" s="331">
        <v>5.085490946596E-6</v>
      </c>
      <c r="V797" s="330" t="s">
        <v>2718</v>
      </c>
      <c r="W797" s="330" t="b">
        <v>1</v>
      </c>
      <c r="X797" s="330">
        <v>2021.0</v>
      </c>
      <c r="Y797" s="330" t="s">
        <v>2736</v>
      </c>
      <c r="Z797" s="330" t="s">
        <v>2713</v>
      </c>
      <c r="AA797" s="330"/>
      <c r="AB797" s="332" t="s">
        <v>2767</v>
      </c>
      <c r="AC797" s="330" t="s">
        <v>2737</v>
      </c>
      <c r="AD797" s="330" t="s">
        <v>419</v>
      </c>
    </row>
    <row r="798" ht="15.75" customHeight="1">
      <c r="A798" s="329" t="s">
        <v>418</v>
      </c>
      <c r="B798" s="330" t="s">
        <v>2710</v>
      </c>
      <c r="C798" s="330">
        <v>785.0</v>
      </c>
      <c r="D798" s="330">
        <v>198.0</v>
      </c>
      <c r="E798" s="330" t="s">
        <v>974</v>
      </c>
      <c r="F798" s="330" t="s">
        <v>2756</v>
      </c>
      <c r="G798" s="330"/>
      <c r="H798" s="330" t="s">
        <v>962</v>
      </c>
      <c r="I798" s="330" t="s">
        <v>2729</v>
      </c>
      <c r="J798" s="330"/>
      <c r="K798" s="330" t="s">
        <v>1188</v>
      </c>
      <c r="L798" s="330" t="s">
        <v>2749</v>
      </c>
      <c r="M798" s="330"/>
      <c r="N798" s="330" t="s">
        <v>2719</v>
      </c>
      <c r="O798" s="330" t="s">
        <v>2735</v>
      </c>
      <c r="P798" s="330" t="s">
        <v>2766</v>
      </c>
      <c r="Q798" s="330" t="s">
        <v>2717</v>
      </c>
      <c r="R798" s="330" t="s">
        <v>2719</v>
      </c>
      <c r="S798" s="330" t="s">
        <v>2718</v>
      </c>
      <c r="T798" s="330" t="s">
        <v>2719</v>
      </c>
      <c r="U798" s="330">
        <v>0.858032485428809</v>
      </c>
      <c r="V798" s="330" t="s">
        <v>2718</v>
      </c>
      <c r="W798" s="330" t="b">
        <v>1</v>
      </c>
      <c r="X798" s="330">
        <v>2021.0</v>
      </c>
      <c r="Y798" s="330" t="s">
        <v>2736</v>
      </c>
      <c r="Z798" s="330" t="s">
        <v>2713</v>
      </c>
      <c r="AA798" s="330"/>
      <c r="AB798" s="332" t="s">
        <v>2767</v>
      </c>
      <c r="AC798" s="330" t="s">
        <v>2737</v>
      </c>
      <c r="AD798" s="330" t="s">
        <v>419</v>
      </c>
    </row>
    <row r="799" ht="15.75" customHeight="1">
      <c r="A799" s="329" t="s">
        <v>418</v>
      </c>
      <c r="B799" s="330" t="s">
        <v>2710</v>
      </c>
      <c r="C799" s="330">
        <v>786.0</v>
      </c>
      <c r="D799" s="330">
        <v>198.0</v>
      </c>
      <c r="E799" s="330" t="s">
        <v>974</v>
      </c>
      <c r="F799" s="330" t="s">
        <v>2756</v>
      </c>
      <c r="G799" s="330"/>
      <c r="H799" s="330" t="s">
        <v>962</v>
      </c>
      <c r="I799" s="330" t="s">
        <v>2729</v>
      </c>
      <c r="J799" s="330"/>
      <c r="K799" s="330" t="s">
        <v>1188</v>
      </c>
      <c r="L799" s="330" t="s">
        <v>2749</v>
      </c>
      <c r="M799" s="330"/>
      <c r="N799" s="330" t="s">
        <v>2719</v>
      </c>
      <c r="O799" s="330" t="s">
        <v>2716</v>
      </c>
      <c r="P799" s="330" t="s">
        <v>2766</v>
      </c>
      <c r="Q799" s="330" t="s">
        <v>2717</v>
      </c>
      <c r="R799" s="330" t="s">
        <v>2719</v>
      </c>
      <c r="S799" s="330" t="s">
        <v>2718</v>
      </c>
      <c r="T799" s="330" t="s">
        <v>2719</v>
      </c>
      <c r="U799" s="330">
        <v>0.841849105533945</v>
      </c>
      <c r="V799" s="330" t="s">
        <v>2718</v>
      </c>
      <c r="W799" s="330" t="b">
        <v>1</v>
      </c>
      <c r="X799" s="330">
        <v>2021.0</v>
      </c>
      <c r="Y799" s="330" t="s">
        <v>2736</v>
      </c>
      <c r="Z799" s="330" t="s">
        <v>2713</v>
      </c>
      <c r="AA799" s="330"/>
      <c r="AB799" s="332" t="s">
        <v>2767</v>
      </c>
      <c r="AC799" s="330" t="s">
        <v>2737</v>
      </c>
      <c r="AD799" s="330" t="s">
        <v>419</v>
      </c>
    </row>
    <row r="800" ht="15.75" customHeight="1">
      <c r="A800" s="329" t="s">
        <v>418</v>
      </c>
      <c r="B800" s="330" t="s">
        <v>2710</v>
      </c>
      <c r="C800" s="330">
        <v>787.0</v>
      </c>
      <c r="D800" s="330">
        <v>198.0</v>
      </c>
      <c r="E800" s="330" t="s">
        <v>974</v>
      </c>
      <c r="F800" s="330" t="s">
        <v>2756</v>
      </c>
      <c r="G800" s="330"/>
      <c r="H800" s="330" t="s">
        <v>962</v>
      </c>
      <c r="I800" s="330" t="s">
        <v>2729</v>
      </c>
      <c r="J800" s="330"/>
      <c r="K800" s="330" t="s">
        <v>1188</v>
      </c>
      <c r="L800" s="330" t="s">
        <v>2749</v>
      </c>
      <c r="M800" s="330"/>
      <c r="N800" s="330" t="s">
        <v>2719</v>
      </c>
      <c r="O800" s="330" t="s">
        <v>2724</v>
      </c>
      <c r="P800" s="330" t="s">
        <v>2766</v>
      </c>
      <c r="Q800" s="330" t="s">
        <v>2717</v>
      </c>
      <c r="R800" s="330" t="s">
        <v>2719</v>
      </c>
      <c r="S800" s="330" t="s">
        <v>2718</v>
      </c>
      <c r="T800" s="330" t="s">
        <v>2719</v>
      </c>
      <c r="U800" s="331">
        <v>5.38967873194587E-5</v>
      </c>
      <c r="V800" s="330" t="s">
        <v>2718</v>
      </c>
      <c r="W800" s="330" t="b">
        <v>1</v>
      </c>
      <c r="X800" s="330">
        <v>2021.0</v>
      </c>
      <c r="Y800" s="330" t="s">
        <v>2736</v>
      </c>
      <c r="Z800" s="330" t="s">
        <v>2713</v>
      </c>
      <c r="AA800" s="330"/>
      <c r="AB800" s="332" t="s">
        <v>2767</v>
      </c>
      <c r="AC800" s="330" t="s">
        <v>2737</v>
      </c>
      <c r="AD800" s="330" t="s">
        <v>419</v>
      </c>
    </row>
    <row r="801" ht="15.75" customHeight="1">
      <c r="A801" s="329" t="s">
        <v>418</v>
      </c>
      <c r="B801" s="330" t="s">
        <v>2710</v>
      </c>
      <c r="C801" s="330">
        <v>788.0</v>
      </c>
      <c r="D801" s="330">
        <v>198.0</v>
      </c>
      <c r="E801" s="330" t="s">
        <v>974</v>
      </c>
      <c r="F801" s="330" t="s">
        <v>2756</v>
      </c>
      <c r="G801" s="330"/>
      <c r="H801" s="330" t="s">
        <v>962</v>
      </c>
      <c r="I801" s="330" t="s">
        <v>2729</v>
      </c>
      <c r="J801" s="330"/>
      <c r="K801" s="330" t="s">
        <v>1188</v>
      </c>
      <c r="L801" s="330" t="s">
        <v>2749</v>
      </c>
      <c r="M801" s="330"/>
      <c r="N801" s="330" t="s">
        <v>2719</v>
      </c>
      <c r="O801" s="330" t="s">
        <v>2721</v>
      </c>
      <c r="P801" s="330" t="s">
        <v>2766</v>
      </c>
      <c r="Q801" s="330" t="s">
        <v>2717</v>
      </c>
      <c r="R801" s="330" t="s">
        <v>2719</v>
      </c>
      <c r="S801" s="330" t="s">
        <v>2718</v>
      </c>
      <c r="T801" s="330" t="s">
        <v>2719</v>
      </c>
      <c r="U801" s="331">
        <v>5.085490946596E-6</v>
      </c>
      <c r="V801" s="330" t="s">
        <v>2718</v>
      </c>
      <c r="W801" s="330" t="b">
        <v>1</v>
      </c>
      <c r="X801" s="330">
        <v>2021.0</v>
      </c>
      <c r="Y801" s="330" t="s">
        <v>2736</v>
      </c>
      <c r="Z801" s="330" t="s">
        <v>2713</v>
      </c>
      <c r="AA801" s="330"/>
      <c r="AB801" s="332" t="s">
        <v>2767</v>
      </c>
      <c r="AC801" s="330" t="s">
        <v>2737</v>
      </c>
      <c r="AD801" s="330" t="s">
        <v>419</v>
      </c>
    </row>
    <row r="802" ht="15.75" customHeight="1">
      <c r="A802" s="329" t="s">
        <v>418</v>
      </c>
      <c r="B802" s="330" t="s">
        <v>2710</v>
      </c>
      <c r="C802" s="330">
        <v>789.0</v>
      </c>
      <c r="D802" s="330">
        <v>199.0</v>
      </c>
      <c r="E802" s="330" t="s">
        <v>974</v>
      </c>
      <c r="F802" s="330" t="s">
        <v>2756</v>
      </c>
      <c r="G802" s="330"/>
      <c r="H802" s="330" t="s">
        <v>962</v>
      </c>
      <c r="I802" s="330" t="s">
        <v>2729</v>
      </c>
      <c r="J802" s="330"/>
      <c r="K802" s="330" t="s">
        <v>1188</v>
      </c>
      <c r="L802" s="330" t="s">
        <v>2750</v>
      </c>
      <c r="M802" s="330"/>
      <c r="N802" s="330" t="s">
        <v>2719</v>
      </c>
      <c r="O802" s="330" t="s">
        <v>2735</v>
      </c>
      <c r="P802" s="330" t="s">
        <v>2766</v>
      </c>
      <c r="Q802" s="330" t="s">
        <v>2717</v>
      </c>
      <c r="R802" s="330" t="s">
        <v>2719</v>
      </c>
      <c r="S802" s="330" t="s">
        <v>2718</v>
      </c>
      <c r="T802" s="330" t="s">
        <v>2719</v>
      </c>
      <c r="U802" s="330">
        <v>1.06694024245964</v>
      </c>
      <c r="V802" s="330" t="s">
        <v>2718</v>
      </c>
      <c r="W802" s="330" t="b">
        <v>1</v>
      </c>
      <c r="X802" s="330">
        <v>2021.0</v>
      </c>
      <c r="Y802" s="330" t="s">
        <v>2736</v>
      </c>
      <c r="Z802" s="330" t="s">
        <v>2713</v>
      </c>
      <c r="AA802" s="330"/>
      <c r="AB802" s="332" t="s">
        <v>2767</v>
      </c>
      <c r="AC802" s="330" t="s">
        <v>2737</v>
      </c>
      <c r="AD802" s="330" t="s">
        <v>419</v>
      </c>
    </row>
    <row r="803" ht="15.75" customHeight="1">
      <c r="A803" s="329" t="s">
        <v>418</v>
      </c>
      <c r="B803" s="330" t="s">
        <v>2710</v>
      </c>
      <c r="C803" s="330">
        <v>790.0</v>
      </c>
      <c r="D803" s="330">
        <v>199.0</v>
      </c>
      <c r="E803" s="330" t="s">
        <v>974</v>
      </c>
      <c r="F803" s="330" t="s">
        <v>2756</v>
      </c>
      <c r="G803" s="330"/>
      <c r="H803" s="330" t="s">
        <v>962</v>
      </c>
      <c r="I803" s="330" t="s">
        <v>2729</v>
      </c>
      <c r="J803" s="330"/>
      <c r="K803" s="330" t="s">
        <v>1188</v>
      </c>
      <c r="L803" s="330" t="s">
        <v>2750</v>
      </c>
      <c r="M803" s="330"/>
      <c r="N803" s="330" t="s">
        <v>2719</v>
      </c>
      <c r="O803" s="330" t="s">
        <v>2716</v>
      </c>
      <c r="P803" s="330" t="s">
        <v>2766</v>
      </c>
      <c r="Q803" s="330" t="s">
        <v>2717</v>
      </c>
      <c r="R803" s="330" t="s">
        <v>2719</v>
      </c>
      <c r="S803" s="330" t="s">
        <v>2718</v>
      </c>
      <c r="T803" s="330" t="s">
        <v>2719</v>
      </c>
      <c r="U803" s="330">
        <v>1.05075186256477</v>
      </c>
      <c r="V803" s="330" t="s">
        <v>2718</v>
      </c>
      <c r="W803" s="330" t="b">
        <v>1</v>
      </c>
      <c r="X803" s="330">
        <v>2021.0</v>
      </c>
      <c r="Y803" s="330" t="s">
        <v>2736</v>
      </c>
      <c r="Z803" s="330" t="s">
        <v>2713</v>
      </c>
      <c r="AA803" s="330"/>
      <c r="AB803" s="332" t="s">
        <v>2767</v>
      </c>
      <c r="AC803" s="330" t="s">
        <v>2737</v>
      </c>
      <c r="AD803" s="330" t="s">
        <v>419</v>
      </c>
    </row>
    <row r="804" ht="15.75" customHeight="1">
      <c r="A804" s="329" t="s">
        <v>418</v>
      </c>
      <c r="B804" s="330" t="s">
        <v>2710</v>
      </c>
      <c r="C804" s="330">
        <v>791.0</v>
      </c>
      <c r="D804" s="330">
        <v>199.0</v>
      </c>
      <c r="E804" s="330" t="s">
        <v>974</v>
      </c>
      <c r="F804" s="330" t="s">
        <v>2756</v>
      </c>
      <c r="G804" s="330"/>
      <c r="H804" s="330" t="s">
        <v>962</v>
      </c>
      <c r="I804" s="330" t="s">
        <v>2729</v>
      </c>
      <c r="J804" s="330"/>
      <c r="K804" s="330" t="s">
        <v>1188</v>
      </c>
      <c r="L804" s="330" t="s">
        <v>2750</v>
      </c>
      <c r="M804" s="330"/>
      <c r="N804" s="330" t="s">
        <v>2719</v>
      </c>
      <c r="O804" s="330" t="s">
        <v>2724</v>
      </c>
      <c r="P804" s="330" t="s">
        <v>2766</v>
      </c>
      <c r="Q804" s="330" t="s">
        <v>2717</v>
      </c>
      <c r="R804" s="330" t="s">
        <v>2719</v>
      </c>
      <c r="S804" s="330" t="s">
        <v>2718</v>
      </c>
      <c r="T804" s="330" t="s">
        <v>2719</v>
      </c>
      <c r="U804" s="331">
        <v>5.38967873194587E-5</v>
      </c>
      <c r="V804" s="330" t="s">
        <v>2718</v>
      </c>
      <c r="W804" s="330" t="b">
        <v>1</v>
      </c>
      <c r="X804" s="330">
        <v>2021.0</v>
      </c>
      <c r="Y804" s="330" t="s">
        <v>2736</v>
      </c>
      <c r="Z804" s="330" t="s">
        <v>2713</v>
      </c>
      <c r="AA804" s="330"/>
      <c r="AB804" s="332" t="s">
        <v>2767</v>
      </c>
      <c r="AC804" s="330" t="s">
        <v>2737</v>
      </c>
      <c r="AD804" s="330" t="s">
        <v>419</v>
      </c>
    </row>
    <row r="805" ht="15.75" customHeight="1">
      <c r="A805" s="329" t="s">
        <v>418</v>
      </c>
      <c r="B805" s="330" t="s">
        <v>2710</v>
      </c>
      <c r="C805" s="330">
        <v>792.0</v>
      </c>
      <c r="D805" s="330">
        <v>199.0</v>
      </c>
      <c r="E805" s="330" t="s">
        <v>974</v>
      </c>
      <c r="F805" s="330" t="s">
        <v>2756</v>
      </c>
      <c r="G805" s="330"/>
      <c r="H805" s="330" t="s">
        <v>962</v>
      </c>
      <c r="I805" s="330" t="s">
        <v>2729</v>
      </c>
      <c r="J805" s="330"/>
      <c r="K805" s="330" t="s">
        <v>1188</v>
      </c>
      <c r="L805" s="330" t="s">
        <v>2750</v>
      </c>
      <c r="M805" s="330"/>
      <c r="N805" s="330" t="s">
        <v>2719</v>
      </c>
      <c r="O805" s="330" t="s">
        <v>2721</v>
      </c>
      <c r="P805" s="330" t="s">
        <v>2766</v>
      </c>
      <c r="Q805" s="330" t="s">
        <v>2717</v>
      </c>
      <c r="R805" s="330" t="s">
        <v>2719</v>
      </c>
      <c r="S805" s="330" t="s">
        <v>2718</v>
      </c>
      <c r="T805" s="330" t="s">
        <v>2719</v>
      </c>
      <c r="U805" s="331">
        <v>5.085490946596E-6</v>
      </c>
      <c r="V805" s="330" t="s">
        <v>2718</v>
      </c>
      <c r="W805" s="330" t="b">
        <v>1</v>
      </c>
      <c r="X805" s="330">
        <v>2021.0</v>
      </c>
      <c r="Y805" s="330" t="s">
        <v>2736</v>
      </c>
      <c r="Z805" s="330" t="s">
        <v>2713</v>
      </c>
      <c r="AA805" s="330"/>
      <c r="AB805" s="332" t="s">
        <v>2767</v>
      </c>
      <c r="AC805" s="330" t="s">
        <v>2737</v>
      </c>
      <c r="AD805" s="330" t="s">
        <v>419</v>
      </c>
    </row>
    <row r="806" ht="15.75" customHeight="1">
      <c r="A806" s="329" t="s">
        <v>418</v>
      </c>
      <c r="B806" s="330" t="s">
        <v>2710</v>
      </c>
      <c r="C806" s="330">
        <v>793.0</v>
      </c>
      <c r="D806" s="330">
        <v>200.0</v>
      </c>
      <c r="E806" s="330" t="s">
        <v>974</v>
      </c>
      <c r="F806" s="330" t="s">
        <v>2757</v>
      </c>
      <c r="G806" s="330"/>
      <c r="H806" s="330" t="s">
        <v>962</v>
      </c>
      <c r="I806" s="330" t="s">
        <v>2729</v>
      </c>
      <c r="J806" s="330"/>
      <c r="K806" s="330" t="s">
        <v>1188</v>
      </c>
      <c r="L806" s="330" t="s">
        <v>2733</v>
      </c>
      <c r="M806" s="330"/>
      <c r="N806" s="330" t="s">
        <v>2719</v>
      </c>
      <c r="O806" s="330" t="s">
        <v>2735</v>
      </c>
      <c r="P806" s="330" t="s">
        <v>2766</v>
      </c>
      <c r="Q806" s="330" t="s">
        <v>2717</v>
      </c>
      <c r="R806" s="330" t="s">
        <v>2719</v>
      </c>
      <c r="S806" s="330" t="s">
        <v>2718</v>
      </c>
      <c r="T806" s="330" t="s">
        <v>2719</v>
      </c>
      <c r="U806" s="330">
        <v>0.864069250065244</v>
      </c>
      <c r="V806" s="330" t="s">
        <v>2718</v>
      </c>
      <c r="W806" s="330" t="b">
        <v>1</v>
      </c>
      <c r="X806" s="330">
        <v>2021.0</v>
      </c>
      <c r="Y806" s="330" t="s">
        <v>2736</v>
      </c>
      <c r="Z806" s="330" t="s">
        <v>2713</v>
      </c>
      <c r="AA806" s="330"/>
      <c r="AB806" s="332" t="s">
        <v>2767</v>
      </c>
      <c r="AC806" s="330" t="s">
        <v>2737</v>
      </c>
      <c r="AD806" s="330" t="s">
        <v>419</v>
      </c>
    </row>
    <row r="807" ht="15.75" customHeight="1">
      <c r="A807" s="329" t="s">
        <v>418</v>
      </c>
      <c r="B807" s="330" t="s">
        <v>2710</v>
      </c>
      <c r="C807" s="330">
        <v>794.0</v>
      </c>
      <c r="D807" s="330">
        <v>200.0</v>
      </c>
      <c r="E807" s="330" t="s">
        <v>974</v>
      </c>
      <c r="F807" s="330" t="s">
        <v>2757</v>
      </c>
      <c r="G807" s="330"/>
      <c r="H807" s="330" t="s">
        <v>962</v>
      </c>
      <c r="I807" s="330" t="s">
        <v>2729</v>
      </c>
      <c r="J807" s="330"/>
      <c r="K807" s="330" t="s">
        <v>1188</v>
      </c>
      <c r="L807" s="330" t="s">
        <v>2733</v>
      </c>
      <c r="M807" s="330"/>
      <c r="N807" s="330" t="s">
        <v>2719</v>
      </c>
      <c r="O807" s="330" t="s">
        <v>2716</v>
      </c>
      <c r="P807" s="330" t="s">
        <v>2766</v>
      </c>
      <c r="Q807" s="330" t="s">
        <v>2717</v>
      </c>
      <c r="R807" s="330" t="s">
        <v>2719</v>
      </c>
      <c r="S807" s="330" t="s">
        <v>2718</v>
      </c>
      <c r="T807" s="330" t="s">
        <v>2719</v>
      </c>
      <c r="U807" s="330">
        <v>0.850490752917345</v>
      </c>
      <c r="V807" s="330" t="s">
        <v>2718</v>
      </c>
      <c r="W807" s="330" t="b">
        <v>1</v>
      </c>
      <c r="X807" s="330">
        <v>2021.0</v>
      </c>
      <c r="Y807" s="330" t="s">
        <v>2736</v>
      </c>
      <c r="Z807" s="330" t="s">
        <v>2713</v>
      </c>
      <c r="AA807" s="330"/>
      <c r="AB807" s="332" t="s">
        <v>2767</v>
      </c>
      <c r="AC807" s="330" t="s">
        <v>2737</v>
      </c>
      <c r="AD807" s="330" t="s">
        <v>419</v>
      </c>
    </row>
    <row r="808" ht="15.75" customHeight="1">
      <c r="A808" s="329" t="s">
        <v>418</v>
      </c>
      <c r="B808" s="330" t="s">
        <v>2710</v>
      </c>
      <c r="C808" s="330">
        <v>795.0</v>
      </c>
      <c r="D808" s="330">
        <v>200.0</v>
      </c>
      <c r="E808" s="330" t="s">
        <v>974</v>
      </c>
      <c r="F808" s="330" t="s">
        <v>2757</v>
      </c>
      <c r="G808" s="330"/>
      <c r="H808" s="330" t="s">
        <v>962</v>
      </c>
      <c r="I808" s="330" t="s">
        <v>2729</v>
      </c>
      <c r="J808" s="330"/>
      <c r="K808" s="330" t="s">
        <v>1188</v>
      </c>
      <c r="L808" s="330" t="s">
        <v>2733</v>
      </c>
      <c r="M808" s="330"/>
      <c r="N808" s="330" t="s">
        <v>2719</v>
      </c>
      <c r="O808" s="330" t="s">
        <v>2724</v>
      </c>
      <c r="P808" s="330" t="s">
        <v>2766</v>
      </c>
      <c r="Q808" s="330" t="s">
        <v>2717</v>
      </c>
      <c r="R808" s="330" t="s">
        <v>2719</v>
      </c>
      <c r="S808" s="330" t="s">
        <v>2718</v>
      </c>
      <c r="T808" s="330" t="s">
        <v>2719</v>
      </c>
      <c r="U808" s="331">
        <v>4.5090735849612E-5</v>
      </c>
      <c r="V808" s="330" t="s">
        <v>2718</v>
      </c>
      <c r="W808" s="330" t="b">
        <v>1</v>
      </c>
      <c r="X808" s="330">
        <v>2021.0</v>
      </c>
      <c r="Y808" s="330" t="s">
        <v>2736</v>
      </c>
      <c r="Z808" s="330" t="s">
        <v>2713</v>
      </c>
      <c r="AA808" s="330"/>
      <c r="AB808" s="332" t="s">
        <v>2767</v>
      </c>
      <c r="AC808" s="330" t="s">
        <v>2737</v>
      </c>
      <c r="AD808" s="330" t="s">
        <v>419</v>
      </c>
    </row>
    <row r="809" ht="15.75" customHeight="1">
      <c r="A809" s="329" t="s">
        <v>418</v>
      </c>
      <c r="B809" s="330" t="s">
        <v>2710</v>
      </c>
      <c r="C809" s="330">
        <v>796.0</v>
      </c>
      <c r="D809" s="330">
        <v>200.0</v>
      </c>
      <c r="E809" s="330" t="s">
        <v>974</v>
      </c>
      <c r="F809" s="330" t="s">
        <v>2757</v>
      </c>
      <c r="G809" s="330"/>
      <c r="H809" s="330" t="s">
        <v>962</v>
      </c>
      <c r="I809" s="330" t="s">
        <v>2729</v>
      </c>
      <c r="J809" s="330"/>
      <c r="K809" s="330" t="s">
        <v>1188</v>
      </c>
      <c r="L809" s="330" t="s">
        <v>2733</v>
      </c>
      <c r="M809" s="330"/>
      <c r="N809" s="330" t="s">
        <v>2719</v>
      </c>
      <c r="O809" s="330" t="s">
        <v>2721</v>
      </c>
      <c r="P809" s="330" t="s">
        <v>2766</v>
      </c>
      <c r="Q809" s="330" t="s">
        <v>2717</v>
      </c>
      <c r="R809" s="330" t="s">
        <v>2719</v>
      </c>
      <c r="S809" s="330" t="s">
        <v>2718</v>
      </c>
      <c r="T809" s="330" t="s">
        <v>2719</v>
      </c>
      <c r="U809" s="331">
        <v>5.658314588588E-6</v>
      </c>
      <c r="V809" s="330" t="s">
        <v>2718</v>
      </c>
      <c r="W809" s="330" t="b">
        <v>1</v>
      </c>
      <c r="X809" s="330">
        <v>2021.0</v>
      </c>
      <c r="Y809" s="330" t="s">
        <v>2736</v>
      </c>
      <c r="Z809" s="330" t="s">
        <v>2713</v>
      </c>
      <c r="AA809" s="330"/>
      <c r="AB809" s="332" t="s">
        <v>2767</v>
      </c>
      <c r="AC809" s="330" t="s">
        <v>2737</v>
      </c>
      <c r="AD809" s="330" t="s">
        <v>419</v>
      </c>
    </row>
    <row r="810" ht="15.75" customHeight="1">
      <c r="A810" s="329" t="s">
        <v>418</v>
      </c>
      <c r="B810" s="330" t="s">
        <v>2710</v>
      </c>
      <c r="C810" s="330">
        <v>797.0</v>
      </c>
      <c r="D810" s="330">
        <v>201.0</v>
      </c>
      <c r="E810" s="330" t="s">
        <v>974</v>
      </c>
      <c r="F810" s="330" t="s">
        <v>2757</v>
      </c>
      <c r="G810" s="330"/>
      <c r="H810" s="330" t="s">
        <v>962</v>
      </c>
      <c r="I810" s="330" t="s">
        <v>2729</v>
      </c>
      <c r="J810" s="330"/>
      <c r="K810" s="330" t="s">
        <v>1188</v>
      </c>
      <c r="L810" s="330" t="s">
        <v>2748</v>
      </c>
      <c r="M810" s="330"/>
      <c r="N810" s="330" t="s">
        <v>2719</v>
      </c>
      <c r="O810" s="330" t="s">
        <v>2735</v>
      </c>
      <c r="P810" s="330" t="s">
        <v>2766</v>
      </c>
      <c r="Q810" s="330" t="s">
        <v>2717</v>
      </c>
      <c r="R810" s="330" t="s">
        <v>2719</v>
      </c>
      <c r="S810" s="330" t="s">
        <v>2718</v>
      </c>
      <c r="T810" s="330" t="s">
        <v>2719</v>
      </c>
      <c r="U810" s="330">
        <v>0.65573232449327</v>
      </c>
      <c r="V810" s="330" t="s">
        <v>2718</v>
      </c>
      <c r="W810" s="330" t="b">
        <v>1</v>
      </c>
      <c r="X810" s="330">
        <v>2021.0</v>
      </c>
      <c r="Y810" s="330" t="s">
        <v>2736</v>
      </c>
      <c r="Z810" s="330" t="s">
        <v>2713</v>
      </c>
      <c r="AA810" s="330"/>
      <c r="AB810" s="332" t="s">
        <v>2767</v>
      </c>
      <c r="AC810" s="330" t="s">
        <v>2737</v>
      </c>
      <c r="AD810" s="330" t="s">
        <v>419</v>
      </c>
    </row>
    <row r="811" ht="15.75" customHeight="1">
      <c r="A811" s="329" t="s">
        <v>418</v>
      </c>
      <c r="B811" s="330" t="s">
        <v>2710</v>
      </c>
      <c r="C811" s="330">
        <v>798.0</v>
      </c>
      <c r="D811" s="330">
        <v>201.0</v>
      </c>
      <c r="E811" s="330" t="s">
        <v>974</v>
      </c>
      <c r="F811" s="330" t="s">
        <v>2757</v>
      </c>
      <c r="G811" s="330"/>
      <c r="H811" s="330" t="s">
        <v>962</v>
      </c>
      <c r="I811" s="330" t="s">
        <v>2729</v>
      </c>
      <c r="J811" s="330"/>
      <c r="K811" s="330" t="s">
        <v>1188</v>
      </c>
      <c r="L811" s="330" t="s">
        <v>2748</v>
      </c>
      <c r="M811" s="330"/>
      <c r="N811" s="330" t="s">
        <v>2719</v>
      </c>
      <c r="O811" s="330" t="s">
        <v>2716</v>
      </c>
      <c r="P811" s="330" t="s">
        <v>2766</v>
      </c>
      <c r="Q811" s="330" t="s">
        <v>2717</v>
      </c>
      <c r="R811" s="330" t="s">
        <v>2719</v>
      </c>
      <c r="S811" s="330" t="s">
        <v>2718</v>
      </c>
      <c r="T811" s="330" t="s">
        <v>2719</v>
      </c>
      <c r="U811" s="330">
        <v>0.642150720481688</v>
      </c>
      <c r="V811" s="330" t="s">
        <v>2718</v>
      </c>
      <c r="W811" s="330" t="b">
        <v>1</v>
      </c>
      <c r="X811" s="330">
        <v>2021.0</v>
      </c>
      <c r="Y811" s="330" t="s">
        <v>2736</v>
      </c>
      <c r="Z811" s="330" t="s">
        <v>2713</v>
      </c>
      <c r="AA811" s="330"/>
      <c r="AB811" s="332" t="s">
        <v>2767</v>
      </c>
      <c r="AC811" s="330" t="s">
        <v>2737</v>
      </c>
      <c r="AD811" s="330" t="s">
        <v>419</v>
      </c>
    </row>
    <row r="812" ht="15.75" customHeight="1">
      <c r="A812" s="329" t="s">
        <v>418</v>
      </c>
      <c r="B812" s="330" t="s">
        <v>2710</v>
      </c>
      <c r="C812" s="330">
        <v>799.0</v>
      </c>
      <c r="D812" s="330">
        <v>201.0</v>
      </c>
      <c r="E812" s="330" t="s">
        <v>974</v>
      </c>
      <c r="F812" s="330" t="s">
        <v>2757</v>
      </c>
      <c r="G812" s="330"/>
      <c r="H812" s="330" t="s">
        <v>962</v>
      </c>
      <c r="I812" s="330" t="s">
        <v>2729</v>
      </c>
      <c r="J812" s="330"/>
      <c r="K812" s="330" t="s">
        <v>1188</v>
      </c>
      <c r="L812" s="330" t="s">
        <v>2748</v>
      </c>
      <c r="M812" s="330"/>
      <c r="N812" s="330" t="s">
        <v>2719</v>
      </c>
      <c r="O812" s="330" t="s">
        <v>2724</v>
      </c>
      <c r="P812" s="330" t="s">
        <v>2766</v>
      </c>
      <c r="Q812" s="330" t="s">
        <v>2717</v>
      </c>
      <c r="R812" s="330" t="s">
        <v>2719</v>
      </c>
      <c r="S812" s="330" t="s">
        <v>2718</v>
      </c>
      <c r="T812" s="330" t="s">
        <v>2719</v>
      </c>
      <c r="U812" s="331">
        <v>4.5090735849612E-5</v>
      </c>
      <c r="V812" s="330" t="s">
        <v>2718</v>
      </c>
      <c r="W812" s="330" t="b">
        <v>1</v>
      </c>
      <c r="X812" s="330">
        <v>2021.0</v>
      </c>
      <c r="Y812" s="330" t="s">
        <v>2736</v>
      </c>
      <c r="Z812" s="330" t="s">
        <v>2713</v>
      </c>
      <c r="AA812" s="330"/>
      <c r="AB812" s="332" t="s">
        <v>2767</v>
      </c>
      <c r="AC812" s="330" t="s">
        <v>2737</v>
      </c>
      <c r="AD812" s="330" t="s">
        <v>419</v>
      </c>
    </row>
    <row r="813" ht="15.75" customHeight="1">
      <c r="A813" s="329" t="s">
        <v>418</v>
      </c>
      <c r="B813" s="330" t="s">
        <v>2710</v>
      </c>
      <c r="C813" s="330">
        <v>800.0</v>
      </c>
      <c r="D813" s="330">
        <v>201.0</v>
      </c>
      <c r="E813" s="330" t="s">
        <v>974</v>
      </c>
      <c r="F813" s="330" t="s">
        <v>2757</v>
      </c>
      <c r="G813" s="330"/>
      <c r="H813" s="330" t="s">
        <v>962</v>
      </c>
      <c r="I813" s="330" t="s">
        <v>2729</v>
      </c>
      <c r="J813" s="330"/>
      <c r="K813" s="330" t="s">
        <v>1188</v>
      </c>
      <c r="L813" s="330" t="s">
        <v>2748</v>
      </c>
      <c r="M813" s="330"/>
      <c r="N813" s="330" t="s">
        <v>2719</v>
      </c>
      <c r="O813" s="330" t="s">
        <v>2721</v>
      </c>
      <c r="P813" s="330" t="s">
        <v>2766</v>
      </c>
      <c r="Q813" s="330" t="s">
        <v>2717</v>
      </c>
      <c r="R813" s="330" t="s">
        <v>2719</v>
      </c>
      <c r="S813" s="330" t="s">
        <v>2718</v>
      </c>
      <c r="T813" s="330" t="s">
        <v>2719</v>
      </c>
      <c r="U813" s="331">
        <v>5.658314588588E-6</v>
      </c>
      <c r="V813" s="330" t="s">
        <v>2718</v>
      </c>
      <c r="W813" s="330" t="b">
        <v>1</v>
      </c>
      <c r="X813" s="330">
        <v>2021.0</v>
      </c>
      <c r="Y813" s="330" t="s">
        <v>2736</v>
      </c>
      <c r="Z813" s="330" t="s">
        <v>2713</v>
      </c>
      <c r="AA813" s="330"/>
      <c r="AB813" s="332" t="s">
        <v>2767</v>
      </c>
      <c r="AC813" s="330" t="s">
        <v>2737</v>
      </c>
      <c r="AD813" s="330" t="s">
        <v>419</v>
      </c>
    </row>
    <row r="814" ht="15.75" customHeight="1">
      <c r="A814" s="329" t="s">
        <v>418</v>
      </c>
      <c r="B814" s="330" t="s">
        <v>2710</v>
      </c>
      <c r="C814" s="330">
        <v>801.0</v>
      </c>
      <c r="D814" s="330">
        <v>202.0</v>
      </c>
      <c r="E814" s="330" t="s">
        <v>974</v>
      </c>
      <c r="F814" s="330" t="s">
        <v>2757</v>
      </c>
      <c r="G814" s="330"/>
      <c r="H814" s="330" t="s">
        <v>962</v>
      </c>
      <c r="I814" s="330" t="s">
        <v>2729</v>
      </c>
      <c r="J814" s="330"/>
      <c r="K814" s="330" t="s">
        <v>1188</v>
      </c>
      <c r="L814" s="330" t="s">
        <v>2749</v>
      </c>
      <c r="M814" s="330"/>
      <c r="N814" s="330" t="s">
        <v>2719</v>
      </c>
      <c r="O814" s="330" t="s">
        <v>2735</v>
      </c>
      <c r="P814" s="330" t="s">
        <v>2766</v>
      </c>
      <c r="Q814" s="330" t="s">
        <v>2717</v>
      </c>
      <c r="R814" s="330" t="s">
        <v>2719</v>
      </c>
      <c r="S814" s="330" t="s">
        <v>2718</v>
      </c>
      <c r="T814" s="330" t="s">
        <v>2719</v>
      </c>
      <c r="U814" s="330">
        <v>0.82850866920601</v>
      </c>
      <c r="V814" s="330" t="s">
        <v>2718</v>
      </c>
      <c r="W814" s="330" t="b">
        <v>1</v>
      </c>
      <c r="X814" s="330">
        <v>2021.0</v>
      </c>
      <c r="Y814" s="330" t="s">
        <v>2736</v>
      </c>
      <c r="Z814" s="330" t="s">
        <v>2713</v>
      </c>
      <c r="AA814" s="330"/>
      <c r="AB814" s="332" t="s">
        <v>2767</v>
      </c>
      <c r="AC814" s="330" t="s">
        <v>2737</v>
      </c>
      <c r="AD814" s="330" t="s">
        <v>419</v>
      </c>
    </row>
    <row r="815" ht="15.75" customHeight="1">
      <c r="A815" s="329" t="s">
        <v>418</v>
      </c>
      <c r="B815" s="330" t="s">
        <v>2710</v>
      </c>
      <c r="C815" s="330">
        <v>802.0</v>
      </c>
      <c r="D815" s="330">
        <v>202.0</v>
      </c>
      <c r="E815" s="330" t="s">
        <v>974</v>
      </c>
      <c r="F815" s="330" t="s">
        <v>2757</v>
      </c>
      <c r="G815" s="330"/>
      <c r="H815" s="330" t="s">
        <v>962</v>
      </c>
      <c r="I815" s="330" t="s">
        <v>2729</v>
      </c>
      <c r="J815" s="330"/>
      <c r="K815" s="330" t="s">
        <v>1188</v>
      </c>
      <c r="L815" s="330" t="s">
        <v>2749</v>
      </c>
      <c r="M815" s="330"/>
      <c r="N815" s="330" t="s">
        <v>2719</v>
      </c>
      <c r="O815" s="330" t="s">
        <v>2716</v>
      </c>
      <c r="P815" s="330" t="s">
        <v>2766</v>
      </c>
      <c r="Q815" s="330" t="s">
        <v>2717</v>
      </c>
      <c r="R815" s="330" t="s">
        <v>2719</v>
      </c>
      <c r="S815" s="330" t="s">
        <v>2718</v>
      </c>
      <c r="T815" s="330" t="s">
        <v>2719</v>
      </c>
      <c r="U815" s="330">
        <v>0.814922065194427</v>
      </c>
      <c r="V815" s="330" t="s">
        <v>2718</v>
      </c>
      <c r="W815" s="330" t="b">
        <v>1</v>
      </c>
      <c r="X815" s="330">
        <v>2021.0</v>
      </c>
      <c r="Y815" s="330" t="s">
        <v>2736</v>
      </c>
      <c r="Z815" s="330" t="s">
        <v>2713</v>
      </c>
      <c r="AA815" s="330"/>
      <c r="AB815" s="332" t="s">
        <v>2767</v>
      </c>
      <c r="AC815" s="330" t="s">
        <v>2737</v>
      </c>
      <c r="AD815" s="330" t="s">
        <v>419</v>
      </c>
    </row>
    <row r="816" ht="15.75" customHeight="1">
      <c r="A816" s="329" t="s">
        <v>418</v>
      </c>
      <c r="B816" s="330" t="s">
        <v>2710</v>
      </c>
      <c r="C816" s="330">
        <v>803.0</v>
      </c>
      <c r="D816" s="330">
        <v>202.0</v>
      </c>
      <c r="E816" s="330" t="s">
        <v>974</v>
      </c>
      <c r="F816" s="330" t="s">
        <v>2757</v>
      </c>
      <c r="G816" s="330"/>
      <c r="H816" s="330" t="s">
        <v>962</v>
      </c>
      <c r="I816" s="330" t="s">
        <v>2729</v>
      </c>
      <c r="J816" s="330"/>
      <c r="K816" s="330" t="s">
        <v>1188</v>
      </c>
      <c r="L816" s="330" t="s">
        <v>2749</v>
      </c>
      <c r="M816" s="330"/>
      <c r="N816" s="330" t="s">
        <v>2719</v>
      </c>
      <c r="O816" s="330" t="s">
        <v>2724</v>
      </c>
      <c r="P816" s="330" t="s">
        <v>2766</v>
      </c>
      <c r="Q816" s="330" t="s">
        <v>2717</v>
      </c>
      <c r="R816" s="330" t="s">
        <v>2719</v>
      </c>
      <c r="S816" s="330" t="s">
        <v>2718</v>
      </c>
      <c r="T816" s="330" t="s">
        <v>2719</v>
      </c>
      <c r="U816" s="331">
        <v>4.5090735849612E-5</v>
      </c>
      <c r="V816" s="330" t="s">
        <v>2718</v>
      </c>
      <c r="W816" s="330" t="b">
        <v>1</v>
      </c>
      <c r="X816" s="330">
        <v>2021.0</v>
      </c>
      <c r="Y816" s="330" t="s">
        <v>2736</v>
      </c>
      <c r="Z816" s="330" t="s">
        <v>2713</v>
      </c>
      <c r="AA816" s="330"/>
      <c r="AB816" s="332" t="s">
        <v>2767</v>
      </c>
      <c r="AC816" s="330" t="s">
        <v>2737</v>
      </c>
      <c r="AD816" s="330" t="s">
        <v>419</v>
      </c>
    </row>
    <row r="817" ht="15.75" customHeight="1">
      <c r="A817" s="329" t="s">
        <v>418</v>
      </c>
      <c r="B817" s="330" t="s">
        <v>2710</v>
      </c>
      <c r="C817" s="330">
        <v>804.0</v>
      </c>
      <c r="D817" s="330">
        <v>202.0</v>
      </c>
      <c r="E817" s="330" t="s">
        <v>974</v>
      </c>
      <c r="F817" s="330" t="s">
        <v>2757</v>
      </c>
      <c r="G817" s="330"/>
      <c r="H817" s="330" t="s">
        <v>962</v>
      </c>
      <c r="I817" s="330" t="s">
        <v>2729</v>
      </c>
      <c r="J817" s="330"/>
      <c r="K817" s="330" t="s">
        <v>1188</v>
      </c>
      <c r="L817" s="330" t="s">
        <v>2749</v>
      </c>
      <c r="M817" s="330"/>
      <c r="N817" s="330" t="s">
        <v>2719</v>
      </c>
      <c r="O817" s="330" t="s">
        <v>2721</v>
      </c>
      <c r="P817" s="330" t="s">
        <v>2766</v>
      </c>
      <c r="Q817" s="330" t="s">
        <v>2717</v>
      </c>
      <c r="R817" s="330" t="s">
        <v>2719</v>
      </c>
      <c r="S817" s="330" t="s">
        <v>2718</v>
      </c>
      <c r="T817" s="330" t="s">
        <v>2719</v>
      </c>
      <c r="U817" s="331">
        <v>5.658314588588E-6</v>
      </c>
      <c r="V817" s="330" t="s">
        <v>2718</v>
      </c>
      <c r="W817" s="330" t="b">
        <v>1</v>
      </c>
      <c r="X817" s="330">
        <v>2021.0</v>
      </c>
      <c r="Y817" s="330" t="s">
        <v>2736</v>
      </c>
      <c r="Z817" s="330" t="s">
        <v>2713</v>
      </c>
      <c r="AA817" s="330"/>
      <c r="AB817" s="332" t="s">
        <v>2767</v>
      </c>
      <c r="AC817" s="330" t="s">
        <v>2737</v>
      </c>
      <c r="AD817" s="330" t="s">
        <v>419</v>
      </c>
    </row>
    <row r="818" ht="15.75" customHeight="1">
      <c r="A818" s="329" t="s">
        <v>418</v>
      </c>
      <c r="B818" s="330" t="s">
        <v>2710</v>
      </c>
      <c r="C818" s="330">
        <v>805.0</v>
      </c>
      <c r="D818" s="330">
        <v>203.0</v>
      </c>
      <c r="E818" s="330" t="s">
        <v>974</v>
      </c>
      <c r="F818" s="330" t="s">
        <v>2757</v>
      </c>
      <c r="G818" s="330"/>
      <c r="H818" s="330" t="s">
        <v>962</v>
      </c>
      <c r="I818" s="330" t="s">
        <v>2729</v>
      </c>
      <c r="J818" s="330"/>
      <c r="K818" s="330" t="s">
        <v>1188</v>
      </c>
      <c r="L818" s="330" t="s">
        <v>2750</v>
      </c>
      <c r="M818" s="330"/>
      <c r="N818" s="330" t="s">
        <v>2719</v>
      </c>
      <c r="O818" s="330" t="s">
        <v>2735</v>
      </c>
      <c r="P818" s="330" t="s">
        <v>2766</v>
      </c>
      <c r="Q818" s="330" t="s">
        <v>2717</v>
      </c>
      <c r="R818" s="330" t="s">
        <v>2719</v>
      </c>
      <c r="S818" s="330" t="s">
        <v>2718</v>
      </c>
      <c r="T818" s="330" t="s">
        <v>2719</v>
      </c>
      <c r="U818" s="330">
        <v>1.00128001391874</v>
      </c>
      <c r="V818" s="330" t="s">
        <v>2718</v>
      </c>
      <c r="W818" s="330" t="b">
        <v>1</v>
      </c>
      <c r="X818" s="330">
        <v>2021.0</v>
      </c>
      <c r="Y818" s="330" t="s">
        <v>2736</v>
      </c>
      <c r="Z818" s="330" t="s">
        <v>2713</v>
      </c>
      <c r="AA818" s="330"/>
      <c r="AB818" s="332" t="s">
        <v>2767</v>
      </c>
      <c r="AC818" s="330" t="s">
        <v>2737</v>
      </c>
      <c r="AD818" s="330" t="s">
        <v>419</v>
      </c>
    </row>
    <row r="819" ht="15.75" customHeight="1">
      <c r="A819" s="329" t="s">
        <v>418</v>
      </c>
      <c r="B819" s="330" t="s">
        <v>2710</v>
      </c>
      <c r="C819" s="330">
        <v>806.0</v>
      </c>
      <c r="D819" s="330">
        <v>203.0</v>
      </c>
      <c r="E819" s="330" t="s">
        <v>974</v>
      </c>
      <c r="F819" s="330" t="s">
        <v>2757</v>
      </c>
      <c r="G819" s="330"/>
      <c r="H819" s="330" t="s">
        <v>962</v>
      </c>
      <c r="I819" s="330" t="s">
        <v>2729</v>
      </c>
      <c r="J819" s="330"/>
      <c r="K819" s="330" t="s">
        <v>1188</v>
      </c>
      <c r="L819" s="330" t="s">
        <v>2750</v>
      </c>
      <c r="M819" s="330"/>
      <c r="N819" s="330" t="s">
        <v>2719</v>
      </c>
      <c r="O819" s="330" t="s">
        <v>2716</v>
      </c>
      <c r="P819" s="330" t="s">
        <v>2766</v>
      </c>
      <c r="Q819" s="330" t="s">
        <v>2717</v>
      </c>
      <c r="R819" s="330" t="s">
        <v>2719</v>
      </c>
      <c r="S819" s="330" t="s">
        <v>2718</v>
      </c>
      <c r="T819" s="330" t="s">
        <v>2719</v>
      </c>
      <c r="U819" s="330">
        <v>0.98770151677085</v>
      </c>
      <c r="V819" s="330" t="s">
        <v>2718</v>
      </c>
      <c r="W819" s="330" t="b">
        <v>1</v>
      </c>
      <c r="X819" s="330">
        <v>2021.0</v>
      </c>
      <c r="Y819" s="330" t="s">
        <v>2736</v>
      </c>
      <c r="Z819" s="330" t="s">
        <v>2713</v>
      </c>
      <c r="AA819" s="330"/>
      <c r="AB819" s="332" t="s">
        <v>2767</v>
      </c>
      <c r="AC819" s="330" t="s">
        <v>2737</v>
      </c>
      <c r="AD819" s="330" t="s">
        <v>419</v>
      </c>
    </row>
    <row r="820" ht="15.75" customHeight="1">
      <c r="A820" s="329" t="s">
        <v>418</v>
      </c>
      <c r="B820" s="330" t="s">
        <v>2710</v>
      </c>
      <c r="C820" s="330">
        <v>807.0</v>
      </c>
      <c r="D820" s="330">
        <v>203.0</v>
      </c>
      <c r="E820" s="330" t="s">
        <v>974</v>
      </c>
      <c r="F820" s="330" t="s">
        <v>2757</v>
      </c>
      <c r="G820" s="330"/>
      <c r="H820" s="330" t="s">
        <v>962</v>
      </c>
      <c r="I820" s="330" t="s">
        <v>2729</v>
      </c>
      <c r="J820" s="330"/>
      <c r="K820" s="330" t="s">
        <v>1188</v>
      </c>
      <c r="L820" s="330" t="s">
        <v>2750</v>
      </c>
      <c r="M820" s="330"/>
      <c r="N820" s="330" t="s">
        <v>2719</v>
      </c>
      <c r="O820" s="330" t="s">
        <v>2724</v>
      </c>
      <c r="P820" s="330" t="s">
        <v>2766</v>
      </c>
      <c r="Q820" s="330" t="s">
        <v>2717</v>
      </c>
      <c r="R820" s="330" t="s">
        <v>2719</v>
      </c>
      <c r="S820" s="330" t="s">
        <v>2718</v>
      </c>
      <c r="T820" s="330" t="s">
        <v>2719</v>
      </c>
      <c r="U820" s="331">
        <v>4.5090735849612E-5</v>
      </c>
      <c r="V820" s="330" t="s">
        <v>2718</v>
      </c>
      <c r="W820" s="330" t="b">
        <v>1</v>
      </c>
      <c r="X820" s="330">
        <v>2021.0</v>
      </c>
      <c r="Y820" s="330" t="s">
        <v>2736</v>
      </c>
      <c r="Z820" s="330" t="s">
        <v>2713</v>
      </c>
      <c r="AA820" s="330"/>
      <c r="AB820" s="332" t="s">
        <v>2767</v>
      </c>
      <c r="AC820" s="330" t="s">
        <v>2737</v>
      </c>
      <c r="AD820" s="330" t="s">
        <v>419</v>
      </c>
    </row>
    <row r="821" ht="15.75" customHeight="1">
      <c r="A821" s="329" t="s">
        <v>418</v>
      </c>
      <c r="B821" s="330" t="s">
        <v>2710</v>
      </c>
      <c r="C821" s="330">
        <v>808.0</v>
      </c>
      <c r="D821" s="330">
        <v>203.0</v>
      </c>
      <c r="E821" s="330" t="s">
        <v>974</v>
      </c>
      <c r="F821" s="330" t="s">
        <v>2757</v>
      </c>
      <c r="G821" s="330"/>
      <c r="H821" s="330" t="s">
        <v>962</v>
      </c>
      <c r="I821" s="330" t="s">
        <v>2729</v>
      </c>
      <c r="J821" s="330"/>
      <c r="K821" s="330" t="s">
        <v>1188</v>
      </c>
      <c r="L821" s="330" t="s">
        <v>2750</v>
      </c>
      <c r="M821" s="330"/>
      <c r="N821" s="330" t="s">
        <v>2719</v>
      </c>
      <c r="O821" s="330" t="s">
        <v>2721</v>
      </c>
      <c r="P821" s="330" t="s">
        <v>2766</v>
      </c>
      <c r="Q821" s="330" t="s">
        <v>2717</v>
      </c>
      <c r="R821" s="330" t="s">
        <v>2719</v>
      </c>
      <c r="S821" s="330" t="s">
        <v>2718</v>
      </c>
      <c r="T821" s="330" t="s">
        <v>2719</v>
      </c>
      <c r="U821" s="331">
        <v>5.658314588588E-6</v>
      </c>
      <c r="V821" s="330" t="s">
        <v>2718</v>
      </c>
      <c r="W821" s="330" t="b">
        <v>1</v>
      </c>
      <c r="X821" s="330">
        <v>2021.0</v>
      </c>
      <c r="Y821" s="330" t="s">
        <v>2736</v>
      </c>
      <c r="Z821" s="330" t="s">
        <v>2713</v>
      </c>
      <c r="AA821" s="330"/>
      <c r="AB821" s="332" t="s">
        <v>2767</v>
      </c>
      <c r="AC821" s="330" t="s">
        <v>2737</v>
      </c>
      <c r="AD821" s="330" t="s">
        <v>419</v>
      </c>
    </row>
    <row r="822" ht="15.75" customHeight="1">
      <c r="A822" s="329" t="s">
        <v>418</v>
      </c>
      <c r="B822" s="330" t="s">
        <v>2710</v>
      </c>
      <c r="C822" s="330">
        <v>809.0</v>
      </c>
      <c r="D822" s="330">
        <v>204.0</v>
      </c>
      <c r="E822" s="330" t="s">
        <v>974</v>
      </c>
      <c r="F822" s="330" t="s">
        <v>2758</v>
      </c>
      <c r="G822" s="330"/>
      <c r="H822" s="330" t="s">
        <v>962</v>
      </c>
      <c r="I822" s="330" t="s">
        <v>2729</v>
      </c>
      <c r="J822" s="330"/>
      <c r="K822" s="330" t="s">
        <v>1188</v>
      </c>
      <c r="L822" s="330" t="s">
        <v>2733</v>
      </c>
      <c r="M822" s="330"/>
      <c r="N822" s="330" t="s">
        <v>2719</v>
      </c>
      <c r="O822" s="330" t="s">
        <v>2735</v>
      </c>
      <c r="P822" s="330" t="s">
        <v>2766</v>
      </c>
      <c r="Q822" s="330" t="s">
        <v>2717</v>
      </c>
      <c r="R822" s="330" t="s">
        <v>2719</v>
      </c>
      <c r="S822" s="330" t="s">
        <v>2718</v>
      </c>
      <c r="T822" s="330" t="s">
        <v>2719</v>
      </c>
      <c r="U822" s="330">
        <v>0.572132580498838</v>
      </c>
      <c r="V822" s="330" t="s">
        <v>2718</v>
      </c>
      <c r="W822" s="330" t="b">
        <v>1</v>
      </c>
      <c r="X822" s="330">
        <v>2021.0</v>
      </c>
      <c r="Y822" s="330" t="s">
        <v>2736</v>
      </c>
      <c r="Z822" s="330" t="s">
        <v>2713</v>
      </c>
      <c r="AA822" s="330"/>
      <c r="AB822" s="332" t="s">
        <v>2767</v>
      </c>
      <c r="AC822" s="330" t="s">
        <v>2737</v>
      </c>
      <c r="AD822" s="330" t="s">
        <v>419</v>
      </c>
    </row>
    <row r="823" ht="15.75" customHeight="1">
      <c r="A823" s="329" t="s">
        <v>418</v>
      </c>
      <c r="B823" s="330" t="s">
        <v>2710</v>
      </c>
      <c r="C823" s="330">
        <v>810.0</v>
      </c>
      <c r="D823" s="330">
        <v>204.0</v>
      </c>
      <c r="E823" s="330" t="s">
        <v>974</v>
      </c>
      <c r="F823" s="330" t="s">
        <v>2758</v>
      </c>
      <c r="G823" s="330"/>
      <c r="H823" s="330" t="s">
        <v>962</v>
      </c>
      <c r="I823" s="330" t="s">
        <v>2729</v>
      </c>
      <c r="J823" s="330"/>
      <c r="K823" s="330" t="s">
        <v>1188</v>
      </c>
      <c r="L823" s="330" t="s">
        <v>2733</v>
      </c>
      <c r="M823" s="330"/>
      <c r="N823" s="330" t="s">
        <v>2719</v>
      </c>
      <c r="O823" s="330" t="s">
        <v>2716</v>
      </c>
      <c r="P823" s="330" t="s">
        <v>2766</v>
      </c>
      <c r="Q823" s="330" t="s">
        <v>2717</v>
      </c>
      <c r="R823" s="330" t="s">
        <v>2719</v>
      </c>
      <c r="S823" s="330" t="s">
        <v>2718</v>
      </c>
      <c r="T823" s="330" t="s">
        <v>2719</v>
      </c>
      <c r="U823" s="330">
        <v>0.566050960952937</v>
      </c>
      <c r="V823" s="330" t="s">
        <v>2718</v>
      </c>
      <c r="W823" s="330" t="b">
        <v>1</v>
      </c>
      <c r="X823" s="330">
        <v>2021.0</v>
      </c>
      <c r="Y823" s="330" t="s">
        <v>2736</v>
      </c>
      <c r="Z823" s="330" t="s">
        <v>2713</v>
      </c>
      <c r="AA823" s="330"/>
      <c r="AB823" s="332" t="s">
        <v>2767</v>
      </c>
      <c r="AC823" s="330" t="s">
        <v>2737</v>
      </c>
      <c r="AD823" s="330" t="s">
        <v>419</v>
      </c>
    </row>
    <row r="824" ht="15.75" customHeight="1">
      <c r="A824" s="329" t="s">
        <v>418</v>
      </c>
      <c r="B824" s="330" t="s">
        <v>2710</v>
      </c>
      <c r="C824" s="330">
        <v>811.0</v>
      </c>
      <c r="D824" s="330">
        <v>204.0</v>
      </c>
      <c r="E824" s="330" t="s">
        <v>974</v>
      </c>
      <c r="F824" s="330" t="s">
        <v>2758</v>
      </c>
      <c r="G824" s="330"/>
      <c r="H824" s="330" t="s">
        <v>962</v>
      </c>
      <c r="I824" s="330" t="s">
        <v>2729</v>
      </c>
      <c r="J824" s="330"/>
      <c r="K824" s="330" t="s">
        <v>1188</v>
      </c>
      <c r="L824" s="330" t="s">
        <v>2733</v>
      </c>
      <c r="M824" s="330"/>
      <c r="N824" s="330" t="s">
        <v>2719</v>
      </c>
      <c r="O824" s="330" t="s">
        <v>2724</v>
      </c>
      <c r="P824" s="330" t="s">
        <v>2766</v>
      </c>
      <c r="Q824" s="330" t="s">
        <v>2717</v>
      </c>
      <c r="R824" s="330" t="s">
        <v>2719</v>
      </c>
      <c r="S824" s="330" t="s">
        <v>2718</v>
      </c>
      <c r="T824" s="330" t="s">
        <v>2719</v>
      </c>
      <c r="U824" s="331">
        <v>2.00630968566627E-5</v>
      </c>
      <c r="V824" s="330" t="s">
        <v>2718</v>
      </c>
      <c r="W824" s="330" t="b">
        <v>1</v>
      </c>
      <c r="X824" s="330">
        <v>2021.0</v>
      </c>
      <c r="Y824" s="330" t="s">
        <v>2736</v>
      </c>
      <c r="Z824" s="330" t="s">
        <v>2713</v>
      </c>
      <c r="AA824" s="330"/>
      <c r="AB824" s="332" t="s">
        <v>2767</v>
      </c>
      <c r="AC824" s="330" t="s">
        <v>2737</v>
      </c>
      <c r="AD824" s="330" t="s">
        <v>419</v>
      </c>
    </row>
    <row r="825" ht="15.75" customHeight="1">
      <c r="A825" s="329" t="s">
        <v>418</v>
      </c>
      <c r="B825" s="330" t="s">
        <v>2710</v>
      </c>
      <c r="C825" s="330">
        <v>812.0</v>
      </c>
      <c r="D825" s="330">
        <v>204.0</v>
      </c>
      <c r="E825" s="330" t="s">
        <v>974</v>
      </c>
      <c r="F825" s="330" t="s">
        <v>2758</v>
      </c>
      <c r="G825" s="330"/>
      <c r="H825" s="330" t="s">
        <v>962</v>
      </c>
      <c r="I825" s="330" t="s">
        <v>2729</v>
      </c>
      <c r="J825" s="330"/>
      <c r="K825" s="330" t="s">
        <v>1188</v>
      </c>
      <c r="L825" s="330" t="s">
        <v>2733</v>
      </c>
      <c r="M825" s="330"/>
      <c r="N825" s="330" t="s">
        <v>2719</v>
      </c>
      <c r="O825" s="330" t="s">
        <v>2721</v>
      </c>
      <c r="P825" s="330" t="s">
        <v>2766</v>
      </c>
      <c r="Q825" s="330" t="s">
        <v>2717</v>
      </c>
      <c r="R825" s="330" t="s">
        <v>2719</v>
      </c>
      <c r="S825" s="330" t="s">
        <v>2718</v>
      </c>
      <c r="T825" s="330" t="s">
        <v>2719</v>
      </c>
      <c r="U825" s="331">
        <v>3.98839275727938E-6</v>
      </c>
      <c r="V825" s="330" t="s">
        <v>2718</v>
      </c>
      <c r="W825" s="330" t="b">
        <v>1</v>
      </c>
      <c r="X825" s="330">
        <v>2021.0</v>
      </c>
      <c r="Y825" s="330" t="s">
        <v>2736</v>
      </c>
      <c r="Z825" s="330" t="s">
        <v>2713</v>
      </c>
      <c r="AA825" s="330"/>
      <c r="AB825" s="332" t="s">
        <v>2767</v>
      </c>
      <c r="AC825" s="330" t="s">
        <v>2737</v>
      </c>
      <c r="AD825" s="330" t="s">
        <v>419</v>
      </c>
    </row>
    <row r="826" ht="15.75" customHeight="1">
      <c r="A826" s="329" t="s">
        <v>418</v>
      </c>
      <c r="B826" s="330" t="s">
        <v>2710</v>
      </c>
      <c r="C826" s="330">
        <v>813.0</v>
      </c>
      <c r="D826" s="330">
        <v>205.0</v>
      </c>
      <c r="E826" s="330" t="s">
        <v>974</v>
      </c>
      <c r="F826" s="330" t="s">
        <v>2758</v>
      </c>
      <c r="G826" s="330"/>
      <c r="H826" s="330" t="s">
        <v>962</v>
      </c>
      <c r="I826" s="330" t="s">
        <v>2729</v>
      </c>
      <c r="J826" s="330"/>
      <c r="K826" s="330" t="s">
        <v>1188</v>
      </c>
      <c r="L826" s="330" t="s">
        <v>2748</v>
      </c>
      <c r="M826" s="330"/>
      <c r="N826" s="330" t="s">
        <v>2719</v>
      </c>
      <c r="O826" s="330" t="s">
        <v>2735</v>
      </c>
      <c r="P826" s="330" t="s">
        <v>2766</v>
      </c>
      <c r="Q826" s="330" t="s">
        <v>2717</v>
      </c>
      <c r="R826" s="330" t="s">
        <v>2719</v>
      </c>
      <c r="S826" s="330" t="s">
        <v>2718</v>
      </c>
      <c r="T826" s="330" t="s">
        <v>2719</v>
      </c>
      <c r="U826" s="330">
        <v>0.530202464364273</v>
      </c>
      <c r="V826" s="330" t="s">
        <v>2718</v>
      </c>
      <c r="W826" s="330" t="b">
        <v>1</v>
      </c>
      <c r="X826" s="330">
        <v>2021.0</v>
      </c>
      <c r="Y826" s="330" t="s">
        <v>2736</v>
      </c>
      <c r="Z826" s="330" t="s">
        <v>2713</v>
      </c>
      <c r="AA826" s="330"/>
      <c r="AB826" s="332" t="s">
        <v>2767</v>
      </c>
      <c r="AC826" s="330" t="s">
        <v>2737</v>
      </c>
      <c r="AD826" s="330" t="s">
        <v>419</v>
      </c>
    </row>
    <row r="827" ht="15.75" customHeight="1">
      <c r="A827" s="329" t="s">
        <v>418</v>
      </c>
      <c r="B827" s="330" t="s">
        <v>2710</v>
      </c>
      <c r="C827" s="330">
        <v>814.0</v>
      </c>
      <c r="D827" s="330">
        <v>205.0</v>
      </c>
      <c r="E827" s="330" t="s">
        <v>974</v>
      </c>
      <c r="F827" s="330" t="s">
        <v>2758</v>
      </c>
      <c r="G827" s="330"/>
      <c r="H827" s="330" t="s">
        <v>962</v>
      </c>
      <c r="I827" s="330" t="s">
        <v>2729</v>
      </c>
      <c r="J827" s="330"/>
      <c r="K827" s="330" t="s">
        <v>1188</v>
      </c>
      <c r="L827" s="330" t="s">
        <v>2748</v>
      </c>
      <c r="M827" s="330"/>
      <c r="N827" s="330" t="s">
        <v>2719</v>
      </c>
      <c r="O827" s="330" t="s">
        <v>2716</v>
      </c>
      <c r="P827" s="330" t="s">
        <v>2766</v>
      </c>
      <c r="Q827" s="330" t="s">
        <v>2717</v>
      </c>
      <c r="R827" s="330" t="s">
        <v>2719</v>
      </c>
      <c r="S827" s="330" t="s">
        <v>2718</v>
      </c>
      <c r="T827" s="330" t="s">
        <v>2719</v>
      </c>
      <c r="U827" s="330">
        <v>0.524120844818372</v>
      </c>
      <c r="V827" s="330" t="s">
        <v>2718</v>
      </c>
      <c r="W827" s="330" t="b">
        <v>1</v>
      </c>
      <c r="X827" s="330">
        <v>2021.0</v>
      </c>
      <c r="Y827" s="330" t="s">
        <v>2736</v>
      </c>
      <c r="Z827" s="330" t="s">
        <v>2713</v>
      </c>
      <c r="AA827" s="330"/>
      <c r="AB827" s="332" t="s">
        <v>2767</v>
      </c>
      <c r="AC827" s="330" t="s">
        <v>2737</v>
      </c>
      <c r="AD827" s="330" t="s">
        <v>419</v>
      </c>
    </row>
    <row r="828" ht="15.75" customHeight="1">
      <c r="A828" s="329" t="s">
        <v>418</v>
      </c>
      <c r="B828" s="330" t="s">
        <v>2710</v>
      </c>
      <c r="C828" s="330">
        <v>815.0</v>
      </c>
      <c r="D828" s="330">
        <v>205.0</v>
      </c>
      <c r="E828" s="330" t="s">
        <v>974</v>
      </c>
      <c r="F828" s="330" t="s">
        <v>2758</v>
      </c>
      <c r="G828" s="330"/>
      <c r="H828" s="330" t="s">
        <v>962</v>
      </c>
      <c r="I828" s="330" t="s">
        <v>2729</v>
      </c>
      <c r="J828" s="330"/>
      <c r="K828" s="330" t="s">
        <v>1188</v>
      </c>
      <c r="L828" s="330" t="s">
        <v>2748</v>
      </c>
      <c r="M828" s="330"/>
      <c r="N828" s="330" t="s">
        <v>2719</v>
      </c>
      <c r="O828" s="330" t="s">
        <v>2724</v>
      </c>
      <c r="P828" s="330" t="s">
        <v>2766</v>
      </c>
      <c r="Q828" s="330" t="s">
        <v>2717</v>
      </c>
      <c r="R828" s="330" t="s">
        <v>2719</v>
      </c>
      <c r="S828" s="330" t="s">
        <v>2718</v>
      </c>
      <c r="T828" s="330" t="s">
        <v>2719</v>
      </c>
      <c r="U828" s="331">
        <v>2.00630968566627E-5</v>
      </c>
      <c r="V828" s="330" t="s">
        <v>2718</v>
      </c>
      <c r="W828" s="330" t="b">
        <v>1</v>
      </c>
      <c r="X828" s="330">
        <v>2021.0</v>
      </c>
      <c r="Y828" s="330" t="s">
        <v>2736</v>
      </c>
      <c r="Z828" s="330" t="s">
        <v>2713</v>
      </c>
      <c r="AA828" s="330"/>
      <c r="AB828" s="332" t="s">
        <v>2767</v>
      </c>
      <c r="AC828" s="330" t="s">
        <v>2737</v>
      </c>
      <c r="AD828" s="330" t="s">
        <v>419</v>
      </c>
    </row>
    <row r="829" ht="15.75" customHeight="1">
      <c r="A829" s="329" t="s">
        <v>418</v>
      </c>
      <c r="B829" s="330" t="s">
        <v>2710</v>
      </c>
      <c r="C829" s="330">
        <v>816.0</v>
      </c>
      <c r="D829" s="330">
        <v>205.0</v>
      </c>
      <c r="E829" s="330" t="s">
        <v>974</v>
      </c>
      <c r="F829" s="330" t="s">
        <v>2758</v>
      </c>
      <c r="G829" s="330"/>
      <c r="H829" s="330" t="s">
        <v>962</v>
      </c>
      <c r="I829" s="330" t="s">
        <v>2729</v>
      </c>
      <c r="J829" s="330"/>
      <c r="K829" s="330" t="s">
        <v>1188</v>
      </c>
      <c r="L829" s="330" t="s">
        <v>2748</v>
      </c>
      <c r="M829" s="330"/>
      <c r="N829" s="330" t="s">
        <v>2719</v>
      </c>
      <c r="O829" s="330" t="s">
        <v>2721</v>
      </c>
      <c r="P829" s="330" t="s">
        <v>2766</v>
      </c>
      <c r="Q829" s="330" t="s">
        <v>2717</v>
      </c>
      <c r="R829" s="330" t="s">
        <v>2719</v>
      </c>
      <c r="S829" s="330" t="s">
        <v>2718</v>
      </c>
      <c r="T829" s="330" t="s">
        <v>2719</v>
      </c>
      <c r="U829" s="331">
        <v>3.98839275727938E-6</v>
      </c>
      <c r="V829" s="330" t="s">
        <v>2718</v>
      </c>
      <c r="W829" s="330" t="b">
        <v>1</v>
      </c>
      <c r="X829" s="330">
        <v>2021.0</v>
      </c>
      <c r="Y829" s="330" t="s">
        <v>2736</v>
      </c>
      <c r="Z829" s="330" t="s">
        <v>2713</v>
      </c>
      <c r="AA829" s="330"/>
      <c r="AB829" s="332" t="s">
        <v>2767</v>
      </c>
      <c r="AC829" s="330" t="s">
        <v>2737</v>
      </c>
      <c r="AD829" s="330" t="s">
        <v>419</v>
      </c>
    </row>
    <row r="830" ht="15.75" customHeight="1">
      <c r="A830" s="329" t="s">
        <v>418</v>
      </c>
      <c r="B830" s="330" t="s">
        <v>2710</v>
      </c>
      <c r="C830" s="330">
        <v>817.0</v>
      </c>
      <c r="D830" s="330">
        <v>206.0</v>
      </c>
      <c r="E830" s="330" t="s">
        <v>974</v>
      </c>
      <c r="F830" s="330" t="s">
        <v>2758</v>
      </c>
      <c r="G830" s="330"/>
      <c r="H830" s="330" t="s">
        <v>962</v>
      </c>
      <c r="I830" s="330" t="s">
        <v>2729</v>
      </c>
      <c r="J830" s="330"/>
      <c r="K830" s="330" t="s">
        <v>1188</v>
      </c>
      <c r="L830" s="330" t="s">
        <v>2749</v>
      </c>
      <c r="M830" s="330"/>
      <c r="N830" s="330" t="s">
        <v>2719</v>
      </c>
      <c r="O830" s="330" t="s">
        <v>2735</v>
      </c>
      <c r="P830" s="330" t="s">
        <v>2766</v>
      </c>
      <c r="Q830" s="330" t="s">
        <v>2717</v>
      </c>
      <c r="R830" s="330" t="s">
        <v>2719</v>
      </c>
      <c r="S830" s="330" t="s">
        <v>2718</v>
      </c>
      <c r="T830" s="330" t="s">
        <v>2719</v>
      </c>
      <c r="U830" s="330">
        <v>0.575778202617222</v>
      </c>
      <c r="V830" s="330" t="s">
        <v>2718</v>
      </c>
      <c r="W830" s="330" t="b">
        <v>1</v>
      </c>
      <c r="X830" s="330">
        <v>2021.0</v>
      </c>
      <c r="Y830" s="330" t="s">
        <v>2736</v>
      </c>
      <c r="Z830" s="330" t="s">
        <v>2713</v>
      </c>
      <c r="AA830" s="330"/>
      <c r="AB830" s="332" t="s">
        <v>2767</v>
      </c>
      <c r="AC830" s="330" t="s">
        <v>2737</v>
      </c>
      <c r="AD830" s="330" t="s">
        <v>419</v>
      </c>
    </row>
    <row r="831" ht="15.75" customHeight="1">
      <c r="A831" s="329" t="s">
        <v>418</v>
      </c>
      <c r="B831" s="330" t="s">
        <v>2710</v>
      </c>
      <c r="C831" s="330">
        <v>818.0</v>
      </c>
      <c r="D831" s="330">
        <v>206.0</v>
      </c>
      <c r="E831" s="330" t="s">
        <v>974</v>
      </c>
      <c r="F831" s="330" t="s">
        <v>2758</v>
      </c>
      <c r="G831" s="330"/>
      <c r="H831" s="330" t="s">
        <v>962</v>
      </c>
      <c r="I831" s="330" t="s">
        <v>2729</v>
      </c>
      <c r="J831" s="330"/>
      <c r="K831" s="330" t="s">
        <v>1188</v>
      </c>
      <c r="L831" s="330" t="s">
        <v>2749</v>
      </c>
      <c r="M831" s="330"/>
      <c r="N831" s="330" t="s">
        <v>2719</v>
      </c>
      <c r="O831" s="330" t="s">
        <v>2716</v>
      </c>
      <c r="P831" s="330" t="s">
        <v>2766</v>
      </c>
      <c r="Q831" s="330" t="s">
        <v>2717</v>
      </c>
      <c r="R831" s="330" t="s">
        <v>2719</v>
      </c>
      <c r="S831" s="330" t="s">
        <v>2718</v>
      </c>
      <c r="T831" s="330" t="s">
        <v>2719</v>
      </c>
      <c r="U831" s="330">
        <v>0.569699689935004</v>
      </c>
      <c r="V831" s="330" t="s">
        <v>2718</v>
      </c>
      <c r="W831" s="330" t="b">
        <v>1</v>
      </c>
      <c r="X831" s="330">
        <v>2021.0</v>
      </c>
      <c r="Y831" s="330" t="s">
        <v>2736</v>
      </c>
      <c r="Z831" s="330" t="s">
        <v>2713</v>
      </c>
      <c r="AA831" s="330"/>
      <c r="AB831" s="332" t="s">
        <v>2767</v>
      </c>
      <c r="AC831" s="330" t="s">
        <v>2737</v>
      </c>
      <c r="AD831" s="330" t="s">
        <v>419</v>
      </c>
    </row>
    <row r="832" ht="15.75" customHeight="1">
      <c r="A832" s="329" t="s">
        <v>418</v>
      </c>
      <c r="B832" s="330" t="s">
        <v>2710</v>
      </c>
      <c r="C832" s="330">
        <v>819.0</v>
      </c>
      <c r="D832" s="330">
        <v>206.0</v>
      </c>
      <c r="E832" s="330" t="s">
        <v>974</v>
      </c>
      <c r="F832" s="330" t="s">
        <v>2758</v>
      </c>
      <c r="G832" s="330"/>
      <c r="H832" s="330" t="s">
        <v>962</v>
      </c>
      <c r="I832" s="330" t="s">
        <v>2729</v>
      </c>
      <c r="J832" s="330"/>
      <c r="K832" s="330" t="s">
        <v>1188</v>
      </c>
      <c r="L832" s="330" t="s">
        <v>2749</v>
      </c>
      <c r="M832" s="330"/>
      <c r="N832" s="330" t="s">
        <v>2719</v>
      </c>
      <c r="O832" s="330" t="s">
        <v>2724</v>
      </c>
      <c r="P832" s="330" t="s">
        <v>2766</v>
      </c>
      <c r="Q832" s="330" t="s">
        <v>2717</v>
      </c>
      <c r="R832" s="330" t="s">
        <v>2719</v>
      </c>
      <c r="S832" s="330" t="s">
        <v>2718</v>
      </c>
      <c r="T832" s="330" t="s">
        <v>2719</v>
      </c>
      <c r="U832" s="331">
        <v>2.00630968566627E-5</v>
      </c>
      <c r="V832" s="330" t="s">
        <v>2718</v>
      </c>
      <c r="W832" s="330" t="b">
        <v>1</v>
      </c>
      <c r="X832" s="330">
        <v>2021.0</v>
      </c>
      <c r="Y832" s="330" t="s">
        <v>2736</v>
      </c>
      <c r="Z832" s="330" t="s">
        <v>2713</v>
      </c>
      <c r="AA832" s="330"/>
      <c r="AB832" s="332" t="s">
        <v>2767</v>
      </c>
      <c r="AC832" s="330" t="s">
        <v>2737</v>
      </c>
      <c r="AD832" s="330" t="s">
        <v>419</v>
      </c>
    </row>
    <row r="833" ht="15.75" customHeight="1">
      <c r="A833" s="329" t="s">
        <v>418</v>
      </c>
      <c r="B833" s="330" t="s">
        <v>2710</v>
      </c>
      <c r="C833" s="330">
        <v>820.0</v>
      </c>
      <c r="D833" s="330">
        <v>206.0</v>
      </c>
      <c r="E833" s="330" t="s">
        <v>974</v>
      </c>
      <c r="F833" s="330" t="s">
        <v>2758</v>
      </c>
      <c r="G833" s="330"/>
      <c r="H833" s="330" t="s">
        <v>962</v>
      </c>
      <c r="I833" s="330" t="s">
        <v>2729</v>
      </c>
      <c r="J833" s="330"/>
      <c r="K833" s="330" t="s">
        <v>1188</v>
      </c>
      <c r="L833" s="330" t="s">
        <v>2749</v>
      </c>
      <c r="M833" s="330"/>
      <c r="N833" s="330" t="s">
        <v>2719</v>
      </c>
      <c r="O833" s="330" t="s">
        <v>2721</v>
      </c>
      <c r="P833" s="330" t="s">
        <v>2766</v>
      </c>
      <c r="Q833" s="330" t="s">
        <v>2717</v>
      </c>
      <c r="R833" s="330" t="s">
        <v>2719</v>
      </c>
      <c r="S833" s="330" t="s">
        <v>2718</v>
      </c>
      <c r="T833" s="330" t="s">
        <v>2719</v>
      </c>
      <c r="U833" s="331">
        <v>3.98839275727938E-6</v>
      </c>
      <c r="V833" s="330" t="s">
        <v>2718</v>
      </c>
      <c r="W833" s="330" t="b">
        <v>1</v>
      </c>
      <c r="X833" s="330">
        <v>2021.0</v>
      </c>
      <c r="Y833" s="330" t="s">
        <v>2736</v>
      </c>
      <c r="Z833" s="330" t="s">
        <v>2713</v>
      </c>
      <c r="AA833" s="330"/>
      <c r="AB833" s="332" t="s">
        <v>2767</v>
      </c>
      <c r="AC833" s="330" t="s">
        <v>2737</v>
      </c>
      <c r="AD833" s="330" t="s">
        <v>419</v>
      </c>
    </row>
    <row r="834" ht="15.75" customHeight="1">
      <c r="A834" s="329" t="s">
        <v>418</v>
      </c>
      <c r="B834" s="330" t="s">
        <v>2710</v>
      </c>
      <c r="C834" s="330">
        <v>821.0</v>
      </c>
      <c r="D834" s="330">
        <v>207.0</v>
      </c>
      <c r="E834" s="330" t="s">
        <v>974</v>
      </c>
      <c r="F834" s="330" t="s">
        <v>2758</v>
      </c>
      <c r="G834" s="330"/>
      <c r="H834" s="330" t="s">
        <v>962</v>
      </c>
      <c r="I834" s="330" t="s">
        <v>2729</v>
      </c>
      <c r="J834" s="330"/>
      <c r="K834" s="330" t="s">
        <v>1188</v>
      </c>
      <c r="L834" s="330" t="s">
        <v>2750</v>
      </c>
      <c r="M834" s="330"/>
      <c r="N834" s="330" t="s">
        <v>2719</v>
      </c>
      <c r="O834" s="330" t="s">
        <v>2735</v>
      </c>
      <c r="P834" s="330" t="s">
        <v>2766</v>
      </c>
      <c r="Q834" s="330" t="s">
        <v>2717</v>
      </c>
      <c r="R834" s="330" t="s">
        <v>2719</v>
      </c>
      <c r="S834" s="330" t="s">
        <v>2718</v>
      </c>
      <c r="T834" s="330" t="s">
        <v>2719</v>
      </c>
      <c r="U834" s="330">
        <v>0.621352047733853</v>
      </c>
      <c r="V834" s="330" t="s">
        <v>2718</v>
      </c>
      <c r="W834" s="330" t="b">
        <v>1</v>
      </c>
      <c r="X834" s="330">
        <v>2021.0</v>
      </c>
      <c r="Y834" s="330" t="s">
        <v>2736</v>
      </c>
      <c r="Z834" s="330" t="s">
        <v>2713</v>
      </c>
      <c r="AA834" s="330"/>
      <c r="AB834" s="332" t="s">
        <v>2767</v>
      </c>
      <c r="AC834" s="330" t="s">
        <v>2737</v>
      </c>
      <c r="AD834" s="330" t="s">
        <v>419</v>
      </c>
    </row>
    <row r="835" ht="15.75" customHeight="1">
      <c r="A835" s="329" t="s">
        <v>418</v>
      </c>
      <c r="B835" s="330" t="s">
        <v>2710</v>
      </c>
      <c r="C835" s="330">
        <v>822.0</v>
      </c>
      <c r="D835" s="330">
        <v>207.0</v>
      </c>
      <c r="E835" s="330" t="s">
        <v>974</v>
      </c>
      <c r="F835" s="330" t="s">
        <v>2758</v>
      </c>
      <c r="G835" s="330"/>
      <c r="H835" s="330" t="s">
        <v>962</v>
      </c>
      <c r="I835" s="330" t="s">
        <v>2729</v>
      </c>
      <c r="J835" s="330"/>
      <c r="K835" s="330" t="s">
        <v>1188</v>
      </c>
      <c r="L835" s="330" t="s">
        <v>2750</v>
      </c>
      <c r="M835" s="330"/>
      <c r="N835" s="330" t="s">
        <v>2719</v>
      </c>
      <c r="O835" s="330" t="s">
        <v>2716</v>
      </c>
      <c r="P835" s="330" t="s">
        <v>2766</v>
      </c>
      <c r="Q835" s="330" t="s">
        <v>2717</v>
      </c>
      <c r="R835" s="330" t="s">
        <v>2719</v>
      </c>
      <c r="S835" s="330" t="s">
        <v>2718</v>
      </c>
      <c r="T835" s="330" t="s">
        <v>2719</v>
      </c>
      <c r="U835" s="330">
        <v>0.615273535051636</v>
      </c>
      <c r="V835" s="330" t="s">
        <v>2718</v>
      </c>
      <c r="W835" s="330" t="b">
        <v>1</v>
      </c>
      <c r="X835" s="330">
        <v>2021.0</v>
      </c>
      <c r="Y835" s="330" t="s">
        <v>2736</v>
      </c>
      <c r="Z835" s="330" t="s">
        <v>2713</v>
      </c>
      <c r="AA835" s="330"/>
      <c r="AB835" s="332" t="s">
        <v>2767</v>
      </c>
      <c r="AC835" s="330" t="s">
        <v>2737</v>
      </c>
      <c r="AD835" s="330" t="s">
        <v>419</v>
      </c>
    </row>
    <row r="836" ht="15.75" customHeight="1">
      <c r="A836" s="329" t="s">
        <v>418</v>
      </c>
      <c r="B836" s="330" t="s">
        <v>2710</v>
      </c>
      <c r="C836" s="330">
        <v>823.0</v>
      </c>
      <c r="D836" s="330">
        <v>207.0</v>
      </c>
      <c r="E836" s="330" t="s">
        <v>974</v>
      </c>
      <c r="F836" s="330" t="s">
        <v>2758</v>
      </c>
      <c r="G836" s="330"/>
      <c r="H836" s="330" t="s">
        <v>962</v>
      </c>
      <c r="I836" s="330" t="s">
        <v>2729</v>
      </c>
      <c r="J836" s="330"/>
      <c r="K836" s="330" t="s">
        <v>1188</v>
      </c>
      <c r="L836" s="330" t="s">
        <v>2750</v>
      </c>
      <c r="M836" s="330"/>
      <c r="N836" s="330" t="s">
        <v>2719</v>
      </c>
      <c r="O836" s="330" t="s">
        <v>2724</v>
      </c>
      <c r="P836" s="330" t="s">
        <v>2766</v>
      </c>
      <c r="Q836" s="330" t="s">
        <v>2717</v>
      </c>
      <c r="R836" s="330" t="s">
        <v>2719</v>
      </c>
      <c r="S836" s="330" t="s">
        <v>2718</v>
      </c>
      <c r="T836" s="330" t="s">
        <v>2719</v>
      </c>
      <c r="U836" s="331">
        <v>2.00630968566627E-5</v>
      </c>
      <c r="V836" s="330" t="s">
        <v>2718</v>
      </c>
      <c r="W836" s="330" t="b">
        <v>1</v>
      </c>
      <c r="X836" s="330">
        <v>2021.0</v>
      </c>
      <c r="Y836" s="330" t="s">
        <v>2736</v>
      </c>
      <c r="Z836" s="330" t="s">
        <v>2713</v>
      </c>
      <c r="AA836" s="330"/>
      <c r="AB836" s="332" t="s">
        <v>2767</v>
      </c>
      <c r="AC836" s="330" t="s">
        <v>2737</v>
      </c>
      <c r="AD836" s="330" t="s">
        <v>419</v>
      </c>
    </row>
    <row r="837" ht="15.75" customHeight="1">
      <c r="A837" s="329" t="s">
        <v>418</v>
      </c>
      <c r="B837" s="330" t="s">
        <v>2710</v>
      </c>
      <c r="C837" s="330">
        <v>824.0</v>
      </c>
      <c r="D837" s="330">
        <v>207.0</v>
      </c>
      <c r="E837" s="330" t="s">
        <v>974</v>
      </c>
      <c r="F837" s="330" t="s">
        <v>2758</v>
      </c>
      <c r="G837" s="330"/>
      <c r="H837" s="330" t="s">
        <v>962</v>
      </c>
      <c r="I837" s="330" t="s">
        <v>2729</v>
      </c>
      <c r="J837" s="330"/>
      <c r="K837" s="330" t="s">
        <v>1188</v>
      </c>
      <c r="L837" s="330" t="s">
        <v>2750</v>
      </c>
      <c r="M837" s="330"/>
      <c r="N837" s="330" t="s">
        <v>2719</v>
      </c>
      <c r="O837" s="330" t="s">
        <v>2721</v>
      </c>
      <c r="P837" s="330" t="s">
        <v>2766</v>
      </c>
      <c r="Q837" s="330" t="s">
        <v>2717</v>
      </c>
      <c r="R837" s="330" t="s">
        <v>2719</v>
      </c>
      <c r="S837" s="330" t="s">
        <v>2718</v>
      </c>
      <c r="T837" s="330" t="s">
        <v>2719</v>
      </c>
      <c r="U837" s="331">
        <v>3.98839275727938E-6</v>
      </c>
      <c r="V837" s="330" t="s">
        <v>2718</v>
      </c>
      <c r="W837" s="330" t="b">
        <v>1</v>
      </c>
      <c r="X837" s="330">
        <v>2021.0</v>
      </c>
      <c r="Y837" s="330" t="s">
        <v>2736</v>
      </c>
      <c r="Z837" s="330" t="s">
        <v>2713</v>
      </c>
      <c r="AA837" s="330"/>
      <c r="AB837" s="332" t="s">
        <v>2767</v>
      </c>
      <c r="AC837" s="330" t="s">
        <v>2737</v>
      </c>
      <c r="AD837" s="330" t="s">
        <v>419</v>
      </c>
    </row>
    <row r="838" ht="15.75" customHeight="1">
      <c r="A838" s="329" t="s">
        <v>418</v>
      </c>
      <c r="B838" s="330" t="s">
        <v>2710</v>
      </c>
      <c r="C838" s="330">
        <v>825.0</v>
      </c>
      <c r="D838" s="330">
        <v>208.0</v>
      </c>
      <c r="E838" s="330" t="s">
        <v>974</v>
      </c>
      <c r="F838" s="330" t="s">
        <v>2759</v>
      </c>
      <c r="G838" s="330"/>
      <c r="H838" s="330" t="s">
        <v>962</v>
      </c>
      <c r="I838" s="330" t="s">
        <v>2729</v>
      </c>
      <c r="J838" s="330"/>
      <c r="K838" s="330" t="s">
        <v>1188</v>
      </c>
      <c r="L838" s="330" t="s">
        <v>2733</v>
      </c>
      <c r="M838" s="330"/>
      <c r="N838" s="330" t="s">
        <v>2719</v>
      </c>
      <c r="O838" s="330" t="s">
        <v>2735</v>
      </c>
      <c r="P838" s="330" t="s">
        <v>2766</v>
      </c>
      <c r="Q838" s="330" t="s">
        <v>2717</v>
      </c>
      <c r="R838" s="330" t="s">
        <v>2719</v>
      </c>
      <c r="S838" s="330" t="s">
        <v>2718</v>
      </c>
      <c r="T838" s="330" t="s">
        <v>2719</v>
      </c>
      <c r="U838" s="330">
        <v>0.698731821181353</v>
      </c>
      <c r="V838" s="330" t="s">
        <v>2718</v>
      </c>
      <c r="W838" s="330" t="b">
        <v>1</v>
      </c>
      <c r="X838" s="330">
        <v>2021.0</v>
      </c>
      <c r="Y838" s="330" t="s">
        <v>2736</v>
      </c>
      <c r="Z838" s="330" t="s">
        <v>2713</v>
      </c>
      <c r="AA838" s="330"/>
      <c r="AB838" s="332" t="s">
        <v>2767</v>
      </c>
      <c r="AC838" s="330" t="s">
        <v>2737</v>
      </c>
      <c r="AD838" s="330" t="s">
        <v>419</v>
      </c>
    </row>
    <row r="839" ht="15.75" customHeight="1">
      <c r="A839" s="329" t="s">
        <v>418</v>
      </c>
      <c r="B839" s="330" t="s">
        <v>2710</v>
      </c>
      <c r="C839" s="330">
        <v>826.0</v>
      </c>
      <c r="D839" s="330">
        <v>208.0</v>
      </c>
      <c r="E839" s="330" t="s">
        <v>974</v>
      </c>
      <c r="F839" s="330" t="s">
        <v>2759</v>
      </c>
      <c r="G839" s="330"/>
      <c r="H839" s="330" t="s">
        <v>962</v>
      </c>
      <c r="I839" s="330" t="s">
        <v>2729</v>
      </c>
      <c r="J839" s="330"/>
      <c r="K839" s="330" t="s">
        <v>1188</v>
      </c>
      <c r="L839" s="330" t="s">
        <v>2733</v>
      </c>
      <c r="M839" s="330"/>
      <c r="N839" s="330" t="s">
        <v>2719</v>
      </c>
      <c r="O839" s="330" t="s">
        <v>2716</v>
      </c>
      <c r="P839" s="330" t="s">
        <v>2766</v>
      </c>
      <c r="Q839" s="330" t="s">
        <v>2717</v>
      </c>
      <c r="R839" s="330" t="s">
        <v>2719</v>
      </c>
      <c r="S839" s="330" t="s">
        <v>2718</v>
      </c>
      <c r="T839" s="330" t="s">
        <v>2719</v>
      </c>
      <c r="U839" s="330">
        <v>0.691317225943554</v>
      </c>
      <c r="V839" s="330" t="s">
        <v>2718</v>
      </c>
      <c r="W839" s="330" t="b">
        <v>1</v>
      </c>
      <c r="X839" s="330">
        <v>2021.0</v>
      </c>
      <c r="Y839" s="330" t="s">
        <v>2736</v>
      </c>
      <c r="Z839" s="330" t="s">
        <v>2713</v>
      </c>
      <c r="AA839" s="330"/>
      <c r="AB839" s="332" t="s">
        <v>2767</v>
      </c>
      <c r="AC839" s="330" t="s">
        <v>2737</v>
      </c>
      <c r="AD839" s="330" t="s">
        <v>419</v>
      </c>
    </row>
    <row r="840" ht="15.75" customHeight="1">
      <c r="A840" s="329" t="s">
        <v>418</v>
      </c>
      <c r="B840" s="330" t="s">
        <v>2710</v>
      </c>
      <c r="C840" s="330">
        <v>827.0</v>
      </c>
      <c r="D840" s="330">
        <v>208.0</v>
      </c>
      <c r="E840" s="330" t="s">
        <v>974</v>
      </c>
      <c r="F840" s="330" t="s">
        <v>2759</v>
      </c>
      <c r="G840" s="330"/>
      <c r="H840" s="330" t="s">
        <v>962</v>
      </c>
      <c r="I840" s="330" t="s">
        <v>2729</v>
      </c>
      <c r="J840" s="330"/>
      <c r="K840" s="330" t="s">
        <v>1188</v>
      </c>
      <c r="L840" s="330" t="s">
        <v>2733</v>
      </c>
      <c r="M840" s="330"/>
      <c r="N840" s="330" t="s">
        <v>2719</v>
      </c>
      <c r="O840" s="330" t="s">
        <v>2724</v>
      </c>
      <c r="P840" s="330" t="s">
        <v>2766</v>
      </c>
      <c r="Q840" s="330" t="s">
        <v>2717</v>
      </c>
      <c r="R840" s="330" t="s">
        <v>2719</v>
      </c>
      <c r="S840" s="330" t="s">
        <v>2718</v>
      </c>
      <c r="T840" s="330" t="s">
        <v>2719</v>
      </c>
      <c r="U840" s="331">
        <v>2.44609097330573E-5</v>
      </c>
      <c r="V840" s="330" t="s">
        <v>2718</v>
      </c>
      <c r="W840" s="330" t="b">
        <v>1</v>
      </c>
      <c r="X840" s="330">
        <v>2021.0</v>
      </c>
      <c r="Y840" s="330" t="s">
        <v>2736</v>
      </c>
      <c r="Z840" s="330" t="s">
        <v>2713</v>
      </c>
      <c r="AA840" s="330"/>
      <c r="AB840" s="332" t="s">
        <v>2767</v>
      </c>
      <c r="AC840" s="330" t="s">
        <v>2737</v>
      </c>
      <c r="AD840" s="330" t="s">
        <v>419</v>
      </c>
    </row>
    <row r="841" ht="15.75" customHeight="1">
      <c r="A841" s="329" t="s">
        <v>418</v>
      </c>
      <c r="B841" s="330" t="s">
        <v>2710</v>
      </c>
      <c r="C841" s="330">
        <v>828.0</v>
      </c>
      <c r="D841" s="330">
        <v>208.0</v>
      </c>
      <c r="E841" s="330" t="s">
        <v>974</v>
      </c>
      <c r="F841" s="330" t="s">
        <v>2759</v>
      </c>
      <c r="G841" s="330"/>
      <c r="H841" s="330" t="s">
        <v>962</v>
      </c>
      <c r="I841" s="330" t="s">
        <v>2729</v>
      </c>
      <c r="J841" s="330"/>
      <c r="K841" s="330" t="s">
        <v>1188</v>
      </c>
      <c r="L841" s="330" t="s">
        <v>2733</v>
      </c>
      <c r="M841" s="330"/>
      <c r="N841" s="330" t="s">
        <v>2719</v>
      </c>
      <c r="O841" s="330" t="s">
        <v>2721</v>
      </c>
      <c r="P841" s="330" t="s">
        <v>2766</v>
      </c>
      <c r="Q841" s="330" t="s">
        <v>2717</v>
      </c>
      <c r="R841" s="330" t="s">
        <v>2719</v>
      </c>
      <c r="S841" s="330" t="s">
        <v>2718</v>
      </c>
      <c r="T841" s="330" t="s">
        <v>2719</v>
      </c>
      <c r="U841" s="331">
        <v>4.885490946596E-6</v>
      </c>
      <c r="V841" s="330" t="s">
        <v>2718</v>
      </c>
      <c r="W841" s="330" t="b">
        <v>1</v>
      </c>
      <c r="X841" s="330">
        <v>2021.0</v>
      </c>
      <c r="Y841" s="330" t="s">
        <v>2736</v>
      </c>
      <c r="Z841" s="330" t="s">
        <v>2713</v>
      </c>
      <c r="AA841" s="330"/>
      <c r="AB841" s="332" t="s">
        <v>2767</v>
      </c>
      <c r="AC841" s="330" t="s">
        <v>2737</v>
      </c>
      <c r="AD841" s="330" t="s">
        <v>419</v>
      </c>
    </row>
    <row r="842" ht="15.75" customHeight="1">
      <c r="A842" s="329" t="s">
        <v>418</v>
      </c>
      <c r="B842" s="330" t="s">
        <v>2710</v>
      </c>
      <c r="C842" s="330">
        <v>829.0</v>
      </c>
      <c r="D842" s="330">
        <v>209.0</v>
      </c>
      <c r="E842" s="330" t="s">
        <v>974</v>
      </c>
      <c r="F842" s="330" t="s">
        <v>2759</v>
      </c>
      <c r="G842" s="330"/>
      <c r="H842" s="330" t="s">
        <v>962</v>
      </c>
      <c r="I842" s="330" t="s">
        <v>2729</v>
      </c>
      <c r="J842" s="330"/>
      <c r="K842" s="330" t="s">
        <v>1188</v>
      </c>
      <c r="L842" s="330" t="s">
        <v>2748</v>
      </c>
      <c r="M842" s="330"/>
      <c r="N842" s="330" t="s">
        <v>2719</v>
      </c>
      <c r="O842" s="330" t="s">
        <v>2735</v>
      </c>
      <c r="P842" s="330" t="s">
        <v>2766</v>
      </c>
      <c r="Q842" s="330" t="s">
        <v>2717</v>
      </c>
      <c r="R842" s="330" t="s">
        <v>2719</v>
      </c>
      <c r="S842" s="330" t="s">
        <v>2718</v>
      </c>
      <c r="T842" s="330" t="s">
        <v>2719</v>
      </c>
      <c r="U842" s="330">
        <v>0.637521107037667</v>
      </c>
      <c r="V842" s="330" t="s">
        <v>2718</v>
      </c>
      <c r="W842" s="330" t="b">
        <v>1</v>
      </c>
      <c r="X842" s="330">
        <v>2021.0</v>
      </c>
      <c r="Y842" s="330" t="s">
        <v>2736</v>
      </c>
      <c r="Z842" s="330" t="s">
        <v>2713</v>
      </c>
      <c r="AA842" s="330"/>
      <c r="AB842" s="332" t="s">
        <v>2767</v>
      </c>
      <c r="AC842" s="330" t="s">
        <v>2737</v>
      </c>
      <c r="AD842" s="330" t="s">
        <v>419</v>
      </c>
    </row>
    <row r="843" ht="15.75" customHeight="1">
      <c r="A843" s="329" t="s">
        <v>418</v>
      </c>
      <c r="B843" s="330" t="s">
        <v>2710</v>
      </c>
      <c r="C843" s="330">
        <v>830.0</v>
      </c>
      <c r="D843" s="330">
        <v>209.0</v>
      </c>
      <c r="E843" s="330" t="s">
        <v>974</v>
      </c>
      <c r="F843" s="330" t="s">
        <v>2759</v>
      </c>
      <c r="G843" s="330"/>
      <c r="H843" s="330" t="s">
        <v>962</v>
      </c>
      <c r="I843" s="330" t="s">
        <v>2729</v>
      </c>
      <c r="J843" s="330"/>
      <c r="K843" s="330" t="s">
        <v>1188</v>
      </c>
      <c r="L843" s="330" t="s">
        <v>2748</v>
      </c>
      <c r="M843" s="330"/>
      <c r="N843" s="330" t="s">
        <v>2719</v>
      </c>
      <c r="O843" s="330" t="s">
        <v>2716</v>
      </c>
      <c r="P843" s="330" t="s">
        <v>2766</v>
      </c>
      <c r="Q843" s="330" t="s">
        <v>2717</v>
      </c>
      <c r="R843" s="330" t="s">
        <v>2719</v>
      </c>
      <c r="S843" s="330" t="s">
        <v>2718</v>
      </c>
      <c r="T843" s="330" t="s">
        <v>2719</v>
      </c>
      <c r="U843" s="330">
        <v>0.630109618663551</v>
      </c>
      <c r="V843" s="330" t="s">
        <v>2718</v>
      </c>
      <c r="W843" s="330" t="b">
        <v>1</v>
      </c>
      <c r="X843" s="330">
        <v>2021.0</v>
      </c>
      <c r="Y843" s="330" t="s">
        <v>2736</v>
      </c>
      <c r="Z843" s="330" t="s">
        <v>2713</v>
      </c>
      <c r="AA843" s="330"/>
      <c r="AB843" s="332" t="s">
        <v>2767</v>
      </c>
      <c r="AC843" s="330" t="s">
        <v>2737</v>
      </c>
      <c r="AD843" s="330" t="s">
        <v>419</v>
      </c>
    </row>
    <row r="844" ht="15.75" customHeight="1">
      <c r="A844" s="329" t="s">
        <v>418</v>
      </c>
      <c r="B844" s="330" t="s">
        <v>2710</v>
      </c>
      <c r="C844" s="330">
        <v>831.0</v>
      </c>
      <c r="D844" s="330">
        <v>209.0</v>
      </c>
      <c r="E844" s="330" t="s">
        <v>974</v>
      </c>
      <c r="F844" s="330" t="s">
        <v>2759</v>
      </c>
      <c r="G844" s="330"/>
      <c r="H844" s="330" t="s">
        <v>962</v>
      </c>
      <c r="I844" s="330" t="s">
        <v>2729</v>
      </c>
      <c r="J844" s="330"/>
      <c r="K844" s="330" t="s">
        <v>1188</v>
      </c>
      <c r="L844" s="330" t="s">
        <v>2748</v>
      </c>
      <c r="M844" s="330"/>
      <c r="N844" s="330" t="s">
        <v>2719</v>
      </c>
      <c r="O844" s="330" t="s">
        <v>2724</v>
      </c>
      <c r="P844" s="330" t="s">
        <v>2766</v>
      </c>
      <c r="Q844" s="330" t="s">
        <v>2717</v>
      </c>
      <c r="R844" s="330" t="s">
        <v>2719</v>
      </c>
      <c r="S844" s="330" t="s">
        <v>2718</v>
      </c>
      <c r="T844" s="330" t="s">
        <v>2719</v>
      </c>
      <c r="U844" s="331">
        <v>2.44609097330573E-5</v>
      </c>
      <c r="V844" s="330" t="s">
        <v>2718</v>
      </c>
      <c r="W844" s="330" t="b">
        <v>1</v>
      </c>
      <c r="X844" s="330">
        <v>2021.0</v>
      </c>
      <c r="Y844" s="330" t="s">
        <v>2736</v>
      </c>
      <c r="Z844" s="330" t="s">
        <v>2713</v>
      </c>
      <c r="AA844" s="330"/>
      <c r="AB844" s="332" t="s">
        <v>2767</v>
      </c>
      <c r="AC844" s="330" t="s">
        <v>2737</v>
      </c>
      <c r="AD844" s="330" t="s">
        <v>419</v>
      </c>
    </row>
    <row r="845" ht="15.75" customHeight="1">
      <c r="A845" s="329" t="s">
        <v>418</v>
      </c>
      <c r="B845" s="330" t="s">
        <v>2710</v>
      </c>
      <c r="C845" s="330">
        <v>832.0</v>
      </c>
      <c r="D845" s="330">
        <v>209.0</v>
      </c>
      <c r="E845" s="330" t="s">
        <v>974</v>
      </c>
      <c r="F845" s="330" t="s">
        <v>2759</v>
      </c>
      <c r="G845" s="330"/>
      <c r="H845" s="330" t="s">
        <v>962</v>
      </c>
      <c r="I845" s="330" t="s">
        <v>2729</v>
      </c>
      <c r="J845" s="330"/>
      <c r="K845" s="330" t="s">
        <v>1188</v>
      </c>
      <c r="L845" s="330" t="s">
        <v>2748</v>
      </c>
      <c r="M845" s="330"/>
      <c r="N845" s="330" t="s">
        <v>2719</v>
      </c>
      <c r="O845" s="330" t="s">
        <v>2721</v>
      </c>
      <c r="P845" s="330" t="s">
        <v>2766</v>
      </c>
      <c r="Q845" s="330" t="s">
        <v>2717</v>
      </c>
      <c r="R845" s="330" t="s">
        <v>2719</v>
      </c>
      <c r="S845" s="330" t="s">
        <v>2718</v>
      </c>
      <c r="T845" s="330" t="s">
        <v>2719</v>
      </c>
      <c r="U845" s="331">
        <v>4.885490946596E-6</v>
      </c>
      <c r="V845" s="330" t="s">
        <v>2718</v>
      </c>
      <c r="W845" s="330" t="b">
        <v>1</v>
      </c>
      <c r="X845" s="330">
        <v>2021.0</v>
      </c>
      <c r="Y845" s="330" t="s">
        <v>2736</v>
      </c>
      <c r="Z845" s="330" t="s">
        <v>2713</v>
      </c>
      <c r="AA845" s="330"/>
      <c r="AB845" s="332" t="s">
        <v>2767</v>
      </c>
      <c r="AC845" s="330" t="s">
        <v>2737</v>
      </c>
      <c r="AD845" s="330" t="s">
        <v>419</v>
      </c>
    </row>
    <row r="846" ht="15.75" customHeight="1">
      <c r="A846" s="329" t="s">
        <v>418</v>
      </c>
      <c r="B846" s="330" t="s">
        <v>2710</v>
      </c>
      <c r="C846" s="330">
        <v>833.0</v>
      </c>
      <c r="D846" s="330">
        <v>210.0</v>
      </c>
      <c r="E846" s="330" t="s">
        <v>974</v>
      </c>
      <c r="F846" s="330" t="s">
        <v>2759</v>
      </c>
      <c r="G846" s="330"/>
      <c r="H846" s="330" t="s">
        <v>962</v>
      </c>
      <c r="I846" s="330" t="s">
        <v>2729</v>
      </c>
      <c r="J846" s="330"/>
      <c r="K846" s="330" t="s">
        <v>1188</v>
      </c>
      <c r="L846" s="330" t="s">
        <v>2749</v>
      </c>
      <c r="M846" s="330"/>
      <c r="N846" s="330" t="s">
        <v>2719</v>
      </c>
      <c r="O846" s="330" t="s">
        <v>2735</v>
      </c>
      <c r="P846" s="330" t="s">
        <v>2766</v>
      </c>
      <c r="Q846" s="330" t="s">
        <v>2717</v>
      </c>
      <c r="R846" s="330" t="s">
        <v>2719</v>
      </c>
      <c r="S846" s="330" t="s">
        <v>2718</v>
      </c>
      <c r="T846" s="330" t="s">
        <v>2719</v>
      </c>
      <c r="U846" s="330">
        <v>0.727532134353213</v>
      </c>
      <c r="V846" s="330" t="s">
        <v>2718</v>
      </c>
      <c r="W846" s="330" t="b">
        <v>1</v>
      </c>
      <c r="X846" s="330">
        <v>2021.0</v>
      </c>
      <c r="Y846" s="330" t="s">
        <v>2736</v>
      </c>
      <c r="Z846" s="330" t="s">
        <v>2713</v>
      </c>
      <c r="AA846" s="330"/>
      <c r="AB846" s="332" t="s">
        <v>2767</v>
      </c>
      <c r="AC846" s="330" t="s">
        <v>2737</v>
      </c>
      <c r="AD846" s="330" t="s">
        <v>419</v>
      </c>
    </row>
    <row r="847" ht="15.75" customHeight="1">
      <c r="A847" s="329" t="s">
        <v>418</v>
      </c>
      <c r="B847" s="330" t="s">
        <v>2710</v>
      </c>
      <c r="C847" s="330">
        <v>834.0</v>
      </c>
      <c r="D847" s="330">
        <v>210.0</v>
      </c>
      <c r="E847" s="330" t="s">
        <v>974</v>
      </c>
      <c r="F847" s="330" t="s">
        <v>2759</v>
      </c>
      <c r="G847" s="330"/>
      <c r="H847" s="330" t="s">
        <v>962</v>
      </c>
      <c r="I847" s="330" t="s">
        <v>2729</v>
      </c>
      <c r="J847" s="330"/>
      <c r="K847" s="330" t="s">
        <v>1188</v>
      </c>
      <c r="L847" s="330" t="s">
        <v>2749</v>
      </c>
      <c r="M847" s="330"/>
      <c r="N847" s="330" t="s">
        <v>2719</v>
      </c>
      <c r="O847" s="330" t="s">
        <v>2716</v>
      </c>
      <c r="P847" s="330" t="s">
        <v>2766</v>
      </c>
      <c r="Q847" s="330" t="s">
        <v>2717</v>
      </c>
      <c r="R847" s="330" t="s">
        <v>2719</v>
      </c>
      <c r="S847" s="330" t="s">
        <v>2718</v>
      </c>
      <c r="T847" s="330" t="s">
        <v>2719</v>
      </c>
      <c r="U847" s="330">
        <v>0.720120645979097</v>
      </c>
      <c r="V847" s="330" t="s">
        <v>2718</v>
      </c>
      <c r="W847" s="330" t="b">
        <v>1</v>
      </c>
      <c r="X847" s="330">
        <v>2021.0</v>
      </c>
      <c r="Y847" s="330" t="s">
        <v>2736</v>
      </c>
      <c r="Z847" s="330" t="s">
        <v>2713</v>
      </c>
      <c r="AA847" s="330"/>
      <c r="AB847" s="332" t="s">
        <v>2767</v>
      </c>
      <c r="AC847" s="330" t="s">
        <v>2737</v>
      </c>
      <c r="AD847" s="330" t="s">
        <v>419</v>
      </c>
    </row>
    <row r="848" ht="15.75" customHeight="1">
      <c r="A848" s="329" t="s">
        <v>418</v>
      </c>
      <c r="B848" s="330" t="s">
        <v>2710</v>
      </c>
      <c r="C848" s="330">
        <v>835.0</v>
      </c>
      <c r="D848" s="330">
        <v>210.0</v>
      </c>
      <c r="E848" s="330" t="s">
        <v>974</v>
      </c>
      <c r="F848" s="330" t="s">
        <v>2759</v>
      </c>
      <c r="G848" s="330"/>
      <c r="H848" s="330" t="s">
        <v>962</v>
      </c>
      <c r="I848" s="330" t="s">
        <v>2729</v>
      </c>
      <c r="J848" s="330"/>
      <c r="K848" s="330" t="s">
        <v>1188</v>
      </c>
      <c r="L848" s="330" t="s">
        <v>2749</v>
      </c>
      <c r="M848" s="330"/>
      <c r="N848" s="330" t="s">
        <v>2719</v>
      </c>
      <c r="O848" s="330" t="s">
        <v>2724</v>
      </c>
      <c r="P848" s="330" t="s">
        <v>2766</v>
      </c>
      <c r="Q848" s="330" t="s">
        <v>2717</v>
      </c>
      <c r="R848" s="330" t="s">
        <v>2719</v>
      </c>
      <c r="S848" s="330" t="s">
        <v>2718</v>
      </c>
      <c r="T848" s="330" t="s">
        <v>2719</v>
      </c>
      <c r="U848" s="331">
        <v>2.44609097330573E-5</v>
      </c>
      <c r="V848" s="330" t="s">
        <v>2718</v>
      </c>
      <c r="W848" s="330" t="b">
        <v>1</v>
      </c>
      <c r="X848" s="330">
        <v>2021.0</v>
      </c>
      <c r="Y848" s="330" t="s">
        <v>2736</v>
      </c>
      <c r="Z848" s="330" t="s">
        <v>2713</v>
      </c>
      <c r="AA848" s="330"/>
      <c r="AB848" s="332" t="s">
        <v>2767</v>
      </c>
      <c r="AC848" s="330" t="s">
        <v>2737</v>
      </c>
      <c r="AD848" s="330" t="s">
        <v>419</v>
      </c>
    </row>
    <row r="849" ht="15.75" customHeight="1">
      <c r="A849" s="329" t="s">
        <v>418</v>
      </c>
      <c r="B849" s="330" t="s">
        <v>2710</v>
      </c>
      <c r="C849" s="330">
        <v>836.0</v>
      </c>
      <c r="D849" s="330">
        <v>210.0</v>
      </c>
      <c r="E849" s="330" t="s">
        <v>974</v>
      </c>
      <c r="F849" s="330" t="s">
        <v>2759</v>
      </c>
      <c r="G849" s="330"/>
      <c r="H849" s="330" t="s">
        <v>962</v>
      </c>
      <c r="I849" s="330" t="s">
        <v>2729</v>
      </c>
      <c r="J849" s="330"/>
      <c r="K849" s="330" t="s">
        <v>1188</v>
      </c>
      <c r="L849" s="330" t="s">
        <v>2749</v>
      </c>
      <c r="M849" s="330"/>
      <c r="N849" s="330" t="s">
        <v>2719</v>
      </c>
      <c r="O849" s="330" t="s">
        <v>2721</v>
      </c>
      <c r="P849" s="330" t="s">
        <v>2766</v>
      </c>
      <c r="Q849" s="330" t="s">
        <v>2717</v>
      </c>
      <c r="R849" s="330" t="s">
        <v>2719</v>
      </c>
      <c r="S849" s="330" t="s">
        <v>2718</v>
      </c>
      <c r="T849" s="330" t="s">
        <v>2719</v>
      </c>
      <c r="U849" s="331">
        <v>4.885490946596E-6</v>
      </c>
      <c r="V849" s="330" t="s">
        <v>2718</v>
      </c>
      <c r="W849" s="330" t="b">
        <v>1</v>
      </c>
      <c r="X849" s="330">
        <v>2021.0</v>
      </c>
      <c r="Y849" s="330" t="s">
        <v>2736</v>
      </c>
      <c r="Z849" s="330" t="s">
        <v>2713</v>
      </c>
      <c r="AA849" s="330"/>
      <c r="AB849" s="332" t="s">
        <v>2767</v>
      </c>
      <c r="AC849" s="330" t="s">
        <v>2737</v>
      </c>
      <c r="AD849" s="330" t="s">
        <v>419</v>
      </c>
    </row>
    <row r="850" ht="15.75" customHeight="1">
      <c r="A850" s="329" t="s">
        <v>418</v>
      </c>
      <c r="B850" s="330" t="s">
        <v>2710</v>
      </c>
      <c r="C850" s="330">
        <v>837.0</v>
      </c>
      <c r="D850" s="330">
        <v>211.0</v>
      </c>
      <c r="E850" s="330" t="s">
        <v>974</v>
      </c>
      <c r="F850" s="330" t="s">
        <v>2759</v>
      </c>
      <c r="G850" s="330"/>
      <c r="H850" s="330" t="s">
        <v>962</v>
      </c>
      <c r="I850" s="330" t="s">
        <v>2729</v>
      </c>
      <c r="J850" s="330"/>
      <c r="K850" s="330" t="s">
        <v>1188</v>
      </c>
      <c r="L850" s="330" t="s">
        <v>2750</v>
      </c>
      <c r="M850" s="330"/>
      <c r="N850" s="330" t="s">
        <v>2719</v>
      </c>
      <c r="O850" s="330" t="s">
        <v>2735</v>
      </c>
      <c r="P850" s="330" t="s">
        <v>2766</v>
      </c>
      <c r="Q850" s="330" t="s">
        <v>2717</v>
      </c>
      <c r="R850" s="330" t="s">
        <v>2719</v>
      </c>
      <c r="S850" s="330" t="s">
        <v>2718</v>
      </c>
      <c r="T850" s="330" t="s">
        <v>2719</v>
      </c>
      <c r="U850" s="330">
        <v>0.817551268532441</v>
      </c>
      <c r="V850" s="330" t="s">
        <v>2718</v>
      </c>
      <c r="W850" s="330" t="b">
        <v>1</v>
      </c>
      <c r="X850" s="330">
        <v>2021.0</v>
      </c>
      <c r="Y850" s="330" t="s">
        <v>2736</v>
      </c>
      <c r="Z850" s="330" t="s">
        <v>2713</v>
      </c>
      <c r="AA850" s="330"/>
      <c r="AB850" s="332" t="s">
        <v>2767</v>
      </c>
      <c r="AC850" s="330" t="s">
        <v>2737</v>
      </c>
      <c r="AD850" s="330" t="s">
        <v>419</v>
      </c>
    </row>
    <row r="851" ht="15.75" customHeight="1">
      <c r="A851" s="329" t="s">
        <v>418</v>
      </c>
      <c r="B851" s="330" t="s">
        <v>2710</v>
      </c>
      <c r="C851" s="330">
        <v>838.0</v>
      </c>
      <c r="D851" s="330">
        <v>211.0</v>
      </c>
      <c r="E851" s="330" t="s">
        <v>974</v>
      </c>
      <c r="F851" s="330" t="s">
        <v>2759</v>
      </c>
      <c r="G851" s="330"/>
      <c r="H851" s="330" t="s">
        <v>962</v>
      </c>
      <c r="I851" s="330" t="s">
        <v>2729</v>
      </c>
      <c r="J851" s="330"/>
      <c r="K851" s="330" t="s">
        <v>1188</v>
      </c>
      <c r="L851" s="330" t="s">
        <v>2750</v>
      </c>
      <c r="M851" s="330"/>
      <c r="N851" s="330" t="s">
        <v>2719</v>
      </c>
      <c r="O851" s="330" t="s">
        <v>2716</v>
      </c>
      <c r="P851" s="330" t="s">
        <v>2766</v>
      </c>
      <c r="Q851" s="330" t="s">
        <v>2717</v>
      </c>
      <c r="R851" s="330" t="s">
        <v>2719</v>
      </c>
      <c r="S851" s="330" t="s">
        <v>2718</v>
      </c>
      <c r="T851" s="330" t="s">
        <v>2719</v>
      </c>
      <c r="U851" s="330">
        <v>0.810139780158325</v>
      </c>
      <c r="V851" s="330" t="s">
        <v>2718</v>
      </c>
      <c r="W851" s="330" t="b">
        <v>1</v>
      </c>
      <c r="X851" s="330">
        <v>2021.0</v>
      </c>
      <c r="Y851" s="330" t="s">
        <v>2736</v>
      </c>
      <c r="Z851" s="330" t="s">
        <v>2713</v>
      </c>
      <c r="AA851" s="330"/>
      <c r="AB851" s="332" t="s">
        <v>2767</v>
      </c>
      <c r="AC851" s="330" t="s">
        <v>2737</v>
      </c>
      <c r="AD851" s="330" t="s">
        <v>419</v>
      </c>
    </row>
    <row r="852" ht="15.75" customHeight="1">
      <c r="A852" s="329" t="s">
        <v>418</v>
      </c>
      <c r="B852" s="330" t="s">
        <v>2710</v>
      </c>
      <c r="C852" s="330">
        <v>839.0</v>
      </c>
      <c r="D852" s="330">
        <v>211.0</v>
      </c>
      <c r="E852" s="330" t="s">
        <v>974</v>
      </c>
      <c r="F852" s="330" t="s">
        <v>2759</v>
      </c>
      <c r="G852" s="330"/>
      <c r="H852" s="330" t="s">
        <v>962</v>
      </c>
      <c r="I852" s="330" t="s">
        <v>2729</v>
      </c>
      <c r="J852" s="330"/>
      <c r="K852" s="330" t="s">
        <v>1188</v>
      </c>
      <c r="L852" s="330" t="s">
        <v>2750</v>
      </c>
      <c r="M852" s="330"/>
      <c r="N852" s="330" t="s">
        <v>2719</v>
      </c>
      <c r="O852" s="330" t="s">
        <v>2724</v>
      </c>
      <c r="P852" s="330" t="s">
        <v>2766</v>
      </c>
      <c r="Q852" s="330" t="s">
        <v>2717</v>
      </c>
      <c r="R852" s="330" t="s">
        <v>2719</v>
      </c>
      <c r="S852" s="330" t="s">
        <v>2718</v>
      </c>
      <c r="T852" s="330" t="s">
        <v>2719</v>
      </c>
      <c r="U852" s="331">
        <v>2.44609097330573E-5</v>
      </c>
      <c r="V852" s="330" t="s">
        <v>2718</v>
      </c>
      <c r="W852" s="330" t="b">
        <v>1</v>
      </c>
      <c r="X852" s="330">
        <v>2021.0</v>
      </c>
      <c r="Y852" s="330" t="s">
        <v>2736</v>
      </c>
      <c r="Z852" s="330" t="s">
        <v>2713</v>
      </c>
      <c r="AA852" s="330"/>
      <c r="AB852" s="332" t="s">
        <v>2767</v>
      </c>
      <c r="AC852" s="330" t="s">
        <v>2737</v>
      </c>
      <c r="AD852" s="330" t="s">
        <v>419</v>
      </c>
    </row>
    <row r="853" ht="15.75" customHeight="1">
      <c r="A853" s="329" t="s">
        <v>418</v>
      </c>
      <c r="B853" s="330" t="s">
        <v>2710</v>
      </c>
      <c r="C853" s="330">
        <v>840.0</v>
      </c>
      <c r="D853" s="330">
        <v>211.0</v>
      </c>
      <c r="E853" s="330" t="s">
        <v>974</v>
      </c>
      <c r="F853" s="330" t="s">
        <v>2759</v>
      </c>
      <c r="G853" s="330"/>
      <c r="H853" s="330" t="s">
        <v>962</v>
      </c>
      <c r="I853" s="330" t="s">
        <v>2729</v>
      </c>
      <c r="J853" s="330"/>
      <c r="K853" s="330" t="s">
        <v>1188</v>
      </c>
      <c r="L853" s="330" t="s">
        <v>2750</v>
      </c>
      <c r="M853" s="330"/>
      <c r="N853" s="330" t="s">
        <v>2719</v>
      </c>
      <c r="O853" s="330" t="s">
        <v>2721</v>
      </c>
      <c r="P853" s="330" t="s">
        <v>2766</v>
      </c>
      <c r="Q853" s="330" t="s">
        <v>2717</v>
      </c>
      <c r="R853" s="330" t="s">
        <v>2719</v>
      </c>
      <c r="S853" s="330" t="s">
        <v>2718</v>
      </c>
      <c r="T853" s="330" t="s">
        <v>2719</v>
      </c>
      <c r="U853" s="331">
        <v>4.885490946596E-6</v>
      </c>
      <c r="V853" s="330" t="s">
        <v>2718</v>
      </c>
      <c r="W853" s="330" t="b">
        <v>1</v>
      </c>
      <c r="X853" s="330">
        <v>2021.0</v>
      </c>
      <c r="Y853" s="330" t="s">
        <v>2736</v>
      </c>
      <c r="Z853" s="330" t="s">
        <v>2713</v>
      </c>
      <c r="AA853" s="330"/>
      <c r="AB853" s="332" t="s">
        <v>2767</v>
      </c>
      <c r="AC853" s="330" t="s">
        <v>2737</v>
      </c>
      <c r="AD853" s="330" t="s">
        <v>419</v>
      </c>
    </row>
    <row r="854" ht="15.75" customHeight="1">
      <c r="A854" s="329" t="s">
        <v>418</v>
      </c>
      <c r="B854" s="330" t="s">
        <v>2710</v>
      </c>
      <c r="C854" s="330">
        <v>841.0</v>
      </c>
      <c r="D854" s="330">
        <v>212.0</v>
      </c>
      <c r="E854" s="330" t="s">
        <v>974</v>
      </c>
      <c r="F854" s="330" t="s">
        <v>2760</v>
      </c>
      <c r="G854" s="330"/>
      <c r="H854" s="330" t="s">
        <v>962</v>
      </c>
      <c r="I854" s="330" t="s">
        <v>2729</v>
      </c>
      <c r="J854" s="330"/>
      <c r="K854" s="330" t="s">
        <v>1188</v>
      </c>
      <c r="L854" s="330" t="s">
        <v>2733</v>
      </c>
      <c r="M854" s="330"/>
      <c r="N854" s="330" t="s">
        <v>2719</v>
      </c>
      <c r="O854" s="330" t="s">
        <v>2735</v>
      </c>
      <c r="P854" s="330" t="s">
        <v>2766</v>
      </c>
      <c r="Q854" s="330" t="s">
        <v>2717</v>
      </c>
      <c r="R854" s="330" t="s">
        <v>2719</v>
      </c>
      <c r="S854" s="330" t="s">
        <v>2718</v>
      </c>
      <c r="T854" s="330" t="s">
        <v>2719</v>
      </c>
      <c r="U854" s="330">
        <v>1.13992846328308</v>
      </c>
      <c r="V854" s="330" t="s">
        <v>2718</v>
      </c>
      <c r="W854" s="330" t="b">
        <v>1</v>
      </c>
      <c r="X854" s="330">
        <v>2021.0</v>
      </c>
      <c r="Y854" s="330" t="s">
        <v>2736</v>
      </c>
      <c r="Z854" s="330" t="s">
        <v>2713</v>
      </c>
      <c r="AA854" s="330"/>
      <c r="AB854" s="332" t="s">
        <v>2767</v>
      </c>
      <c r="AC854" s="330" t="s">
        <v>2737</v>
      </c>
      <c r="AD854" s="330" t="s">
        <v>419</v>
      </c>
    </row>
    <row r="855" ht="15.75" customHeight="1">
      <c r="A855" s="329" t="s">
        <v>418</v>
      </c>
      <c r="B855" s="330" t="s">
        <v>2710</v>
      </c>
      <c r="C855" s="330">
        <v>842.0</v>
      </c>
      <c r="D855" s="330">
        <v>212.0</v>
      </c>
      <c r="E855" s="330" t="s">
        <v>974</v>
      </c>
      <c r="F855" s="330" t="s">
        <v>2760</v>
      </c>
      <c r="G855" s="330"/>
      <c r="H855" s="330" t="s">
        <v>962</v>
      </c>
      <c r="I855" s="330" t="s">
        <v>2729</v>
      </c>
      <c r="J855" s="330"/>
      <c r="K855" s="330" t="s">
        <v>1188</v>
      </c>
      <c r="L855" s="330" t="s">
        <v>2733</v>
      </c>
      <c r="M855" s="330"/>
      <c r="N855" s="330" t="s">
        <v>2719</v>
      </c>
      <c r="O855" s="330" t="s">
        <v>2716</v>
      </c>
      <c r="P855" s="330" t="s">
        <v>2766</v>
      </c>
      <c r="Q855" s="330" t="s">
        <v>2717</v>
      </c>
      <c r="R855" s="330" t="s">
        <v>2719</v>
      </c>
      <c r="S855" s="330" t="s">
        <v>2718</v>
      </c>
      <c r="T855" s="330" t="s">
        <v>2719</v>
      </c>
      <c r="U855" s="330">
        <v>1.12781318596443</v>
      </c>
      <c r="V855" s="330" t="s">
        <v>2718</v>
      </c>
      <c r="W855" s="330" t="b">
        <v>1</v>
      </c>
      <c r="X855" s="330">
        <v>2021.0</v>
      </c>
      <c r="Y855" s="330" t="s">
        <v>2736</v>
      </c>
      <c r="Z855" s="330" t="s">
        <v>2713</v>
      </c>
      <c r="AA855" s="330"/>
      <c r="AB855" s="332" t="s">
        <v>2767</v>
      </c>
      <c r="AC855" s="330" t="s">
        <v>2737</v>
      </c>
      <c r="AD855" s="330" t="s">
        <v>419</v>
      </c>
    </row>
    <row r="856" ht="15.75" customHeight="1">
      <c r="A856" s="329" t="s">
        <v>418</v>
      </c>
      <c r="B856" s="330" t="s">
        <v>2710</v>
      </c>
      <c r="C856" s="330">
        <v>843.0</v>
      </c>
      <c r="D856" s="330">
        <v>212.0</v>
      </c>
      <c r="E856" s="330" t="s">
        <v>974</v>
      </c>
      <c r="F856" s="330" t="s">
        <v>2760</v>
      </c>
      <c r="G856" s="330"/>
      <c r="H856" s="330" t="s">
        <v>962</v>
      </c>
      <c r="I856" s="330" t="s">
        <v>2729</v>
      </c>
      <c r="J856" s="330"/>
      <c r="K856" s="330" t="s">
        <v>1188</v>
      </c>
      <c r="L856" s="330" t="s">
        <v>2733</v>
      </c>
      <c r="M856" s="330"/>
      <c r="N856" s="330" t="s">
        <v>2719</v>
      </c>
      <c r="O856" s="330" t="s">
        <v>2724</v>
      </c>
      <c r="P856" s="330" t="s">
        <v>2766</v>
      </c>
      <c r="Q856" s="330" t="s">
        <v>2717</v>
      </c>
      <c r="R856" s="330" t="s">
        <v>2719</v>
      </c>
      <c r="S856" s="330" t="s">
        <v>2718</v>
      </c>
      <c r="T856" s="330" t="s">
        <v>2719</v>
      </c>
      <c r="U856" s="331">
        <v>3.9958895359413E-5</v>
      </c>
      <c r="V856" s="330" t="s">
        <v>2718</v>
      </c>
      <c r="W856" s="330" t="b">
        <v>1</v>
      </c>
      <c r="X856" s="330">
        <v>2021.0</v>
      </c>
      <c r="Y856" s="330" t="s">
        <v>2736</v>
      </c>
      <c r="Z856" s="330" t="s">
        <v>2713</v>
      </c>
      <c r="AA856" s="330"/>
      <c r="AB856" s="332" t="s">
        <v>2767</v>
      </c>
      <c r="AC856" s="330" t="s">
        <v>2737</v>
      </c>
      <c r="AD856" s="330" t="s">
        <v>419</v>
      </c>
    </row>
    <row r="857" ht="15.75" customHeight="1">
      <c r="A857" s="329" t="s">
        <v>418</v>
      </c>
      <c r="B857" s="330" t="s">
        <v>2710</v>
      </c>
      <c r="C857" s="330">
        <v>844.0</v>
      </c>
      <c r="D857" s="330">
        <v>212.0</v>
      </c>
      <c r="E857" s="330" t="s">
        <v>974</v>
      </c>
      <c r="F857" s="330" t="s">
        <v>2760</v>
      </c>
      <c r="G857" s="330"/>
      <c r="H857" s="330" t="s">
        <v>962</v>
      </c>
      <c r="I857" s="330" t="s">
        <v>2729</v>
      </c>
      <c r="J857" s="330"/>
      <c r="K857" s="330" t="s">
        <v>1188</v>
      </c>
      <c r="L857" s="330" t="s">
        <v>2733</v>
      </c>
      <c r="M857" s="330"/>
      <c r="N857" s="330" t="s">
        <v>2719</v>
      </c>
      <c r="O857" s="330" t="s">
        <v>2721</v>
      </c>
      <c r="P857" s="330" t="s">
        <v>2766</v>
      </c>
      <c r="Q857" s="330" t="s">
        <v>2717</v>
      </c>
      <c r="R857" s="330" t="s">
        <v>2719</v>
      </c>
      <c r="S857" s="330" t="s">
        <v>2718</v>
      </c>
      <c r="T857" s="330" t="s">
        <v>2719</v>
      </c>
      <c r="U857" s="331">
        <v>8.101060061888E-6</v>
      </c>
      <c r="V857" s="330" t="s">
        <v>2718</v>
      </c>
      <c r="W857" s="330" t="b">
        <v>1</v>
      </c>
      <c r="X857" s="330">
        <v>2021.0</v>
      </c>
      <c r="Y857" s="330" t="s">
        <v>2736</v>
      </c>
      <c r="Z857" s="330" t="s">
        <v>2713</v>
      </c>
      <c r="AA857" s="330"/>
      <c r="AB857" s="332" t="s">
        <v>2767</v>
      </c>
      <c r="AC857" s="330" t="s">
        <v>2737</v>
      </c>
      <c r="AD857" s="330" t="s">
        <v>419</v>
      </c>
    </row>
    <row r="858" ht="15.75" customHeight="1">
      <c r="A858" s="329" t="s">
        <v>418</v>
      </c>
      <c r="B858" s="330" t="s">
        <v>2710</v>
      </c>
      <c r="C858" s="330">
        <v>845.0</v>
      </c>
      <c r="D858" s="330">
        <v>213.0</v>
      </c>
      <c r="E858" s="330" t="s">
        <v>974</v>
      </c>
      <c r="F858" s="330" t="s">
        <v>2760</v>
      </c>
      <c r="G858" s="330"/>
      <c r="H858" s="330" t="s">
        <v>962</v>
      </c>
      <c r="I858" s="330" t="s">
        <v>2729</v>
      </c>
      <c r="J858" s="330"/>
      <c r="K858" s="330" t="s">
        <v>1188</v>
      </c>
      <c r="L858" s="330" t="s">
        <v>2748</v>
      </c>
      <c r="M858" s="330"/>
      <c r="N858" s="330" t="s">
        <v>2719</v>
      </c>
      <c r="O858" s="330" t="s">
        <v>2735</v>
      </c>
      <c r="P858" s="330" t="s">
        <v>2766</v>
      </c>
      <c r="Q858" s="330" t="s">
        <v>2717</v>
      </c>
      <c r="R858" s="330" t="s">
        <v>2719</v>
      </c>
      <c r="S858" s="330" t="s">
        <v>2718</v>
      </c>
      <c r="T858" s="330" t="s">
        <v>2719</v>
      </c>
      <c r="U858" s="330">
        <v>0.911801176879963</v>
      </c>
      <c r="V858" s="330" t="s">
        <v>2718</v>
      </c>
      <c r="W858" s="330" t="b">
        <v>1</v>
      </c>
      <c r="X858" s="330">
        <v>2021.0</v>
      </c>
      <c r="Y858" s="330" t="s">
        <v>2736</v>
      </c>
      <c r="Z858" s="330" t="s">
        <v>2713</v>
      </c>
      <c r="AA858" s="330"/>
      <c r="AB858" s="332" t="s">
        <v>2767</v>
      </c>
      <c r="AC858" s="330" t="s">
        <v>2737</v>
      </c>
      <c r="AD858" s="330" t="s">
        <v>419</v>
      </c>
    </row>
    <row r="859" ht="15.75" customHeight="1">
      <c r="A859" s="329" t="s">
        <v>418</v>
      </c>
      <c r="B859" s="330" t="s">
        <v>2710</v>
      </c>
      <c r="C859" s="330">
        <v>846.0</v>
      </c>
      <c r="D859" s="330">
        <v>213.0</v>
      </c>
      <c r="E859" s="330" t="s">
        <v>974</v>
      </c>
      <c r="F859" s="330" t="s">
        <v>2760</v>
      </c>
      <c r="G859" s="330"/>
      <c r="H859" s="330" t="s">
        <v>962</v>
      </c>
      <c r="I859" s="330" t="s">
        <v>2729</v>
      </c>
      <c r="J859" s="330"/>
      <c r="K859" s="330" t="s">
        <v>1188</v>
      </c>
      <c r="L859" s="330" t="s">
        <v>2748</v>
      </c>
      <c r="M859" s="330"/>
      <c r="N859" s="330" t="s">
        <v>2719</v>
      </c>
      <c r="O859" s="330" t="s">
        <v>2716</v>
      </c>
      <c r="P859" s="330" t="s">
        <v>2766</v>
      </c>
      <c r="Q859" s="330" t="s">
        <v>2717</v>
      </c>
      <c r="R859" s="330" t="s">
        <v>2719</v>
      </c>
      <c r="S859" s="330" t="s">
        <v>2718</v>
      </c>
      <c r="T859" s="330" t="s">
        <v>2719</v>
      </c>
      <c r="U859" s="330">
        <v>0.89969089956131</v>
      </c>
      <c r="V859" s="330" t="s">
        <v>2718</v>
      </c>
      <c r="W859" s="330" t="b">
        <v>1</v>
      </c>
      <c r="X859" s="330">
        <v>2021.0</v>
      </c>
      <c r="Y859" s="330" t="s">
        <v>2736</v>
      </c>
      <c r="Z859" s="330" t="s">
        <v>2713</v>
      </c>
      <c r="AA859" s="330"/>
      <c r="AB859" s="332" t="s">
        <v>2767</v>
      </c>
      <c r="AC859" s="330" t="s">
        <v>2737</v>
      </c>
      <c r="AD859" s="330" t="s">
        <v>419</v>
      </c>
    </row>
    <row r="860" ht="15.75" customHeight="1">
      <c r="A860" s="329" t="s">
        <v>418</v>
      </c>
      <c r="B860" s="330" t="s">
        <v>2710</v>
      </c>
      <c r="C860" s="330">
        <v>847.0</v>
      </c>
      <c r="D860" s="330">
        <v>213.0</v>
      </c>
      <c r="E860" s="330" t="s">
        <v>974</v>
      </c>
      <c r="F860" s="330" t="s">
        <v>2760</v>
      </c>
      <c r="G860" s="330"/>
      <c r="H860" s="330" t="s">
        <v>962</v>
      </c>
      <c r="I860" s="330" t="s">
        <v>2729</v>
      </c>
      <c r="J860" s="330"/>
      <c r="K860" s="330" t="s">
        <v>1188</v>
      </c>
      <c r="L860" s="330" t="s">
        <v>2748</v>
      </c>
      <c r="M860" s="330"/>
      <c r="N860" s="330" t="s">
        <v>2719</v>
      </c>
      <c r="O860" s="330" t="s">
        <v>2724</v>
      </c>
      <c r="P860" s="330" t="s">
        <v>2766</v>
      </c>
      <c r="Q860" s="330" t="s">
        <v>2717</v>
      </c>
      <c r="R860" s="330" t="s">
        <v>2719</v>
      </c>
      <c r="S860" s="330" t="s">
        <v>2718</v>
      </c>
      <c r="T860" s="330" t="s">
        <v>2719</v>
      </c>
      <c r="U860" s="331">
        <v>3.9958895359413E-5</v>
      </c>
      <c r="V860" s="330" t="s">
        <v>2718</v>
      </c>
      <c r="W860" s="330" t="b">
        <v>1</v>
      </c>
      <c r="X860" s="330">
        <v>2021.0</v>
      </c>
      <c r="Y860" s="330" t="s">
        <v>2736</v>
      </c>
      <c r="Z860" s="330" t="s">
        <v>2713</v>
      </c>
      <c r="AA860" s="330"/>
      <c r="AB860" s="332" t="s">
        <v>2767</v>
      </c>
      <c r="AC860" s="330" t="s">
        <v>2737</v>
      </c>
      <c r="AD860" s="330" t="s">
        <v>419</v>
      </c>
    </row>
    <row r="861" ht="15.75" customHeight="1">
      <c r="A861" s="329" t="s">
        <v>418</v>
      </c>
      <c r="B861" s="330" t="s">
        <v>2710</v>
      </c>
      <c r="C861" s="330">
        <v>848.0</v>
      </c>
      <c r="D861" s="330">
        <v>213.0</v>
      </c>
      <c r="E861" s="330" t="s">
        <v>974</v>
      </c>
      <c r="F861" s="330" t="s">
        <v>2760</v>
      </c>
      <c r="G861" s="330"/>
      <c r="H861" s="330" t="s">
        <v>962</v>
      </c>
      <c r="I861" s="330" t="s">
        <v>2729</v>
      </c>
      <c r="J861" s="330"/>
      <c r="K861" s="330" t="s">
        <v>1188</v>
      </c>
      <c r="L861" s="330" t="s">
        <v>2748</v>
      </c>
      <c r="M861" s="330"/>
      <c r="N861" s="330" t="s">
        <v>2719</v>
      </c>
      <c r="O861" s="330" t="s">
        <v>2721</v>
      </c>
      <c r="P861" s="330" t="s">
        <v>2766</v>
      </c>
      <c r="Q861" s="330" t="s">
        <v>2717</v>
      </c>
      <c r="R861" s="330" t="s">
        <v>2719</v>
      </c>
      <c r="S861" s="330" t="s">
        <v>2718</v>
      </c>
      <c r="T861" s="330" t="s">
        <v>2719</v>
      </c>
      <c r="U861" s="331">
        <v>8.101060061888E-6</v>
      </c>
      <c r="V861" s="330" t="s">
        <v>2718</v>
      </c>
      <c r="W861" s="330" t="b">
        <v>1</v>
      </c>
      <c r="X861" s="330">
        <v>2021.0</v>
      </c>
      <c r="Y861" s="330" t="s">
        <v>2736</v>
      </c>
      <c r="Z861" s="330" t="s">
        <v>2713</v>
      </c>
      <c r="AA861" s="330"/>
      <c r="AB861" s="332" t="s">
        <v>2767</v>
      </c>
      <c r="AC861" s="330" t="s">
        <v>2737</v>
      </c>
      <c r="AD861" s="330" t="s">
        <v>419</v>
      </c>
    </row>
    <row r="862" ht="15.75" customHeight="1">
      <c r="A862" s="329" t="s">
        <v>418</v>
      </c>
      <c r="B862" s="330" t="s">
        <v>2710</v>
      </c>
      <c r="C862" s="330">
        <v>849.0</v>
      </c>
      <c r="D862" s="330">
        <v>214.0</v>
      </c>
      <c r="E862" s="330" t="s">
        <v>974</v>
      </c>
      <c r="F862" s="330" t="s">
        <v>2760</v>
      </c>
      <c r="G862" s="330"/>
      <c r="H862" s="330" t="s">
        <v>962</v>
      </c>
      <c r="I862" s="330" t="s">
        <v>2729</v>
      </c>
      <c r="J862" s="330"/>
      <c r="K862" s="330" t="s">
        <v>1188</v>
      </c>
      <c r="L862" s="330" t="s">
        <v>2749</v>
      </c>
      <c r="M862" s="330"/>
      <c r="N862" s="330" t="s">
        <v>2719</v>
      </c>
      <c r="O862" s="330" t="s">
        <v>2735</v>
      </c>
      <c r="P862" s="330" t="s">
        <v>2766</v>
      </c>
      <c r="Q862" s="330" t="s">
        <v>2717</v>
      </c>
      <c r="R862" s="330" t="s">
        <v>2719</v>
      </c>
      <c r="S862" s="330" t="s">
        <v>2718</v>
      </c>
      <c r="T862" s="330" t="s">
        <v>2719</v>
      </c>
      <c r="U862" s="330">
        <v>1.10929162532466</v>
      </c>
      <c r="V862" s="330" t="s">
        <v>2718</v>
      </c>
      <c r="W862" s="330" t="b">
        <v>1</v>
      </c>
      <c r="X862" s="330">
        <v>2021.0</v>
      </c>
      <c r="Y862" s="330" t="s">
        <v>2736</v>
      </c>
      <c r="Z862" s="330" t="s">
        <v>2713</v>
      </c>
      <c r="AA862" s="330"/>
      <c r="AB862" s="332" t="s">
        <v>2767</v>
      </c>
      <c r="AC862" s="330" t="s">
        <v>2737</v>
      </c>
      <c r="AD862" s="330" t="s">
        <v>419</v>
      </c>
    </row>
    <row r="863" ht="15.75" customHeight="1">
      <c r="A863" s="329" t="s">
        <v>418</v>
      </c>
      <c r="B863" s="330" t="s">
        <v>2710</v>
      </c>
      <c r="C863" s="330">
        <v>850.0</v>
      </c>
      <c r="D863" s="330">
        <v>214.0</v>
      </c>
      <c r="E863" s="330" t="s">
        <v>974</v>
      </c>
      <c r="F863" s="330" t="s">
        <v>2760</v>
      </c>
      <c r="G863" s="330"/>
      <c r="H863" s="330" t="s">
        <v>962</v>
      </c>
      <c r="I863" s="330" t="s">
        <v>2729</v>
      </c>
      <c r="J863" s="330"/>
      <c r="K863" s="330" t="s">
        <v>1188</v>
      </c>
      <c r="L863" s="330" t="s">
        <v>2749</v>
      </c>
      <c r="M863" s="330"/>
      <c r="N863" s="330" t="s">
        <v>2719</v>
      </c>
      <c r="O863" s="330" t="s">
        <v>2716</v>
      </c>
      <c r="P863" s="330" t="s">
        <v>2766</v>
      </c>
      <c r="Q863" s="330" t="s">
        <v>2717</v>
      </c>
      <c r="R863" s="330" t="s">
        <v>2719</v>
      </c>
      <c r="S863" s="330" t="s">
        <v>2718</v>
      </c>
      <c r="T863" s="330" t="s">
        <v>2719</v>
      </c>
      <c r="U863" s="330">
        <v>1.09718134800601</v>
      </c>
      <c r="V863" s="330" t="s">
        <v>2718</v>
      </c>
      <c r="W863" s="330" t="b">
        <v>1</v>
      </c>
      <c r="X863" s="330">
        <v>2021.0</v>
      </c>
      <c r="Y863" s="330" t="s">
        <v>2736</v>
      </c>
      <c r="Z863" s="330" t="s">
        <v>2713</v>
      </c>
      <c r="AA863" s="330"/>
      <c r="AB863" s="332" t="s">
        <v>2767</v>
      </c>
      <c r="AC863" s="330" t="s">
        <v>2737</v>
      </c>
      <c r="AD863" s="330" t="s">
        <v>419</v>
      </c>
    </row>
    <row r="864" ht="15.75" customHeight="1">
      <c r="A864" s="329" t="s">
        <v>418</v>
      </c>
      <c r="B864" s="330" t="s">
        <v>2710</v>
      </c>
      <c r="C864" s="330">
        <v>851.0</v>
      </c>
      <c r="D864" s="330">
        <v>214.0</v>
      </c>
      <c r="E864" s="330" t="s">
        <v>974</v>
      </c>
      <c r="F864" s="330" t="s">
        <v>2760</v>
      </c>
      <c r="G864" s="330"/>
      <c r="H864" s="330" t="s">
        <v>962</v>
      </c>
      <c r="I864" s="330" t="s">
        <v>2729</v>
      </c>
      <c r="J864" s="330"/>
      <c r="K864" s="330" t="s">
        <v>1188</v>
      </c>
      <c r="L864" s="330" t="s">
        <v>2749</v>
      </c>
      <c r="M864" s="330"/>
      <c r="N864" s="330" t="s">
        <v>2719</v>
      </c>
      <c r="O864" s="330" t="s">
        <v>2724</v>
      </c>
      <c r="P864" s="330" t="s">
        <v>2766</v>
      </c>
      <c r="Q864" s="330" t="s">
        <v>2717</v>
      </c>
      <c r="R864" s="330" t="s">
        <v>2719</v>
      </c>
      <c r="S864" s="330" t="s">
        <v>2718</v>
      </c>
      <c r="T864" s="330" t="s">
        <v>2719</v>
      </c>
      <c r="U864" s="331">
        <v>3.9958895359413E-5</v>
      </c>
      <c r="V864" s="330" t="s">
        <v>2718</v>
      </c>
      <c r="W864" s="330" t="b">
        <v>1</v>
      </c>
      <c r="X864" s="330">
        <v>2021.0</v>
      </c>
      <c r="Y864" s="330" t="s">
        <v>2736</v>
      </c>
      <c r="Z864" s="330" t="s">
        <v>2713</v>
      </c>
      <c r="AA864" s="330"/>
      <c r="AB864" s="332" t="s">
        <v>2767</v>
      </c>
      <c r="AC864" s="330" t="s">
        <v>2737</v>
      </c>
      <c r="AD864" s="330" t="s">
        <v>419</v>
      </c>
    </row>
    <row r="865" ht="15.75" customHeight="1">
      <c r="A865" s="329" t="s">
        <v>418</v>
      </c>
      <c r="B865" s="330" t="s">
        <v>2710</v>
      </c>
      <c r="C865" s="330">
        <v>852.0</v>
      </c>
      <c r="D865" s="330">
        <v>214.0</v>
      </c>
      <c r="E865" s="330" t="s">
        <v>974</v>
      </c>
      <c r="F865" s="330" t="s">
        <v>2760</v>
      </c>
      <c r="G865" s="330"/>
      <c r="H865" s="330" t="s">
        <v>962</v>
      </c>
      <c r="I865" s="330" t="s">
        <v>2729</v>
      </c>
      <c r="J865" s="330"/>
      <c r="K865" s="330" t="s">
        <v>1188</v>
      </c>
      <c r="L865" s="330" t="s">
        <v>2749</v>
      </c>
      <c r="M865" s="330"/>
      <c r="N865" s="330" t="s">
        <v>2719</v>
      </c>
      <c r="O865" s="330" t="s">
        <v>2721</v>
      </c>
      <c r="P865" s="330" t="s">
        <v>2766</v>
      </c>
      <c r="Q865" s="330" t="s">
        <v>2717</v>
      </c>
      <c r="R865" s="330" t="s">
        <v>2719</v>
      </c>
      <c r="S865" s="330" t="s">
        <v>2718</v>
      </c>
      <c r="T865" s="330" t="s">
        <v>2719</v>
      </c>
      <c r="U865" s="331">
        <v>8.101060061888E-6</v>
      </c>
      <c r="V865" s="330" t="s">
        <v>2718</v>
      </c>
      <c r="W865" s="330" t="b">
        <v>1</v>
      </c>
      <c r="X865" s="330">
        <v>2021.0</v>
      </c>
      <c r="Y865" s="330" t="s">
        <v>2736</v>
      </c>
      <c r="Z865" s="330" t="s">
        <v>2713</v>
      </c>
      <c r="AA865" s="330"/>
      <c r="AB865" s="332" t="s">
        <v>2767</v>
      </c>
      <c r="AC865" s="330" t="s">
        <v>2737</v>
      </c>
      <c r="AD865" s="330" t="s">
        <v>419</v>
      </c>
    </row>
    <row r="866" ht="15.75" customHeight="1">
      <c r="A866" s="329" t="s">
        <v>418</v>
      </c>
      <c r="B866" s="330" t="s">
        <v>2710</v>
      </c>
      <c r="C866" s="330">
        <v>853.0</v>
      </c>
      <c r="D866" s="330">
        <v>215.0</v>
      </c>
      <c r="E866" s="330" t="s">
        <v>974</v>
      </c>
      <c r="F866" s="330" t="s">
        <v>2760</v>
      </c>
      <c r="G866" s="330"/>
      <c r="H866" s="330" t="s">
        <v>962</v>
      </c>
      <c r="I866" s="330" t="s">
        <v>2729</v>
      </c>
      <c r="J866" s="330"/>
      <c r="K866" s="330" t="s">
        <v>1188</v>
      </c>
      <c r="L866" s="330" t="s">
        <v>2750</v>
      </c>
      <c r="M866" s="330"/>
      <c r="N866" s="330" t="s">
        <v>2719</v>
      </c>
      <c r="O866" s="330" t="s">
        <v>2735</v>
      </c>
      <c r="P866" s="330" t="s">
        <v>2766</v>
      </c>
      <c r="Q866" s="330" t="s">
        <v>2717</v>
      </c>
      <c r="R866" s="330" t="s">
        <v>2719</v>
      </c>
      <c r="S866" s="330" t="s">
        <v>2718</v>
      </c>
      <c r="T866" s="330" t="s">
        <v>2719</v>
      </c>
      <c r="U866" s="330">
        <v>1.30678518063305</v>
      </c>
      <c r="V866" s="330" t="s">
        <v>2718</v>
      </c>
      <c r="W866" s="330" t="b">
        <v>1</v>
      </c>
      <c r="X866" s="330">
        <v>2021.0</v>
      </c>
      <c r="Y866" s="330" t="s">
        <v>2736</v>
      </c>
      <c r="Z866" s="330" t="s">
        <v>2713</v>
      </c>
      <c r="AA866" s="330"/>
      <c r="AB866" s="332" t="s">
        <v>2767</v>
      </c>
      <c r="AC866" s="330" t="s">
        <v>2737</v>
      </c>
      <c r="AD866" s="330" t="s">
        <v>419</v>
      </c>
    </row>
    <row r="867" ht="15.75" customHeight="1">
      <c r="A867" s="329" t="s">
        <v>418</v>
      </c>
      <c r="B867" s="330" t="s">
        <v>2710</v>
      </c>
      <c r="C867" s="330">
        <v>854.0</v>
      </c>
      <c r="D867" s="330">
        <v>215.0</v>
      </c>
      <c r="E867" s="330" t="s">
        <v>974</v>
      </c>
      <c r="F867" s="330" t="s">
        <v>2760</v>
      </c>
      <c r="G867" s="330"/>
      <c r="H867" s="330" t="s">
        <v>962</v>
      </c>
      <c r="I867" s="330" t="s">
        <v>2729</v>
      </c>
      <c r="J867" s="330"/>
      <c r="K867" s="330" t="s">
        <v>1188</v>
      </c>
      <c r="L867" s="330" t="s">
        <v>2750</v>
      </c>
      <c r="M867" s="330"/>
      <c r="N867" s="330" t="s">
        <v>2719</v>
      </c>
      <c r="O867" s="330" t="s">
        <v>2716</v>
      </c>
      <c r="P867" s="330" t="s">
        <v>2766</v>
      </c>
      <c r="Q867" s="330" t="s">
        <v>2717</v>
      </c>
      <c r="R867" s="330" t="s">
        <v>2719</v>
      </c>
      <c r="S867" s="330" t="s">
        <v>2718</v>
      </c>
      <c r="T867" s="330" t="s">
        <v>2719</v>
      </c>
      <c r="U867" s="330">
        <v>1.29467179645071</v>
      </c>
      <c r="V867" s="330" t="s">
        <v>2718</v>
      </c>
      <c r="W867" s="330" t="b">
        <v>1</v>
      </c>
      <c r="X867" s="330">
        <v>2021.0</v>
      </c>
      <c r="Y867" s="330" t="s">
        <v>2736</v>
      </c>
      <c r="Z867" s="330" t="s">
        <v>2713</v>
      </c>
      <c r="AA867" s="330"/>
      <c r="AB867" s="332" t="s">
        <v>2767</v>
      </c>
      <c r="AC867" s="330" t="s">
        <v>2737</v>
      </c>
      <c r="AD867" s="330" t="s">
        <v>419</v>
      </c>
    </row>
    <row r="868" ht="15.75" customHeight="1">
      <c r="A868" s="329" t="s">
        <v>418</v>
      </c>
      <c r="B868" s="330" t="s">
        <v>2710</v>
      </c>
      <c r="C868" s="330">
        <v>855.0</v>
      </c>
      <c r="D868" s="330">
        <v>215.0</v>
      </c>
      <c r="E868" s="330" t="s">
        <v>974</v>
      </c>
      <c r="F868" s="330" t="s">
        <v>2760</v>
      </c>
      <c r="G868" s="330"/>
      <c r="H868" s="330" t="s">
        <v>962</v>
      </c>
      <c r="I868" s="330" t="s">
        <v>2729</v>
      </c>
      <c r="J868" s="330"/>
      <c r="K868" s="330" t="s">
        <v>1188</v>
      </c>
      <c r="L868" s="330" t="s">
        <v>2750</v>
      </c>
      <c r="M868" s="330"/>
      <c r="N868" s="330" t="s">
        <v>2719</v>
      </c>
      <c r="O868" s="330" t="s">
        <v>2724</v>
      </c>
      <c r="P868" s="330" t="s">
        <v>2766</v>
      </c>
      <c r="Q868" s="330" t="s">
        <v>2717</v>
      </c>
      <c r="R868" s="330" t="s">
        <v>2719</v>
      </c>
      <c r="S868" s="330" t="s">
        <v>2718</v>
      </c>
      <c r="T868" s="330" t="s">
        <v>2719</v>
      </c>
      <c r="U868" s="331">
        <v>3.9958895359413E-5</v>
      </c>
      <c r="V868" s="330" t="s">
        <v>2718</v>
      </c>
      <c r="W868" s="330" t="b">
        <v>1</v>
      </c>
      <c r="X868" s="330">
        <v>2021.0</v>
      </c>
      <c r="Y868" s="330" t="s">
        <v>2736</v>
      </c>
      <c r="Z868" s="330" t="s">
        <v>2713</v>
      </c>
      <c r="AA868" s="330"/>
      <c r="AB868" s="332" t="s">
        <v>2767</v>
      </c>
      <c r="AC868" s="330" t="s">
        <v>2737</v>
      </c>
      <c r="AD868" s="330" t="s">
        <v>419</v>
      </c>
    </row>
    <row r="869" ht="15.75" customHeight="1">
      <c r="A869" s="329" t="s">
        <v>418</v>
      </c>
      <c r="B869" s="330" t="s">
        <v>2710</v>
      </c>
      <c r="C869" s="330">
        <v>856.0</v>
      </c>
      <c r="D869" s="330">
        <v>215.0</v>
      </c>
      <c r="E869" s="330" t="s">
        <v>974</v>
      </c>
      <c r="F869" s="330" t="s">
        <v>2760</v>
      </c>
      <c r="G869" s="330"/>
      <c r="H869" s="330" t="s">
        <v>962</v>
      </c>
      <c r="I869" s="330" t="s">
        <v>2729</v>
      </c>
      <c r="J869" s="330"/>
      <c r="K869" s="330" t="s">
        <v>1188</v>
      </c>
      <c r="L869" s="330" t="s">
        <v>2750</v>
      </c>
      <c r="M869" s="330"/>
      <c r="N869" s="330" t="s">
        <v>2719</v>
      </c>
      <c r="O869" s="330" t="s">
        <v>2721</v>
      </c>
      <c r="P869" s="330" t="s">
        <v>2766</v>
      </c>
      <c r="Q869" s="330" t="s">
        <v>2717</v>
      </c>
      <c r="R869" s="330" t="s">
        <v>2719</v>
      </c>
      <c r="S869" s="330" t="s">
        <v>2718</v>
      </c>
      <c r="T869" s="330" t="s">
        <v>2719</v>
      </c>
      <c r="U869" s="331">
        <v>8.101060061888E-6</v>
      </c>
      <c r="V869" s="330" t="s">
        <v>2718</v>
      </c>
      <c r="W869" s="330" t="b">
        <v>1</v>
      </c>
      <c r="X869" s="330">
        <v>2021.0</v>
      </c>
      <c r="Y869" s="330" t="s">
        <v>2736</v>
      </c>
      <c r="Z869" s="330" t="s">
        <v>2713</v>
      </c>
      <c r="AA869" s="330"/>
      <c r="AB869" s="332" t="s">
        <v>2767</v>
      </c>
      <c r="AC869" s="330" t="s">
        <v>2737</v>
      </c>
      <c r="AD869" s="330" t="s">
        <v>419</v>
      </c>
    </row>
    <row r="870" ht="15.75" customHeight="1">
      <c r="A870" s="329" t="s">
        <v>418</v>
      </c>
      <c r="B870" s="330" t="s">
        <v>2710</v>
      </c>
      <c r="C870" s="330">
        <v>857.0</v>
      </c>
      <c r="D870" s="330">
        <v>216.0</v>
      </c>
      <c r="E870" s="330" t="s">
        <v>974</v>
      </c>
      <c r="F870" s="330" t="s">
        <v>2761</v>
      </c>
      <c r="G870" s="330"/>
      <c r="H870" s="330" t="s">
        <v>962</v>
      </c>
      <c r="I870" s="330" t="s">
        <v>2729</v>
      </c>
      <c r="J870" s="330"/>
      <c r="K870" s="330" t="s">
        <v>1188</v>
      </c>
      <c r="L870" s="330" t="s">
        <v>2733</v>
      </c>
      <c r="M870" s="330"/>
      <c r="N870" s="330" t="s">
        <v>2719</v>
      </c>
      <c r="O870" s="330" t="s">
        <v>2735</v>
      </c>
      <c r="P870" s="330" t="s">
        <v>2766</v>
      </c>
      <c r="Q870" s="330" t="s">
        <v>2717</v>
      </c>
      <c r="R870" s="330" t="s">
        <v>2719</v>
      </c>
      <c r="S870" s="330" t="s">
        <v>2718</v>
      </c>
      <c r="T870" s="330" t="s">
        <v>2719</v>
      </c>
      <c r="U870" s="330">
        <v>0.95603083257733</v>
      </c>
      <c r="V870" s="330" t="s">
        <v>2718</v>
      </c>
      <c r="W870" s="330" t="b">
        <v>1</v>
      </c>
      <c r="X870" s="330">
        <v>2021.0</v>
      </c>
      <c r="Y870" s="330" t="s">
        <v>2736</v>
      </c>
      <c r="Z870" s="330" t="s">
        <v>2713</v>
      </c>
      <c r="AA870" s="330"/>
      <c r="AB870" s="332" t="s">
        <v>2767</v>
      </c>
      <c r="AC870" s="330" t="s">
        <v>2737</v>
      </c>
      <c r="AD870" s="330" t="s">
        <v>419</v>
      </c>
    </row>
    <row r="871" ht="15.75" customHeight="1">
      <c r="A871" s="329" t="s">
        <v>418</v>
      </c>
      <c r="B871" s="330" t="s">
        <v>2710</v>
      </c>
      <c r="C871" s="330">
        <v>858.0</v>
      </c>
      <c r="D871" s="330">
        <v>216.0</v>
      </c>
      <c r="E871" s="330" t="s">
        <v>974</v>
      </c>
      <c r="F871" s="330" t="s">
        <v>2761</v>
      </c>
      <c r="G871" s="330"/>
      <c r="H871" s="330" t="s">
        <v>962</v>
      </c>
      <c r="I871" s="330" t="s">
        <v>2729</v>
      </c>
      <c r="J871" s="330"/>
      <c r="K871" s="330" t="s">
        <v>1188</v>
      </c>
      <c r="L871" s="330" t="s">
        <v>2733</v>
      </c>
      <c r="M871" s="330"/>
      <c r="N871" s="330" t="s">
        <v>2719</v>
      </c>
      <c r="O871" s="330" t="s">
        <v>2716</v>
      </c>
      <c r="P871" s="330" t="s">
        <v>2766</v>
      </c>
      <c r="Q871" s="330" t="s">
        <v>2717</v>
      </c>
      <c r="R871" s="330" t="s">
        <v>2719</v>
      </c>
      <c r="S871" s="330" t="s">
        <v>2718</v>
      </c>
      <c r="T871" s="330" t="s">
        <v>2719</v>
      </c>
      <c r="U871" s="330">
        <v>0.945871110455217</v>
      </c>
      <c r="V871" s="330" t="s">
        <v>2718</v>
      </c>
      <c r="W871" s="330" t="b">
        <v>1</v>
      </c>
      <c r="X871" s="330">
        <v>2021.0</v>
      </c>
      <c r="Y871" s="330" t="s">
        <v>2736</v>
      </c>
      <c r="Z871" s="330" t="s">
        <v>2713</v>
      </c>
      <c r="AA871" s="330"/>
      <c r="AB871" s="332" t="s">
        <v>2767</v>
      </c>
      <c r="AC871" s="330" t="s">
        <v>2737</v>
      </c>
      <c r="AD871" s="330" t="s">
        <v>419</v>
      </c>
    </row>
    <row r="872" ht="15.75" customHeight="1">
      <c r="A872" s="329" t="s">
        <v>418</v>
      </c>
      <c r="B872" s="330" t="s">
        <v>2710</v>
      </c>
      <c r="C872" s="330">
        <v>859.0</v>
      </c>
      <c r="D872" s="330">
        <v>216.0</v>
      </c>
      <c r="E872" s="330" t="s">
        <v>974</v>
      </c>
      <c r="F872" s="330" t="s">
        <v>2761</v>
      </c>
      <c r="G872" s="330"/>
      <c r="H872" s="330" t="s">
        <v>962</v>
      </c>
      <c r="I872" s="330" t="s">
        <v>2729</v>
      </c>
      <c r="J872" s="330"/>
      <c r="K872" s="330" t="s">
        <v>1188</v>
      </c>
      <c r="L872" s="330" t="s">
        <v>2733</v>
      </c>
      <c r="M872" s="330"/>
      <c r="N872" s="330" t="s">
        <v>2719</v>
      </c>
      <c r="O872" s="330" t="s">
        <v>2724</v>
      </c>
      <c r="P872" s="330" t="s">
        <v>2766</v>
      </c>
      <c r="Q872" s="330" t="s">
        <v>2717</v>
      </c>
      <c r="R872" s="330" t="s">
        <v>2719</v>
      </c>
      <c r="S872" s="330" t="s">
        <v>2718</v>
      </c>
      <c r="T872" s="330" t="s">
        <v>2719</v>
      </c>
      <c r="U872" s="331">
        <v>3.351587227846E-5</v>
      </c>
      <c r="V872" s="330" t="s">
        <v>2718</v>
      </c>
      <c r="W872" s="330" t="b">
        <v>1</v>
      </c>
      <c r="X872" s="330">
        <v>2021.0</v>
      </c>
      <c r="Y872" s="330" t="s">
        <v>2736</v>
      </c>
      <c r="Z872" s="330" t="s">
        <v>2713</v>
      </c>
      <c r="AA872" s="330"/>
      <c r="AB872" s="332" t="s">
        <v>2767</v>
      </c>
      <c r="AC872" s="330" t="s">
        <v>2737</v>
      </c>
      <c r="AD872" s="330" t="s">
        <v>419</v>
      </c>
    </row>
    <row r="873" ht="15.75" customHeight="1">
      <c r="A873" s="329" t="s">
        <v>418</v>
      </c>
      <c r="B873" s="330" t="s">
        <v>2710</v>
      </c>
      <c r="C873" s="330">
        <v>860.0</v>
      </c>
      <c r="D873" s="330">
        <v>216.0</v>
      </c>
      <c r="E873" s="330" t="s">
        <v>974</v>
      </c>
      <c r="F873" s="330" t="s">
        <v>2761</v>
      </c>
      <c r="G873" s="330"/>
      <c r="H873" s="330" t="s">
        <v>962</v>
      </c>
      <c r="I873" s="330" t="s">
        <v>2729</v>
      </c>
      <c r="J873" s="330"/>
      <c r="K873" s="330" t="s">
        <v>1188</v>
      </c>
      <c r="L873" s="330" t="s">
        <v>2733</v>
      </c>
      <c r="M873" s="330"/>
      <c r="N873" s="330" t="s">
        <v>2719</v>
      </c>
      <c r="O873" s="330" t="s">
        <v>2721</v>
      </c>
      <c r="P873" s="330" t="s">
        <v>2766</v>
      </c>
      <c r="Q873" s="330" t="s">
        <v>2717</v>
      </c>
      <c r="R873" s="330" t="s">
        <v>2719</v>
      </c>
      <c r="S873" s="330" t="s">
        <v>2718</v>
      </c>
      <c r="T873" s="330" t="s">
        <v>2719</v>
      </c>
      <c r="U873" s="331">
        <v>6.755412777908E-6</v>
      </c>
      <c r="V873" s="330" t="s">
        <v>2718</v>
      </c>
      <c r="W873" s="330" t="b">
        <v>1</v>
      </c>
      <c r="X873" s="330">
        <v>2021.0</v>
      </c>
      <c r="Y873" s="330" t="s">
        <v>2736</v>
      </c>
      <c r="Z873" s="330" t="s">
        <v>2713</v>
      </c>
      <c r="AA873" s="330"/>
      <c r="AB873" s="332" t="s">
        <v>2767</v>
      </c>
      <c r="AC873" s="330" t="s">
        <v>2737</v>
      </c>
      <c r="AD873" s="330" t="s">
        <v>419</v>
      </c>
    </row>
    <row r="874" ht="15.75" customHeight="1">
      <c r="A874" s="329" t="s">
        <v>418</v>
      </c>
      <c r="B874" s="330" t="s">
        <v>2710</v>
      </c>
      <c r="C874" s="330">
        <v>861.0</v>
      </c>
      <c r="D874" s="330">
        <v>217.0</v>
      </c>
      <c r="E874" s="330" t="s">
        <v>974</v>
      </c>
      <c r="F874" s="330" t="s">
        <v>2761</v>
      </c>
      <c r="G874" s="330"/>
      <c r="H874" s="330" t="s">
        <v>962</v>
      </c>
      <c r="I874" s="330" t="s">
        <v>2729</v>
      </c>
      <c r="J874" s="330"/>
      <c r="K874" s="330" t="s">
        <v>1188</v>
      </c>
      <c r="L874" s="330" t="s">
        <v>2748</v>
      </c>
      <c r="M874" s="330"/>
      <c r="N874" s="330" t="s">
        <v>2719</v>
      </c>
      <c r="O874" s="330" t="s">
        <v>2735</v>
      </c>
      <c r="P874" s="330" t="s">
        <v>2766</v>
      </c>
      <c r="Q874" s="330" t="s">
        <v>2717</v>
      </c>
      <c r="R874" s="330" t="s">
        <v>2719</v>
      </c>
      <c r="S874" s="330" t="s">
        <v>2718</v>
      </c>
      <c r="T874" s="330" t="s">
        <v>2719</v>
      </c>
      <c r="U874" s="330">
        <v>0.790632335056607</v>
      </c>
      <c r="V874" s="330" t="s">
        <v>2718</v>
      </c>
      <c r="W874" s="330" t="b">
        <v>1</v>
      </c>
      <c r="X874" s="330">
        <v>2021.0</v>
      </c>
      <c r="Y874" s="330" t="s">
        <v>2736</v>
      </c>
      <c r="Z874" s="330" t="s">
        <v>2713</v>
      </c>
      <c r="AA874" s="330"/>
      <c r="AB874" s="332" t="s">
        <v>2767</v>
      </c>
      <c r="AC874" s="330" t="s">
        <v>2737</v>
      </c>
      <c r="AD874" s="330" t="s">
        <v>419</v>
      </c>
    </row>
    <row r="875" ht="15.75" customHeight="1">
      <c r="A875" s="329" t="s">
        <v>418</v>
      </c>
      <c r="B875" s="330" t="s">
        <v>2710</v>
      </c>
      <c r="C875" s="330">
        <v>862.0</v>
      </c>
      <c r="D875" s="330">
        <v>217.0</v>
      </c>
      <c r="E875" s="330" t="s">
        <v>974</v>
      </c>
      <c r="F875" s="330" t="s">
        <v>2761</v>
      </c>
      <c r="G875" s="330"/>
      <c r="H875" s="330" t="s">
        <v>962</v>
      </c>
      <c r="I875" s="330" t="s">
        <v>2729</v>
      </c>
      <c r="J875" s="330"/>
      <c r="K875" s="330" t="s">
        <v>1188</v>
      </c>
      <c r="L875" s="330" t="s">
        <v>2748</v>
      </c>
      <c r="M875" s="330"/>
      <c r="N875" s="330" t="s">
        <v>2719</v>
      </c>
      <c r="O875" s="330" t="s">
        <v>2716</v>
      </c>
      <c r="P875" s="330" t="s">
        <v>2766</v>
      </c>
      <c r="Q875" s="330" t="s">
        <v>2717</v>
      </c>
      <c r="R875" s="330" t="s">
        <v>2719</v>
      </c>
      <c r="S875" s="330" t="s">
        <v>2718</v>
      </c>
      <c r="T875" s="330" t="s">
        <v>2719</v>
      </c>
      <c r="U875" s="330">
        <v>0.780480719798178</v>
      </c>
      <c r="V875" s="330" t="s">
        <v>2718</v>
      </c>
      <c r="W875" s="330" t="b">
        <v>1</v>
      </c>
      <c r="X875" s="330">
        <v>2021.0</v>
      </c>
      <c r="Y875" s="330" t="s">
        <v>2736</v>
      </c>
      <c r="Z875" s="330" t="s">
        <v>2713</v>
      </c>
      <c r="AA875" s="330"/>
      <c r="AB875" s="332" t="s">
        <v>2767</v>
      </c>
      <c r="AC875" s="330" t="s">
        <v>2737</v>
      </c>
      <c r="AD875" s="330" t="s">
        <v>419</v>
      </c>
    </row>
    <row r="876" ht="15.75" customHeight="1">
      <c r="A876" s="329" t="s">
        <v>418</v>
      </c>
      <c r="B876" s="330" t="s">
        <v>2710</v>
      </c>
      <c r="C876" s="330">
        <v>863.0</v>
      </c>
      <c r="D876" s="330">
        <v>217.0</v>
      </c>
      <c r="E876" s="330" t="s">
        <v>974</v>
      </c>
      <c r="F876" s="330" t="s">
        <v>2761</v>
      </c>
      <c r="G876" s="330"/>
      <c r="H876" s="330" t="s">
        <v>962</v>
      </c>
      <c r="I876" s="330" t="s">
        <v>2729</v>
      </c>
      <c r="J876" s="330"/>
      <c r="K876" s="330" t="s">
        <v>1188</v>
      </c>
      <c r="L876" s="330" t="s">
        <v>2748</v>
      </c>
      <c r="M876" s="330"/>
      <c r="N876" s="330" t="s">
        <v>2719</v>
      </c>
      <c r="O876" s="330" t="s">
        <v>2724</v>
      </c>
      <c r="P876" s="330" t="s">
        <v>2766</v>
      </c>
      <c r="Q876" s="330" t="s">
        <v>2717</v>
      </c>
      <c r="R876" s="330" t="s">
        <v>2719</v>
      </c>
      <c r="S876" s="330" t="s">
        <v>2718</v>
      </c>
      <c r="T876" s="330" t="s">
        <v>2719</v>
      </c>
      <c r="U876" s="331">
        <v>3.351587227846E-5</v>
      </c>
      <c r="V876" s="330" t="s">
        <v>2718</v>
      </c>
      <c r="W876" s="330" t="b">
        <v>1</v>
      </c>
      <c r="X876" s="330">
        <v>2021.0</v>
      </c>
      <c r="Y876" s="330" t="s">
        <v>2736</v>
      </c>
      <c r="Z876" s="330" t="s">
        <v>2713</v>
      </c>
      <c r="AA876" s="330"/>
      <c r="AB876" s="332" t="s">
        <v>2767</v>
      </c>
      <c r="AC876" s="330" t="s">
        <v>2737</v>
      </c>
      <c r="AD876" s="330" t="s">
        <v>419</v>
      </c>
    </row>
    <row r="877" ht="15.75" customHeight="1">
      <c r="A877" s="329" t="s">
        <v>418</v>
      </c>
      <c r="B877" s="330" t="s">
        <v>2710</v>
      </c>
      <c r="C877" s="330">
        <v>864.0</v>
      </c>
      <c r="D877" s="330">
        <v>217.0</v>
      </c>
      <c r="E877" s="330" t="s">
        <v>974</v>
      </c>
      <c r="F877" s="330" t="s">
        <v>2761</v>
      </c>
      <c r="G877" s="330"/>
      <c r="H877" s="330" t="s">
        <v>962</v>
      </c>
      <c r="I877" s="330" t="s">
        <v>2729</v>
      </c>
      <c r="J877" s="330"/>
      <c r="K877" s="330" t="s">
        <v>1188</v>
      </c>
      <c r="L877" s="330" t="s">
        <v>2748</v>
      </c>
      <c r="M877" s="330"/>
      <c r="N877" s="330" t="s">
        <v>2719</v>
      </c>
      <c r="O877" s="330" t="s">
        <v>2721</v>
      </c>
      <c r="P877" s="330" t="s">
        <v>2766</v>
      </c>
      <c r="Q877" s="330" t="s">
        <v>2717</v>
      </c>
      <c r="R877" s="330" t="s">
        <v>2719</v>
      </c>
      <c r="S877" s="330" t="s">
        <v>2718</v>
      </c>
      <c r="T877" s="330" t="s">
        <v>2719</v>
      </c>
      <c r="U877" s="331">
        <v>6.755412777908E-6</v>
      </c>
      <c r="V877" s="330" t="s">
        <v>2718</v>
      </c>
      <c r="W877" s="330" t="b">
        <v>1</v>
      </c>
      <c r="X877" s="330">
        <v>2021.0</v>
      </c>
      <c r="Y877" s="330" t="s">
        <v>2736</v>
      </c>
      <c r="Z877" s="330" t="s">
        <v>2713</v>
      </c>
      <c r="AA877" s="330"/>
      <c r="AB877" s="332" t="s">
        <v>2767</v>
      </c>
      <c r="AC877" s="330" t="s">
        <v>2737</v>
      </c>
      <c r="AD877" s="330" t="s">
        <v>419</v>
      </c>
    </row>
    <row r="878" ht="15.75" customHeight="1">
      <c r="A878" s="329" t="s">
        <v>418</v>
      </c>
      <c r="B878" s="330" t="s">
        <v>2710</v>
      </c>
      <c r="C878" s="330">
        <v>865.0</v>
      </c>
      <c r="D878" s="330">
        <v>218.0</v>
      </c>
      <c r="E878" s="330" t="s">
        <v>974</v>
      </c>
      <c r="F878" s="330" t="s">
        <v>2761</v>
      </c>
      <c r="G878" s="330"/>
      <c r="H878" s="330" t="s">
        <v>962</v>
      </c>
      <c r="I878" s="330" t="s">
        <v>2729</v>
      </c>
      <c r="J878" s="330"/>
      <c r="K878" s="330" t="s">
        <v>1188</v>
      </c>
      <c r="L878" s="330" t="s">
        <v>2749</v>
      </c>
      <c r="M878" s="330"/>
      <c r="N878" s="330" t="s">
        <v>2719</v>
      </c>
      <c r="O878" s="330" t="s">
        <v>2735</v>
      </c>
      <c r="P878" s="330" t="s">
        <v>2766</v>
      </c>
      <c r="Q878" s="330" t="s">
        <v>2717</v>
      </c>
      <c r="R878" s="330" t="s">
        <v>2719</v>
      </c>
      <c r="S878" s="330" t="s">
        <v>2718</v>
      </c>
      <c r="T878" s="330" t="s">
        <v>2719</v>
      </c>
      <c r="U878" s="330">
        <v>0.940080513502429</v>
      </c>
      <c r="V878" s="330" t="s">
        <v>2718</v>
      </c>
      <c r="W878" s="330" t="b">
        <v>1</v>
      </c>
      <c r="X878" s="330">
        <v>2021.0</v>
      </c>
      <c r="Y878" s="330" t="s">
        <v>2736</v>
      </c>
      <c r="Z878" s="330" t="s">
        <v>2713</v>
      </c>
      <c r="AA878" s="330"/>
      <c r="AB878" s="332" t="s">
        <v>2767</v>
      </c>
      <c r="AC878" s="330" t="s">
        <v>2737</v>
      </c>
      <c r="AD878" s="330" t="s">
        <v>419</v>
      </c>
    </row>
    <row r="879" ht="15.75" customHeight="1">
      <c r="A879" s="329" t="s">
        <v>418</v>
      </c>
      <c r="B879" s="330" t="s">
        <v>2710</v>
      </c>
      <c r="C879" s="330">
        <v>866.0</v>
      </c>
      <c r="D879" s="330">
        <v>218.0</v>
      </c>
      <c r="E879" s="330" t="s">
        <v>974</v>
      </c>
      <c r="F879" s="330" t="s">
        <v>2761</v>
      </c>
      <c r="G879" s="330"/>
      <c r="H879" s="330" t="s">
        <v>962</v>
      </c>
      <c r="I879" s="330" t="s">
        <v>2729</v>
      </c>
      <c r="J879" s="330"/>
      <c r="K879" s="330" t="s">
        <v>1188</v>
      </c>
      <c r="L879" s="330" t="s">
        <v>2749</v>
      </c>
      <c r="M879" s="330"/>
      <c r="N879" s="330" t="s">
        <v>2719</v>
      </c>
      <c r="O879" s="330" t="s">
        <v>2716</v>
      </c>
      <c r="P879" s="330" t="s">
        <v>2766</v>
      </c>
      <c r="Q879" s="330" t="s">
        <v>2717</v>
      </c>
      <c r="R879" s="330" t="s">
        <v>2719</v>
      </c>
      <c r="S879" s="330" t="s">
        <v>2718</v>
      </c>
      <c r="T879" s="330" t="s">
        <v>2719</v>
      </c>
      <c r="U879" s="330">
        <v>0.929920791380317</v>
      </c>
      <c r="V879" s="330" t="s">
        <v>2718</v>
      </c>
      <c r="W879" s="330" t="b">
        <v>1</v>
      </c>
      <c r="X879" s="330">
        <v>2021.0</v>
      </c>
      <c r="Y879" s="330" t="s">
        <v>2736</v>
      </c>
      <c r="Z879" s="330" t="s">
        <v>2713</v>
      </c>
      <c r="AA879" s="330"/>
      <c r="AB879" s="332" t="s">
        <v>2767</v>
      </c>
      <c r="AC879" s="330" t="s">
        <v>2737</v>
      </c>
      <c r="AD879" s="330" t="s">
        <v>419</v>
      </c>
    </row>
    <row r="880" ht="15.75" customHeight="1">
      <c r="A880" s="329" t="s">
        <v>418</v>
      </c>
      <c r="B880" s="330" t="s">
        <v>2710</v>
      </c>
      <c r="C880" s="330">
        <v>867.0</v>
      </c>
      <c r="D880" s="330">
        <v>218.0</v>
      </c>
      <c r="E880" s="330" t="s">
        <v>974</v>
      </c>
      <c r="F880" s="330" t="s">
        <v>2761</v>
      </c>
      <c r="G880" s="330"/>
      <c r="H880" s="330" t="s">
        <v>962</v>
      </c>
      <c r="I880" s="330" t="s">
        <v>2729</v>
      </c>
      <c r="J880" s="330"/>
      <c r="K880" s="330" t="s">
        <v>1188</v>
      </c>
      <c r="L880" s="330" t="s">
        <v>2749</v>
      </c>
      <c r="M880" s="330"/>
      <c r="N880" s="330" t="s">
        <v>2719</v>
      </c>
      <c r="O880" s="330" t="s">
        <v>2724</v>
      </c>
      <c r="P880" s="330" t="s">
        <v>2766</v>
      </c>
      <c r="Q880" s="330" t="s">
        <v>2717</v>
      </c>
      <c r="R880" s="330" t="s">
        <v>2719</v>
      </c>
      <c r="S880" s="330" t="s">
        <v>2718</v>
      </c>
      <c r="T880" s="330" t="s">
        <v>2719</v>
      </c>
      <c r="U880" s="331">
        <v>3.351587227846E-5</v>
      </c>
      <c r="V880" s="330" t="s">
        <v>2718</v>
      </c>
      <c r="W880" s="330" t="b">
        <v>1</v>
      </c>
      <c r="X880" s="330">
        <v>2021.0</v>
      </c>
      <c r="Y880" s="330" t="s">
        <v>2736</v>
      </c>
      <c r="Z880" s="330" t="s">
        <v>2713</v>
      </c>
      <c r="AA880" s="330"/>
      <c r="AB880" s="332" t="s">
        <v>2767</v>
      </c>
      <c r="AC880" s="330" t="s">
        <v>2737</v>
      </c>
      <c r="AD880" s="330" t="s">
        <v>419</v>
      </c>
    </row>
    <row r="881" ht="15.75" customHeight="1">
      <c r="A881" s="329" t="s">
        <v>418</v>
      </c>
      <c r="B881" s="330" t="s">
        <v>2710</v>
      </c>
      <c r="C881" s="330">
        <v>868.0</v>
      </c>
      <c r="D881" s="330">
        <v>218.0</v>
      </c>
      <c r="E881" s="330" t="s">
        <v>974</v>
      </c>
      <c r="F881" s="330" t="s">
        <v>2761</v>
      </c>
      <c r="G881" s="330"/>
      <c r="H881" s="330" t="s">
        <v>962</v>
      </c>
      <c r="I881" s="330" t="s">
        <v>2729</v>
      </c>
      <c r="J881" s="330"/>
      <c r="K881" s="330" t="s">
        <v>1188</v>
      </c>
      <c r="L881" s="330" t="s">
        <v>2749</v>
      </c>
      <c r="M881" s="330"/>
      <c r="N881" s="330" t="s">
        <v>2719</v>
      </c>
      <c r="O881" s="330" t="s">
        <v>2721</v>
      </c>
      <c r="P881" s="330" t="s">
        <v>2766</v>
      </c>
      <c r="Q881" s="330" t="s">
        <v>2717</v>
      </c>
      <c r="R881" s="330" t="s">
        <v>2719</v>
      </c>
      <c r="S881" s="330" t="s">
        <v>2718</v>
      </c>
      <c r="T881" s="330" t="s">
        <v>2719</v>
      </c>
      <c r="U881" s="331">
        <v>6.755412777908E-6</v>
      </c>
      <c r="V881" s="330" t="s">
        <v>2718</v>
      </c>
      <c r="W881" s="330" t="b">
        <v>1</v>
      </c>
      <c r="X881" s="330">
        <v>2021.0</v>
      </c>
      <c r="Y881" s="330" t="s">
        <v>2736</v>
      </c>
      <c r="Z881" s="330" t="s">
        <v>2713</v>
      </c>
      <c r="AA881" s="330"/>
      <c r="AB881" s="332" t="s">
        <v>2767</v>
      </c>
      <c r="AC881" s="330" t="s">
        <v>2737</v>
      </c>
      <c r="AD881" s="330" t="s">
        <v>419</v>
      </c>
    </row>
    <row r="882" ht="15.75" customHeight="1">
      <c r="A882" s="329" t="s">
        <v>418</v>
      </c>
      <c r="B882" s="330" t="s">
        <v>2710</v>
      </c>
      <c r="C882" s="330">
        <v>869.0</v>
      </c>
      <c r="D882" s="330">
        <v>219.0</v>
      </c>
      <c r="E882" s="330" t="s">
        <v>974</v>
      </c>
      <c r="F882" s="330" t="s">
        <v>2761</v>
      </c>
      <c r="G882" s="330"/>
      <c r="H882" s="330" t="s">
        <v>962</v>
      </c>
      <c r="I882" s="330" t="s">
        <v>2729</v>
      </c>
      <c r="J882" s="330"/>
      <c r="K882" s="330" t="s">
        <v>1188</v>
      </c>
      <c r="L882" s="330" t="s">
        <v>2750</v>
      </c>
      <c r="M882" s="330"/>
      <c r="N882" s="330" t="s">
        <v>2719</v>
      </c>
      <c r="O882" s="330" t="s">
        <v>2735</v>
      </c>
      <c r="P882" s="330" t="s">
        <v>2766</v>
      </c>
      <c r="Q882" s="330" t="s">
        <v>2717</v>
      </c>
      <c r="R882" s="330" t="s">
        <v>2719</v>
      </c>
      <c r="S882" s="330" t="s">
        <v>2718</v>
      </c>
      <c r="T882" s="330" t="s">
        <v>2719</v>
      </c>
      <c r="U882" s="330">
        <v>1.08952058508456</v>
      </c>
      <c r="V882" s="330" t="s">
        <v>2718</v>
      </c>
      <c r="W882" s="330" t="b">
        <v>1</v>
      </c>
      <c r="X882" s="330">
        <v>2021.0</v>
      </c>
      <c r="Y882" s="330" t="s">
        <v>2736</v>
      </c>
      <c r="Z882" s="330" t="s">
        <v>2713</v>
      </c>
      <c r="AA882" s="330"/>
      <c r="AB882" s="332" t="s">
        <v>2767</v>
      </c>
      <c r="AC882" s="330" t="s">
        <v>2737</v>
      </c>
      <c r="AD882" s="330" t="s">
        <v>419</v>
      </c>
    </row>
    <row r="883" ht="15.75" customHeight="1">
      <c r="A883" s="329" t="s">
        <v>418</v>
      </c>
      <c r="B883" s="330" t="s">
        <v>2710</v>
      </c>
      <c r="C883" s="330">
        <v>870.0</v>
      </c>
      <c r="D883" s="330">
        <v>219.0</v>
      </c>
      <c r="E883" s="330" t="s">
        <v>974</v>
      </c>
      <c r="F883" s="330" t="s">
        <v>2761</v>
      </c>
      <c r="G883" s="330"/>
      <c r="H883" s="330" t="s">
        <v>962</v>
      </c>
      <c r="I883" s="330" t="s">
        <v>2729</v>
      </c>
      <c r="J883" s="330"/>
      <c r="K883" s="330" t="s">
        <v>1188</v>
      </c>
      <c r="L883" s="330" t="s">
        <v>2750</v>
      </c>
      <c r="M883" s="330"/>
      <c r="N883" s="330" t="s">
        <v>2719</v>
      </c>
      <c r="O883" s="330" t="s">
        <v>2716</v>
      </c>
      <c r="P883" s="330" t="s">
        <v>2766</v>
      </c>
      <c r="Q883" s="330" t="s">
        <v>2717</v>
      </c>
      <c r="R883" s="330" t="s">
        <v>2719</v>
      </c>
      <c r="S883" s="330" t="s">
        <v>2718</v>
      </c>
      <c r="T883" s="330" t="s">
        <v>2719</v>
      </c>
      <c r="U883" s="330">
        <v>1.07936086296245</v>
      </c>
      <c r="V883" s="330" t="s">
        <v>2718</v>
      </c>
      <c r="W883" s="330" t="b">
        <v>1</v>
      </c>
      <c r="X883" s="330">
        <v>2021.0</v>
      </c>
      <c r="Y883" s="330" t="s">
        <v>2736</v>
      </c>
      <c r="Z883" s="330" t="s">
        <v>2713</v>
      </c>
      <c r="AA883" s="330"/>
      <c r="AB883" s="332" t="s">
        <v>2767</v>
      </c>
      <c r="AC883" s="330" t="s">
        <v>2737</v>
      </c>
      <c r="AD883" s="330" t="s">
        <v>419</v>
      </c>
    </row>
    <row r="884" ht="15.75" customHeight="1">
      <c r="A884" s="329" t="s">
        <v>418</v>
      </c>
      <c r="B884" s="330" t="s">
        <v>2710</v>
      </c>
      <c r="C884" s="330">
        <v>871.0</v>
      </c>
      <c r="D884" s="330">
        <v>219.0</v>
      </c>
      <c r="E884" s="330" t="s">
        <v>974</v>
      </c>
      <c r="F884" s="330" t="s">
        <v>2761</v>
      </c>
      <c r="G884" s="330"/>
      <c r="H884" s="330" t="s">
        <v>962</v>
      </c>
      <c r="I884" s="330" t="s">
        <v>2729</v>
      </c>
      <c r="J884" s="330"/>
      <c r="K884" s="330" t="s">
        <v>1188</v>
      </c>
      <c r="L884" s="330" t="s">
        <v>2750</v>
      </c>
      <c r="M884" s="330"/>
      <c r="N884" s="330" t="s">
        <v>2719</v>
      </c>
      <c r="O884" s="330" t="s">
        <v>2724</v>
      </c>
      <c r="P884" s="330" t="s">
        <v>2766</v>
      </c>
      <c r="Q884" s="330" t="s">
        <v>2717</v>
      </c>
      <c r="R884" s="330" t="s">
        <v>2719</v>
      </c>
      <c r="S884" s="330" t="s">
        <v>2718</v>
      </c>
      <c r="T884" s="330" t="s">
        <v>2719</v>
      </c>
      <c r="U884" s="331">
        <v>3.351587227846E-5</v>
      </c>
      <c r="V884" s="330" t="s">
        <v>2718</v>
      </c>
      <c r="W884" s="330" t="b">
        <v>1</v>
      </c>
      <c r="X884" s="330">
        <v>2021.0</v>
      </c>
      <c r="Y884" s="330" t="s">
        <v>2736</v>
      </c>
      <c r="Z884" s="330" t="s">
        <v>2713</v>
      </c>
      <c r="AA884" s="330"/>
      <c r="AB884" s="332" t="s">
        <v>2767</v>
      </c>
      <c r="AC884" s="330" t="s">
        <v>2737</v>
      </c>
      <c r="AD884" s="330" t="s">
        <v>419</v>
      </c>
    </row>
    <row r="885" ht="15.75" customHeight="1">
      <c r="A885" s="329" t="s">
        <v>418</v>
      </c>
      <c r="B885" s="330" t="s">
        <v>2710</v>
      </c>
      <c r="C885" s="330">
        <v>872.0</v>
      </c>
      <c r="D885" s="330">
        <v>219.0</v>
      </c>
      <c r="E885" s="330" t="s">
        <v>974</v>
      </c>
      <c r="F885" s="330" t="s">
        <v>2761</v>
      </c>
      <c r="G885" s="330"/>
      <c r="H885" s="330" t="s">
        <v>962</v>
      </c>
      <c r="I885" s="330" t="s">
        <v>2729</v>
      </c>
      <c r="J885" s="330"/>
      <c r="K885" s="330" t="s">
        <v>1188</v>
      </c>
      <c r="L885" s="330" t="s">
        <v>2750</v>
      </c>
      <c r="M885" s="330"/>
      <c r="N885" s="330" t="s">
        <v>2719</v>
      </c>
      <c r="O885" s="330" t="s">
        <v>2721</v>
      </c>
      <c r="P885" s="330" t="s">
        <v>2766</v>
      </c>
      <c r="Q885" s="330" t="s">
        <v>2717</v>
      </c>
      <c r="R885" s="330" t="s">
        <v>2719</v>
      </c>
      <c r="S885" s="330" t="s">
        <v>2718</v>
      </c>
      <c r="T885" s="330" t="s">
        <v>2719</v>
      </c>
      <c r="U885" s="331">
        <v>6.755412777908E-6</v>
      </c>
      <c r="V885" s="330" t="s">
        <v>2718</v>
      </c>
      <c r="W885" s="330" t="b">
        <v>1</v>
      </c>
      <c r="X885" s="330">
        <v>2021.0</v>
      </c>
      <c r="Y885" s="330" t="s">
        <v>2736</v>
      </c>
      <c r="Z885" s="330" t="s">
        <v>2713</v>
      </c>
      <c r="AA885" s="330"/>
      <c r="AB885" s="332" t="s">
        <v>2767</v>
      </c>
      <c r="AC885" s="330" t="s">
        <v>2737</v>
      </c>
      <c r="AD885" s="330" t="s">
        <v>419</v>
      </c>
    </row>
    <row r="886" ht="15.75" customHeight="1">
      <c r="A886" s="329" t="s">
        <v>418</v>
      </c>
      <c r="B886" s="330" t="s">
        <v>2710</v>
      </c>
      <c r="C886" s="330">
        <v>873.0</v>
      </c>
      <c r="D886" s="330">
        <v>220.0</v>
      </c>
      <c r="E886" s="330" t="s">
        <v>974</v>
      </c>
      <c r="F886" s="330" t="s">
        <v>2762</v>
      </c>
      <c r="G886" s="330"/>
      <c r="H886" s="330" t="s">
        <v>962</v>
      </c>
      <c r="I886" s="330" t="s">
        <v>2729</v>
      </c>
      <c r="J886" s="330"/>
      <c r="K886" s="330" t="s">
        <v>1188</v>
      </c>
      <c r="L886" s="330" t="s">
        <v>2733</v>
      </c>
      <c r="M886" s="330"/>
      <c r="N886" s="330" t="s">
        <v>2719</v>
      </c>
      <c r="O886" s="330" t="s">
        <v>2735</v>
      </c>
      <c r="P886" s="330" t="s">
        <v>2766</v>
      </c>
      <c r="Q886" s="330" t="s">
        <v>2717</v>
      </c>
      <c r="R886" s="330" t="s">
        <v>2719</v>
      </c>
      <c r="S886" s="330" t="s">
        <v>2718</v>
      </c>
      <c r="T886" s="330" t="s">
        <v>2719</v>
      </c>
      <c r="U886" s="330">
        <v>0.890212932444356</v>
      </c>
      <c r="V886" s="330" t="s">
        <v>2718</v>
      </c>
      <c r="W886" s="330" t="b">
        <v>1</v>
      </c>
      <c r="X886" s="330">
        <v>2021.0</v>
      </c>
      <c r="Y886" s="330" t="s">
        <v>2736</v>
      </c>
      <c r="Z886" s="330" t="s">
        <v>2713</v>
      </c>
      <c r="AA886" s="330"/>
      <c r="AB886" s="332" t="s">
        <v>2767</v>
      </c>
      <c r="AC886" s="330" t="s">
        <v>2737</v>
      </c>
      <c r="AD886" s="330" t="s">
        <v>419</v>
      </c>
    </row>
    <row r="887" ht="15.75" customHeight="1">
      <c r="A887" s="329" t="s">
        <v>418</v>
      </c>
      <c r="B887" s="330" t="s">
        <v>2710</v>
      </c>
      <c r="C887" s="330">
        <v>874.0</v>
      </c>
      <c r="D887" s="330">
        <v>220.0</v>
      </c>
      <c r="E887" s="330" t="s">
        <v>974</v>
      </c>
      <c r="F887" s="330" t="s">
        <v>2762</v>
      </c>
      <c r="G887" s="330"/>
      <c r="H887" s="330" t="s">
        <v>962</v>
      </c>
      <c r="I887" s="330" t="s">
        <v>2729</v>
      </c>
      <c r="J887" s="330"/>
      <c r="K887" s="330" t="s">
        <v>1188</v>
      </c>
      <c r="L887" s="330" t="s">
        <v>2733</v>
      </c>
      <c r="M887" s="330"/>
      <c r="N887" s="330" t="s">
        <v>2719</v>
      </c>
      <c r="O887" s="330" t="s">
        <v>2716</v>
      </c>
      <c r="P887" s="330" t="s">
        <v>2766</v>
      </c>
      <c r="Q887" s="330" t="s">
        <v>2717</v>
      </c>
      <c r="R887" s="330" t="s">
        <v>2719</v>
      </c>
      <c r="S887" s="330" t="s">
        <v>2718</v>
      </c>
      <c r="T887" s="330" t="s">
        <v>2719</v>
      </c>
      <c r="U887" s="330">
        <v>0.876520404886475</v>
      </c>
      <c r="V887" s="330" t="s">
        <v>2718</v>
      </c>
      <c r="W887" s="330" t="b">
        <v>1</v>
      </c>
      <c r="X887" s="330">
        <v>2021.0</v>
      </c>
      <c r="Y887" s="330" t="s">
        <v>2736</v>
      </c>
      <c r="Z887" s="330" t="s">
        <v>2713</v>
      </c>
      <c r="AA887" s="330"/>
      <c r="AB887" s="332" t="s">
        <v>2767</v>
      </c>
      <c r="AC887" s="330" t="s">
        <v>2737</v>
      </c>
      <c r="AD887" s="330" t="s">
        <v>419</v>
      </c>
    </row>
    <row r="888" ht="15.75" customHeight="1">
      <c r="A888" s="329" t="s">
        <v>418</v>
      </c>
      <c r="B888" s="330" t="s">
        <v>2710</v>
      </c>
      <c r="C888" s="330">
        <v>875.0</v>
      </c>
      <c r="D888" s="330">
        <v>220.0</v>
      </c>
      <c r="E888" s="330" t="s">
        <v>974</v>
      </c>
      <c r="F888" s="330" t="s">
        <v>2762</v>
      </c>
      <c r="G888" s="330"/>
      <c r="H888" s="330" t="s">
        <v>962</v>
      </c>
      <c r="I888" s="330" t="s">
        <v>2729</v>
      </c>
      <c r="J888" s="330"/>
      <c r="K888" s="330" t="s">
        <v>1188</v>
      </c>
      <c r="L888" s="330" t="s">
        <v>2733</v>
      </c>
      <c r="M888" s="330"/>
      <c r="N888" s="330" t="s">
        <v>2719</v>
      </c>
      <c r="O888" s="330" t="s">
        <v>2724</v>
      </c>
      <c r="P888" s="330" t="s">
        <v>2766</v>
      </c>
      <c r="Q888" s="330" t="s">
        <v>2717</v>
      </c>
      <c r="R888" s="330" t="s">
        <v>2719</v>
      </c>
      <c r="S888" s="330" t="s">
        <v>2718</v>
      </c>
      <c r="T888" s="330" t="s">
        <v>2719</v>
      </c>
      <c r="U888" s="331">
        <v>4.559263091135E-5</v>
      </c>
      <c r="V888" s="330" t="s">
        <v>2718</v>
      </c>
      <c r="W888" s="330" t="b">
        <v>1</v>
      </c>
      <c r="X888" s="330">
        <v>2021.0</v>
      </c>
      <c r="Y888" s="330" t="s">
        <v>2736</v>
      </c>
      <c r="Z888" s="330" t="s">
        <v>2713</v>
      </c>
      <c r="AA888" s="330"/>
      <c r="AB888" s="332" t="s">
        <v>2767</v>
      </c>
      <c r="AC888" s="330" t="s">
        <v>2737</v>
      </c>
      <c r="AD888" s="330" t="s">
        <v>419</v>
      </c>
    </row>
    <row r="889" ht="15.75" customHeight="1">
      <c r="A889" s="329" t="s">
        <v>418</v>
      </c>
      <c r="B889" s="330" t="s">
        <v>2710</v>
      </c>
      <c r="C889" s="330">
        <v>876.0</v>
      </c>
      <c r="D889" s="330">
        <v>220.0</v>
      </c>
      <c r="E889" s="330" t="s">
        <v>974</v>
      </c>
      <c r="F889" s="330" t="s">
        <v>2762</v>
      </c>
      <c r="G889" s="330"/>
      <c r="H889" s="330" t="s">
        <v>962</v>
      </c>
      <c r="I889" s="330" t="s">
        <v>2729</v>
      </c>
      <c r="J889" s="330"/>
      <c r="K889" s="330" t="s">
        <v>1188</v>
      </c>
      <c r="L889" s="330" t="s">
        <v>2733</v>
      </c>
      <c r="M889" s="330"/>
      <c r="N889" s="330" t="s">
        <v>2719</v>
      </c>
      <c r="O889" s="330" t="s">
        <v>2721</v>
      </c>
      <c r="P889" s="330" t="s">
        <v>2766</v>
      </c>
      <c r="Q889" s="330" t="s">
        <v>2717</v>
      </c>
      <c r="R889" s="330" t="s">
        <v>2719</v>
      </c>
      <c r="S889" s="330" t="s">
        <v>2718</v>
      </c>
      <c r="T889" s="330" t="s">
        <v>2719</v>
      </c>
      <c r="U889" s="331">
        <v>4.312667304608E-6</v>
      </c>
      <c r="V889" s="330" t="s">
        <v>2718</v>
      </c>
      <c r="W889" s="330" t="b">
        <v>1</v>
      </c>
      <c r="X889" s="330">
        <v>2021.0</v>
      </c>
      <c r="Y889" s="330" t="s">
        <v>2736</v>
      </c>
      <c r="Z889" s="330" t="s">
        <v>2713</v>
      </c>
      <c r="AA889" s="330"/>
      <c r="AB889" s="332" t="s">
        <v>2767</v>
      </c>
      <c r="AC889" s="330" t="s">
        <v>2737</v>
      </c>
      <c r="AD889" s="330" t="s">
        <v>419</v>
      </c>
    </row>
    <row r="890" ht="15.75" customHeight="1">
      <c r="A890" s="329" t="s">
        <v>418</v>
      </c>
      <c r="B890" s="330" t="s">
        <v>2710</v>
      </c>
      <c r="C890" s="330">
        <v>877.0</v>
      </c>
      <c r="D890" s="330">
        <v>221.0</v>
      </c>
      <c r="E890" s="330" t="s">
        <v>974</v>
      </c>
      <c r="F890" s="330" t="s">
        <v>2762</v>
      </c>
      <c r="G890" s="330"/>
      <c r="H890" s="330" t="s">
        <v>962</v>
      </c>
      <c r="I890" s="330" t="s">
        <v>2729</v>
      </c>
      <c r="J890" s="330"/>
      <c r="K890" s="330" t="s">
        <v>1188</v>
      </c>
      <c r="L890" s="330" t="s">
        <v>2748</v>
      </c>
      <c r="M890" s="330"/>
      <c r="N890" s="330" t="s">
        <v>2719</v>
      </c>
      <c r="O890" s="330" t="s">
        <v>2735</v>
      </c>
      <c r="P890" s="330" t="s">
        <v>2766</v>
      </c>
      <c r="Q890" s="330" t="s">
        <v>2717</v>
      </c>
      <c r="R890" s="330" t="s">
        <v>2719</v>
      </c>
      <c r="S890" s="330" t="s">
        <v>2718</v>
      </c>
      <c r="T890" s="330" t="s">
        <v>2719</v>
      </c>
      <c r="U890" s="330">
        <v>0.720561233300607</v>
      </c>
      <c r="V890" s="330" t="s">
        <v>2718</v>
      </c>
      <c r="W890" s="330" t="b">
        <v>1</v>
      </c>
      <c r="X890" s="330">
        <v>2021.0</v>
      </c>
      <c r="Y890" s="330" t="s">
        <v>2736</v>
      </c>
      <c r="Z890" s="330" t="s">
        <v>2713</v>
      </c>
      <c r="AA890" s="330"/>
      <c r="AB890" s="332" t="s">
        <v>2767</v>
      </c>
      <c r="AC890" s="330" t="s">
        <v>2737</v>
      </c>
      <c r="AD890" s="330" t="s">
        <v>419</v>
      </c>
    </row>
    <row r="891" ht="15.75" customHeight="1">
      <c r="A891" s="329" t="s">
        <v>418</v>
      </c>
      <c r="B891" s="330" t="s">
        <v>2710</v>
      </c>
      <c r="C891" s="330">
        <v>878.0</v>
      </c>
      <c r="D891" s="330">
        <v>221.0</v>
      </c>
      <c r="E891" s="330" t="s">
        <v>974</v>
      </c>
      <c r="F891" s="330" t="s">
        <v>2762</v>
      </c>
      <c r="G891" s="330"/>
      <c r="H891" s="330" t="s">
        <v>962</v>
      </c>
      <c r="I891" s="330" t="s">
        <v>2729</v>
      </c>
      <c r="J891" s="330"/>
      <c r="K891" s="330" t="s">
        <v>1188</v>
      </c>
      <c r="L891" s="330" t="s">
        <v>2748</v>
      </c>
      <c r="M891" s="330"/>
      <c r="N891" s="330" t="s">
        <v>2719</v>
      </c>
      <c r="O891" s="330" t="s">
        <v>2716</v>
      </c>
      <c r="P891" s="330" t="s">
        <v>2766</v>
      </c>
      <c r="Q891" s="330" t="s">
        <v>2717</v>
      </c>
      <c r="R891" s="330" t="s">
        <v>2719</v>
      </c>
      <c r="S891" s="330" t="s">
        <v>2718</v>
      </c>
      <c r="T891" s="330" t="s">
        <v>2719</v>
      </c>
      <c r="U891" s="330">
        <v>0.70687181260641</v>
      </c>
      <c r="V891" s="330" t="s">
        <v>2718</v>
      </c>
      <c r="W891" s="330" t="b">
        <v>1</v>
      </c>
      <c r="X891" s="330">
        <v>2021.0</v>
      </c>
      <c r="Y891" s="330" t="s">
        <v>2736</v>
      </c>
      <c r="Z891" s="330" t="s">
        <v>2713</v>
      </c>
      <c r="AA891" s="330"/>
      <c r="AB891" s="332" t="s">
        <v>2767</v>
      </c>
      <c r="AC891" s="330" t="s">
        <v>2737</v>
      </c>
      <c r="AD891" s="330" t="s">
        <v>419</v>
      </c>
    </row>
    <row r="892" ht="15.75" customHeight="1">
      <c r="A892" s="329" t="s">
        <v>418</v>
      </c>
      <c r="B892" s="330" t="s">
        <v>2710</v>
      </c>
      <c r="C892" s="330">
        <v>879.0</v>
      </c>
      <c r="D892" s="330">
        <v>221.0</v>
      </c>
      <c r="E892" s="330" t="s">
        <v>974</v>
      </c>
      <c r="F892" s="330" t="s">
        <v>2762</v>
      </c>
      <c r="G892" s="330"/>
      <c r="H892" s="330" t="s">
        <v>962</v>
      </c>
      <c r="I892" s="330" t="s">
        <v>2729</v>
      </c>
      <c r="J892" s="330"/>
      <c r="K892" s="330" t="s">
        <v>1188</v>
      </c>
      <c r="L892" s="330" t="s">
        <v>2748</v>
      </c>
      <c r="M892" s="330"/>
      <c r="N892" s="330" t="s">
        <v>2719</v>
      </c>
      <c r="O892" s="330" t="s">
        <v>2724</v>
      </c>
      <c r="P892" s="330" t="s">
        <v>2766</v>
      </c>
      <c r="Q892" s="330" t="s">
        <v>2717</v>
      </c>
      <c r="R892" s="330" t="s">
        <v>2719</v>
      </c>
      <c r="S892" s="330" t="s">
        <v>2718</v>
      </c>
      <c r="T892" s="330" t="s">
        <v>2719</v>
      </c>
      <c r="U892" s="331">
        <v>4.559263091135E-5</v>
      </c>
      <c r="V892" s="330" t="s">
        <v>2718</v>
      </c>
      <c r="W892" s="330" t="b">
        <v>1</v>
      </c>
      <c r="X892" s="330">
        <v>2021.0</v>
      </c>
      <c r="Y892" s="330" t="s">
        <v>2736</v>
      </c>
      <c r="Z892" s="330" t="s">
        <v>2713</v>
      </c>
      <c r="AA892" s="330"/>
      <c r="AB892" s="332" t="s">
        <v>2767</v>
      </c>
      <c r="AC892" s="330" t="s">
        <v>2737</v>
      </c>
      <c r="AD892" s="330" t="s">
        <v>419</v>
      </c>
    </row>
    <row r="893" ht="15.75" customHeight="1">
      <c r="A893" s="329" t="s">
        <v>418</v>
      </c>
      <c r="B893" s="330" t="s">
        <v>2710</v>
      </c>
      <c r="C893" s="330">
        <v>880.0</v>
      </c>
      <c r="D893" s="330">
        <v>221.0</v>
      </c>
      <c r="E893" s="330" t="s">
        <v>974</v>
      </c>
      <c r="F893" s="330" t="s">
        <v>2762</v>
      </c>
      <c r="G893" s="330"/>
      <c r="H893" s="330" t="s">
        <v>962</v>
      </c>
      <c r="I893" s="330" t="s">
        <v>2729</v>
      </c>
      <c r="J893" s="330"/>
      <c r="K893" s="330" t="s">
        <v>1188</v>
      </c>
      <c r="L893" s="330" t="s">
        <v>2748</v>
      </c>
      <c r="M893" s="330"/>
      <c r="N893" s="330" t="s">
        <v>2719</v>
      </c>
      <c r="O893" s="330" t="s">
        <v>2721</v>
      </c>
      <c r="P893" s="330" t="s">
        <v>2766</v>
      </c>
      <c r="Q893" s="330" t="s">
        <v>2717</v>
      </c>
      <c r="R893" s="330" t="s">
        <v>2719</v>
      </c>
      <c r="S893" s="330" t="s">
        <v>2718</v>
      </c>
      <c r="T893" s="330" t="s">
        <v>2719</v>
      </c>
      <c r="U893" s="331">
        <v>4.312667304608E-6</v>
      </c>
      <c r="V893" s="330" t="s">
        <v>2718</v>
      </c>
      <c r="W893" s="330" t="b">
        <v>1</v>
      </c>
      <c r="X893" s="330">
        <v>2021.0</v>
      </c>
      <c r="Y893" s="330" t="s">
        <v>2736</v>
      </c>
      <c r="Z893" s="330" t="s">
        <v>2713</v>
      </c>
      <c r="AA893" s="330"/>
      <c r="AB893" s="332" t="s">
        <v>2767</v>
      </c>
      <c r="AC893" s="330" t="s">
        <v>2737</v>
      </c>
      <c r="AD893" s="330" t="s">
        <v>419</v>
      </c>
    </row>
    <row r="894" ht="15.75" customHeight="1">
      <c r="A894" s="329" t="s">
        <v>418</v>
      </c>
      <c r="B894" s="330" t="s">
        <v>2710</v>
      </c>
      <c r="C894" s="330">
        <v>881.0</v>
      </c>
      <c r="D894" s="330">
        <v>222.0</v>
      </c>
      <c r="E894" s="330" t="s">
        <v>974</v>
      </c>
      <c r="F894" s="330" t="s">
        <v>2762</v>
      </c>
      <c r="G894" s="330"/>
      <c r="H894" s="330" t="s">
        <v>962</v>
      </c>
      <c r="I894" s="330" t="s">
        <v>2729</v>
      </c>
      <c r="J894" s="330"/>
      <c r="K894" s="330" t="s">
        <v>1188</v>
      </c>
      <c r="L894" s="330" t="s">
        <v>2749</v>
      </c>
      <c r="M894" s="330"/>
      <c r="N894" s="330" t="s">
        <v>2719</v>
      </c>
      <c r="O894" s="330" t="s">
        <v>2735</v>
      </c>
      <c r="P894" s="330" t="s">
        <v>2766</v>
      </c>
      <c r="Q894" s="330" t="s">
        <v>2717</v>
      </c>
      <c r="R894" s="330" t="s">
        <v>2719</v>
      </c>
      <c r="S894" s="330" t="s">
        <v>2718</v>
      </c>
      <c r="T894" s="330" t="s">
        <v>2719</v>
      </c>
      <c r="U894" s="330">
        <v>0.89728043645221</v>
      </c>
      <c r="V894" s="330" t="s">
        <v>2718</v>
      </c>
      <c r="W894" s="330" t="b">
        <v>1</v>
      </c>
      <c r="X894" s="330">
        <v>2021.0</v>
      </c>
      <c r="Y894" s="330" t="s">
        <v>2736</v>
      </c>
      <c r="Z894" s="330" t="s">
        <v>2713</v>
      </c>
      <c r="AA894" s="330"/>
      <c r="AB894" s="332" t="s">
        <v>2767</v>
      </c>
      <c r="AC894" s="330" t="s">
        <v>2737</v>
      </c>
      <c r="AD894" s="330" t="s">
        <v>419</v>
      </c>
    </row>
    <row r="895" ht="15.75" customHeight="1">
      <c r="A895" s="329" t="s">
        <v>418</v>
      </c>
      <c r="B895" s="330" t="s">
        <v>2710</v>
      </c>
      <c r="C895" s="330">
        <v>882.0</v>
      </c>
      <c r="D895" s="330">
        <v>222.0</v>
      </c>
      <c r="E895" s="330" t="s">
        <v>974</v>
      </c>
      <c r="F895" s="330" t="s">
        <v>2762</v>
      </c>
      <c r="G895" s="330"/>
      <c r="H895" s="330" t="s">
        <v>962</v>
      </c>
      <c r="I895" s="330" t="s">
        <v>2729</v>
      </c>
      <c r="J895" s="330"/>
      <c r="K895" s="330" t="s">
        <v>1188</v>
      </c>
      <c r="L895" s="330" t="s">
        <v>2749</v>
      </c>
      <c r="M895" s="330"/>
      <c r="N895" s="330" t="s">
        <v>2719</v>
      </c>
      <c r="O895" s="330" t="s">
        <v>2716</v>
      </c>
      <c r="P895" s="330" t="s">
        <v>2766</v>
      </c>
      <c r="Q895" s="330" t="s">
        <v>2717</v>
      </c>
      <c r="R895" s="330" t="s">
        <v>2719</v>
      </c>
      <c r="S895" s="330" t="s">
        <v>2718</v>
      </c>
      <c r="T895" s="330" t="s">
        <v>2719</v>
      </c>
      <c r="U895" s="330">
        <v>0.883591015758012</v>
      </c>
      <c r="V895" s="330" t="s">
        <v>2718</v>
      </c>
      <c r="W895" s="330" t="b">
        <v>1</v>
      </c>
      <c r="X895" s="330">
        <v>2021.0</v>
      </c>
      <c r="Y895" s="330" t="s">
        <v>2736</v>
      </c>
      <c r="Z895" s="330" t="s">
        <v>2713</v>
      </c>
      <c r="AA895" s="330"/>
      <c r="AB895" s="332" t="s">
        <v>2767</v>
      </c>
      <c r="AC895" s="330" t="s">
        <v>2737</v>
      </c>
      <c r="AD895" s="330" t="s">
        <v>419</v>
      </c>
    </row>
    <row r="896" ht="15.75" customHeight="1">
      <c r="A896" s="329" t="s">
        <v>418</v>
      </c>
      <c r="B896" s="330" t="s">
        <v>2710</v>
      </c>
      <c r="C896" s="330">
        <v>883.0</v>
      </c>
      <c r="D896" s="330">
        <v>222.0</v>
      </c>
      <c r="E896" s="330" t="s">
        <v>974</v>
      </c>
      <c r="F896" s="330" t="s">
        <v>2762</v>
      </c>
      <c r="G896" s="330"/>
      <c r="H896" s="330" t="s">
        <v>962</v>
      </c>
      <c r="I896" s="330" t="s">
        <v>2729</v>
      </c>
      <c r="J896" s="330"/>
      <c r="K896" s="330" t="s">
        <v>1188</v>
      </c>
      <c r="L896" s="330" t="s">
        <v>2749</v>
      </c>
      <c r="M896" s="330"/>
      <c r="N896" s="330" t="s">
        <v>2719</v>
      </c>
      <c r="O896" s="330" t="s">
        <v>2724</v>
      </c>
      <c r="P896" s="330" t="s">
        <v>2766</v>
      </c>
      <c r="Q896" s="330" t="s">
        <v>2717</v>
      </c>
      <c r="R896" s="330" t="s">
        <v>2719</v>
      </c>
      <c r="S896" s="330" t="s">
        <v>2718</v>
      </c>
      <c r="T896" s="330" t="s">
        <v>2719</v>
      </c>
      <c r="U896" s="331">
        <v>4.559263091135E-5</v>
      </c>
      <c r="V896" s="330" t="s">
        <v>2718</v>
      </c>
      <c r="W896" s="330" t="b">
        <v>1</v>
      </c>
      <c r="X896" s="330">
        <v>2021.0</v>
      </c>
      <c r="Y896" s="330" t="s">
        <v>2736</v>
      </c>
      <c r="Z896" s="330" t="s">
        <v>2713</v>
      </c>
      <c r="AA896" s="330"/>
      <c r="AB896" s="332" t="s">
        <v>2767</v>
      </c>
      <c r="AC896" s="330" t="s">
        <v>2737</v>
      </c>
      <c r="AD896" s="330" t="s">
        <v>419</v>
      </c>
    </row>
    <row r="897" ht="15.75" customHeight="1">
      <c r="A897" s="329" t="s">
        <v>418</v>
      </c>
      <c r="B897" s="330" t="s">
        <v>2710</v>
      </c>
      <c r="C897" s="330">
        <v>884.0</v>
      </c>
      <c r="D897" s="330">
        <v>222.0</v>
      </c>
      <c r="E897" s="330" t="s">
        <v>974</v>
      </c>
      <c r="F897" s="330" t="s">
        <v>2762</v>
      </c>
      <c r="G897" s="330"/>
      <c r="H897" s="330" t="s">
        <v>962</v>
      </c>
      <c r="I897" s="330" t="s">
        <v>2729</v>
      </c>
      <c r="J897" s="330"/>
      <c r="K897" s="330" t="s">
        <v>1188</v>
      </c>
      <c r="L897" s="330" t="s">
        <v>2749</v>
      </c>
      <c r="M897" s="330"/>
      <c r="N897" s="330" t="s">
        <v>2719</v>
      </c>
      <c r="O897" s="330" t="s">
        <v>2721</v>
      </c>
      <c r="P897" s="330" t="s">
        <v>2766</v>
      </c>
      <c r="Q897" s="330" t="s">
        <v>2717</v>
      </c>
      <c r="R897" s="330" t="s">
        <v>2719</v>
      </c>
      <c r="S897" s="330" t="s">
        <v>2718</v>
      </c>
      <c r="T897" s="330" t="s">
        <v>2719</v>
      </c>
      <c r="U897" s="331">
        <v>4.312667304608E-6</v>
      </c>
      <c r="V897" s="330" t="s">
        <v>2718</v>
      </c>
      <c r="W897" s="330" t="b">
        <v>1</v>
      </c>
      <c r="X897" s="330">
        <v>2021.0</v>
      </c>
      <c r="Y897" s="330" t="s">
        <v>2736</v>
      </c>
      <c r="Z897" s="330" t="s">
        <v>2713</v>
      </c>
      <c r="AA897" s="330"/>
      <c r="AB897" s="332" t="s">
        <v>2767</v>
      </c>
      <c r="AC897" s="330" t="s">
        <v>2737</v>
      </c>
      <c r="AD897" s="330" t="s">
        <v>419</v>
      </c>
    </row>
    <row r="898" ht="15.75" customHeight="1">
      <c r="A898" s="329" t="s">
        <v>418</v>
      </c>
      <c r="B898" s="330" t="s">
        <v>2710</v>
      </c>
      <c r="C898" s="330">
        <v>885.0</v>
      </c>
      <c r="D898" s="330">
        <v>223.0</v>
      </c>
      <c r="E898" s="330" t="s">
        <v>974</v>
      </c>
      <c r="F898" s="330" t="s">
        <v>2762</v>
      </c>
      <c r="G898" s="330"/>
      <c r="H898" s="330" t="s">
        <v>962</v>
      </c>
      <c r="I898" s="330" t="s">
        <v>2729</v>
      </c>
      <c r="J898" s="330"/>
      <c r="K898" s="330" t="s">
        <v>1188</v>
      </c>
      <c r="L898" s="330" t="s">
        <v>2750</v>
      </c>
      <c r="M898" s="330"/>
      <c r="N898" s="330" t="s">
        <v>2719</v>
      </c>
      <c r="O898" s="330" t="s">
        <v>2735</v>
      </c>
      <c r="P898" s="330" t="s">
        <v>2766</v>
      </c>
      <c r="Q898" s="330" t="s">
        <v>2717</v>
      </c>
      <c r="R898" s="330" t="s">
        <v>2719</v>
      </c>
      <c r="S898" s="330" t="s">
        <v>2718</v>
      </c>
      <c r="T898" s="330" t="s">
        <v>2719</v>
      </c>
      <c r="U898" s="330">
        <v>1.07399963960381</v>
      </c>
      <c r="V898" s="330" t="s">
        <v>2718</v>
      </c>
      <c r="W898" s="330" t="b">
        <v>1</v>
      </c>
      <c r="X898" s="330">
        <v>2021.0</v>
      </c>
      <c r="Y898" s="330" t="s">
        <v>2736</v>
      </c>
      <c r="Z898" s="330" t="s">
        <v>2713</v>
      </c>
      <c r="AA898" s="330"/>
      <c r="AB898" s="332" t="s">
        <v>2767</v>
      </c>
      <c r="AC898" s="330" t="s">
        <v>2737</v>
      </c>
      <c r="AD898" s="330" t="s">
        <v>419</v>
      </c>
    </row>
    <row r="899" ht="15.75" customHeight="1">
      <c r="A899" s="329" t="s">
        <v>418</v>
      </c>
      <c r="B899" s="330" t="s">
        <v>2710</v>
      </c>
      <c r="C899" s="330">
        <v>886.0</v>
      </c>
      <c r="D899" s="330">
        <v>223.0</v>
      </c>
      <c r="E899" s="330" t="s">
        <v>974</v>
      </c>
      <c r="F899" s="330" t="s">
        <v>2762</v>
      </c>
      <c r="G899" s="330"/>
      <c r="H899" s="330" t="s">
        <v>962</v>
      </c>
      <c r="I899" s="330" t="s">
        <v>2729</v>
      </c>
      <c r="J899" s="330"/>
      <c r="K899" s="330" t="s">
        <v>1188</v>
      </c>
      <c r="L899" s="330" t="s">
        <v>2750</v>
      </c>
      <c r="M899" s="330"/>
      <c r="N899" s="330" t="s">
        <v>2719</v>
      </c>
      <c r="O899" s="330" t="s">
        <v>2716</v>
      </c>
      <c r="P899" s="330" t="s">
        <v>2766</v>
      </c>
      <c r="Q899" s="330" t="s">
        <v>2717</v>
      </c>
      <c r="R899" s="330" t="s">
        <v>2719</v>
      </c>
      <c r="S899" s="330" t="s">
        <v>2718</v>
      </c>
      <c r="T899" s="330" t="s">
        <v>2719</v>
      </c>
      <c r="U899" s="330">
        <v>1.06031021890961</v>
      </c>
      <c r="V899" s="330" t="s">
        <v>2718</v>
      </c>
      <c r="W899" s="330" t="b">
        <v>1</v>
      </c>
      <c r="X899" s="330">
        <v>2021.0</v>
      </c>
      <c r="Y899" s="330" t="s">
        <v>2736</v>
      </c>
      <c r="Z899" s="330" t="s">
        <v>2713</v>
      </c>
      <c r="AA899" s="330"/>
      <c r="AB899" s="332" t="s">
        <v>2767</v>
      </c>
      <c r="AC899" s="330" t="s">
        <v>2737</v>
      </c>
      <c r="AD899" s="330" t="s">
        <v>419</v>
      </c>
    </row>
    <row r="900" ht="15.75" customHeight="1">
      <c r="A900" s="329" t="s">
        <v>418</v>
      </c>
      <c r="B900" s="330" t="s">
        <v>2710</v>
      </c>
      <c r="C900" s="330">
        <v>887.0</v>
      </c>
      <c r="D900" s="330">
        <v>223.0</v>
      </c>
      <c r="E900" s="330" t="s">
        <v>974</v>
      </c>
      <c r="F900" s="330" t="s">
        <v>2762</v>
      </c>
      <c r="G900" s="330"/>
      <c r="H900" s="330" t="s">
        <v>962</v>
      </c>
      <c r="I900" s="330" t="s">
        <v>2729</v>
      </c>
      <c r="J900" s="330"/>
      <c r="K900" s="330" t="s">
        <v>1188</v>
      </c>
      <c r="L900" s="330" t="s">
        <v>2750</v>
      </c>
      <c r="M900" s="330"/>
      <c r="N900" s="330" t="s">
        <v>2719</v>
      </c>
      <c r="O900" s="330" t="s">
        <v>2724</v>
      </c>
      <c r="P900" s="330" t="s">
        <v>2766</v>
      </c>
      <c r="Q900" s="330" t="s">
        <v>2717</v>
      </c>
      <c r="R900" s="330" t="s">
        <v>2719</v>
      </c>
      <c r="S900" s="330" t="s">
        <v>2718</v>
      </c>
      <c r="T900" s="330" t="s">
        <v>2719</v>
      </c>
      <c r="U900" s="331">
        <v>4.559263091135E-5</v>
      </c>
      <c r="V900" s="330" t="s">
        <v>2718</v>
      </c>
      <c r="W900" s="330" t="b">
        <v>1</v>
      </c>
      <c r="X900" s="330">
        <v>2021.0</v>
      </c>
      <c r="Y900" s="330" t="s">
        <v>2736</v>
      </c>
      <c r="Z900" s="330" t="s">
        <v>2713</v>
      </c>
      <c r="AA900" s="330"/>
      <c r="AB900" s="332" t="s">
        <v>2767</v>
      </c>
      <c r="AC900" s="330" t="s">
        <v>2737</v>
      </c>
      <c r="AD900" s="330" t="s">
        <v>419</v>
      </c>
    </row>
    <row r="901" ht="15.75" customHeight="1">
      <c r="A901" s="329" t="s">
        <v>418</v>
      </c>
      <c r="B901" s="330" t="s">
        <v>2710</v>
      </c>
      <c r="C901" s="330">
        <v>888.0</v>
      </c>
      <c r="D901" s="330">
        <v>223.0</v>
      </c>
      <c r="E901" s="330" t="s">
        <v>974</v>
      </c>
      <c r="F901" s="330" t="s">
        <v>2762</v>
      </c>
      <c r="G901" s="330"/>
      <c r="H901" s="330" t="s">
        <v>962</v>
      </c>
      <c r="I901" s="330" t="s">
        <v>2729</v>
      </c>
      <c r="J901" s="330"/>
      <c r="K901" s="330" t="s">
        <v>1188</v>
      </c>
      <c r="L901" s="330" t="s">
        <v>2750</v>
      </c>
      <c r="M901" s="330"/>
      <c r="N901" s="330" t="s">
        <v>2719</v>
      </c>
      <c r="O901" s="330" t="s">
        <v>2721</v>
      </c>
      <c r="P901" s="330" t="s">
        <v>2766</v>
      </c>
      <c r="Q901" s="330" t="s">
        <v>2717</v>
      </c>
      <c r="R901" s="330" t="s">
        <v>2719</v>
      </c>
      <c r="S901" s="330" t="s">
        <v>2718</v>
      </c>
      <c r="T901" s="330" t="s">
        <v>2719</v>
      </c>
      <c r="U901" s="331">
        <v>4.312667304608E-6</v>
      </c>
      <c r="V901" s="330" t="s">
        <v>2718</v>
      </c>
      <c r="W901" s="330" t="b">
        <v>1</v>
      </c>
      <c r="X901" s="330">
        <v>2021.0</v>
      </c>
      <c r="Y901" s="330" t="s">
        <v>2736</v>
      </c>
      <c r="Z901" s="330" t="s">
        <v>2713</v>
      </c>
      <c r="AA901" s="330"/>
      <c r="AB901" s="332" t="s">
        <v>2767</v>
      </c>
      <c r="AC901" s="330" t="s">
        <v>2737</v>
      </c>
      <c r="AD901" s="330" t="s">
        <v>419</v>
      </c>
    </row>
    <row r="902" ht="15.75" customHeight="1">
      <c r="A902" s="329" t="s">
        <v>418</v>
      </c>
      <c r="B902" s="330" t="s">
        <v>2710</v>
      </c>
      <c r="C902" s="330">
        <v>889.0</v>
      </c>
      <c r="D902" s="330">
        <v>224.0</v>
      </c>
      <c r="E902" s="330" t="s">
        <v>974</v>
      </c>
      <c r="F902" s="330" t="s">
        <v>2763</v>
      </c>
      <c r="G902" s="330"/>
      <c r="H902" s="330" t="s">
        <v>962</v>
      </c>
      <c r="I902" s="330" t="s">
        <v>2729</v>
      </c>
      <c r="J902" s="330"/>
      <c r="K902" s="330" t="s">
        <v>1188</v>
      </c>
      <c r="L902" s="330" t="s">
        <v>2733</v>
      </c>
      <c r="M902" s="330"/>
      <c r="N902" s="330" t="s">
        <v>2719</v>
      </c>
      <c r="O902" s="330" t="s">
        <v>2735</v>
      </c>
      <c r="P902" s="330" t="s">
        <v>2766</v>
      </c>
      <c r="Q902" s="330" t="s">
        <v>2717</v>
      </c>
      <c r="R902" s="330" t="s">
        <v>2719</v>
      </c>
      <c r="S902" s="330" t="s">
        <v>2718</v>
      </c>
      <c r="T902" s="330" t="s">
        <v>2719</v>
      </c>
      <c r="U902" s="330">
        <v>1.05990016590652</v>
      </c>
      <c r="V902" s="330" t="s">
        <v>2718</v>
      </c>
      <c r="W902" s="330" t="b">
        <v>1</v>
      </c>
      <c r="X902" s="330">
        <v>2021.0</v>
      </c>
      <c r="Y902" s="330" t="s">
        <v>2736</v>
      </c>
      <c r="Z902" s="330" t="s">
        <v>2713</v>
      </c>
      <c r="AA902" s="330"/>
      <c r="AB902" s="332" t="s">
        <v>2767</v>
      </c>
      <c r="AC902" s="330" t="s">
        <v>2737</v>
      </c>
      <c r="AD902" s="330" t="s">
        <v>419</v>
      </c>
    </row>
    <row r="903" ht="15.75" customHeight="1">
      <c r="A903" s="329" t="s">
        <v>418</v>
      </c>
      <c r="B903" s="330" t="s">
        <v>2710</v>
      </c>
      <c r="C903" s="330">
        <v>890.0</v>
      </c>
      <c r="D903" s="330">
        <v>224.0</v>
      </c>
      <c r="E903" s="330" t="s">
        <v>974</v>
      </c>
      <c r="F903" s="330" t="s">
        <v>2763</v>
      </c>
      <c r="G903" s="330"/>
      <c r="H903" s="330" t="s">
        <v>962</v>
      </c>
      <c r="I903" s="330" t="s">
        <v>2729</v>
      </c>
      <c r="J903" s="330"/>
      <c r="K903" s="330" t="s">
        <v>1188</v>
      </c>
      <c r="L903" s="330" t="s">
        <v>2733</v>
      </c>
      <c r="M903" s="330"/>
      <c r="N903" s="330" t="s">
        <v>2719</v>
      </c>
      <c r="O903" s="330" t="s">
        <v>2716</v>
      </c>
      <c r="P903" s="330" t="s">
        <v>2766</v>
      </c>
      <c r="Q903" s="330" t="s">
        <v>2717</v>
      </c>
      <c r="R903" s="330" t="s">
        <v>2719</v>
      </c>
      <c r="S903" s="330" t="s">
        <v>2718</v>
      </c>
      <c r="T903" s="330" t="s">
        <v>2719</v>
      </c>
      <c r="U903" s="330">
        <v>1.04361207619272</v>
      </c>
      <c r="V903" s="330" t="s">
        <v>2718</v>
      </c>
      <c r="W903" s="330" t="b">
        <v>1</v>
      </c>
      <c r="X903" s="330">
        <v>2021.0</v>
      </c>
      <c r="Y903" s="330" t="s">
        <v>2736</v>
      </c>
      <c r="Z903" s="330" t="s">
        <v>2713</v>
      </c>
      <c r="AA903" s="330"/>
      <c r="AB903" s="332" t="s">
        <v>2767</v>
      </c>
      <c r="AC903" s="330" t="s">
        <v>2737</v>
      </c>
      <c r="AD903" s="330" t="s">
        <v>419</v>
      </c>
    </row>
    <row r="904" ht="15.75" customHeight="1">
      <c r="A904" s="329" t="s">
        <v>418</v>
      </c>
      <c r="B904" s="330" t="s">
        <v>2710</v>
      </c>
      <c r="C904" s="330">
        <v>891.0</v>
      </c>
      <c r="D904" s="330">
        <v>224.0</v>
      </c>
      <c r="E904" s="330" t="s">
        <v>974</v>
      </c>
      <c r="F904" s="330" t="s">
        <v>2763</v>
      </c>
      <c r="G904" s="330"/>
      <c r="H904" s="330" t="s">
        <v>962</v>
      </c>
      <c r="I904" s="330" t="s">
        <v>2729</v>
      </c>
      <c r="J904" s="330"/>
      <c r="K904" s="330" t="s">
        <v>1188</v>
      </c>
      <c r="L904" s="330" t="s">
        <v>2733</v>
      </c>
      <c r="M904" s="330"/>
      <c r="N904" s="330" t="s">
        <v>2719</v>
      </c>
      <c r="O904" s="330" t="s">
        <v>2724</v>
      </c>
      <c r="P904" s="330" t="s">
        <v>2766</v>
      </c>
      <c r="Q904" s="330" t="s">
        <v>2717</v>
      </c>
      <c r="R904" s="330" t="s">
        <v>2719</v>
      </c>
      <c r="S904" s="330" t="s">
        <v>2718</v>
      </c>
      <c r="T904" s="330" t="s">
        <v>2719</v>
      </c>
      <c r="U904" s="331">
        <v>5.42585882678318E-5</v>
      </c>
      <c r="V904" s="330" t="s">
        <v>2718</v>
      </c>
      <c r="W904" s="330" t="b">
        <v>1</v>
      </c>
      <c r="X904" s="330">
        <v>2021.0</v>
      </c>
      <c r="Y904" s="330" t="s">
        <v>2736</v>
      </c>
      <c r="Z904" s="330" t="s">
        <v>2713</v>
      </c>
      <c r="AA904" s="330"/>
      <c r="AB904" s="332" t="s">
        <v>2767</v>
      </c>
      <c r="AC904" s="330" t="s">
        <v>2737</v>
      </c>
      <c r="AD904" s="330" t="s">
        <v>419</v>
      </c>
    </row>
    <row r="905" ht="15.75" customHeight="1">
      <c r="A905" s="329" t="s">
        <v>418</v>
      </c>
      <c r="B905" s="330" t="s">
        <v>2710</v>
      </c>
      <c r="C905" s="330">
        <v>892.0</v>
      </c>
      <c r="D905" s="330">
        <v>224.0</v>
      </c>
      <c r="E905" s="330" t="s">
        <v>974</v>
      </c>
      <c r="F905" s="330" t="s">
        <v>2763</v>
      </c>
      <c r="G905" s="330"/>
      <c r="H905" s="330" t="s">
        <v>962</v>
      </c>
      <c r="I905" s="330" t="s">
        <v>2729</v>
      </c>
      <c r="J905" s="330"/>
      <c r="K905" s="330" t="s">
        <v>1188</v>
      </c>
      <c r="L905" s="330" t="s">
        <v>2733</v>
      </c>
      <c r="M905" s="330"/>
      <c r="N905" s="330" t="s">
        <v>2719</v>
      </c>
      <c r="O905" s="330" t="s">
        <v>2721</v>
      </c>
      <c r="P905" s="330" t="s">
        <v>2766</v>
      </c>
      <c r="Q905" s="330" t="s">
        <v>2717</v>
      </c>
      <c r="R905" s="330" t="s">
        <v>2719</v>
      </c>
      <c r="S905" s="330" t="s">
        <v>2718</v>
      </c>
      <c r="T905" s="330" t="s">
        <v>2719</v>
      </c>
      <c r="U905" s="331">
        <v>5.085490946596E-6</v>
      </c>
      <c r="V905" s="330" t="s">
        <v>2718</v>
      </c>
      <c r="W905" s="330" t="b">
        <v>1</v>
      </c>
      <c r="X905" s="330">
        <v>2021.0</v>
      </c>
      <c r="Y905" s="330" t="s">
        <v>2736</v>
      </c>
      <c r="Z905" s="330" t="s">
        <v>2713</v>
      </c>
      <c r="AA905" s="330"/>
      <c r="AB905" s="332" t="s">
        <v>2767</v>
      </c>
      <c r="AC905" s="330" t="s">
        <v>2737</v>
      </c>
      <c r="AD905" s="330" t="s">
        <v>419</v>
      </c>
    </row>
    <row r="906" ht="15.75" customHeight="1">
      <c r="A906" s="329" t="s">
        <v>418</v>
      </c>
      <c r="B906" s="330" t="s">
        <v>2710</v>
      </c>
      <c r="C906" s="330">
        <v>893.0</v>
      </c>
      <c r="D906" s="330">
        <v>225.0</v>
      </c>
      <c r="E906" s="330" t="s">
        <v>974</v>
      </c>
      <c r="F906" s="330" t="s">
        <v>2763</v>
      </c>
      <c r="G906" s="330"/>
      <c r="H906" s="330" t="s">
        <v>962</v>
      </c>
      <c r="I906" s="330" t="s">
        <v>2729</v>
      </c>
      <c r="J906" s="330"/>
      <c r="K906" s="330" t="s">
        <v>1188</v>
      </c>
      <c r="L906" s="330" t="s">
        <v>2748</v>
      </c>
      <c r="M906" s="330"/>
      <c r="N906" s="330" t="s">
        <v>2719</v>
      </c>
      <c r="O906" s="330" t="s">
        <v>2735</v>
      </c>
      <c r="P906" s="330" t="s">
        <v>2766</v>
      </c>
      <c r="Q906" s="330" t="s">
        <v>2717</v>
      </c>
      <c r="R906" s="330" t="s">
        <v>2719</v>
      </c>
      <c r="S906" s="330" t="s">
        <v>2718</v>
      </c>
      <c r="T906" s="330" t="s">
        <v>2719</v>
      </c>
      <c r="U906" s="330">
        <v>0.751228605577441</v>
      </c>
      <c r="V906" s="330" t="s">
        <v>2718</v>
      </c>
      <c r="W906" s="330" t="b">
        <v>1</v>
      </c>
      <c r="X906" s="330">
        <v>2021.0</v>
      </c>
      <c r="Y906" s="330" t="s">
        <v>2736</v>
      </c>
      <c r="Z906" s="330" t="s">
        <v>2713</v>
      </c>
      <c r="AA906" s="330"/>
      <c r="AB906" s="332" t="s">
        <v>2767</v>
      </c>
      <c r="AC906" s="330" t="s">
        <v>2737</v>
      </c>
      <c r="AD906" s="330" t="s">
        <v>419</v>
      </c>
    </row>
    <row r="907" ht="15.75" customHeight="1">
      <c r="A907" s="329" t="s">
        <v>418</v>
      </c>
      <c r="B907" s="330" t="s">
        <v>2710</v>
      </c>
      <c r="C907" s="330">
        <v>894.0</v>
      </c>
      <c r="D907" s="330">
        <v>225.0</v>
      </c>
      <c r="E907" s="330" t="s">
        <v>974</v>
      </c>
      <c r="F907" s="330" t="s">
        <v>2763</v>
      </c>
      <c r="G907" s="330"/>
      <c r="H907" s="330" t="s">
        <v>962</v>
      </c>
      <c r="I907" s="330" t="s">
        <v>2729</v>
      </c>
      <c r="J907" s="330"/>
      <c r="K907" s="330" t="s">
        <v>1188</v>
      </c>
      <c r="L907" s="330" t="s">
        <v>2748</v>
      </c>
      <c r="M907" s="330"/>
      <c r="N907" s="330" t="s">
        <v>2719</v>
      </c>
      <c r="O907" s="330" t="s">
        <v>2716</v>
      </c>
      <c r="P907" s="330" t="s">
        <v>2766</v>
      </c>
      <c r="Q907" s="330" t="s">
        <v>2717</v>
      </c>
      <c r="R907" s="330" t="s">
        <v>2719</v>
      </c>
      <c r="S907" s="330" t="s">
        <v>2718</v>
      </c>
      <c r="T907" s="330" t="s">
        <v>2719</v>
      </c>
      <c r="U907" s="330">
        <v>0.734937408999962</v>
      </c>
      <c r="V907" s="330" t="s">
        <v>2718</v>
      </c>
      <c r="W907" s="330" t="b">
        <v>1</v>
      </c>
      <c r="X907" s="330">
        <v>2021.0</v>
      </c>
      <c r="Y907" s="330" t="s">
        <v>2736</v>
      </c>
      <c r="Z907" s="330" t="s">
        <v>2713</v>
      </c>
      <c r="AA907" s="330"/>
      <c r="AB907" s="332" t="s">
        <v>2767</v>
      </c>
      <c r="AC907" s="330" t="s">
        <v>2737</v>
      </c>
      <c r="AD907" s="330" t="s">
        <v>419</v>
      </c>
    </row>
    <row r="908" ht="15.75" customHeight="1">
      <c r="A908" s="329" t="s">
        <v>418</v>
      </c>
      <c r="B908" s="330" t="s">
        <v>2710</v>
      </c>
      <c r="C908" s="330">
        <v>895.0</v>
      </c>
      <c r="D908" s="330">
        <v>225.0</v>
      </c>
      <c r="E908" s="330" t="s">
        <v>974</v>
      </c>
      <c r="F908" s="330" t="s">
        <v>2763</v>
      </c>
      <c r="G908" s="330"/>
      <c r="H908" s="330" t="s">
        <v>962</v>
      </c>
      <c r="I908" s="330" t="s">
        <v>2729</v>
      </c>
      <c r="J908" s="330"/>
      <c r="K908" s="330" t="s">
        <v>1188</v>
      </c>
      <c r="L908" s="330" t="s">
        <v>2748</v>
      </c>
      <c r="M908" s="330"/>
      <c r="N908" s="330" t="s">
        <v>2719</v>
      </c>
      <c r="O908" s="330" t="s">
        <v>2724</v>
      </c>
      <c r="P908" s="330" t="s">
        <v>2766</v>
      </c>
      <c r="Q908" s="330" t="s">
        <v>2717</v>
      </c>
      <c r="R908" s="330" t="s">
        <v>2719</v>
      </c>
      <c r="S908" s="330" t="s">
        <v>2718</v>
      </c>
      <c r="T908" s="330" t="s">
        <v>2719</v>
      </c>
      <c r="U908" s="331">
        <v>5.42585882678318E-5</v>
      </c>
      <c r="V908" s="330" t="s">
        <v>2718</v>
      </c>
      <c r="W908" s="330" t="b">
        <v>1</v>
      </c>
      <c r="X908" s="330">
        <v>2021.0</v>
      </c>
      <c r="Y908" s="330" t="s">
        <v>2736</v>
      </c>
      <c r="Z908" s="330" t="s">
        <v>2713</v>
      </c>
      <c r="AA908" s="330"/>
      <c r="AB908" s="332" t="s">
        <v>2767</v>
      </c>
      <c r="AC908" s="330" t="s">
        <v>2737</v>
      </c>
      <c r="AD908" s="330" t="s">
        <v>419</v>
      </c>
    </row>
    <row r="909" ht="15.75" customHeight="1">
      <c r="A909" s="329" t="s">
        <v>418</v>
      </c>
      <c r="B909" s="330" t="s">
        <v>2710</v>
      </c>
      <c r="C909" s="330">
        <v>896.0</v>
      </c>
      <c r="D909" s="330">
        <v>225.0</v>
      </c>
      <c r="E909" s="330" t="s">
        <v>974</v>
      </c>
      <c r="F909" s="330" t="s">
        <v>2763</v>
      </c>
      <c r="G909" s="330"/>
      <c r="H909" s="330" t="s">
        <v>962</v>
      </c>
      <c r="I909" s="330" t="s">
        <v>2729</v>
      </c>
      <c r="J909" s="330"/>
      <c r="K909" s="330" t="s">
        <v>1188</v>
      </c>
      <c r="L909" s="330" t="s">
        <v>2748</v>
      </c>
      <c r="M909" s="330"/>
      <c r="N909" s="330" t="s">
        <v>2719</v>
      </c>
      <c r="O909" s="330" t="s">
        <v>2721</v>
      </c>
      <c r="P909" s="330" t="s">
        <v>2766</v>
      </c>
      <c r="Q909" s="330" t="s">
        <v>2717</v>
      </c>
      <c r="R909" s="330" t="s">
        <v>2719</v>
      </c>
      <c r="S909" s="330" t="s">
        <v>2718</v>
      </c>
      <c r="T909" s="330" t="s">
        <v>2719</v>
      </c>
      <c r="U909" s="331">
        <v>5.085490946596E-6</v>
      </c>
      <c r="V909" s="330" t="s">
        <v>2718</v>
      </c>
      <c r="W909" s="330" t="b">
        <v>1</v>
      </c>
      <c r="X909" s="330">
        <v>2021.0</v>
      </c>
      <c r="Y909" s="330" t="s">
        <v>2736</v>
      </c>
      <c r="Z909" s="330" t="s">
        <v>2713</v>
      </c>
      <c r="AA909" s="330"/>
      <c r="AB909" s="332" t="s">
        <v>2767</v>
      </c>
      <c r="AC909" s="330" t="s">
        <v>2737</v>
      </c>
      <c r="AD909" s="330" t="s">
        <v>419</v>
      </c>
    </row>
    <row r="910" ht="15.75" customHeight="1">
      <c r="A910" s="329" t="s">
        <v>418</v>
      </c>
      <c r="B910" s="330" t="s">
        <v>2710</v>
      </c>
      <c r="C910" s="330">
        <v>897.0</v>
      </c>
      <c r="D910" s="330">
        <v>226.0</v>
      </c>
      <c r="E910" s="330" t="s">
        <v>974</v>
      </c>
      <c r="F910" s="330" t="s">
        <v>2763</v>
      </c>
      <c r="G910" s="330"/>
      <c r="H910" s="330" t="s">
        <v>962</v>
      </c>
      <c r="I910" s="330" t="s">
        <v>2729</v>
      </c>
      <c r="J910" s="330"/>
      <c r="K910" s="330" t="s">
        <v>1188</v>
      </c>
      <c r="L910" s="330" t="s">
        <v>2749</v>
      </c>
      <c r="M910" s="330"/>
      <c r="N910" s="330" t="s">
        <v>2719</v>
      </c>
      <c r="O910" s="330" t="s">
        <v>2735</v>
      </c>
      <c r="P910" s="330" t="s">
        <v>2766</v>
      </c>
      <c r="Q910" s="330" t="s">
        <v>2717</v>
      </c>
      <c r="R910" s="330" t="s">
        <v>2719</v>
      </c>
      <c r="S910" s="330" t="s">
        <v>2718</v>
      </c>
      <c r="T910" s="330" t="s">
        <v>2719</v>
      </c>
      <c r="U910" s="330">
        <v>0.996209813153218</v>
      </c>
      <c r="V910" s="330" t="s">
        <v>2718</v>
      </c>
      <c r="W910" s="330" t="b">
        <v>1</v>
      </c>
      <c r="X910" s="330">
        <v>2021.0</v>
      </c>
      <c r="Y910" s="330" t="s">
        <v>2736</v>
      </c>
      <c r="Z910" s="330" t="s">
        <v>2713</v>
      </c>
      <c r="AA910" s="330"/>
      <c r="AB910" s="332" t="s">
        <v>2767</v>
      </c>
      <c r="AC910" s="330" t="s">
        <v>2737</v>
      </c>
      <c r="AD910" s="330" t="s">
        <v>419</v>
      </c>
    </row>
    <row r="911" ht="15.75" customHeight="1">
      <c r="A911" s="329" t="s">
        <v>418</v>
      </c>
      <c r="B911" s="330" t="s">
        <v>2710</v>
      </c>
      <c r="C911" s="330">
        <v>898.0</v>
      </c>
      <c r="D911" s="330">
        <v>226.0</v>
      </c>
      <c r="E911" s="330" t="s">
        <v>974</v>
      </c>
      <c r="F911" s="330" t="s">
        <v>2763</v>
      </c>
      <c r="G911" s="330"/>
      <c r="H911" s="330" t="s">
        <v>962</v>
      </c>
      <c r="I911" s="330" t="s">
        <v>2729</v>
      </c>
      <c r="J911" s="330"/>
      <c r="K911" s="330" t="s">
        <v>1188</v>
      </c>
      <c r="L911" s="330" t="s">
        <v>2749</v>
      </c>
      <c r="M911" s="330"/>
      <c r="N911" s="330" t="s">
        <v>2719</v>
      </c>
      <c r="O911" s="330" t="s">
        <v>2716</v>
      </c>
      <c r="P911" s="330" t="s">
        <v>2766</v>
      </c>
      <c r="Q911" s="330" t="s">
        <v>2717</v>
      </c>
      <c r="R911" s="330" t="s">
        <v>2719</v>
      </c>
      <c r="S911" s="330" t="s">
        <v>2718</v>
      </c>
      <c r="T911" s="330" t="s">
        <v>2719</v>
      </c>
      <c r="U911" s="330">
        <v>0.979913616575739</v>
      </c>
      <c r="V911" s="330" t="s">
        <v>2718</v>
      </c>
      <c r="W911" s="330" t="b">
        <v>1</v>
      </c>
      <c r="X911" s="330">
        <v>2021.0</v>
      </c>
      <c r="Y911" s="330" t="s">
        <v>2736</v>
      </c>
      <c r="Z911" s="330" t="s">
        <v>2713</v>
      </c>
      <c r="AA911" s="330"/>
      <c r="AB911" s="332" t="s">
        <v>2767</v>
      </c>
      <c r="AC911" s="330" t="s">
        <v>2737</v>
      </c>
      <c r="AD911" s="330" t="s">
        <v>419</v>
      </c>
    </row>
    <row r="912" ht="15.75" customHeight="1">
      <c r="A912" s="329" t="s">
        <v>418</v>
      </c>
      <c r="B912" s="330" t="s">
        <v>2710</v>
      </c>
      <c r="C912" s="330">
        <v>899.0</v>
      </c>
      <c r="D912" s="330">
        <v>226.0</v>
      </c>
      <c r="E912" s="330" t="s">
        <v>974</v>
      </c>
      <c r="F912" s="330" t="s">
        <v>2763</v>
      </c>
      <c r="G912" s="330"/>
      <c r="H912" s="330" t="s">
        <v>962</v>
      </c>
      <c r="I912" s="330" t="s">
        <v>2729</v>
      </c>
      <c r="J912" s="330"/>
      <c r="K912" s="330" t="s">
        <v>1188</v>
      </c>
      <c r="L912" s="330" t="s">
        <v>2749</v>
      </c>
      <c r="M912" s="330"/>
      <c r="N912" s="330" t="s">
        <v>2719</v>
      </c>
      <c r="O912" s="330" t="s">
        <v>2724</v>
      </c>
      <c r="P912" s="330" t="s">
        <v>2766</v>
      </c>
      <c r="Q912" s="330" t="s">
        <v>2717</v>
      </c>
      <c r="R912" s="330" t="s">
        <v>2719</v>
      </c>
      <c r="S912" s="330" t="s">
        <v>2718</v>
      </c>
      <c r="T912" s="330" t="s">
        <v>2719</v>
      </c>
      <c r="U912" s="331">
        <v>5.42585882678318E-5</v>
      </c>
      <c r="V912" s="330" t="s">
        <v>2718</v>
      </c>
      <c r="W912" s="330" t="b">
        <v>1</v>
      </c>
      <c r="X912" s="330">
        <v>2021.0</v>
      </c>
      <c r="Y912" s="330" t="s">
        <v>2736</v>
      </c>
      <c r="Z912" s="330" t="s">
        <v>2713</v>
      </c>
      <c r="AA912" s="330"/>
      <c r="AB912" s="332" t="s">
        <v>2767</v>
      </c>
      <c r="AC912" s="330" t="s">
        <v>2737</v>
      </c>
      <c r="AD912" s="330" t="s">
        <v>419</v>
      </c>
    </row>
    <row r="913" ht="15.75" customHeight="1">
      <c r="A913" s="329" t="s">
        <v>418</v>
      </c>
      <c r="B913" s="330" t="s">
        <v>2710</v>
      </c>
      <c r="C913" s="330">
        <v>900.0</v>
      </c>
      <c r="D913" s="330">
        <v>226.0</v>
      </c>
      <c r="E913" s="330" t="s">
        <v>974</v>
      </c>
      <c r="F913" s="330" t="s">
        <v>2763</v>
      </c>
      <c r="G913" s="330"/>
      <c r="H913" s="330" t="s">
        <v>962</v>
      </c>
      <c r="I913" s="330" t="s">
        <v>2729</v>
      </c>
      <c r="J913" s="330"/>
      <c r="K913" s="330" t="s">
        <v>1188</v>
      </c>
      <c r="L913" s="330" t="s">
        <v>2749</v>
      </c>
      <c r="M913" s="330"/>
      <c r="N913" s="330" t="s">
        <v>2719</v>
      </c>
      <c r="O913" s="330" t="s">
        <v>2721</v>
      </c>
      <c r="P913" s="330" t="s">
        <v>2766</v>
      </c>
      <c r="Q913" s="330" t="s">
        <v>2717</v>
      </c>
      <c r="R913" s="330" t="s">
        <v>2719</v>
      </c>
      <c r="S913" s="330" t="s">
        <v>2718</v>
      </c>
      <c r="T913" s="330" t="s">
        <v>2719</v>
      </c>
      <c r="U913" s="331">
        <v>5.085490946596E-6</v>
      </c>
      <c r="V913" s="330" t="s">
        <v>2718</v>
      </c>
      <c r="W913" s="330" t="b">
        <v>1</v>
      </c>
      <c r="X913" s="330">
        <v>2021.0</v>
      </c>
      <c r="Y913" s="330" t="s">
        <v>2736</v>
      </c>
      <c r="Z913" s="330" t="s">
        <v>2713</v>
      </c>
      <c r="AA913" s="330"/>
      <c r="AB913" s="332" t="s">
        <v>2767</v>
      </c>
      <c r="AC913" s="330" t="s">
        <v>2737</v>
      </c>
      <c r="AD913" s="330" t="s">
        <v>419</v>
      </c>
    </row>
    <row r="914" ht="15.75" customHeight="1">
      <c r="A914" s="329" t="s">
        <v>418</v>
      </c>
      <c r="B914" s="330" t="s">
        <v>2710</v>
      </c>
      <c r="C914" s="330">
        <v>901.0</v>
      </c>
      <c r="D914" s="330">
        <v>227.0</v>
      </c>
      <c r="E914" s="330" t="s">
        <v>974</v>
      </c>
      <c r="F914" s="330" t="s">
        <v>2763</v>
      </c>
      <c r="G914" s="330"/>
      <c r="H914" s="330" t="s">
        <v>962</v>
      </c>
      <c r="I914" s="330" t="s">
        <v>2729</v>
      </c>
      <c r="J914" s="330"/>
      <c r="K914" s="330" t="s">
        <v>1188</v>
      </c>
      <c r="L914" s="330" t="s">
        <v>2750</v>
      </c>
      <c r="M914" s="330"/>
      <c r="N914" s="330" t="s">
        <v>2719</v>
      </c>
      <c r="O914" s="330" t="s">
        <v>2735</v>
      </c>
      <c r="P914" s="330" t="s">
        <v>2766</v>
      </c>
      <c r="Q914" s="330" t="s">
        <v>2717</v>
      </c>
      <c r="R914" s="330" t="s">
        <v>2719</v>
      </c>
      <c r="S914" s="330" t="s">
        <v>2718</v>
      </c>
      <c r="T914" s="330" t="s">
        <v>2719</v>
      </c>
      <c r="U914" s="330">
        <v>1.24118291386531</v>
      </c>
      <c r="V914" s="330" t="s">
        <v>2718</v>
      </c>
      <c r="W914" s="330" t="b">
        <v>1</v>
      </c>
      <c r="X914" s="330">
        <v>2021.0</v>
      </c>
      <c r="Y914" s="330" t="s">
        <v>2736</v>
      </c>
      <c r="Z914" s="330" t="s">
        <v>2713</v>
      </c>
      <c r="AA914" s="330"/>
      <c r="AB914" s="332" t="s">
        <v>2767</v>
      </c>
      <c r="AC914" s="330" t="s">
        <v>2737</v>
      </c>
      <c r="AD914" s="330" t="s">
        <v>419</v>
      </c>
    </row>
    <row r="915" ht="15.75" customHeight="1">
      <c r="A915" s="329" t="s">
        <v>418</v>
      </c>
      <c r="B915" s="330" t="s">
        <v>2710</v>
      </c>
      <c r="C915" s="330">
        <v>902.0</v>
      </c>
      <c r="D915" s="330">
        <v>227.0</v>
      </c>
      <c r="E915" s="330" t="s">
        <v>974</v>
      </c>
      <c r="F915" s="330" t="s">
        <v>2763</v>
      </c>
      <c r="G915" s="330"/>
      <c r="H915" s="330" t="s">
        <v>962</v>
      </c>
      <c r="I915" s="330" t="s">
        <v>2729</v>
      </c>
      <c r="J915" s="330"/>
      <c r="K915" s="330" t="s">
        <v>1188</v>
      </c>
      <c r="L915" s="330" t="s">
        <v>2750</v>
      </c>
      <c r="M915" s="330"/>
      <c r="N915" s="330" t="s">
        <v>2719</v>
      </c>
      <c r="O915" s="330" t="s">
        <v>2716</v>
      </c>
      <c r="P915" s="330" t="s">
        <v>2766</v>
      </c>
      <c r="Q915" s="330" t="s">
        <v>2717</v>
      </c>
      <c r="R915" s="330" t="s">
        <v>2719</v>
      </c>
      <c r="S915" s="330" t="s">
        <v>2718</v>
      </c>
      <c r="T915" s="330" t="s">
        <v>2719</v>
      </c>
      <c r="U915" s="330">
        <v>1.22489171728783</v>
      </c>
      <c r="V915" s="330" t="s">
        <v>2718</v>
      </c>
      <c r="W915" s="330" t="b">
        <v>1</v>
      </c>
      <c r="X915" s="330">
        <v>2021.0</v>
      </c>
      <c r="Y915" s="330" t="s">
        <v>2736</v>
      </c>
      <c r="Z915" s="330" t="s">
        <v>2713</v>
      </c>
      <c r="AA915" s="330"/>
      <c r="AB915" s="332" t="s">
        <v>2767</v>
      </c>
      <c r="AC915" s="330" t="s">
        <v>2737</v>
      </c>
      <c r="AD915" s="330" t="s">
        <v>419</v>
      </c>
    </row>
    <row r="916" ht="15.75" customHeight="1">
      <c r="A916" s="329" t="s">
        <v>418</v>
      </c>
      <c r="B916" s="330" t="s">
        <v>2710</v>
      </c>
      <c r="C916" s="330">
        <v>903.0</v>
      </c>
      <c r="D916" s="330">
        <v>227.0</v>
      </c>
      <c r="E916" s="330" t="s">
        <v>974</v>
      </c>
      <c r="F916" s="330" t="s">
        <v>2763</v>
      </c>
      <c r="G916" s="330"/>
      <c r="H916" s="330" t="s">
        <v>962</v>
      </c>
      <c r="I916" s="330" t="s">
        <v>2729</v>
      </c>
      <c r="J916" s="330"/>
      <c r="K916" s="330" t="s">
        <v>1188</v>
      </c>
      <c r="L916" s="330" t="s">
        <v>2750</v>
      </c>
      <c r="M916" s="330"/>
      <c r="N916" s="330" t="s">
        <v>2719</v>
      </c>
      <c r="O916" s="330" t="s">
        <v>2724</v>
      </c>
      <c r="P916" s="330" t="s">
        <v>2766</v>
      </c>
      <c r="Q916" s="330" t="s">
        <v>2717</v>
      </c>
      <c r="R916" s="330" t="s">
        <v>2719</v>
      </c>
      <c r="S916" s="330" t="s">
        <v>2718</v>
      </c>
      <c r="T916" s="330" t="s">
        <v>2719</v>
      </c>
      <c r="U916" s="331">
        <v>5.42585882678318E-5</v>
      </c>
      <c r="V916" s="330" t="s">
        <v>2718</v>
      </c>
      <c r="W916" s="330" t="b">
        <v>1</v>
      </c>
      <c r="X916" s="330">
        <v>2021.0</v>
      </c>
      <c r="Y916" s="330" t="s">
        <v>2736</v>
      </c>
      <c r="Z916" s="330" t="s">
        <v>2713</v>
      </c>
      <c r="AA916" s="330"/>
      <c r="AB916" s="332" t="s">
        <v>2767</v>
      </c>
      <c r="AC916" s="330" t="s">
        <v>2737</v>
      </c>
      <c r="AD916" s="330" t="s">
        <v>419</v>
      </c>
    </row>
    <row r="917" ht="15.75" customHeight="1">
      <c r="A917" s="329" t="s">
        <v>418</v>
      </c>
      <c r="B917" s="330" t="s">
        <v>2710</v>
      </c>
      <c r="C917" s="330">
        <v>904.0</v>
      </c>
      <c r="D917" s="330">
        <v>227.0</v>
      </c>
      <c r="E917" s="330" t="s">
        <v>974</v>
      </c>
      <c r="F917" s="330" t="s">
        <v>2763</v>
      </c>
      <c r="G917" s="330"/>
      <c r="H917" s="330" t="s">
        <v>962</v>
      </c>
      <c r="I917" s="330" t="s">
        <v>2729</v>
      </c>
      <c r="J917" s="330"/>
      <c r="K917" s="330" t="s">
        <v>1188</v>
      </c>
      <c r="L917" s="330" t="s">
        <v>2750</v>
      </c>
      <c r="M917" s="330"/>
      <c r="N917" s="330" t="s">
        <v>2719</v>
      </c>
      <c r="O917" s="330" t="s">
        <v>2721</v>
      </c>
      <c r="P917" s="330" t="s">
        <v>2766</v>
      </c>
      <c r="Q917" s="330" t="s">
        <v>2717</v>
      </c>
      <c r="R917" s="330" t="s">
        <v>2719</v>
      </c>
      <c r="S917" s="330" t="s">
        <v>2718</v>
      </c>
      <c r="T917" s="330" t="s">
        <v>2719</v>
      </c>
      <c r="U917" s="331">
        <v>5.085490946596E-6</v>
      </c>
      <c r="V917" s="330" t="s">
        <v>2718</v>
      </c>
      <c r="W917" s="330" t="b">
        <v>1</v>
      </c>
      <c r="X917" s="330">
        <v>2021.0</v>
      </c>
      <c r="Y917" s="330" t="s">
        <v>2736</v>
      </c>
      <c r="Z917" s="330" t="s">
        <v>2713</v>
      </c>
      <c r="AA917" s="330"/>
      <c r="AB917" s="332" t="s">
        <v>2767</v>
      </c>
      <c r="AC917" s="330" t="s">
        <v>2737</v>
      </c>
      <c r="AD917" s="330" t="s">
        <v>419</v>
      </c>
    </row>
    <row r="918" ht="15.75" customHeight="1">
      <c r="A918" s="329" t="s">
        <v>418</v>
      </c>
      <c r="B918" s="330" t="s">
        <v>2710</v>
      </c>
      <c r="C918" s="330">
        <v>905.0</v>
      </c>
      <c r="D918" s="330">
        <v>228.0</v>
      </c>
      <c r="E918" s="330" t="s">
        <v>974</v>
      </c>
      <c r="F918" s="330" t="s">
        <v>2764</v>
      </c>
      <c r="G918" s="330"/>
      <c r="H918" s="330" t="s">
        <v>962</v>
      </c>
      <c r="I918" s="330" t="s">
        <v>2729</v>
      </c>
      <c r="J918" s="330"/>
      <c r="K918" s="330" t="s">
        <v>1188</v>
      </c>
      <c r="L918" s="330" t="s">
        <v>2733</v>
      </c>
      <c r="M918" s="330"/>
      <c r="N918" s="330" t="s">
        <v>2719</v>
      </c>
      <c r="O918" s="330" t="s">
        <v>2735</v>
      </c>
      <c r="P918" s="330" t="s">
        <v>2766</v>
      </c>
      <c r="Q918" s="330" t="s">
        <v>2717</v>
      </c>
      <c r="R918" s="330" t="s">
        <v>2719</v>
      </c>
      <c r="S918" s="330" t="s">
        <v>2718</v>
      </c>
      <c r="T918" s="330" t="s">
        <v>2719</v>
      </c>
      <c r="U918" s="330">
        <v>1.05295169230864</v>
      </c>
      <c r="V918" s="330" t="s">
        <v>2718</v>
      </c>
      <c r="W918" s="330" t="b">
        <v>1</v>
      </c>
      <c r="X918" s="330">
        <v>2021.0</v>
      </c>
      <c r="Y918" s="330" t="s">
        <v>2736</v>
      </c>
      <c r="Z918" s="330" t="s">
        <v>2713</v>
      </c>
      <c r="AA918" s="330"/>
      <c r="AB918" s="332" t="s">
        <v>2767</v>
      </c>
      <c r="AC918" s="330" t="s">
        <v>2737</v>
      </c>
      <c r="AD918" s="330" t="s">
        <v>419</v>
      </c>
    </row>
    <row r="919" ht="15.75" customHeight="1">
      <c r="A919" s="329" t="s">
        <v>418</v>
      </c>
      <c r="B919" s="330" t="s">
        <v>2710</v>
      </c>
      <c r="C919" s="330">
        <v>906.0</v>
      </c>
      <c r="D919" s="330">
        <v>228.0</v>
      </c>
      <c r="E919" s="330" t="s">
        <v>974</v>
      </c>
      <c r="F919" s="330" t="s">
        <v>2764</v>
      </c>
      <c r="G919" s="330"/>
      <c r="H919" s="330" t="s">
        <v>962</v>
      </c>
      <c r="I919" s="330" t="s">
        <v>2729</v>
      </c>
      <c r="J919" s="330"/>
      <c r="K919" s="330" t="s">
        <v>1188</v>
      </c>
      <c r="L919" s="330" t="s">
        <v>2733</v>
      </c>
      <c r="M919" s="330"/>
      <c r="N919" s="330" t="s">
        <v>2719</v>
      </c>
      <c r="O919" s="330" t="s">
        <v>2716</v>
      </c>
      <c r="P919" s="330" t="s">
        <v>2766</v>
      </c>
      <c r="Q919" s="330" t="s">
        <v>2717</v>
      </c>
      <c r="R919" s="330" t="s">
        <v>2719</v>
      </c>
      <c r="S919" s="330" t="s">
        <v>2718</v>
      </c>
      <c r="T919" s="330" t="s">
        <v>2719</v>
      </c>
      <c r="U919" s="330">
        <v>1.03676831241378</v>
      </c>
      <c r="V919" s="330" t="s">
        <v>2718</v>
      </c>
      <c r="W919" s="330" t="b">
        <v>1</v>
      </c>
      <c r="X919" s="330">
        <v>2021.0</v>
      </c>
      <c r="Y919" s="330" t="s">
        <v>2736</v>
      </c>
      <c r="Z919" s="330" t="s">
        <v>2713</v>
      </c>
      <c r="AA919" s="330"/>
      <c r="AB919" s="332" t="s">
        <v>2767</v>
      </c>
      <c r="AC919" s="330" t="s">
        <v>2737</v>
      </c>
      <c r="AD919" s="330" t="s">
        <v>419</v>
      </c>
    </row>
    <row r="920" ht="15.75" customHeight="1">
      <c r="A920" s="329" t="s">
        <v>418</v>
      </c>
      <c r="B920" s="330" t="s">
        <v>2710</v>
      </c>
      <c r="C920" s="330">
        <v>907.0</v>
      </c>
      <c r="D920" s="330">
        <v>228.0</v>
      </c>
      <c r="E920" s="330" t="s">
        <v>974</v>
      </c>
      <c r="F920" s="330" t="s">
        <v>2764</v>
      </c>
      <c r="G920" s="330"/>
      <c r="H920" s="330" t="s">
        <v>962</v>
      </c>
      <c r="I920" s="330" t="s">
        <v>2729</v>
      </c>
      <c r="J920" s="330"/>
      <c r="K920" s="330" t="s">
        <v>1188</v>
      </c>
      <c r="L920" s="330" t="s">
        <v>2733</v>
      </c>
      <c r="M920" s="330"/>
      <c r="N920" s="330" t="s">
        <v>2719</v>
      </c>
      <c r="O920" s="330" t="s">
        <v>2724</v>
      </c>
      <c r="P920" s="330" t="s">
        <v>2766</v>
      </c>
      <c r="Q920" s="330" t="s">
        <v>2717</v>
      </c>
      <c r="R920" s="330" t="s">
        <v>2719</v>
      </c>
      <c r="S920" s="330" t="s">
        <v>2718</v>
      </c>
      <c r="T920" s="330" t="s">
        <v>2719</v>
      </c>
      <c r="U920" s="331">
        <v>5.38967873194587E-5</v>
      </c>
      <c r="V920" s="330" t="s">
        <v>2718</v>
      </c>
      <c r="W920" s="330" t="b">
        <v>1</v>
      </c>
      <c r="X920" s="330">
        <v>2021.0</v>
      </c>
      <c r="Y920" s="330" t="s">
        <v>2736</v>
      </c>
      <c r="Z920" s="330" t="s">
        <v>2713</v>
      </c>
      <c r="AA920" s="330"/>
      <c r="AB920" s="332" t="s">
        <v>2767</v>
      </c>
      <c r="AC920" s="330" t="s">
        <v>2737</v>
      </c>
      <c r="AD920" s="330" t="s">
        <v>419</v>
      </c>
    </row>
    <row r="921" ht="15.75" customHeight="1">
      <c r="A921" s="329" t="s">
        <v>418</v>
      </c>
      <c r="B921" s="330" t="s">
        <v>2710</v>
      </c>
      <c r="C921" s="330">
        <v>908.0</v>
      </c>
      <c r="D921" s="330">
        <v>228.0</v>
      </c>
      <c r="E921" s="330" t="s">
        <v>974</v>
      </c>
      <c r="F921" s="330" t="s">
        <v>2764</v>
      </c>
      <c r="G921" s="330"/>
      <c r="H921" s="330" t="s">
        <v>962</v>
      </c>
      <c r="I921" s="330" t="s">
        <v>2729</v>
      </c>
      <c r="J921" s="330"/>
      <c r="K921" s="330" t="s">
        <v>1188</v>
      </c>
      <c r="L921" s="330" t="s">
        <v>2733</v>
      </c>
      <c r="M921" s="330"/>
      <c r="N921" s="330" t="s">
        <v>2719</v>
      </c>
      <c r="O921" s="330" t="s">
        <v>2721</v>
      </c>
      <c r="P921" s="330" t="s">
        <v>2766</v>
      </c>
      <c r="Q921" s="330" t="s">
        <v>2717</v>
      </c>
      <c r="R921" s="330" t="s">
        <v>2719</v>
      </c>
      <c r="S921" s="330" t="s">
        <v>2718</v>
      </c>
      <c r="T921" s="330" t="s">
        <v>2719</v>
      </c>
      <c r="U921" s="331">
        <v>5.085490946596E-6</v>
      </c>
      <c r="V921" s="330" t="s">
        <v>2718</v>
      </c>
      <c r="W921" s="330" t="b">
        <v>1</v>
      </c>
      <c r="X921" s="330">
        <v>2021.0</v>
      </c>
      <c r="Y921" s="330" t="s">
        <v>2736</v>
      </c>
      <c r="Z921" s="330" t="s">
        <v>2713</v>
      </c>
      <c r="AA921" s="330"/>
      <c r="AB921" s="332" t="s">
        <v>2767</v>
      </c>
      <c r="AC921" s="330" t="s">
        <v>2737</v>
      </c>
      <c r="AD921" s="330" t="s">
        <v>419</v>
      </c>
    </row>
    <row r="922" ht="15.75" customHeight="1">
      <c r="A922" s="329" t="s">
        <v>418</v>
      </c>
      <c r="B922" s="330" t="s">
        <v>2710</v>
      </c>
      <c r="C922" s="330">
        <v>909.0</v>
      </c>
      <c r="D922" s="330">
        <v>229.0</v>
      </c>
      <c r="E922" s="330" t="s">
        <v>974</v>
      </c>
      <c r="F922" s="330" t="s">
        <v>2764</v>
      </c>
      <c r="G922" s="330"/>
      <c r="H922" s="330" t="s">
        <v>962</v>
      </c>
      <c r="I922" s="330" t="s">
        <v>2729</v>
      </c>
      <c r="J922" s="330"/>
      <c r="K922" s="330" t="s">
        <v>1188</v>
      </c>
      <c r="L922" s="330" t="s">
        <v>2748</v>
      </c>
      <c r="M922" s="330"/>
      <c r="N922" s="330" t="s">
        <v>2719</v>
      </c>
      <c r="O922" s="330" t="s">
        <v>2735</v>
      </c>
      <c r="P922" s="330" t="s">
        <v>2766</v>
      </c>
      <c r="Q922" s="330" t="s">
        <v>2717</v>
      </c>
      <c r="R922" s="330" t="s">
        <v>2719</v>
      </c>
      <c r="S922" s="330" t="s">
        <v>2718</v>
      </c>
      <c r="T922" s="330" t="s">
        <v>2719</v>
      </c>
      <c r="U922" s="330">
        <v>0.749971019113425</v>
      </c>
      <c r="V922" s="330" t="s">
        <v>2718</v>
      </c>
      <c r="W922" s="330" t="b">
        <v>1</v>
      </c>
      <c r="X922" s="330">
        <v>2021.0</v>
      </c>
      <c r="Y922" s="330" t="s">
        <v>2736</v>
      </c>
      <c r="Z922" s="330" t="s">
        <v>2713</v>
      </c>
      <c r="AA922" s="330"/>
      <c r="AB922" s="332" t="s">
        <v>2767</v>
      </c>
      <c r="AC922" s="330" t="s">
        <v>2737</v>
      </c>
      <c r="AD922" s="330" t="s">
        <v>419</v>
      </c>
    </row>
    <row r="923" ht="15.75" customHeight="1">
      <c r="A923" s="329" t="s">
        <v>418</v>
      </c>
      <c r="B923" s="330" t="s">
        <v>2710</v>
      </c>
      <c r="C923" s="330">
        <v>910.0</v>
      </c>
      <c r="D923" s="330">
        <v>229.0</v>
      </c>
      <c r="E923" s="330" t="s">
        <v>974</v>
      </c>
      <c r="F923" s="330" t="s">
        <v>2764</v>
      </c>
      <c r="G923" s="330"/>
      <c r="H923" s="330" t="s">
        <v>962</v>
      </c>
      <c r="I923" s="330" t="s">
        <v>2729</v>
      </c>
      <c r="J923" s="330"/>
      <c r="K923" s="330" t="s">
        <v>1188</v>
      </c>
      <c r="L923" s="330" t="s">
        <v>2748</v>
      </c>
      <c r="M923" s="330"/>
      <c r="N923" s="330" t="s">
        <v>2719</v>
      </c>
      <c r="O923" s="330" t="s">
        <v>2716</v>
      </c>
      <c r="P923" s="330" t="s">
        <v>2766</v>
      </c>
      <c r="Q923" s="330" t="s">
        <v>2717</v>
      </c>
      <c r="R923" s="330" t="s">
        <v>2719</v>
      </c>
      <c r="S923" s="330" t="s">
        <v>2718</v>
      </c>
      <c r="T923" s="330" t="s">
        <v>2719</v>
      </c>
      <c r="U923" s="330">
        <v>0.733790746082244</v>
      </c>
      <c r="V923" s="330" t="s">
        <v>2718</v>
      </c>
      <c r="W923" s="330" t="b">
        <v>1</v>
      </c>
      <c r="X923" s="330">
        <v>2021.0</v>
      </c>
      <c r="Y923" s="330" t="s">
        <v>2736</v>
      </c>
      <c r="Z923" s="330" t="s">
        <v>2713</v>
      </c>
      <c r="AA923" s="330"/>
      <c r="AB923" s="332" t="s">
        <v>2767</v>
      </c>
      <c r="AC923" s="330" t="s">
        <v>2737</v>
      </c>
      <c r="AD923" s="330" t="s">
        <v>419</v>
      </c>
    </row>
    <row r="924" ht="15.75" customHeight="1">
      <c r="A924" s="329" t="s">
        <v>418</v>
      </c>
      <c r="B924" s="330" t="s">
        <v>2710</v>
      </c>
      <c r="C924" s="330">
        <v>911.0</v>
      </c>
      <c r="D924" s="330">
        <v>229.0</v>
      </c>
      <c r="E924" s="330" t="s">
        <v>974</v>
      </c>
      <c r="F924" s="330" t="s">
        <v>2764</v>
      </c>
      <c r="G924" s="330"/>
      <c r="H924" s="330" t="s">
        <v>962</v>
      </c>
      <c r="I924" s="330" t="s">
        <v>2729</v>
      </c>
      <c r="J924" s="330"/>
      <c r="K924" s="330" t="s">
        <v>1188</v>
      </c>
      <c r="L924" s="330" t="s">
        <v>2748</v>
      </c>
      <c r="M924" s="330"/>
      <c r="N924" s="330" t="s">
        <v>2719</v>
      </c>
      <c r="O924" s="330" t="s">
        <v>2724</v>
      </c>
      <c r="P924" s="330" t="s">
        <v>2766</v>
      </c>
      <c r="Q924" s="330" t="s">
        <v>2717</v>
      </c>
      <c r="R924" s="330" t="s">
        <v>2719</v>
      </c>
      <c r="S924" s="330" t="s">
        <v>2718</v>
      </c>
      <c r="T924" s="330" t="s">
        <v>2719</v>
      </c>
      <c r="U924" s="331">
        <v>5.38967873194587E-5</v>
      </c>
      <c r="V924" s="330" t="s">
        <v>2718</v>
      </c>
      <c r="W924" s="330" t="b">
        <v>1</v>
      </c>
      <c r="X924" s="330">
        <v>2021.0</v>
      </c>
      <c r="Y924" s="330" t="s">
        <v>2736</v>
      </c>
      <c r="Z924" s="330" t="s">
        <v>2713</v>
      </c>
      <c r="AA924" s="330"/>
      <c r="AB924" s="332" t="s">
        <v>2767</v>
      </c>
      <c r="AC924" s="330" t="s">
        <v>2737</v>
      </c>
      <c r="AD924" s="330" t="s">
        <v>419</v>
      </c>
    </row>
    <row r="925" ht="15.75" customHeight="1">
      <c r="A925" s="329" t="s">
        <v>418</v>
      </c>
      <c r="B925" s="330" t="s">
        <v>2710</v>
      </c>
      <c r="C925" s="330">
        <v>912.0</v>
      </c>
      <c r="D925" s="330">
        <v>229.0</v>
      </c>
      <c r="E925" s="330" t="s">
        <v>974</v>
      </c>
      <c r="F925" s="330" t="s">
        <v>2764</v>
      </c>
      <c r="G925" s="330"/>
      <c r="H925" s="330" t="s">
        <v>962</v>
      </c>
      <c r="I925" s="330" t="s">
        <v>2729</v>
      </c>
      <c r="J925" s="330"/>
      <c r="K925" s="330" t="s">
        <v>1188</v>
      </c>
      <c r="L925" s="330" t="s">
        <v>2748</v>
      </c>
      <c r="M925" s="330"/>
      <c r="N925" s="330" t="s">
        <v>2719</v>
      </c>
      <c r="O925" s="330" t="s">
        <v>2721</v>
      </c>
      <c r="P925" s="330" t="s">
        <v>2766</v>
      </c>
      <c r="Q925" s="330" t="s">
        <v>2717</v>
      </c>
      <c r="R925" s="330" t="s">
        <v>2719</v>
      </c>
      <c r="S925" s="330" t="s">
        <v>2718</v>
      </c>
      <c r="T925" s="330" t="s">
        <v>2719</v>
      </c>
      <c r="U925" s="331">
        <v>5.085490946596E-6</v>
      </c>
      <c r="V925" s="330" t="s">
        <v>2718</v>
      </c>
      <c r="W925" s="330" t="b">
        <v>1</v>
      </c>
      <c r="X925" s="330">
        <v>2021.0</v>
      </c>
      <c r="Y925" s="330" t="s">
        <v>2736</v>
      </c>
      <c r="Z925" s="330" t="s">
        <v>2713</v>
      </c>
      <c r="AA925" s="330"/>
      <c r="AB925" s="332" t="s">
        <v>2767</v>
      </c>
      <c r="AC925" s="330" t="s">
        <v>2737</v>
      </c>
      <c r="AD925" s="330" t="s">
        <v>419</v>
      </c>
    </row>
    <row r="926" ht="15.75" customHeight="1">
      <c r="A926" s="329" t="s">
        <v>418</v>
      </c>
      <c r="B926" s="330" t="s">
        <v>2710</v>
      </c>
      <c r="C926" s="330">
        <v>913.0</v>
      </c>
      <c r="D926" s="330">
        <v>230.0</v>
      </c>
      <c r="E926" s="330" t="s">
        <v>974</v>
      </c>
      <c r="F926" s="330" t="s">
        <v>2764</v>
      </c>
      <c r="G926" s="330"/>
      <c r="H926" s="330" t="s">
        <v>962</v>
      </c>
      <c r="I926" s="330" t="s">
        <v>2729</v>
      </c>
      <c r="J926" s="330"/>
      <c r="K926" s="330" t="s">
        <v>1188</v>
      </c>
      <c r="L926" s="330" t="s">
        <v>2749</v>
      </c>
      <c r="M926" s="330"/>
      <c r="N926" s="330" t="s">
        <v>2719</v>
      </c>
      <c r="O926" s="330" t="s">
        <v>2735</v>
      </c>
      <c r="P926" s="330" t="s">
        <v>2766</v>
      </c>
      <c r="Q926" s="330" t="s">
        <v>2717</v>
      </c>
      <c r="R926" s="330" t="s">
        <v>2719</v>
      </c>
      <c r="S926" s="330" t="s">
        <v>2718</v>
      </c>
      <c r="T926" s="330" t="s">
        <v>2719</v>
      </c>
      <c r="U926" s="330">
        <v>0.992159138031739</v>
      </c>
      <c r="V926" s="330" t="s">
        <v>2718</v>
      </c>
      <c r="W926" s="330" t="b">
        <v>1</v>
      </c>
      <c r="X926" s="330">
        <v>2021.0</v>
      </c>
      <c r="Y926" s="330" t="s">
        <v>2736</v>
      </c>
      <c r="Z926" s="330" t="s">
        <v>2713</v>
      </c>
      <c r="AA926" s="330"/>
      <c r="AB926" s="332" t="s">
        <v>2767</v>
      </c>
      <c r="AC926" s="330" t="s">
        <v>2737</v>
      </c>
      <c r="AD926" s="330" t="s">
        <v>419</v>
      </c>
    </row>
    <row r="927" ht="15.75" customHeight="1">
      <c r="A927" s="329" t="s">
        <v>418</v>
      </c>
      <c r="B927" s="330" t="s">
        <v>2710</v>
      </c>
      <c r="C927" s="330">
        <v>914.0</v>
      </c>
      <c r="D927" s="330">
        <v>230.0</v>
      </c>
      <c r="E927" s="330" t="s">
        <v>974</v>
      </c>
      <c r="F927" s="330" t="s">
        <v>2764</v>
      </c>
      <c r="G927" s="330"/>
      <c r="H927" s="330" t="s">
        <v>962</v>
      </c>
      <c r="I927" s="330" t="s">
        <v>2729</v>
      </c>
      <c r="J927" s="330"/>
      <c r="K927" s="330" t="s">
        <v>1188</v>
      </c>
      <c r="L927" s="330" t="s">
        <v>2749</v>
      </c>
      <c r="M927" s="330"/>
      <c r="N927" s="330" t="s">
        <v>2719</v>
      </c>
      <c r="O927" s="330" t="s">
        <v>2716</v>
      </c>
      <c r="P927" s="330" t="s">
        <v>2766</v>
      </c>
      <c r="Q927" s="330" t="s">
        <v>2717</v>
      </c>
      <c r="R927" s="330" t="s">
        <v>2719</v>
      </c>
      <c r="S927" s="330" t="s">
        <v>2718</v>
      </c>
      <c r="T927" s="330" t="s">
        <v>2719</v>
      </c>
      <c r="U927" s="330">
        <v>0.975970758136876</v>
      </c>
      <c r="V927" s="330" t="s">
        <v>2718</v>
      </c>
      <c r="W927" s="330" t="b">
        <v>1</v>
      </c>
      <c r="X927" s="330">
        <v>2021.0</v>
      </c>
      <c r="Y927" s="330" t="s">
        <v>2736</v>
      </c>
      <c r="Z927" s="330" t="s">
        <v>2713</v>
      </c>
      <c r="AA927" s="330"/>
      <c r="AB927" s="332" t="s">
        <v>2767</v>
      </c>
      <c r="AC927" s="330" t="s">
        <v>2737</v>
      </c>
      <c r="AD927" s="330" t="s">
        <v>419</v>
      </c>
    </row>
    <row r="928" ht="15.75" customHeight="1">
      <c r="A928" s="329" t="s">
        <v>418</v>
      </c>
      <c r="B928" s="330" t="s">
        <v>2710</v>
      </c>
      <c r="C928" s="330">
        <v>915.0</v>
      </c>
      <c r="D928" s="330">
        <v>230.0</v>
      </c>
      <c r="E928" s="330" t="s">
        <v>974</v>
      </c>
      <c r="F928" s="330" t="s">
        <v>2764</v>
      </c>
      <c r="G928" s="330"/>
      <c r="H928" s="330" t="s">
        <v>962</v>
      </c>
      <c r="I928" s="330" t="s">
        <v>2729</v>
      </c>
      <c r="J928" s="330"/>
      <c r="K928" s="330" t="s">
        <v>1188</v>
      </c>
      <c r="L928" s="330" t="s">
        <v>2749</v>
      </c>
      <c r="M928" s="330"/>
      <c r="N928" s="330" t="s">
        <v>2719</v>
      </c>
      <c r="O928" s="330" t="s">
        <v>2724</v>
      </c>
      <c r="P928" s="330" t="s">
        <v>2766</v>
      </c>
      <c r="Q928" s="330" t="s">
        <v>2717</v>
      </c>
      <c r="R928" s="330" t="s">
        <v>2719</v>
      </c>
      <c r="S928" s="330" t="s">
        <v>2718</v>
      </c>
      <c r="T928" s="330" t="s">
        <v>2719</v>
      </c>
      <c r="U928" s="331">
        <v>5.38967873194587E-5</v>
      </c>
      <c r="V928" s="330" t="s">
        <v>2718</v>
      </c>
      <c r="W928" s="330" t="b">
        <v>1</v>
      </c>
      <c r="X928" s="330">
        <v>2021.0</v>
      </c>
      <c r="Y928" s="330" t="s">
        <v>2736</v>
      </c>
      <c r="Z928" s="330" t="s">
        <v>2713</v>
      </c>
      <c r="AA928" s="330"/>
      <c r="AB928" s="332" t="s">
        <v>2767</v>
      </c>
      <c r="AC928" s="330" t="s">
        <v>2737</v>
      </c>
      <c r="AD928" s="330" t="s">
        <v>419</v>
      </c>
    </row>
    <row r="929" ht="15.75" customHeight="1">
      <c r="A929" s="329" t="s">
        <v>418</v>
      </c>
      <c r="B929" s="330" t="s">
        <v>2710</v>
      </c>
      <c r="C929" s="330">
        <v>916.0</v>
      </c>
      <c r="D929" s="330">
        <v>230.0</v>
      </c>
      <c r="E929" s="330" t="s">
        <v>974</v>
      </c>
      <c r="F929" s="330" t="s">
        <v>2764</v>
      </c>
      <c r="G929" s="330"/>
      <c r="H929" s="330" t="s">
        <v>962</v>
      </c>
      <c r="I929" s="330" t="s">
        <v>2729</v>
      </c>
      <c r="J929" s="330"/>
      <c r="K929" s="330" t="s">
        <v>1188</v>
      </c>
      <c r="L929" s="330" t="s">
        <v>2749</v>
      </c>
      <c r="M929" s="330"/>
      <c r="N929" s="330" t="s">
        <v>2719</v>
      </c>
      <c r="O929" s="330" t="s">
        <v>2721</v>
      </c>
      <c r="P929" s="330" t="s">
        <v>2766</v>
      </c>
      <c r="Q929" s="330" t="s">
        <v>2717</v>
      </c>
      <c r="R929" s="330" t="s">
        <v>2719</v>
      </c>
      <c r="S929" s="330" t="s">
        <v>2718</v>
      </c>
      <c r="T929" s="330" t="s">
        <v>2719</v>
      </c>
      <c r="U929" s="331">
        <v>5.085490946596E-6</v>
      </c>
      <c r="V929" s="330" t="s">
        <v>2718</v>
      </c>
      <c r="W929" s="330" t="b">
        <v>1</v>
      </c>
      <c r="X929" s="330">
        <v>2021.0</v>
      </c>
      <c r="Y929" s="330" t="s">
        <v>2736</v>
      </c>
      <c r="Z929" s="330" t="s">
        <v>2713</v>
      </c>
      <c r="AA929" s="330"/>
      <c r="AB929" s="332" t="s">
        <v>2767</v>
      </c>
      <c r="AC929" s="330" t="s">
        <v>2737</v>
      </c>
      <c r="AD929" s="330" t="s">
        <v>419</v>
      </c>
    </row>
    <row r="930" ht="15.75" customHeight="1">
      <c r="A930" s="329" t="s">
        <v>418</v>
      </c>
      <c r="B930" s="330" t="s">
        <v>2710</v>
      </c>
      <c r="C930" s="330">
        <v>917.0</v>
      </c>
      <c r="D930" s="330">
        <v>231.0</v>
      </c>
      <c r="E930" s="330" t="s">
        <v>974</v>
      </c>
      <c r="F930" s="330" t="s">
        <v>2764</v>
      </c>
      <c r="G930" s="330"/>
      <c r="H930" s="330" t="s">
        <v>962</v>
      </c>
      <c r="I930" s="330" t="s">
        <v>2729</v>
      </c>
      <c r="J930" s="330"/>
      <c r="K930" s="330" t="s">
        <v>1188</v>
      </c>
      <c r="L930" s="330" t="s">
        <v>2750</v>
      </c>
      <c r="M930" s="330"/>
      <c r="N930" s="330" t="s">
        <v>2719</v>
      </c>
      <c r="O930" s="330" t="s">
        <v>2735</v>
      </c>
      <c r="P930" s="330" t="s">
        <v>2766</v>
      </c>
      <c r="Q930" s="330" t="s">
        <v>2717</v>
      </c>
      <c r="R930" s="330" t="s">
        <v>2719</v>
      </c>
      <c r="S930" s="330" t="s">
        <v>2718</v>
      </c>
      <c r="T930" s="330" t="s">
        <v>2719</v>
      </c>
      <c r="U930" s="330">
        <v>1.23434225695005</v>
      </c>
      <c r="V930" s="330" t="s">
        <v>2718</v>
      </c>
      <c r="W930" s="330" t="b">
        <v>1</v>
      </c>
      <c r="X930" s="330">
        <v>2021.0</v>
      </c>
      <c r="Y930" s="330" t="s">
        <v>2736</v>
      </c>
      <c r="Z930" s="330" t="s">
        <v>2713</v>
      </c>
      <c r="AA930" s="330"/>
      <c r="AB930" s="332" t="s">
        <v>2767</v>
      </c>
      <c r="AC930" s="330" t="s">
        <v>2737</v>
      </c>
      <c r="AD930" s="330" t="s">
        <v>419</v>
      </c>
    </row>
    <row r="931" ht="15.75" customHeight="1">
      <c r="A931" s="329" t="s">
        <v>418</v>
      </c>
      <c r="B931" s="330" t="s">
        <v>2710</v>
      </c>
      <c r="C931" s="330">
        <v>918.0</v>
      </c>
      <c r="D931" s="330">
        <v>231.0</v>
      </c>
      <c r="E931" s="330" t="s">
        <v>974</v>
      </c>
      <c r="F931" s="330" t="s">
        <v>2764</v>
      </c>
      <c r="G931" s="330"/>
      <c r="H931" s="330" t="s">
        <v>962</v>
      </c>
      <c r="I931" s="330" t="s">
        <v>2729</v>
      </c>
      <c r="J931" s="330"/>
      <c r="K931" s="330" t="s">
        <v>1188</v>
      </c>
      <c r="L931" s="330" t="s">
        <v>2750</v>
      </c>
      <c r="M931" s="330"/>
      <c r="N931" s="330" t="s">
        <v>2719</v>
      </c>
      <c r="O931" s="330" t="s">
        <v>2716</v>
      </c>
      <c r="P931" s="330" t="s">
        <v>2766</v>
      </c>
      <c r="Q931" s="330" t="s">
        <v>2717</v>
      </c>
      <c r="R931" s="330" t="s">
        <v>2719</v>
      </c>
      <c r="S931" s="330" t="s">
        <v>2718</v>
      </c>
      <c r="T931" s="330" t="s">
        <v>2719</v>
      </c>
      <c r="U931" s="330">
        <v>1.21815387705519</v>
      </c>
      <c r="V931" s="330" t="s">
        <v>2718</v>
      </c>
      <c r="W931" s="330" t="b">
        <v>1</v>
      </c>
      <c r="X931" s="330">
        <v>2021.0</v>
      </c>
      <c r="Y931" s="330" t="s">
        <v>2736</v>
      </c>
      <c r="Z931" s="330" t="s">
        <v>2713</v>
      </c>
      <c r="AA931" s="330"/>
      <c r="AB931" s="332" t="s">
        <v>2767</v>
      </c>
      <c r="AC931" s="330" t="s">
        <v>2737</v>
      </c>
      <c r="AD931" s="330" t="s">
        <v>419</v>
      </c>
    </row>
    <row r="932" ht="15.75" customHeight="1">
      <c r="A932" s="329" t="s">
        <v>418</v>
      </c>
      <c r="B932" s="330" t="s">
        <v>2710</v>
      </c>
      <c r="C932" s="330">
        <v>919.0</v>
      </c>
      <c r="D932" s="330">
        <v>231.0</v>
      </c>
      <c r="E932" s="330" t="s">
        <v>974</v>
      </c>
      <c r="F932" s="330" t="s">
        <v>2764</v>
      </c>
      <c r="G932" s="330"/>
      <c r="H932" s="330" t="s">
        <v>962</v>
      </c>
      <c r="I932" s="330" t="s">
        <v>2729</v>
      </c>
      <c r="J932" s="330"/>
      <c r="K932" s="330" t="s">
        <v>1188</v>
      </c>
      <c r="L932" s="330" t="s">
        <v>2750</v>
      </c>
      <c r="M932" s="330"/>
      <c r="N932" s="330" t="s">
        <v>2719</v>
      </c>
      <c r="O932" s="330" t="s">
        <v>2724</v>
      </c>
      <c r="P932" s="330" t="s">
        <v>2766</v>
      </c>
      <c r="Q932" s="330" t="s">
        <v>2717</v>
      </c>
      <c r="R932" s="330" t="s">
        <v>2719</v>
      </c>
      <c r="S932" s="330" t="s">
        <v>2718</v>
      </c>
      <c r="T932" s="330" t="s">
        <v>2719</v>
      </c>
      <c r="U932" s="331">
        <v>5.38967873194587E-5</v>
      </c>
      <c r="V932" s="330" t="s">
        <v>2718</v>
      </c>
      <c r="W932" s="330" t="b">
        <v>1</v>
      </c>
      <c r="X932" s="330">
        <v>2021.0</v>
      </c>
      <c r="Y932" s="330" t="s">
        <v>2736</v>
      </c>
      <c r="Z932" s="330" t="s">
        <v>2713</v>
      </c>
      <c r="AA932" s="330"/>
      <c r="AB932" s="332" t="s">
        <v>2767</v>
      </c>
      <c r="AC932" s="330" t="s">
        <v>2737</v>
      </c>
      <c r="AD932" s="330" t="s">
        <v>419</v>
      </c>
    </row>
    <row r="933" ht="15.75" customHeight="1">
      <c r="A933" s="329" t="s">
        <v>418</v>
      </c>
      <c r="B933" s="330" t="s">
        <v>2710</v>
      </c>
      <c r="C933" s="330">
        <v>920.0</v>
      </c>
      <c r="D933" s="330">
        <v>231.0</v>
      </c>
      <c r="E933" s="330" t="s">
        <v>974</v>
      </c>
      <c r="F933" s="330" t="s">
        <v>2764</v>
      </c>
      <c r="G933" s="330"/>
      <c r="H933" s="330" t="s">
        <v>962</v>
      </c>
      <c r="I933" s="330" t="s">
        <v>2729</v>
      </c>
      <c r="J933" s="330"/>
      <c r="K933" s="330" t="s">
        <v>1188</v>
      </c>
      <c r="L933" s="330" t="s">
        <v>2750</v>
      </c>
      <c r="M933" s="330"/>
      <c r="N933" s="330" t="s">
        <v>2719</v>
      </c>
      <c r="O933" s="330" t="s">
        <v>2721</v>
      </c>
      <c r="P933" s="330" t="s">
        <v>2766</v>
      </c>
      <c r="Q933" s="330" t="s">
        <v>2717</v>
      </c>
      <c r="R933" s="330" t="s">
        <v>2719</v>
      </c>
      <c r="S933" s="330" t="s">
        <v>2718</v>
      </c>
      <c r="T933" s="330" t="s">
        <v>2719</v>
      </c>
      <c r="U933" s="331">
        <v>5.085490946596E-6</v>
      </c>
      <c r="V933" s="330" t="s">
        <v>2718</v>
      </c>
      <c r="W933" s="330" t="b">
        <v>1</v>
      </c>
      <c r="X933" s="330">
        <v>2021.0</v>
      </c>
      <c r="Y933" s="330" t="s">
        <v>2736</v>
      </c>
      <c r="Z933" s="330" t="s">
        <v>2713</v>
      </c>
      <c r="AA933" s="330"/>
      <c r="AB933" s="332" t="s">
        <v>2767</v>
      </c>
      <c r="AC933" s="330" t="s">
        <v>2737</v>
      </c>
      <c r="AD933" s="330" t="s">
        <v>419</v>
      </c>
    </row>
    <row r="934" ht="15.75" customHeight="1">
      <c r="A934" s="329" t="s">
        <v>418</v>
      </c>
      <c r="B934" s="330" t="s">
        <v>2710</v>
      </c>
      <c r="C934" s="330">
        <v>921.0</v>
      </c>
      <c r="D934" s="330">
        <v>232.0</v>
      </c>
      <c r="E934" s="330" t="s">
        <v>974</v>
      </c>
      <c r="F934" s="330" t="s">
        <v>2765</v>
      </c>
      <c r="G934" s="330"/>
      <c r="H934" s="330" t="s">
        <v>962</v>
      </c>
      <c r="I934" s="330" t="s">
        <v>2729</v>
      </c>
      <c r="J934" s="330"/>
      <c r="K934" s="330" t="s">
        <v>1188</v>
      </c>
      <c r="L934" s="330" t="s">
        <v>2733</v>
      </c>
      <c r="M934" s="330"/>
      <c r="N934" s="330" t="s">
        <v>2719</v>
      </c>
      <c r="O934" s="330" t="s">
        <v>2735</v>
      </c>
      <c r="P934" s="330" t="s">
        <v>2766</v>
      </c>
      <c r="Q934" s="330" t="s">
        <v>2717</v>
      </c>
      <c r="R934" s="330" t="s">
        <v>2719</v>
      </c>
      <c r="S934" s="330" t="s">
        <v>2718</v>
      </c>
      <c r="T934" s="330" t="s">
        <v>2719</v>
      </c>
      <c r="U934" s="330">
        <v>1.01191896454447</v>
      </c>
      <c r="V934" s="330" t="s">
        <v>2718</v>
      </c>
      <c r="W934" s="330" t="b">
        <v>1</v>
      </c>
      <c r="X934" s="330">
        <v>2021.0</v>
      </c>
      <c r="Y934" s="330" t="s">
        <v>2736</v>
      </c>
      <c r="Z934" s="330" t="s">
        <v>2713</v>
      </c>
      <c r="AA934" s="330"/>
      <c r="AB934" s="332" t="s">
        <v>2767</v>
      </c>
      <c r="AC934" s="330" t="s">
        <v>2737</v>
      </c>
      <c r="AD934" s="330" t="s">
        <v>419</v>
      </c>
    </row>
    <row r="935" ht="15.75" customHeight="1">
      <c r="A935" s="329" t="s">
        <v>418</v>
      </c>
      <c r="B935" s="330" t="s">
        <v>2710</v>
      </c>
      <c r="C935" s="330">
        <v>922.0</v>
      </c>
      <c r="D935" s="330">
        <v>232.0</v>
      </c>
      <c r="E935" s="330" t="s">
        <v>974</v>
      </c>
      <c r="F935" s="330" t="s">
        <v>2765</v>
      </c>
      <c r="G935" s="330"/>
      <c r="H935" s="330" t="s">
        <v>962</v>
      </c>
      <c r="I935" s="330" t="s">
        <v>2729</v>
      </c>
      <c r="J935" s="330"/>
      <c r="K935" s="330" t="s">
        <v>1188</v>
      </c>
      <c r="L935" s="330" t="s">
        <v>2733</v>
      </c>
      <c r="M935" s="330"/>
      <c r="N935" s="330" t="s">
        <v>2719</v>
      </c>
      <c r="O935" s="330" t="s">
        <v>2716</v>
      </c>
      <c r="P935" s="330" t="s">
        <v>2766</v>
      </c>
      <c r="Q935" s="330" t="s">
        <v>2717</v>
      </c>
      <c r="R935" s="330" t="s">
        <v>2719</v>
      </c>
      <c r="S935" s="330" t="s">
        <v>2718</v>
      </c>
      <c r="T935" s="330" t="s">
        <v>2719</v>
      </c>
      <c r="U935" s="330">
        <v>0.998337360532889</v>
      </c>
      <c r="V935" s="330" t="s">
        <v>2718</v>
      </c>
      <c r="W935" s="330" t="b">
        <v>1</v>
      </c>
      <c r="X935" s="330">
        <v>2021.0</v>
      </c>
      <c r="Y935" s="330" t="s">
        <v>2736</v>
      </c>
      <c r="Z935" s="330" t="s">
        <v>2713</v>
      </c>
      <c r="AA935" s="330"/>
      <c r="AB935" s="332" t="s">
        <v>2767</v>
      </c>
      <c r="AC935" s="330" t="s">
        <v>2737</v>
      </c>
      <c r="AD935" s="330" t="s">
        <v>419</v>
      </c>
    </row>
    <row r="936" ht="15.75" customHeight="1">
      <c r="A936" s="329" t="s">
        <v>418</v>
      </c>
      <c r="B936" s="330" t="s">
        <v>2710</v>
      </c>
      <c r="C936" s="330">
        <v>923.0</v>
      </c>
      <c r="D936" s="330">
        <v>232.0</v>
      </c>
      <c r="E936" s="330" t="s">
        <v>974</v>
      </c>
      <c r="F936" s="330" t="s">
        <v>2765</v>
      </c>
      <c r="G936" s="330"/>
      <c r="H936" s="330" t="s">
        <v>962</v>
      </c>
      <c r="I936" s="330" t="s">
        <v>2729</v>
      </c>
      <c r="J936" s="330"/>
      <c r="K936" s="330" t="s">
        <v>1188</v>
      </c>
      <c r="L936" s="330" t="s">
        <v>2733</v>
      </c>
      <c r="M936" s="330"/>
      <c r="N936" s="330" t="s">
        <v>2719</v>
      </c>
      <c r="O936" s="330" t="s">
        <v>2724</v>
      </c>
      <c r="P936" s="330" t="s">
        <v>2766</v>
      </c>
      <c r="Q936" s="330" t="s">
        <v>2717</v>
      </c>
      <c r="R936" s="330" t="s">
        <v>2719</v>
      </c>
      <c r="S936" s="330" t="s">
        <v>2718</v>
      </c>
      <c r="T936" s="330" t="s">
        <v>2719</v>
      </c>
      <c r="U936" s="331">
        <v>4.5090735849612E-5</v>
      </c>
      <c r="V936" s="330" t="s">
        <v>2718</v>
      </c>
      <c r="W936" s="330" t="b">
        <v>1</v>
      </c>
      <c r="X936" s="330">
        <v>2021.0</v>
      </c>
      <c r="Y936" s="330" t="s">
        <v>2736</v>
      </c>
      <c r="Z936" s="330" t="s">
        <v>2713</v>
      </c>
      <c r="AA936" s="330"/>
      <c r="AB936" s="332" t="s">
        <v>2767</v>
      </c>
      <c r="AC936" s="330" t="s">
        <v>2737</v>
      </c>
      <c r="AD936" s="330" t="s">
        <v>419</v>
      </c>
    </row>
    <row r="937" ht="15.75" customHeight="1">
      <c r="A937" s="329" t="s">
        <v>418</v>
      </c>
      <c r="B937" s="330" t="s">
        <v>2710</v>
      </c>
      <c r="C937" s="330">
        <v>924.0</v>
      </c>
      <c r="D937" s="330">
        <v>232.0</v>
      </c>
      <c r="E937" s="330" t="s">
        <v>974</v>
      </c>
      <c r="F937" s="330" t="s">
        <v>2765</v>
      </c>
      <c r="G937" s="330"/>
      <c r="H937" s="330" t="s">
        <v>962</v>
      </c>
      <c r="I937" s="330" t="s">
        <v>2729</v>
      </c>
      <c r="J937" s="330"/>
      <c r="K937" s="330" t="s">
        <v>1188</v>
      </c>
      <c r="L937" s="330" t="s">
        <v>2733</v>
      </c>
      <c r="M937" s="330"/>
      <c r="N937" s="330" t="s">
        <v>2719</v>
      </c>
      <c r="O937" s="330" t="s">
        <v>2721</v>
      </c>
      <c r="P937" s="330" t="s">
        <v>2766</v>
      </c>
      <c r="Q937" s="330" t="s">
        <v>2717</v>
      </c>
      <c r="R937" s="330" t="s">
        <v>2719</v>
      </c>
      <c r="S937" s="330" t="s">
        <v>2718</v>
      </c>
      <c r="T937" s="330" t="s">
        <v>2719</v>
      </c>
      <c r="U937" s="331">
        <v>5.658314588588E-6</v>
      </c>
      <c r="V937" s="330" t="s">
        <v>2718</v>
      </c>
      <c r="W937" s="330" t="b">
        <v>1</v>
      </c>
      <c r="X937" s="330">
        <v>2021.0</v>
      </c>
      <c r="Y937" s="330" t="s">
        <v>2736</v>
      </c>
      <c r="Z937" s="330" t="s">
        <v>2713</v>
      </c>
      <c r="AA937" s="330"/>
      <c r="AB937" s="332" t="s">
        <v>2767</v>
      </c>
      <c r="AC937" s="330" t="s">
        <v>2737</v>
      </c>
      <c r="AD937" s="330" t="s">
        <v>419</v>
      </c>
    </row>
    <row r="938" ht="15.75" customHeight="1">
      <c r="A938" s="329" t="s">
        <v>418</v>
      </c>
      <c r="B938" s="330" t="s">
        <v>2710</v>
      </c>
      <c r="C938" s="330">
        <v>925.0</v>
      </c>
      <c r="D938" s="330">
        <v>233.0</v>
      </c>
      <c r="E938" s="330" t="s">
        <v>974</v>
      </c>
      <c r="F938" s="330" t="s">
        <v>2765</v>
      </c>
      <c r="G938" s="330"/>
      <c r="H938" s="330" t="s">
        <v>962</v>
      </c>
      <c r="I938" s="330" t="s">
        <v>2729</v>
      </c>
      <c r="J938" s="330"/>
      <c r="K938" s="330" t="s">
        <v>1188</v>
      </c>
      <c r="L938" s="330" t="s">
        <v>2748</v>
      </c>
      <c r="M938" s="330"/>
      <c r="N938" s="330" t="s">
        <v>2719</v>
      </c>
      <c r="O938" s="330" t="s">
        <v>2735</v>
      </c>
      <c r="P938" s="330" t="s">
        <v>2766</v>
      </c>
      <c r="Q938" s="330" t="s">
        <v>2717</v>
      </c>
      <c r="R938" s="330" t="s">
        <v>2719</v>
      </c>
      <c r="S938" s="330" t="s">
        <v>2718</v>
      </c>
      <c r="T938" s="330" t="s">
        <v>2719</v>
      </c>
      <c r="U938" s="330">
        <v>0.767362130562839</v>
      </c>
      <c r="V938" s="330" t="s">
        <v>2718</v>
      </c>
      <c r="W938" s="330" t="b">
        <v>1</v>
      </c>
      <c r="X938" s="330">
        <v>2021.0</v>
      </c>
      <c r="Y938" s="330" t="s">
        <v>2736</v>
      </c>
      <c r="Z938" s="330" t="s">
        <v>2713</v>
      </c>
      <c r="AA938" s="330"/>
      <c r="AB938" s="332" t="s">
        <v>2767</v>
      </c>
      <c r="AC938" s="330" t="s">
        <v>2737</v>
      </c>
      <c r="AD938" s="330" t="s">
        <v>419</v>
      </c>
    </row>
    <row r="939" ht="15.75" customHeight="1">
      <c r="A939" s="329" t="s">
        <v>418</v>
      </c>
      <c r="B939" s="330" t="s">
        <v>2710</v>
      </c>
      <c r="C939" s="330">
        <v>926.0</v>
      </c>
      <c r="D939" s="330">
        <v>233.0</v>
      </c>
      <c r="E939" s="330" t="s">
        <v>974</v>
      </c>
      <c r="F939" s="330" t="s">
        <v>2765</v>
      </c>
      <c r="G939" s="330"/>
      <c r="H939" s="330" t="s">
        <v>962</v>
      </c>
      <c r="I939" s="330" t="s">
        <v>2729</v>
      </c>
      <c r="J939" s="330"/>
      <c r="K939" s="330" t="s">
        <v>1188</v>
      </c>
      <c r="L939" s="330" t="s">
        <v>2748</v>
      </c>
      <c r="M939" s="330"/>
      <c r="N939" s="330" t="s">
        <v>2719</v>
      </c>
      <c r="O939" s="330" t="s">
        <v>2716</v>
      </c>
      <c r="P939" s="330" t="s">
        <v>2766</v>
      </c>
      <c r="Q939" s="330" t="s">
        <v>2717</v>
      </c>
      <c r="R939" s="330" t="s">
        <v>2719</v>
      </c>
      <c r="S939" s="330" t="s">
        <v>2718</v>
      </c>
      <c r="T939" s="330" t="s">
        <v>2719</v>
      </c>
      <c r="U939" s="330">
        <v>0.753780526551257</v>
      </c>
      <c r="V939" s="330" t="s">
        <v>2718</v>
      </c>
      <c r="W939" s="330" t="b">
        <v>1</v>
      </c>
      <c r="X939" s="330">
        <v>2021.0</v>
      </c>
      <c r="Y939" s="330" t="s">
        <v>2736</v>
      </c>
      <c r="Z939" s="330" t="s">
        <v>2713</v>
      </c>
      <c r="AA939" s="330"/>
      <c r="AB939" s="332" t="s">
        <v>2767</v>
      </c>
      <c r="AC939" s="330" t="s">
        <v>2737</v>
      </c>
      <c r="AD939" s="330" t="s">
        <v>419</v>
      </c>
    </row>
    <row r="940" ht="15.75" customHeight="1">
      <c r="A940" s="329" t="s">
        <v>418</v>
      </c>
      <c r="B940" s="330" t="s">
        <v>2710</v>
      </c>
      <c r="C940" s="330">
        <v>927.0</v>
      </c>
      <c r="D940" s="330">
        <v>233.0</v>
      </c>
      <c r="E940" s="330" t="s">
        <v>974</v>
      </c>
      <c r="F940" s="330" t="s">
        <v>2765</v>
      </c>
      <c r="G940" s="330"/>
      <c r="H940" s="330" t="s">
        <v>962</v>
      </c>
      <c r="I940" s="330" t="s">
        <v>2729</v>
      </c>
      <c r="J940" s="330"/>
      <c r="K940" s="330" t="s">
        <v>1188</v>
      </c>
      <c r="L940" s="330" t="s">
        <v>2748</v>
      </c>
      <c r="M940" s="330"/>
      <c r="N940" s="330" t="s">
        <v>2719</v>
      </c>
      <c r="O940" s="330" t="s">
        <v>2724</v>
      </c>
      <c r="P940" s="330" t="s">
        <v>2766</v>
      </c>
      <c r="Q940" s="330" t="s">
        <v>2717</v>
      </c>
      <c r="R940" s="330" t="s">
        <v>2719</v>
      </c>
      <c r="S940" s="330" t="s">
        <v>2718</v>
      </c>
      <c r="T940" s="330" t="s">
        <v>2719</v>
      </c>
      <c r="U940" s="331">
        <v>4.5090735849612E-5</v>
      </c>
      <c r="V940" s="330" t="s">
        <v>2718</v>
      </c>
      <c r="W940" s="330" t="b">
        <v>1</v>
      </c>
      <c r="X940" s="330">
        <v>2021.0</v>
      </c>
      <c r="Y940" s="330" t="s">
        <v>2736</v>
      </c>
      <c r="Z940" s="330" t="s">
        <v>2713</v>
      </c>
      <c r="AA940" s="330"/>
      <c r="AB940" s="332" t="s">
        <v>2767</v>
      </c>
      <c r="AC940" s="330" t="s">
        <v>2737</v>
      </c>
      <c r="AD940" s="330" t="s">
        <v>419</v>
      </c>
    </row>
    <row r="941" ht="15.75" customHeight="1">
      <c r="A941" s="329" t="s">
        <v>418</v>
      </c>
      <c r="B941" s="330" t="s">
        <v>2710</v>
      </c>
      <c r="C941" s="330">
        <v>928.0</v>
      </c>
      <c r="D941" s="330">
        <v>233.0</v>
      </c>
      <c r="E941" s="330" t="s">
        <v>974</v>
      </c>
      <c r="F941" s="330" t="s">
        <v>2765</v>
      </c>
      <c r="G941" s="330"/>
      <c r="H941" s="330" t="s">
        <v>962</v>
      </c>
      <c r="I941" s="330" t="s">
        <v>2729</v>
      </c>
      <c r="J941" s="330"/>
      <c r="K941" s="330" t="s">
        <v>1188</v>
      </c>
      <c r="L941" s="330" t="s">
        <v>2748</v>
      </c>
      <c r="M941" s="330"/>
      <c r="N941" s="330" t="s">
        <v>2719</v>
      </c>
      <c r="O941" s="330" t="s">
        <v>2721</v>
      </c>
      <c r="P941" s="330" t="s">
        <v>2766</v>
      </c>
      <c r="Q941" s="330" t="s">
        <v>2717</v>
      </c>
      <c r="R941" s="330" t="s">
        <v>2719</v>
      </c>
      <c r="S941" s="330" t="s">
        <v>2718</v>
      </c>
      <c r="T941" s="330" t="s">
        <v>2719</v>
      </c>
      <c r="U941" s="331">
        <v>5.658314588588E-6</v>
      </c>
      <c r="V941" s="330" t="s">
        <v>2718</v>
      </c>
      <c r="W941" s="330" t="b">
        <v>1</v>
      </c>
      <c r="X941" s="330">
        <v>2021.0</v>
      </c>
      <c r="Y941" s="330" t="s">
        <v>2736</v>
      </c>
      <c r="Z941" s="330" t="s">
        <v>2713</v>
      </c>
      <c r="AA941" s="330"/>
      <c r="AB941" s="332" t="s">
        <v>2767</v>
      </c>
      <c r="AC941" s="330" t="s">
        <v>2737</v>
      </c>
      <c r="AD941" s="330" t="s">
        <v>419</v>
      </c>
    </row>
    <row r="942" ht="15.75" customHeight="1">
      <c r="A942" s="329" t="s">
        <v>418</v>
      </c>
      <c r="B942" s="330" t="s">
        <v>2710</v>
      </c>
      <c r="C942" s="330">
        <v>929.0</v>
      </c>
      <c r="D942" s="330">
        <v>234.0</v>
      </c>
      <c r="E942" s="330" t="s">
        <v>974</v>
      </c>
      <c r="F942" s="330" t="s">
        <v>2765</v>
      </c>
      <c r="G942" s="330"/>
      <c r="H942" s="330" t="s">
        <v>962</v>
      </c>
      <c r="I942" s="330" t="s">
        <v>2729</v>
      </c>
      <c r="J942" s="330"/>
      <c r="K942" s="330" t="s">
        <v>1188</v>
      </c>
      <c r="L942" s="330" t="s">
        <v>2749</v>
      </c>
      <c r="M942" s="330"/>
      <c r="N942" s="330" t="s">
        <v>2719</v>
      </c>
      <c r="O942" s="330" t="s">
        <v>2735</v>
      </c>
      <c r="P942" s="330" t="s">
        <v>2766</v>
      </c>
      <c r="Q942" s="330" t="s">
        <v>2717</v>
      </c>
      <c r="R942" s="330" t="s">
        <v>2719</v>
      </c>
      <c r="S942" s="330" t="s">
        <v>2718</v>
      </c>
      <c r="T942" s="330" t="s">
        <v>2719</v>
      </c>
      <c r="U942" s="330">
        <v>0.970172054320404</v>
      </c>
      <c r="V942" s="330" t="s">
        <v>2718</v>
      </c>
      <c r="W942" s="330" t="b">
        <v>1</v>
      </c>
      <c r="X942" s="330">
        <v>2021.0</v>
      </c>
      <c r="Y942" s="330" t="s">
        <v>2736</v>
      </c>
      <c r="Z942" s="330" t="s">
        <v>2713</v>
      </c>
      <c r="AA942" s="330"/>
      <c r="AB942" s="332" t="s">
        <v>2767</v>
      </c>
      <c r="AC942" s="330" t="s">
        <v>2737</v>
      </c>
      <c r="AD942" s="330" t="s">
        <v>419</v>
      </c>
    </row>
    <row r="943" ht="15.75" customHeight="1">
      <c r="A943" s="329" t="s">
        <v>418</v>
      </c>
      <c r="B943" s="330" t="s">
        <v>2710</v>
      </c>
      <c r="C943" s="330">
        <v>930.0</v>
      </c>
      <c r="D943" s="330">
        <v>234.0</v>
      </c>
      <c r="E943" s="330" t="s">
        <v>974</v>
      </c>
      <c r="F943" s="330" t="s">
        <v>2765</v>
      </c>
      <c r="G943" s="330"/>
      <c r="H943" s="330" t="s">
        <v>962</v>
      </c>
      <c r="I943" s="330" t="s">
        <v>2729</v>
      </c>
      <c r="J943" s="330"/>
      <c r="K943" s="330" t="s">
        <v>1188</v>
      </c>
      <c r="L943" s="330" t="s">
        <v>2749</v>
      </c>
      <c r="M943" s="330"/>
      <c r="N943" s="330" t="s">
        <v>2719</v>
      </c>
      <c r="O943" s="330" t="s">
        <v>2716</v>
      </c>
      <c r="P943" s="330" t="s">
        <v>2766</v>
      </c>
      <c r="Q943" s="330" t="s">
        <v>2717</v>
      </c>
      <c r="R943" s="330" t="s">
        <v>2719</v>
      </c>
      <c r="S943" s="330" t="s">
        <v>2718</v>
      </c>
      <c r="T943" s="330" t="s">
        <v>2719</v>
      </c>
      <c r="U943" s="330">
        <v>0.956590450308822</v>
      </c>
      <c r="V943" s="330" t="s">
        <v>2718</v>
      </c>
      <c r="W943" s="330" t="b">
        <v>1</v>
      </c>
      <c r="X943" s="330">
        <v>2021.0</v>
      </c>
      <c r="Y943" s="330" t="s">
        <v>2736</v>
      </c>
      <c r="Z943" s="330" t="s">
        <v>2713</v>
      </c>
      <c r="AA943" s="330"/>
      <c r="AB943" s="332" t="s">
        <v>2767</v>
      </c>
      <c r="AC943" s="330" t="s">
        <v>2737</v>
      </c>
      <c r="AD943" s="330" t="s">
        <v>419</v>
      </c>
    </row>
    <row r="944" ht="15.75" customHeight="1">
      <c r="A944" s="329" t="s">
        <v>418</v>
      </c>
      <c r="B944" s="330" t="s">
        <v>2710</v>
      </c>
      <c r="C944" s="330">
        <v>931.0</v>
      </c>
      <c r="D944" s="330">
        <v>234.0</v>
      </c>
      <c r="E944" s="330" t="s">
        <v>974</v>
      </c>
      <c r="F944" s="330" t="s">
        <v>2765</v>
      </c>
      <c r="G944" s="330"/>
      <c r="H944" s="330" t="s">
        <v>962</v>
      </c>
      <c r="I944" s="330" t="s">
        <v>2729</v>
      </c>
      <c r="J944" s="330"/>
      <c r="K944" s="330" t="s">
        <v>1188</v>
      </c>
      <c r="L944" s="330" t="s">
        <v>2749</v>
      </c>
      <c r="M944" s="330"/>
      <c r="N944" s="330" t="s">
        <v>2719</v>
      </c>
      <c r="O944" s="330" t="s">
        <v>2724</v>
      </c>
      <c r="P944" s="330" t="s">
        <v>2766</v>
      </c>
      <c r="Q944" s="330" t="s">
        <v>2717</v>
      </c>
      <c r="R944" s="330" t="s">
        <v>2719</v>
      </c>
      <c r="S944" s="330" t="s">
        <v>2718</v>
      </c>
      <c r="T944" s="330" t="s">
        <v>2719</v>
      </c>
      <c r="U944" s="331">
        <v>4.5090735849612E-5</v>
      </c>
      <c r="V944" s="330" t="s">
        <v>2718</v>
      </c>
      <c r="W944" s="330" t="b">
        <v>1</v>
      </c>
      <c r="X944" s="330">
        <v>2021.0</v>
      </c>
      <c r="Y944" s="330" t="s">
        <v>2736</v>
      </c>
      <c r="Z944" s="330" t="s">
        <v>2713</v>
      </c>
      <c r="AA944" s="330"/>
      <c r="AB944" s="332" t="s">
        <v>2767</v>
      </c>
      <c r="AC944" s="330" t="s">
        <v>2737</v>
      </c>
      <c r="AD944" s="330" t="s">
        <v>419</v>
      </c>
    </row>
    <row r="945" ht="15.75" customHeight="1">
      <c r="A945" s="329" t="s">
        <v>418</v>
      </c>
      <c r="B945" s="330" t="s">
        <v>2710</v>
      </c>
      <c r="C945" s="330">
        <v>932.0</v>
      </c>
      <c r="D945" s="330">
        <v>234.0</v>
      </c>
      <c r="E945" s="330" t="s">
        <v>974</v>
      </c>
      <c r="F945" s="330" t="s">
        <v>2765</v>
      </c>
      <c r="G945" s="330"/>
      <c r="H945" s="330" t="s">
        <v>962</v>
      </c>
      <c r="I945" s="330" t="s">
        <v>2729</v>
      </c>
      <c r="J945" s="330"/>
      <c r="K945" s="330" t="s">
        <v>1188</v>
      </c>
      <c r="L945" s="330" t="s">
        <v>2749</v>
      </c>
      <c r="M945" s="330"/>
      <c r="N945" s="330" t="s">
        <v>2719</v>
      </c>
      <c r="O945" s="330" t="s">
        <v>2721</v>
      </c>
      <c r="P945" s="330" t="s">
        <v>2766</v>
      </c>
      <c r="Q945" s="330" t="s">
        <v>2717</v>
      </c>
      <c r="R945" s="330" t="s">
        <v>2719</v>
      </c>
      <c r="S945" s="330" t="s">
        <v>2718</v>
      </c>
      <c r="T945" s="330" t="s">
        <v>2719</v>
      </c>
      <c r="U945" s="331">
        <v>5.658314588588E-6</v>
      </c>
      <c r="V945" s="330" t="s">
        <v>2718</v>
      </c>
      <c r="W945" s="330" t="b">
        <v>1</v>
      </c>
      <c r="X945" s="330">
        <v>2021.0</v>
      </c>
      <c r="Y945" s="330" t="s">
        <v>2736</v>
      </c>
      <c r="Z945" s="330" t="s">
        <v>2713</v>
      </c>
      <c r="AA945" s="330"/>
      <c r="AB945" s="332" t="s">
        <v>2767</v>
      </c>
      <c r="AC945" s="330" t="s">
        <v>2737</v>
      </c>
      <c r="AD945" s="330" t="s">
        <v>419</v>
      </c>
    </row>
    <row r="946" ht="15.75" customHeight="1">
      <c r="A946" s="329" t="s">
        <v>418</v>
      </c>
      <c r="B946" s="330" t="s">
        <v>2710</v>
      </c>
      <c r="C946" s="330">
        <v>933.0</v>
      </c>
      <c r="D946" s="330">
        <v>235.0</v>
      </c>
      <c r="E946" s="330" t="s">
        <v>974</v>
      </c>
      <c r="F946" s="330" t="s">
        <v>2765</v>
      </c>
      <c r="G946" s="330"/>
      <c r="H946" s="330" t="s">
        <v>962</v>
      </c>
      <c r="I946" s="330" t="s">
        <v>2729</v>
      </c>
      <c r="J946" s="330"/>
      <c r="K946" s="330" t="s">
        <v>1188</v>
      </c>
      <c r="L946" s="330" t="s">
        <v>2750</v>
      </c>
      <c r="M946" s="330"/>
      <c r="N946" s="330" t="s">
        <v>2719</v>
      </c>
      <c r="O946" s="330" t="s">
        <v>2735</v>
      </c>
      <c r="P946" s="330" t="s">
        <v>2766</v>
      </c>
      <c r="Q946" s="330" t="s">
        <v>2717</v>
      </c>
      <c r="R946" s="330" t="s">
        <v>2719</v>
      </c>
      <c r="S946" s="330" t="s">
        <v>2718</v>
      </c>
      <c r="T946" s="330" t="s">
        <v>2719</v>
      </c>
      <c r="U946" s="330">
        <v>1.17298197807796</v>
      </c>
      <c r="V946" s="330" t="s">
        <v>2718</v>
      </c>
      <c r="W946" s="330" t="b">
        <v>1</v>
      </c>
      <c r="X946" s="330">
        <v>2021.0</v>
      </c>
      <c r="Y946" s="330" t="s">
        <v>2736</v>
      </c>
      <c r="Z946" s="330" t="s">
        <v>2713</v>
      </c>
      <c r="AA946" s="330"/>
      <c r="AB946" s="332" t="s">
        <v>2767</v>
      </c>
      <c r="AC946" s="330" t="s">
        <v>2737</v>
      </c>
      <c r="AD946" s="330" t="s">
        <v>419</v>
      </c>
    </row>
    <row r="947" ht="15.75" customHeight="1">
      <c r="A947" s="329" t="s">
        <v>418</v>
      </c>
      <c r="B947" s="330" t="s">
        <v>2710</v>
      </c>
      <c r="C947" s="330">
        <v>934.0</v>
      </c>
      <c r="D947" s="330">
        <v>235.0</v>
      </c>
      <c r="E947" s="330" t="s">
        <v>974</v>
      </c>
      <c r="F947" s="330" t="s">
        <v>2765</v>
      </c>
      <c r="G947" s="330"/>
      <c r="H947" s="330" t="s">
        <v>962</v>
      </c>
      <c r="I947" s="330" t="s">
        <v>2729</v>
      </c>
      <c r="J947" s="330"/>
      <c r="K947" s="330" t="s">
        <v>1188</v>
      </c>
      <c r="L947" s="330" t="s">
        <v>2750</v>
      </c>
      <c r="M947" s="330"/>
      <c r="N947" s="330" t="s">
        <v>2719</v>
      </c>
      <c r="O947" s="330" t="s">
        <v>2716</v>
      </c>
      <c r="P947" s="330" t="s">
        <v>2766</v>
      </c>
      <c r="Q947" s="330" t="s">
        <v>2717</v>
      </c>
      <c r="R947" s="330" t="s">
        <v>2719</v>
      </c>
      <c r="S947" s="330" t="s">
        <v>2718</v>
      </c>
      <c r="T947" s="330" t="s">
        <v>2719</v>
      </c>
      <c r="U947" s="330">
        <v>1.15940037406638</v>
      </c>
      <c r="V947" s="330" t="s">
        <v>2718</v>
      </c>
      <c r="W947" s="330" t="b">
        <v>1</v>
      </c>
      <c r="X947" s="330">
        <v>2021.0</v>
      </c>
      <c r="Y947" s="330" t="s">
        <v>2736</v>
      </c>
      <c r="Z947" s="330" t="s">
        <v>2713</v>
      </c>
      <c r="AA947" s="330"/>
      <c r="AB947" s="332" t="s">
        <v>2767</v>
      </c>
      <c r="AC947" s="330" t="s">
        <v>2737</v>
      </c>
      <c r="AD947" s="330" t="s">
        <v>419</v>
      </c>
    </row>
    <row r="948" ht="15.75" customHeight="1">
      <c r="A948" s="329" t="s">
        <v>418</v>
      </c>
      <c r="B948" s="330" t="s">
        <v>2710</v>
      </c>
      <c r="C948" s="330">
        <v>935.0</v>
      </c>
      <c r="D948" s="330">
        <v>235.0</v>
      </c>
      <c r="E948" s="330" t="s">
        <v>974</v>
      </c>
      <c r="F948" s="330" t="s">
        <v>2765</v>
      </c>
      <c r="G948" s="330"/>
      <c r="H948" s="330" t="s">
        <v>962</v>
      </c>
      <c r="I948" s="330" t="s">
        <v>2729</v>
      </c>
      <c r="J948" s="330"/>
      <c r="K948" s="330" t="s">
        <v>1188</v>
      </c>
      <c r="L948" s="330" t="s">
        <v>2750</v>
      </c>
      <c r="M948" s="330"/>
      <c r="N948" s="330" t="s">
        <v>2719</v>
      </c>
      <c r="O948" s="330" t="s">
        <v>2724</v>
      </c>
      <c r="P948" s="330" t="s">
        <v>2766</v>
      </c>
      <c r="Q948" s="330" t="s">
        <v>2717</v>
      </c>
      <c r="R948" s="330" t="s">
        <v>2719</v>
      </c>
      <c r="S948" s="330" t="s">
        <v>2718</v>
      </c>
      <c r="T948" s="330" t="s">
        <v>2719</v>
      </c>
      <c r="U948" s="331">
        <v>4.5090735849612E-5</v>
      </c>
      <c r="V948" s="330" t="s">
        <v>2718</v>
      </c>
      <c r="W948" s="330" t="b">
        <v>1</v>
      </c>
      <c r="X948" s="330">
        <v>2021.0</v>
      </c>
      <c r="Y948" s="330" t="s">
        <v>2736</v>
      </c>
      <c r="Z948" s="330" t="s">
        <v>2713</v>
      </c>
      <c r="AA948" s="330"/>
      <c r="AB948" s="332" t="s">
        <v>2767</v>
      </c>
      <c r="AC948" s="330" t="s">
        <v>2737</v>
      </c>
      <c r="AD948" s="330" t="s">
        <v>419</v>
      </c>
    </row>
    <row r="949" ht="15.75" customHeight="1">
      <c r="A949" s="329" t="s">
        <v>418</v>
      </c>
      <c r="B949" s="330" t="s">
        <v>2710</v>
      </c>
      <c r="C949" s="330">
        <v>936.0</v>
      </c>
      <c r="D949" s="330">
        <v>235.0</v>
      </c>
      <c r="E949" s="330" t="s">
        <v>974</v>
      </c>
      <c r="F949" s="330" t="s">
        <v>2765</v>
      </c>
      <c r="G949" s="330"/>
      <c r="H949" s="330" t="s">
        <v>962</v>
      </c>
      <c r="I949" s="330" t="s">
        <v>2729</v>
      </c>
      <c r="J949" s="330"/>
      <c r="K949" s="330" t="s">
        <v>1188</v>
      </c>
      <c r="L949" s="330" t="s">
        <v>2750</v>
      </c>
      <c r="M949" s="330"/>
      <c r="N949" s="330" t="s">
        <v>2719</v>
      </c>
      <c r="O949" s="330" t="s">
        <v>2721</v>
      </c>
      <c r="P949" s="330" t="s">
        <v>2766</v>
      </c>
      <c r="Q949" s="330" t="s">
        <v>2717</v>
      </c>
      <c r="R949" s="330" t="s">
        <v>2719</v>
      </c>
      <c r="S949" s="330" t="s">
        <v>2718</v>
      </c>
      <c r="T949" s="330" t="s">
        <v>2719</v>
      </c>
      <c r="U949" s="331">
        <v>5.658314588588E-6</v>
      </c>
      <c r="V949" s="330" t="s">
        <v>2718</v>
      </c>
      <c r="W949" s="330" t="b">
        <v>1</v>
      </c>
      <c r="X949" s="330">
        <v>2021.0</v>
      </c>
      <c r="Y949" s="330" t="s">
        <v>2736</v>
      </c>
      <c r="Z949" s="330" t="s">
        <v>2713</v>
      </c>
      <c r="AA949" s="330"/>
      <c r="AB949" s="332" t="s">
        <v>2767</v>
      </c>
      <c r="AC949" s="330" t="s">
        <v>2737</v>
      </c>
      <c r="AD949" s="330" t="s">
        <v>419</v>
      </c>
    </row>
    <row r="950" ht="15.75" customHeight="1">
      <c r="A950" s="329" t="s">
        <v>418</v>
      </c>
      <c r="B950" s="330" t="s">
        <v>2710</v>
      </c>
      <c r="C950" s="330">
        <v>937.0</v>
      </c>
      <c r="D950" s="330">
        <v>236.0</v>
      </c>
      <c r="E950" s="330" t="s">
        <v>974</v>
      </c>
      <c r="F950" s="330" t="s">
        <v>2731</v>
      </c>
      <c r="G950" s="330"/>
      <c r="H950" s="330" t="s">
        <v>962</v>
      </c>
      <c r="I950" s="330" t="s">
        <v>2732</v>
      </c>
      <c r="J950" s="330"/>
      <c r="K950" s="330" t="s">
        <v>1188</v>
      </c>
      <c r="L950" s="330" t="s">
        <v>2729</v>
      </c>
      <c r="M950" s="330"/>
      <c r="N950" s="330" t="s">
        <v>2719</v>
      </c>
      <c r="O950" s="330" t="s">
        <v>2735</v>
      </c>
      <c r="P950" s="330" t="s">
        <v>2766</v>
      </c>
      <c r="Q950" s="330" t="s">
        <v>2717</v>
      </c>
      <c r="R950" s="330" t="s">
        <v>2719</v>
      </c>
      <c r="S950" s="330" t="s">
        <v>2718</v>
      </c>
      <c r="T950" s="330" t="s">
        <v>2719</v>
      </c>
      <c r="U950" s="330">
        <v>0.146696837834143</v>
      </c>
      <c r="V950" s="330" t="s">
        <v>2718</v>
      </c>
      <c r="W950" s="330" t="b">
        <v>1</v>
      </c>
      <c r="X950" s="330">
        <v>2021.0</v>
      </c>
      <c r="Y950" s="330" t="s">
        <v>2736</v>
      </c>
      <c r="Z950" s="330" t="s">
        <v>2713</v>
      </c>
      <c r="AA950" s="330"/>
      <c r="AB950" s="332" t="s">
        <v>2767</v>
      </c>
      <c r="AC950" s="330" t="s">
        <v>2737</v>
      </c>
      <c r="AD950" s="330" t="s">
        <v>419</v>
      </c>
    </row>
    <row r="951" ht="15.75" customHeight="1">
      <c r="A951" s="329" t="s">
        <v>418</v>
      </c>
      <c r="B951" s="330" t="s">
        <v>2710</v>
      </c>
      <c r="C951" s="330">
        <v>938.0</v>
      </c>
      <c r="D951" s="330">
        <v>236.0</v>
      </c>
      <c r="E951" s="330" t="s">
        <v>974</v>
      </c>
      <c r="F951" s="330" t="s">
        <v>2731</v>
      </c>
      <c r="G951" s="330"/>
      <c r="H951" s="330" t="s">
        <v>962</v>
      </c>
      <c r="I951" s="330" t="s">
        <v>2732</v>
      </c>
      <c r="J951" s="330"/>
      <c r="K951" s="330" t="s">
        <v>1188</v>
      </c>
      <c r="L951" s="330" t="s">
        <v>2729</v>
      </c>
      <c r="M951" s="330"/>
      <c r="N951" s="330" t="s">
        <v>2719</v>
      </c>
      <c r="O951" s="330" t="s">
        <v>2716</v>
      </c>
      <c r="P951" s="330" t="s">
        <v>2766</v>
      </c>
      <c r="Q951" s="330" t="s">
        <v>2717</v>
      </c>
      <c r="R951" s="330" t="s">
        <v>2719</v>
      </c>
      <c r="S951" s="330" t="s">
        <v>2718</v>
      </c>
      <c r="T951" s="330" t="s">
        <v>2719</v>
      </c>
      <c r="U951" s="330">
        <v>0.144829778729168</v>
      </c>
      <c r="V951" s="330" t="s">
        <v>2718</v>
      </c>
      <c r="W951" s="330" t="b">
        <v>1</v>
      </c>
      <c r="X951" s="330">
        <v>2021.0</v>
      </c>
      <c r="Y951" s="330" t="s">
        <v>2736</v>
      </c>
      <c r="Z951" s="330" t="s">
        <v>2713</v>
      </c>
      <c r="AA951" s="330"/>
      <c r="AB951" s="332" t="s">
        <v>2767</v>
      </c>
      <c r="AC951" s="330" t="s">
        <v>2737</v>
      </c>
      <c r="AD951" s="330" t="s">
        <v>419</v>
      </c>
    </row>
    <row r="952" ht="15.75" customHeight="1">
      <c r="A952" s="329" t="s">
        <v>418</v>
      </c>
      <c r="B952" s="330" t="s">
        <v>2710</v>
      </c>
      <c r="C952" s="330">
        <v>939.0</v>
      </c>
      <c r="D952" s="330">
        <v>236.0</v>
      </c>
      <c r="E952" s="330" t="s">
        <v>974</v>
      </c>
      <c r="F952" s="330" t="s">
        <v>2731</v>
      </c>
      <c r="G952" s="330"/>
      <c r="H952" s="330" t="s">
        <v>962</v>
      </c>
      <c r="I952" s="330" t="s">
        <v>2732</v>
      </c>
      <c r="J952" s="330"/>
      <c r="K952" s="330" t="s">
        <v>1188</v>
      </c>
      <c r="L952" s="330" t="s">
        <v>2729</v>
      </c>
      <c r="M952" s="330"/>
      <c r="N952" s="330" t="s">
        <v>2719</v>
      </c>
      <c r="O952" s="330" t="s">
        <v>2724</v>
      </c>
      <c r="P952" s="330" t="s">
        <v>2766</v>
      </c>
      <c r="Q952" s="330" t="s">
        <v>2717</v>
      </c>
      <c r="R952" s="330" t="s">
        <v>2719</v>
      </c>
      <c r="S952" s="330" t="s">
        <v>2718</v>
      </c>
      <c r="T952" s="330" t="s">
        <v>2719</v>
      </c>
      <c r="U952" s="331">
        <v>6.24852048649228E-6</v>
      </c>
      <c r="V952" s="330" t="s">
        <v>2718</v>
      </c>
      <c r="W952" s="330" t="b">
        <v>1</v>
      </c>
      <c r="X952" s="330">
        <v>2021.0</v>
      </c>
      <c r="Y952" s="330" t="s">
        <v>2736</v>
      </c>
      <c r="Z952" s="330" t="s">
        <v>2713</v>
      </c>
      <c r="AA952" s="330"/>
      <c r="AB952" s="332" t="s">
        <v>2767</v>
      </c>
      <c r="AC952" s="330" t="s">
        <v>2737</v>
      </c>
      <c r="AD952" s="330" t="s">
        <v>419</v>
      </c>
    </row>
    <row r="953" ht="15.75" customHeight="1">
      <c r="A953" s="329" t="s">
        <v>418</v>
      </c>
      <c r="B953" s="330" t="s">
        <v>2710</v>
      </c>
      <c r="C953" s="330">
        <v>940.0</v>
      </c>
      <c r="D953" s="330">
        <v>236.0</v>
      </c>
      <c r="E953" s="330" t="s">
        <v>974</v>
      </c>
      <c r="F953" s="330" t="s">
        <v>2731</v>
      </c>
      <c r="G953" s="330"/>
      <c r="H953" s="330" t="s">
        <v>962</v>
      </c>
      <c r="I953" s="330" t="s">
        <v>2732</v>
      </c>
      <c r="J953" s="330"/>
      <c r="K953" s="330" t="s">
        <v>1188</v>
      </c>
      <c r="L953" s="330" t="s">
        <v>2729</v>
      </c>
      <c r="M953" s="330"/>
      <c r="N953" s="330" t="s">
        <v>2719</v>
      </c>
      <c r="O953" s="330" t="s">
        <v>2721</v>
      </c>
      <c r="P953" s="330" t="s">
        <v>2766</v>
      </c>
      <c r="Q953" s="330" t="s">
        <v>2717</v>
      </c>
      <c r="R953" s="330" t="s">
        <v>2719</v>
      </c>
      <c r="S953" s="330" t="s">
        <v>2718</v>
      </c>
      <c r="T953" s="330" t="s">
        <v>2719</v>
      </c>
      <c r="U953" s="331">
        <v>2.48549094659922E-7</v>
      </c>
      <c r="V953" s="330" t="s">
        <v>2718</v>
      </c>
      <c r="W953" s="330" t="b">
        <v>1</v>
      </c>
      <c r="X953" s="330">
        <v>2021.0</v>
      </c>
      <c r="Y953" s="330" t="s">
        <v>2736</v>
      </c>
      <c r="Z953" s="330" t="s">
        <v>2713</v>
      </c>
      <c r="AA953" s="330"/>
      <c r="AB953" s="332" t="s">
        <v>2767</v>
      </c>
      <c r="AC953" s="330" t="s">
        <v>2737</v>
      </c>
      <c r="AD953" s="330" t="s">
        <v>419</v>
      </c>
    </row>
    <row r="954" ht="15.75" customHeight="1">
      <c r="A954" s="329" t="s">
        <v>418</v>
      </c>
      <c r="B954" s="330" t="s">
        <v>2710</v>
      </c>
      <c r="C954" s="330">
        <v>941.0</v>
      </c>
      <c r="D954" s="330">
        <v>237.0</v>
      </c>
      <c r="E954" s="330" t="s">
        <v>974</v>
      </c>
      <c r="F954" s="330" t="s">
        <v>2731</v>
      </c>
      <c r="G954" s="330"/>
      <c r="H954" s="330" t="s">
        <v>962</v>
      </c>
      <c r="I954" s="330" t="s">
        <v>2738</v>
      </c>
      <c r="J954" s="330"/>
      <c r="K954" s="330" t="s">
        <v>1188</v>
      </c>
      <c r="L954" s="330" t="s">
        <v>2729</v>
      </c>
      <c r="M954" s="330"/>
      <c r="N954" s="330" t="s">
        <v>2719</v>
      </c>
      <c r="O954" s="330" t="s">
        <v>2735</v>
      </c>
      <c r="P954" s="330" t="s">
        <v>2766</v>
      </c>
      <c r="Q954" s="330" t="s">
        <v>2717</v>
      </c>
      <c r="R954" s="330" t="s">
        <v>2719</v>
      </c>
      <c r="S954" s="330" t="s">
        <v>2718</v>
      </c>
      <c r="T954" s="330" t="s">
        <v>2719</v>
      </c>
      <c r="U954" s="330">
        <v>0.199867270371705</v>
      </c>
      <c r="V954" s="330" t="s">
        <v>2718</v>
      </c>
      <c r="W954" s="330" t="b">
        <v>1</v>
      </c>
      <c r="X954" s="330">
        <v>2021.0</v>
      </c>
      <c r="Y954" s="330" t="s">
        <v>2736</v>
      </c>
      <c r="Z954" s="330" t="s">
        <v>2713</v>
      </c>
      <c r="AA954" s="330"/>
      <c r="AB954" s="332" t="s">
        <v>2767</v>
      </c>
      <c r="AC954" s="330" t="s">
        <v>2737</v>
      </c>
      <c r="AD954" s="330" t="s">
        <v>419</v>
      </c>
    </row>
    <row r="955" ht="15.75" customHeight="1">
      <c r="A955" s="329" t="s">
        <v>418</v>
      </c>
      <c r="B955" s="330" t="s">
        <v>2710</v>
      </c>
      <c r="C955" s="330">
        <v>942.0</v>
      </c>
      <c r="D955" s="330">
        <v>237.0</v>
      </c>
      <c r="E955" s="330" t="s">
        <v>974</v>
      </c>
      <c r="F955" s="330" t="s">
        <v>2731</v>
      </c>
      <c r="G955" s="330"/>
      <c r="H955" s="330" t="s">
        <v>962</v>
      </c>
      <c r="I955" s="330" t="s">
        <v>2738</v>
      </c>
      <c r="J955" s="330"/>
      <c r="K955" s="330" t="s">
        <v>1188</v>
      </c>
      <c r="L955" s="330" t="s">
        <v>2729</v>
      </c>
      <c r="M955" s="330"/>
      <c r="N955" s="330" t="s">
        <v>2719</v>
      </c>
      <c r="O955" s="330" t="s">
        <v>2716</v>
      </c>
      <c r="P955" s="330" t="s">
        <v>2766</v>
      </c>
      <c r="Q955" s="330" t="s">
        <v>2717</v>
      </c>
      <c r="R955" s="330" t="s">
        <v>2719</v>
      </c>
      <c r="S955" s="330" t="s">
        <v>2718</v>
      </c>
      <c r="T955" s="330" t="s">
        <v>2719</v>
      </c>
      <c r="U955" s="330">
        <v>0.199138767320765</v>
      </c>
      <c r="V955" s="330" t="s">
        <v>2718</v>
      </c>
      <c r="W955" s="330" t="b">
        <v>1</v>
      </c>
      <c r="X955" s="330">
        <v>2021.0</v>
      </c>
      <c r="Y955" s="330" t="s">
        <v>2736</v>
      </c>
      <c r="Z955" s="330" t="s">
        <v>2713</v>
      </c>
      <c r="AA955" s="330"/>
      <c r="AB955" s="332" t="s">
        <v>2767</v>
      </c>
      <c r="AC955" s="330" t="s">
        <v>2737</v>
      </c>
      <c r="AD955" s="330" t="s">
        <v>419</v>
      </c>
    </row>
    <row r="956" ht="15.75" customHeight="1">
      <c r="A956" s="329" t="s">
        <v>418</v>
      </c>
      <c r="B956" s="330" t="s">
        <v>2710</v>
      </c>
      <c r="C956" s="330">
        <v>943.0</v>
      </c>
      <c r="D956" s="330">
        <v>237.0</v>
      </c>
      <c r="E956" s="330" t="s">
        <v>974</v>
      </c>
      <c r="F956" s="330" t="s">
        <v>2731</v>
      </c>
      <c r="G956" s="330"/>
      <c r="H956" s="330" t="s">
        <v>962</v>
      </c>
      <c r="I956" s="330" t="s">
        <v>2738</v>
      </c>
      <c r="J956" s="330"/>
      <c r="K956" s="330" t="s">
        <v>1188</v>
      </c>
      <c r="L956" s="330" t="s">
        <v>2729</v>
      </c>
      <c r="M956" s="330"/>
      <c r="N956" s="330" t="s">
        <v>2719</v>
      </c>
      <c r="O956" s="330" t="s">
        <v>2724</v>
      </c>
      <c r="P956" s="330" t="s">
        <v>2766</v>
      </c>
      <c r="Q956" s="330" t="s">
        <v>2717</v>
      </c>
      <c r="R956" s="330" t="s">
        <v>2719</v>
      </c>
      <c r="S956" s="330" t="s">
        <v>2718</v>
      </c>
      <c r="T956" s="330" t="s">
        <v>2719</v>
      </c>
      <c r="U956" s="331">
        <v>1.64577929857919E-6</v>
      </c>
      <c r="V956" s="330" t="s">
        <v>2718</v>
      </c>
      <c r="W956" s="330" t="b">
        <v>1</v>
      </c>
      <c r="X956" s="330">
        <v>2021.0</v>
      </c>
      <c r="Y956" s="330" t="s">
        <v>2736</v>
      </c>
      <c r="Z956" s="330" t="s">
        <v>2713</v>
      </c>
      <c r="AA956" s="330"/>
      <c r="AB956" s="332" t="s">
        <v>2767</v>
      </c>
      <c r="AC956" s="330" t="s">
        <v>2737</v>
      </c>
      <c r="AD956" s="330" t="s">
        <v>419</v>
      </c>
    </row>
    <row r="957" ht="15.75" customHeight="1">
      <c r="A957" s="329" t="s">
        <v>418</v>
      </c>
      <c r="B957" s="330" t="s">
        <v>2710</v>
      </c>
      <c r="C957" s="330">
        <v>944.0</v>
      </c>
      <c r="D957" s="330">
        <v>237.0</v>
      </c>
      <c r="E957" s="330" t="s">
        <v>974</v>
      </c>
      <c r="F957" s="330" t="s">
        <v>2731</v>
      </c>
      <c r="G957" s="330"/>
      <c r="H957" s="330" t="s">
        <v>962</v>
      </c>
      <c r="I957" s="330" t="s">
        <v>2738</v>
      </c>
      <c r="J957" s="330"/>
      <c r="K957" s="330" t="s">
        <v>1188</v>
      </c>
      <c r="L957" s="330" t="s">
        <v>2729</v>
      </c>
      <c r="M957" s="330"/>
      <c r="N957" s="330" t="s">
        <v>2719</v>
      </c>
      <c r="O957" s="330" t="s">
        <v>2721</v>
      </c>
      <c r="P957" s="330" t="s">
        <v>2766</v>
      </c>
      <c r="Q957" s="330" t="s">
        <v>2717</v>
      </c>
      <c r="R957" s="330" t="s">
        <v>2719</v>
      </c>
      <c r="S957" s="330" t="s">
        <v>2718</v>
      </c>
      <c r="T957" s="330" t="s">
        <v>2719</v>
      </c>
      <c r="U957" s="331">
        <v>9.522432798536E-6</v>
      </c>
      <c r="V957" s="330" t="s">
        <v>2718</v>
      </c>
      <c r="W957" s="330" t="b">
        <v>1</v>
      </c>
      <c r="X957" s="330">
        <v>2021.0</v>
      </c>
      <c r="Y957" s="330" t="s">
        <v>2736</v>
      </c>
      <c r="Z957" s="330" t="s">
        <v>2713</v>
      </c>
      <c r="AA957" s="330"/>
      <c r="AB957" s="332" t="s">
        <v>2767</v>
      </c>
      <c r="AC957" s="330" t="s">
        <v>2737</v>
      </c>
      <c r="AD957" s="330" t="s">
        <v>419</v>
      </c>
    </row>
    <row r="958" ht="15.75" customHeight="1">
      <c r="A958" s="329" t="s">
        <v>418</v>
      </c>
      <c r="B958" s="330" t="s">
        <v>2710</v>
      </c>
      <c r="C958" s="330">
        <v>945.0</v>
      </c>
      <c r="D958" s="330">
        <v>238.0</v>
      </c>
      <c r="E958" s="330" t="s">
        <v>974</v>
      </c>
      <c r="F958" s="330" t="s">
        <v>2731</v>
      </c>
      <c r="G958" s="330"/>
      <c r="H958" s="330" t="s">
        <v>962</v>
      </c>
      <c r="I958" s="330" t="s">
        <v>2739</v>
      </c>
      <c r="J958" s="330"/>
      <c r="K958" s="330" t="s">
        <v>1188</v>
      </c>
      <c r="L958" s="330" t="s">
        <v>2729</v>
      </c>
      <c r="M958" s="330"/>
      <c r="N958" s="330" t="s">
        <v>2719</v>
      </c>
      <c r="O958" s="330" t="s">
        <v>2735</v>
      </c>
      <c r="P958" s="330" t="s">
        <v>2766</v>
      </c>
      <c r="Q958" s="330" t="s">
        <v>2717</v>
      </c>
      <c r="R958" s="330" t="s">
        <v>2719</v>
      </c>
      <c r="S958" s="330" t="s">
        <v>2718</v>
      </c>
      <c r="T958" s="330" t="s">
        <v>2719</v>
      </c>
      <c r="U958" s="330">
        <v>0.0395532942075633</v>
      </c>
      <c r="V958" s="330" t="s">
        <v>2718</v>
      </c>
      <c r="W958" s="330" t="b">
        <v>1</v>
      </c>
      <c r="X958" s="330">
        <v>2021.0</v>
      </c>
      <c r="Y958" s="330" t="s">
        <v>2736</v>
      </c>
      <c r="Z958" s="330" t="s">
        <v>2713</v>
      </c>
      <c r="AA958" s="330"/>
      <c r="AB958" s="332" t="s">
        <v>2767</v>
      </c>
      <c r="AC958" s="330" t="s">
        <v>2737</v>
      </c>
      <c r="AD958" s="330" t="s">
        <v>419</v>
      </c>
    </row>
    <row r="959" ht="15.75" customHeight="1">
      <c r="A959" s="329" t="s">
        <v>418</v>
      </c>
      <c r="B959" s="330" t="s">
        <v>2710</v>
      </c>
      <c r="C959" s="330">
        <v>946.0</v>
      </c>
      <c r="D959" s="330">
        <v>238.0</v>
      </c>
      <c r="E959" s="330" t="s">
        <v>974</v>
      </c>
      <c r="F959" s="330" t="s">
        <v>2731</v>
      </c>
      <c r="G959" s="330"/>
      <c r="H959" s="330" t="s">
        <v>962</v>
      </c>
      <c r="I959" s="330" t="s">
        <v>2739</v>
      </c>
      <c r="J959" s="330"/>
      <c r="K959" s="330" t="s">
        <v>1188</v>
      </c>
      <c r="L959" s="330" t="s">
        <v>2729</v>
      </c>
      <c r="M959" s="330"/>
      <c r="N959" s="330" t="s">
        <v>2719</v>
      </c>
      <c r="O959" s="330" t="s">
        <v>2716</v>
      </c>
      <c r="P959" s="330" t="s">
        <v>2766</v>
      </c>
      <c r="Q959" s="330" t="s">
        <v>2717</v>
      </c>
      <c r="R959" s="330" t="s">
        <v>2719</v>
      </c>
      <c r="S959" s="330" t="s">
        <v>2718</v>
      </c>
      <c r="T959" s="330" t="s">
        <v>2719</v>
      </c>
      <c r="U959" s="330">
        <v>0.0391513480681521</v>
      </c>
      <c r="V959" s="330" t="s">
        <v>2718</v>
      </c>
      <c r="W959" s="330" t="b">
        <v>1</v>
      </c>
      <c r="X959" s="330">
        <v>2021.0</v>
      </c>
      <c r="Y959" s="330" t="s">
        <v>2736</v>
      </c>
      <c r="Z959" s="330" t="s">
        <v>2713</v>
      </c>
      <c r="AA959" s="330"/>
      <c r="AB959" s="332" t="s">
        <v>2767</v>
      </c>
      <c r="AC959" s="330" t="s">
        <v>2737</v>
      </c>
      <c r="AD959" s="330" t="s">
        <v>419</v>
      </c>
    </row>
    <row r="960" ht="15.75" customHeight="1">
      <c r="A960" s="329" t="s">
        <v>418</v>
      </c>
      <c r="B960" s="330" t="s">
        <v>2710</v>
      </c>
      <c r="C960" s="330">
        <v>947.0</v>
      </c>
      <c r="D960" s="330">
        <v>238.0</v>
      </c>
      <c r="E960" s="330" t="s">
        <v>974</v>
      </c>
      <c r="F960" s="330" t="s">
        <v>2731</v>
      </c>
      <c r="G960" s="330"/>
      <c r="H960" s="330" t="s">
        <v>962</v>
      </c>
      <c r="I960" s="330" t="s">
        <v>2739</v>
      </c>
      <c r="J960" s="330"/>
      <c r="K960" s="330" t="s">
        <v>1188</v>
      </c>
      <c r="L960" s="330" t="s">
        <v>2729</v>
      </c>
      <c r="M960" s="330"/>
      <c r="N960" s="330" t="s">
        <v>2719</v>
      </c>
      <c r="O960" s="330" t="s">
        <v>2724</v>
      </c>
      <c r="P960" s="330" t="s">
        <v>2766</v>
      </c>
      <c r="Q960" s="330" t="s">
        <v>2717</v>
      </c>
      <c r="R960" s="330" t="s">
        <v>2719</v>
      </c>
      <c r="S960" s="330" t="s">
        <v>2718</v>
      </c>
      <c r="T960" s="330" t="s">
        <v>2719</v>
      </c>
      <c r="U960" s="331">
        <v>8.46917486621476E-7</v>
      </c>
      <c r="V960" s="330" t="s">
        <v>2718</v>
      </c>
      <c r="W960" s="330" t="b">
        <v>1</v>
      </c>
      <c r="X960" s="330">
        <v>2021.0</v>
      </c>
      <c r="Y960" s="330" t="s">
        <v>2736</v>
      </c>
      <c r="Z960" s="330" t="s">
        <v>2713</v>
      </c>
      <c r="AA960" s="330"/>
      <c r="AB960" s="332" t="s">
        <v>2767</v>
      </c>
      <c r="AC960" s="330" t="s">
        <v>2737</v>
      </c>
      <c r="AD960" s="330" t="s">
        <v>419</v>
      </c>
    </row>
    <row r="961" ht="15.75" customHeight="1">
      <c r="A961" s="329" t="s">
        <v>418</v>
      </c>
      <c r="B961" s="330" t="s">
        <v>2710</v>
      </c>
      <c r="C961" s="330">
        <v>948.0</v>
      </c>
      <c r="D961" s="330">
        <v>238.0</v>
      </c>
      <c r="E961" s="330" t="s">
        <v>974</v>
      </c>
      <c r="F961" s="330" t="s">
        <v>2731</v>
      </c>
      <c r="G961" s="330"/>
      <c r="H961" s="330" t="s">
        <v>962</v>
      </c>
      <c r="I961" s="330" t="s">
        <v>2739</v>
      </c>
      <c r="J961" s="330"/>
      <c r="K961" s="330" t="s">
        <v>1188</v>
      </c>
      <c r="L961" s="330" t="s">
        <v>2729</v>
      </c>
      <c r="M961" s="330"/>
      <c r="N961" s="330" t="s">
        <v>2719</v>
      </c>
      <c r="O961" s="330" t="s">
        <v>2721</v>
      </c>
      <c r="P961" s="330" t="s">
        <v>2766</v>
      </c>
      <c r="Q961" s="330" t="s">
        <v>2717</v>
      </c>
      <c r="R961" s="330" t="s">
        <v>2719</v>
      </c>
      <c r="S961" s="330" t="s">
        <v>2718</v>
      </c>
      <c r="T961" s="330" t="s">
        <v>2719</v>
      </c>
      <c r="U961" s="331">
        <v>5.982589135916E-6</v>
      </c>
      <c r="V961" s="330" t="s">
        <v>2718</v>
      </c>
      <c r="W961" s="330" t="b">
        <v>1</v>
      </c>
      <c r="X961" s="330">
        <v>2021.0</v>
      </c>
      <c r="Y961" s="330" t="s">
        <v>2736</v>
      </c>
      <c r="Z961" s="330" t="s">
        <v>2713</v>
      </c>
      <c r="AA961" s="330"/>
      <c r="AB961" s="332" t="s">
        <v>2767</v>
      </c>
      <c r="AC961" s="330" t="s">
        <v>2737</v>
      </c>
      <c r="AD961" s="330" t="s">
        <v>419</v>
      </c>
    </row>
    <row r="962" ht="15.75" customHeight="1">
      <c r="A962" s="329" t="s">
        <v>418</v>
      </c>
      <c r="B962" s="330" t="s">
        <v>2710</v>
      </c>
      <c r="C962" s="330">
        <v>949.0</v>
      </c>
      <c r="D962" s="330">
        <v>239.0</v>
      </c>
      <c r="E962" s="330" t="s">
        <v>974</v>
      </c>
      <c r="F962" s="330" t="s">
        <v>2741</v>
      </c>
      <c r="G962" s="330"/>
      <c r="H962" s="330" t="s">
        <v>962</v>
      </c>
      <c r="I962" s="330" t="s">
        <v>2732</v>
      </c>
      <c r="J962" s="330"/>
      <c r="K962" s="330" t="s">
        <v>1188</v>
      </c>
      <c r="L962" s="330" t="s">
        <v>2729</v>
      </c>
      <c r="M962" s="330"/>
      <c r="N962" s="330" t="s">
        <v>2719</v>
      </c>
      <c r="O962" s="330" t="s">
        <v>2735</v>
      </c>
      <c r="P962" s="330" t="s">
        <v>2766</v>
      </c>
      <c r="Q962" s="330" t="s">
        <v>2717</v>
      </c>
      <c r="R962" s="330" t="s">
        <v>2719</v>
      </c>
      <c r="S962" s="330" t="s">
        <v>2718</v>
      </c>
      <c r="T962" s="330" t="s">
        <v>2719</v>
      </c>
      <c r="U962" s="330">
        <v>0.183152913927448</v>
      </c>
      <c r="V962" s="330" t="s">
        <v>2718</v>
      </c>
      <c r="W962" s="330" t="b">
        <v>1</v>
      </c>
      <c r="X962" s="330">
        <v>2021.0</v>
      </c>
      <c r="Y962" s="330" t="s">
        <v>2736</v>
      </c>
      <c r="Z962" s="330" t="s">
        <v>2713</v>
      </c>
      <c r="AA962" s="330"/>
      <c r="AB962" s="332" t="s">
        <v>2767</v>
      </c>
      <c r="AC962" s="330" t="s">
        <v>2737</v>
      </c>
      <c r="AD962" s="330" t="s">
        <v>419</v>
      </c>
    </row>
    <row r="963" ht="15.75" customHeight="1">
      <c r="A963" s="329" t="s">
        <v>418</v>
      </c>
      <c r="B963" s="330" t="s">
        <v>2710</v>
      </c>
      <c r="C963" s="330">
        <v>950.0</v>
      </c>
      <c r="D963" s="330">
        <v>239.0</v>
      </c>
      <c r="E963" s="330" t="s">
        <v>974</v>
      </c>
      <c r="F963" s="330" t="s">
        <v>2741</v>
      </c>
      <c r="G963" s="330"/>
      <c r="H963" s="330" t="s">
        <v>962</v>
      </c>
      <c r="I963" s="330" t="s">
        <v>2732</v>
      </c>
      <c r="J963" s="330"/>
      <c r="K963" s="330" t="s">
        <v>1188</v>
      </c>
      <c r="L963" s="330" t="s">
        <v>2729</v>
      </c>
      <c r="M963" s="330"/>
      <c r="N963" s="330" t="s">
        <v>2719</v>
      </c>
      <c r="O963" s="330" t="s">
        <v>2716</v>
      </c>
      <c r="P963" s="330" t="s">
        <v>2766</v>
      </c>
      <c r="Q963" s="330" t="s">
        <v>2717</v>
      </c>
      <c r="R963" s="330" t="s">
        <v>2719</v>
      </c>
      <c r="S963" s="330" t="s">
        <v>2718</v>
      </c>
      <c r="T963" s="330" t="s">
        <v>2719</v>
      </c>
      <c r="U963" s="330">
        <v>0.18128774795879</v>
      </c>
      <c r="V963" s="330" t="s">
        <v>2718</v>
      </c>
      <c r="W963" s="330" t="b">
        <v>1</v>
      </c>
      <c r="X963" s="330">
        <v>2021.0</v>
      </c>
      <c r="Y963" s="330" t="s">
        <v>2736</v>
      </c>
      <c r="Z963" s="330" t="s">
        <v>2713</v>
      </c>
      <c r="AA963" s="330"/>
      <c r="AB963" s="332" t="s">
        <v>2767</v>
      </c>
      <c r="AC963" s="330" t="s">
        <v>2737</v>
      </c>
      <c r="AD963" s="330" t="s">
        <v>419</v>
      </c>
    </row>
    <row r="964" ht="15.75" customHeight="1">
      <c r="A964" s="329" t="s">
        <v>418</v>
      </c>
      <c r="B964" s="330" t="s">
        <v>2710</v>
      </c>
      <c r="C964" s="330">
        <v>951.0</v>
      </c>
      <c r="D964" s="330">
        <v>239.0</v>
      </c>
      <c r="E964" s="330" t="s">
        <v>974</v>
      </c>
      <c r="F964" s="330" t="s">
        <v>2741</v>
      </c>
      <c r="G964" s="330"/>
      <c r="H964" s="330" t="s">
        <v>962</v>
      </c>
      <c r="I964" s="330" t="s">
        <v>2732</v>
      </c>
      <c r="J964" s="330"/>
      <c r="K964" s="330" t="s">
        <v>1188</v>
      </c>
      <c r="L964" s="330" t="s">
        <v>2729</v>
      </c>
      <c r="M964" s="330"/>
      <c r="N964" s="330" t="s">
        <v>2719</v>
      </c>
      <c r="O964" s="330" t="s">
        <v>2724</v>
      </c>
      <c r="P964" s="330" t="s">
        <v>2766</v>
      </c>
      <c r="Q964" s="330" t="s">
        <v>2717</v>
      </c>
      <c r="R964" s="330" t="s">
        <v>2719</v>
      </c>
      <c r="S964" s="330" t="s">
        <v>2718</v>
      </c>
      <c r="T964" s="330" t="s">
        <v>2719</v>
      </c>
      <c r="U964" s="331">
        <v>6.24852048649228E-6</v>
      </c>
      <c r="V964" s="330" t="s">
        <v>2718</v>
      </c>
      <c r="W964" s="330" t="b">
        <v>1</v>
      </c>
      <c r="X964" s="330">
        <v>2021.0</v>
      </c>
      <c r="Y964" s="330" t="s">
        <v>2736</v>
      </c>
      <c r="Z964" s="330" t="s">
        <v>2713</v>
      </c>
      <c r="AA964" s="330"/>
      <c r="AB964" s="332" t="s">
        <v>2767</v>
      </c>
      <c r="AC964" s="330" t="s">
        <v>2737</v>
      </c>
      <c r="AD964" s="330" t="s">
        <v>419</v>
      </c>
    </row>
    <row r="965" ht="15.75" customHeight="1">
      <c r="A965" s="329" t="s">
        <v>418</v>
      </c>
      <c r="B965" s="330" t="s">
        <v>2710</v>
      </c>
      <c r="C965" s="330">
        <v>952.0</v>
      </c>
      <c r="D965" s="330">
        <v>239.0</v>
      </c>
      <c r="E965" s="330" t="s">
        <v>974</v>
      </c>
      <c r="F965" s="330" t="s">
        <v>2741</v>
      </c>
      <c r="G965" s="330"/>
      <c r="H965" s="330" t="s">
        <v>962</v>
      </c>
      <c r="I965" s="330" t="s">
        <v>2732</v>
      </c>
      <c r="J965" s="330"/>
      <c r="K965" s="330" t="s">
        <v>1188</v>
      </c>
      <c r="L965" s="330" t="s">
        <v>2729</v>
      </c>
      <c r="M965" s="330"/>
      <c r="N965" s="330" t="s">
        <v>2719</v>
      </c>
      <c r="O965" s="330" t="s">
        <v>2721</v>
      </c>
      <c r="P965" s="330" t="s">
        <v>2766</v>
      </c>
      <c r="Q965" s="330" t="s">
        <v>2717</v>
      </c>
      <c r="R965" s="330" t="s">
        <v>2719</v>
      </c>
      <c r="S965" s="330" t="s">
        <v>2718</v>
      </c>
      <c r="T965" s="330" t="s">
        <v>2719</v>
      </c>
      <c r="U965" s="331">
        <v>2.48549094659922E-7</v>
      </c>
      <c r="V965" s="330" t="s">
        <v>2718</v>
      </c>
      <c r="W965" s="330" t="b">
        <v>1</v>
      </c>
      <c r="X965" s="330">
        <v>2021.0</v>
      </c>
      <c r="Y965" s="330" t="s">
        <v>2736</v>
      </c>
      <c r="Z965" s="330" t="s">
        <v>2713</v>
      </c>
      <c r="AA965" s="330"/>
      <c r="AB965" s="332" t="s">
        <v>2767</v>
      </c>
      <c r="AC965" s="330" t="s">
        <v>2737</v>
      </c>
      <c r="AD965" s="330" t="s">
        <v>419</v>
      </c>
    </row>
    <row r="966" ht="15.75" customHeight="1">
      <c r="A966" s="329" t="s">
        <v>418</v>
      </c>
      <c r="B966" s="330" t="s">
        <v>2710</v>
      </c>
      <c r="C966" s="330">
        <v>953.0</v>
      </c>
      <c r="D966" s="330">
        <v>240.0</v>
      </c>
      <c r="E966" s="330" t="s">
        <v>974</v>
      </c>
      <c r="F966" s="330" t="s">
        <v>2741</v>
      </c>
      <c r="G966" s="330"/>
      <c r="H966" s="330" t="s">
        <v>962</v>
      </c>
      <c r="I966" s="330" t="s">
        <v>2738</v>
      </c>
      <c r="J966" s="330"/>
      <c r="K966" s="330" t="s">
        <v>1188</v>
      </c>
      <c r="L966" s="330" t="s">
        <v>2729</v>
      </c>
      <c r="M966" s="330"/>
      <c r="N966" s="330" t="s">
        <v>2719</v>
      </c>
      <c r="O966" s="330" t="s">
        <v>2735</v>
      </c>
      <c r="P966" s="330" t="s">
        <v>2766</v>
      </c>
      <c r="Q966" s="330" t="s">
        <v>2717</v>
      </c>
      <c r="R966" s="330" t="s">
        <v>2719</v>
      </c>
      <c r="S966" s="330" t="s">
        <v>2718</v>
      </c>
      <c r="T966" s="330" t="s">
        <v>2719</v>
      </c>
      <c r="U966" s="330">
        <v>0.198207737768277</v>
      </c>
      <c r="V966" s="330" t="s">
        <v>2718</v>
      </c>
      <c r="W966" s="330" t="b">
        <v>1</v>
      </c>
      <c r="X966" s="330">
        <v>2021.0</v>
      </c>
      <c r="Y966" s="330" t="s">
        <v>2736</v>
      </c>
      <c r="Z966" s="330" t="s">
        <v>2713</v>
      </c>
      <c r="AA966" s="330"/>
      <c r="AB966" s="332" t="s">
        <v>2767</v>
      </c>
      <c r="AC966" s="330" t="s">
        <v>2737</v>
      </c>
      <c r="AD966" s="330" t="s">
        <v>419</v>
      </c>
    </row>
    <row r="967" ht="15.75" customHeight="1">
      <c r="A967" s="329" t="s">
        <v>418</v>
      </c>
      <c r="B967" s="330" t="s">
        <v>2710</v>
      </c>
      <c r="C967" s="330">
        <v>954.0</v>
      </c>
      <c r="D967" s="330">
        <v>240.0</v>
      </c>
      <c r="E967" s="330" t="s">
        <v>974</v>
      </c>
      <c r="F967" s="330" t="s">
        <v>2741</v>
      </c>
      <c r="G967" s="330"/>
      <c r="H967" s="330" t="s">
        <v>962</v>
      </c>
      <c r="I967" s="330" t="s">
        <v>2738</v>
      </c>
      <c r="J967" s="330"/>
      <c r="K967" s="330" t="s">
        <v>1188</v>
      </c>
      <c r="L967" s="330" t="s">
        <v>2729</v>
      </c>
      <c r="M967" s="330"/>
      <c r="N967" s="330" t="s">
        <v>2719</v>
      </c>
      <c r="O967" s="330" t="s">
        <v>2716</v>
      </c>
      <c r="P967" s="330" t="s">
        <v>2766</v>
      </c>
      <c r="Q967" s="330" t="s">
        <v>2717</v>
      </c>
      <c r="R967" s="330" t="s">
        <v>2719</v>
      </c>
      <c r="S967" s="330" t="s">
        <v>2718</v>
      </c>
      <c r="T967" s="330" t="s">
        <v>2719</v>
      </c>
      <c r="U967" s="330">
        <v>0.197479234717337</v>
      </c>
      <c r="V967" s="330" t="s">
        <v>2718</v>
      </c>
      <c r="W967" s="330" t="b">
        <v>1</v>
      </c>
      <c r="X967" s="330">
        <v>2021.0</v>
      </c>
      <c r="Y967" s="330" t="s">
        <v>2736</v>
      </c>
      <c r="Z967" s="330" t="s">
        <v>2713</v>
      </c>
      <c r="AA967" s="330"/>
      <c r="AB967" s="332" t="s">
        <v>2767</v>
      </c>
      <c r="AC967" s="330" t="s">
        <v>2737</v>
      </c>
      <c r="AD967" s="330" t="s">
        <v>419</v>
      </c>
    </row>
    <row r="968" ht="15.75" customHeight="1">
      <c r="A968" s="329" t="s">
        <v>418</v>
      </c>
      <c r="B968" s="330" t="s">
        <v>2710</v>
      </c>
      <c r="C968" s="330">
        <v>955.0</v>
      </c>
      <c r="D968" s="330">
        <v>240.0</v>
      </c>
      <c r="E968" s="330" t="s">
        <v>974</v>
      </c>
      <c r="F968" s="330" t="s">
        <v>2741</v>
      </c>
      <c r="G968" s="330"/>
      <c r="H968" s="330" t="s">
        <v>962</v>
      </c>
      <c r="I968" s="330" t="s">
        <v>2738</v>
      </c>
      <c r="J968" s="330"/>
      <c r="K968" s="330" t="s">
        <v>1188</v>
      </c>
      <c r="L968" s="330" t="s">
        <v>2729</v>
      </c>
      <c r="M968" s="330"/>
      <c r="N968" s="330" t="s">
        <v>2719</v>
      </c>
      <c r="O968" s="330" t="s">
        <v>2724</v>
      </c>
      <c r="P968" s="330" t="s">
        <v>2766</v>
      </c>
      <c r="Q968" s="330" t="s">
        <v>2717</v>
      </c>
      <c r="R968" s="330" t="s">
        <v>2719</v>
      </c>
      <c r="S968" s="330" t="s">
        <v>2718</v>
      </c>
      <c r="T968" s="330" t="s">
        <v>2719</v>
      </c>
      <c r="U968" s="331">
        <v>1.64577929857919E-6</v>
      </c>
      <c r="V968" s="330" t="s">
        <v>2718</v>
      </c>
      <c r="W968" s="330" t="b">
        <v>1</v>
      </c>
      <c r="X968" s="330">
        <v>2021.0</v>
      </c>
      <c r="Y968" s="330" t="s">
        <v>2736</v>
      </c>
      <c r="Z968" s="330" t="s">
        <v>2713</v>
      </c>
      <c r="AA968" s="330"/>
      <c r="AB968" s="332" t="s">
        <v>2767</v>
      </c>
      <c r="AC968" s="330" t="s">
        <v>2737</v>
      </c>
      <c r="AD968" s="330" t="s">
        <v>419</v>
      </c>
    </row>
    <row r="969" ht="15.75" customHeight="1">
      <c r="A969" s="329" t="s">
        <v>418</v>
      </c>
      <c r="B969" s="330" t="s">
        <v>2710</v>
      </c>
      <c r="C969" s="330">
        <v>956.0</v>
      </c>
      <c r="D969" s="330">
        <v>240.0</v>
      </c>
      <c r="E969" s="330" t="s">
        <v>974</v>
      </c>
      <c r="F969" s="330" t="s">
        <v>2741</v>
      </c>
      <c r="G969" s="330"/>
      <c r="H969" s="330" t="s">
        <v>962</v>
      </c>
      <c r="I969" s="330" t="s">
        <v>2738</v>
      </c>
      <c r="J969" s="330"/>
      <c r="K969" s="330" t="s">
        <v>1188</v>
      </c>
      <c r="L969" s="330" t="s">
        <v>2729</v>
      </c>
      <c r="M969" s="330"/>
      <c r="N969" s="330" t="s">
        <v>2719</v>
      </c>
      <c r="O969" s="330" t="s">
        <v>2721</v>
      </c>
      <c r="P969" s="330" t="s">
        <v>2766</v>
      </c>
      <c r="Q969" s="330" t="s">
        <v>2717</v>
      </c>
      <c r="R969" s="330" t="s">
        <v>2719</v>
      </c>
      <c r="S969" s="330" t="s">
        <v>2718</v>
      </c>
      <c r="T969" s="330" t="s">
        <v>2719</v>
      </c>
      <c r="U969" s="331">
        <v>9.522432798536E-6</v>
      </c>
      <c r="V969" s="330" t="s">
        <v>2718</v>
      </c>
      <c r="W969" s="330" t="b">
        <v>1</v>
      </c>
      <c r="X969" s="330">
        <v>2021.0</v>
      </c>
      <c r="Y969" s="330" t="s">
        <v>2736</v>
      </c>
      <c r="Z969" s="330" t="s">
        <v>2713</v>
      </c>
      <c r="AA969" s="330"/>
      <c r="AB969" s="332" t="s">
        <v>2767</v>
      </c>
      <c r="AC969" s="330" t="s">
        <v>2737</v>
      </c>
      <c r="AD969" s="330" t="s">
        <v>419</v>
      </c>
    </row>
    <row r="970" ht="15.75" customHeight="1">
      <c r="A970" s="329" t="s">
        <v>418</v>
      </c>
      <c r="B970" s="330" t="s">
        <v>2710</v>
      </c>
      <c r="C970" s="330">
        <v>957.0</v>
      </c>
      <c r="D970" s="330">
        <v>241.0</v>
      </c>
      <c r="E970" s="330" t="s">
        <v>974</v>
      </c>
      <c r="F970" s="330" t="s">
        <v>2741</v>
      </c>
      <c r="G970" s="330"/>
      <c r="H970" s="330" t="s">
        <v>962</v>
      </c>
      <c r="I970" s="330" t="s">
        <v>2739</v>
      </c>
      <c r="J970" s="330"/>
      <c r="K970" s="330" t="s">
        <v>1188</v>
      </c>
      <c r="L970" s="330" t="s">
        <v>2729</v>
      </c>
      <c r="M970" s="330"/>
      <c r="N970" s="330" t="s">
        <v>2719</v>
      </c>
      <c r="O970" s="330" t="s">
        <v>2735</v>
      </c>
      <c r="P970" s="330" t="s">
        <v>2766</v>
      </c>
      <c r="Q970" s="330" t="s">
        <v>2717</v>
      </c>
      <c r="R970" s="330" t="s">
        <v>2719</v>
      </c>
      <c r="S970" s="330" t="s">
        <v>2718</v>
      </c>
      <c r="T970" s="330" t="s">
        <v>2719</v>
      </c>
      <c r="U970" s="330">
        <v>0.0545950111847092</v>
      </c>
      <c r="V970" s="330" t="s">
        <v>2718</v>
      </c>
      <c r="W970" s="330" t="b">
        <v>1</v>
      </c>
      <c r="X970" s="330">
        <v>2021.0</v>
      </c>
      <c r="Y970" s="330" t="s">
        <v>2736</v>
      </c>
      <c r="Z970" s="330" t="s">
        <v>2713</v>
      </c>
      <c r="AA970" s="330"/>
      <c r="AB970" s="332" t="s">
        <v>2767</v>
      </c>
      <c r="AC970" s="330" t="s">
        <v>2737</v>
      </c>
      <c r="AD970" s="330" t="s">
        <v>419</v>
      </c>
    </row>
    <row r="971" ht="15.75" customHeight="1">
      <c r="A971" s="329" t="s">
        <v>418</v>
      </c>
      <c r="B971" s="330" t="s">
        <v>2710</v>
      </c>
      <c r="C971" s="330">
        <v>958.0</v>
      </c>
      <c r="D971" s="330">
        <v>241.0</v>
      </c>
      <c r="E971" s="330" t="s">
        <v>974</v>
      </c>
      <c r="F971" s="330" t="s">
        <v>2741</v>
      </c>
      <c r="G971" s="330"/>
      <c r="H971" s="330" t="s">
        <v>962</v>
      </c>
      <c r="I971" s="330" t="s">
        <v>2739</v>
      </c>
      <c r="J971" s="330"/>
      <c r="K971" s="330" t="s">
        <v>1188</v>
      </c>
      <c r="L971" s="330" t="s">
        <v>2729</v>
      </c>
      <c r="M971" s="330"/>
      <c r="N971" s="330" t="s">
        <v>2719</v>
      </c>
      <c r="O971" s="330" t="s">
        <v>2716</v>
      </c>
      <c r="P971" s="330" t="s">
        <v>2766</v>
      </c>
      <c r="Q971" s="330" t="s">
        <v>2717</v>
      </c>
      <c r="R971" s="330" t="s">
        <v>2719</v>
      </c>
      <c r="S971" s="330" t="s">
        <v>2718</v>
      </c>
      <c r="T971" s="330" t="s">
        <v>2719</v>
      </c>
      <c r="U971" s="330">
        <v>0.0540403934532168</v>
      </c>
      <c r="V971" s="330" t="s">
        <v>2718</v>
      </c>
      <c r="W971" s="330" t="b">
        <v>1</v>
      </c>
      <c r="X971" s="330">
        <v>2021.0</v>
      </c>
      <c r="Y971" s="330" t="s">
        <v>2736</v>
      </c>
      <c r="Z971" s="330" t="s">
        <v>2713</v>
      </c>
      <c r="AA971" s="330"/>
      <c r="AB971" s="332" t="s">
        <v>2767</v>
      </c>
      <c r="AC971" s="330" t="s">
        <v>2737</v>
      </c>
      <c r="AD971" s="330" t="s">
        <v>419</v>
      </c>
    </row>
    <row r="972" ht="15.75" customHeight="1">
      <c r="A972" s="329" t="s">
        <v>418</v>
      </c>
      <c r="B972" s="330" t="s">
        <v>2710</v>
      </c>
      <c r="C972" s="330">
        <v>959.0</v>
      </c>
      <c r="D972" s="330">
        <v>241.0</v>
      </c>
      <c r="E972" s="330" t="s">
        <v>974</v>
      </c>
      <c r="F972" s="330" t="s">
        <v>2741</v>
      </c>
      <c r="G972" s="330"/>
      <c r="H972" s="330" t="s">
        <v>962</v>
      </c>
      <c r="I972" s="330" t="s">
        <v>2739</v>
      </c>
      <c r="J972" s="330"/>
      <c r="K972" s="330" t="s">
        <v>1188</v>
      </c>
      <c r="L972" s="330" t="s">
        <v>2729</v>
      </c>
      <c r="M972" s="330"/>
      <c r="N972" s="330" t="s">
        <v>2719</v>
      </c>
      <c r="O972" s="330" t="s">
        <v>2724</v>
      </c>
      <c r="P972" s="330" t="s">
        <v>2766</v>
      </c>
      <c r="Q972" s="330" t="s">
        <v>2717</v>
      </c>
      <c r="R972" s="330" t="s">
        <v>2719</v>
      </c>
      <c r="S972" s="330" t="s">
        <v>2718</v>
      </c>
      <c r="T972" s="330" t="s">
        <v>2719</v>
      </c>
      <c r="U972" s="331">
        <v>1.18151419444664E-6</v>
      </c>
      <c r="V972" s="330" t="s">
        <v>2718</v>
      </c>
      <c r="W972" s="330" t="b">
        <v>1</v>
      </c>
      <c r="X972" s="330">
        <v>2021.0</v>
      </c>
      <c r="Y972" s="330" t="s">
        <v>2736</v>
      </c>
      <c r="Z972" s="330" t="s">
        <v>2713</v>
      </c>
      <c r="AA972" s="330"/>
      <c r="AB972" s="332" t="s">
        <v>2767</v>
      </c>
      <c r="AC972" s="330" t="s">
        <v>2737</v>
      </c>
      <c r="AD972" s="330" t="s">
        <v>419</v>
      </c>
    </row>
    <row r="973" ht="15.75" customHeight="1">
      <c r="A973" s="329" t="s">
        <v>418</v>
      </c>
      <c r="B973" s="330" t="s">
        <v>2710</v>
      </c>
      <c r="C973" s="330">
        <v>960.0</v>
      </c>
      <c r="D973" s="330">
        <v>241.0</v>
      </c>
      <c r="E973" s="330" t="s">
        <v>974</v>
      </c>
      <c r="F973" s="330" t="s">
        <v>2741</v>
      </c>
      <c r="G973" s="330"/>
      <c r="H973" s="330" t="s">
        <v>962</v>
      </c>
      <c r="I973" s="330" t="s">
        <v>2739</v>
      </c>
      <c r="J973" s="330"/>
      <c r="K973" s="330" t="s">
        <v>1188</v>
      </c>
      <c r="L973" s="330" t="s">
        <v>2729</v>
      </c>
      <c r="M973" s="330"/>
      <c r="N973" s="330" t="s">
        <v>2719</v>
      </c>
      <c r="O973" s="330" t="s">
        <v>2721</v>
      </c>
      <c r="P973" s="330" t="s">
        <v>2766</v>
      </c>
      <c r="Q973" s="330" t="s">
        <v>2717</v>
      </c>
      <c r="R973" s="330" t="s">
        <v>2719</v>
      </c>
      <c r="S973" s="330" t="s">
        <v>2718</v>
      </c>
      <c r="T973" s="330" t="s">
        <v>2719</v>
      </c>
      <c r="U973" s="331">
        <v>8.101060061888E-6</v>
      </c>
      <c r="V973" s="330" t="s">
        <v>2718</v>
      </c>
      <c r="W973" s="330" t="b">
        <v>1</v>
      </c>
      <c r="X973" s="330">
        <v>2021.0</v>
      </c>
      <c r="Y973" s="330" t="s">
        <v>2736</v>
      </c>
      <c r="Z973" s="330" t="s">
        <v>2713</v>
      </c>
      <c r="AA973" s="330"/>
      <c r="AB973" s="332" t="s">
        <v>2767</v>
      </c>
      <c r="AC973" s="330" t="s">
        <v>2737</v>
      </c>
      <c r="AD973" s="330" t="s">
        <v>419</v>
      </c>
    </row>
    <row r="974" ht="15.75" customHeight="1">
      <c r="A974" s="329" t="s">
        <v>418</v>
      </c>
      <c r="B974" s="330" t="s">
        <v>2710</v>
      </c>
      <c r="C974" s="330">
        <v>961.0</v>
      </c>
      <c r="D974" s="330">
        <v>242.0</v>
      </c>
      <c r="E974" s="330" t="s">
        <v>974</v>
      </c>
      <c r="F974" s="330" t="s">
        <v>2742</v>
      </c>
      <c r="G974" s="330"/>
      <c r="H974" s="330" t="s">
        <v>962</v>
      </c>
      <c r="I974" s="330" t="s">
        <v>2732</v>
      </c>
      <c r="J974" s="330"/>
      <c r="K974" s="330" t="s">
        <v>1188</v>
      </c>
      <c r="L974" s="330" t="s">
        <v>2729</v>
      </c>
      <c r="M974" s="330"/>
      <c r="N974" s="330" t="s">
        <v>2719</v>
      </c>
      <c r="O974" s="330" t="s">
        <v>2735</v>
      </c>
      <c r="P974" s="330" t="s">
        <v>2766</v>
      </c>
      <c r="Q974" s="330" t="s">
        <v>2717</v>
      </c>
      <c r="R974" s="330" t="s">
        <v>2719</v>
      </c>
      <c r="S974" s="330" t="s">
        <v>2718</v>
      </c>
      <c r="T974" s="330" t="s">
        <v>2719</v>
      </c>
      <c r="U974" s="330">
        <v>0.265292544956317</v>
      </c>
      <c r="V974" s="330" t="s">
        <v>2718</v>
      </c>
      <c r="W974" s="330" t="b">
        <v>1</v>
      </c>
      <c r="X974" s="330">
        <v>2021.0</v>
      </c>
      <c r="Y974" s="330" t="s">
        <v>2736</v>
      </c>
      <c r="Z974" s="330" t="s">
        <v>2713</v>
      </c>
      <c r="AA974" s="330"/>
      <c r="AB974" s="332" t="s">
        <v>2767</v>
      </c>
      <c r="AC974" s="330" t="s">
        <v>2737</v>
      </c>
      <c r="AD974" s="330" t="s">
        <v>419</v>
      </c>
    </row>
    <row r="975" ht="15.75" customHeight="1">
      <c r="A975" s="329" t="s">
        <v>418</v>
      </c>
      <c r="B975" s="330" t="s">
        <v>2710</v>
      </c>
      <c r="C975" s="330">
        <v>962.0</v>
      </c>
      <c r="D975" s="330">
        <v>242.0</v>
      </c>
      <c r="E975" s="330" t="s">
        <v>974</v>
      </c>
      <c r="F975" s="330" t="s">
        <v>2742</v>
      </c>
      <c r="G975" s="330"/>
      <c r="H975" s="330" t="s">
        <v>962</v>
      </c>
      <c r="I975" s="330" t="s">
        <v>2732</v>
      </c>
      <c r="J975" s="330"/>
      <c r="K975" s="330" t="s">
        <v>1188</v>
      </c>
      <c r="L975" s="330" t="s">
        <v>2729</v>
      </c>
      <c r="M975" s="330"/>
      <c r="N975" s="330" t="s">
        <v>2719</v>
      </c>
      <c r="O975" s="330" t="s">
        <v>2716</v>
      </c>
      <c r="P975" s="330" t="s">
        <v>2766</v>
      </c>
      <c r="Q975" s="330" t="s">
        <v>2717</v>
      </c>
      <c r="R975" s="330" t="s">
        <v>2719</v>
      </c>
      <c r="S975" s="330" t="s">
        <v>2718</v>
      </c>
      <c r="T975" s="330" t="s">
        <v>2719</v>
      </c>
      <c r="U975" s="330">
        <v>0.263430485851342</v>
      </c>
      <c r="V975" s="330" t="s">
        <v>2718</v>
      </c>
      <c r="W975" s="330" t="b">
        <v>1</v>
      </c>
      <c r="X975" s="330">
        <v>2021.0</v>
      </c>
      <c r="Y975" s="330" t="s">
        <v>2736</v>
      </c>
      <c r="Z975" s="330" t="s">
        <v>2713</v>
      </c>
      <c r="AA975" s="330"/>
      <c r="AB975" s="332" t="s">
        <v>2767</v>
      </c>
      <c r="AC975" s="330" t="s">
        <v>2737</v>
      </c>
      <c r="AD975" s="330" t="s">
        <v>419</v>
      </c>
    </row>
    <row r="976" ht="15.75" customHeight="1">
      <c r="A976" s="329" t="s">
        <v>418</v>
      </c>
      <c r="B976" s="330" t="s">
        <v>2710</v>
      </c>
      <c r="C976" s="330">
        <v>963.0</v>
      </c>
      <c r="D976" s="330">
        <v>242.0</v>
      </c>
      <c r="E976" s="330" t="s">
        <v>974</v>
      </c>
      <c r="F976" s="330" t="s">
        <v>2742</v>
      </c>
      <c r="G976" s="330"/>
      <c r="H976" s="330" t="s">
        <v>962</v>
      </c>
      <c r="I976" s="330" t="s">
        <v>2732</v>
      </c>
      <c r="J976" s="330"/>
      <c r="K976" s="330" t="s">
        <v>1188</v>
      </c>
      <c r="L976" s="330" t="s">
        <v>2729</v>
      </c>
      <c r="M976" s="330"/>
      <c r="N976" s="330" t="s">
        <v>2719</v>
      </c>
      <c r="O976" s="330" t="s">
        <v>2724</v>
      </c>
      <c r="P976" s="330" t="s">
        <v>2766</v>
      </c>
      <c r="Q976" s="330" t="s">
        <v>2717</v>
      </c>
      <c r="R976" s="330" t="s">
        <v>2719</v>
      </c>
      <c r="S976" s="330" t="s">
        <v>2718</v>
      </c>
      <c r="T976" s="330" t="s">
        <v>2719</v>
      </c>
      <c r="U976" s="331">
        <v>6.24852048649228E-6</v>
      </c>
      <c r="V976" s="330" t="s">
        <v>2718</v>
      </c>
      <c r="W976" s="330" t="b">
        <v>1</v>
      </c>
      <c r="X976" s="330">
        <v>2021.0</v>
      </c>
      <c r="Y976" s="330" t="s">
        <v>2736</v>
      </c>
      <c r="Z976" s="330" t="s">
        <v>2713</v>
      </c>
      <c r="AA976" s="330"/>
      <c r="AB976" s="332" t="s">
        <v>2767</v>
      </c>
      <c r="AC976" s="330" t="s">
        <v>2737</v>
      </c>
      <c r="AD976" s="330" t="s">
        <v>419</v>
      </c>
    </row>
    <row r="977" ht="15.75" customHeight="1">
      <c r="A977" s="329" t="s">
        <v>418</v>
      </c>
      <c r="B977" s="330" t="s">
        <v>2710</v>
      </c>
      <c r="C977" s="330">
        <v>964.0</v>
      </c>
      <c r="D977" s="330">
        <v>242.0</v>
      </c>
      <c r="E977" s="330" t="s">
        <v>974</v>
      </c>
      <c r="F977" s="330" t="s">
        <v>2742</v>
      </c>
      <c r="G977" s="330"/>
      <c r="H977" s="330" t="s">
        <v>962</v>
      </c>
      <c r="I977" s="330" t="s">
        <v>2732</v>
      </c>
      <c r="J977" s="330"/>
      <c r="K977" s="330" t="s">
        <v>1188</v>
      </c>
      <c r="L977" s="330" t="s">
        <v>2729</v>
      </c>
      <c r="M977" s="330"/>
      <c r="N977" s="330" t="s">
        <v>2719</v>
      </c>
      <c r="O977" s="330" t="s">
        <v>2721</v>
      </c>
      <c r="P977" s="330" t="s">
        <v>2766</v>
      </c>
      <c r="Q977" s="330" t="s">
        <v>2717</v>
      </c>
      <c r="R977" s="330" t="s">
        <v>2719</v>
      </c>
      <c r="S977" s="330" t="s">
        <v>2718</v>
      </c>
      <c r="T977" s="330" t="s">
        <v>2719</v>
      </c>
      <c r="U977" s="331">
        <v>2.48549094659922E-7</v>
      </c>
      <c r="V977" s="330" t="s">
        <v>2718</v>
      </c>
      <c r="W977" s="330" t="b">
        <v>1</v>
      </c>
      <c r="X977" s="330">
        <v>2021.0</v>
      </c>
      <c r="Y977" s="330" t="s">
        <v>2736</v>
      </c>
      <c r="Z977" s="330" t="s">
        <v>2713</v>
      </c>
      <c r="AA977" s="330"/>
      <c r="AB977" s="332" t="s">
        <v>2767</v>
      </c>
      <c r="AC977" s="330" t="s">
        <v>2737</v>
      </c>
      <c r="AD977" s="330" t="s">
        <v>419</v>
      </c>
    </row>
    <row r="978" ht="15.75" customHeight="1">
      <c r="A978" s="329" t="s">
        <v>418</v>
      </c>
      <c r="B978" s="330" t="s">
        <v>2710</v>
      </c>
      <c r="C978" s="330">
        <v>965.0</v>
      </c>
      <c r="D978" s="330">
        <v>243.0</v>
      </c>
      <c r="E978" s="330" t="s">
        <v>974</v>
      </c>
      <c r="F978" s="330" t="s">
        <v>2742</v>
      </c>
      <c r="G978" s="330"/>
      <c r="H978" s="330" t="s">
        <v>962</v>
      </c>
      <c r="I978" s="330" t="s">
        <v>2738</v>
      </c>
      <c r="J978" s="330"/>
      <c r="K978" s="330" t="s">
        <v>1188</v>
      </c>
      <c r="L978" s="330" t="s">
        <v>2729</v>
      </c>
      <c r="M978" s="330"/>
      <c r="N978" s="330" t="s">
        <v>2719</v>
      </c>
      <c r="O978" s="330" t="s">
        <v>2735</v>
      </c>
      <c r="P978" s="330" t="s">
        <v>2766</v>
      </c>
      <c r="Q978" s="330" t="s">
        <v>2717</v>
      </c>
      <c r="R978" s="330" t="s">
        <v>2719</v>
      </c>
      <c r="S978" s="330" t="s">
        <v>2718</v>
      </c>
      <c r="T978" s="330" t="s">
        <v>2719</v>
      </c>
      <c r="U978" s="330">
        <v>0.313063112953136</v>
      </c>
      <c r="V978" s="330" t="s">
        <v>2718</v>
      </c>
      <c r="W978" s="330" t="b">
        <v>1</v>
      </c>
      <c r="X978" s="330">
        <v>2021.0</v>
      </c>
      <c r="Y978" s="330" t="s">
        <v>2736</v>
      </c>
      <c r="Z978" s="330" t="s">
        <v>2713</v>
      </c>
      <c r="AA978" s="330"/>
      <c r="AB978" s="332" t="s">
        <v>2767</v>
      </c>
      <c r="AC978" s="330" t="s">
        <v>2737</v>
      </c>
      <c r="AD978" s="330" t="s">
        <v>419</v>
      </c>
    </row>
    <row r="979" ht="15.75" customHeight="1">
      <c r="A979" s="329" t="s">
        <v>418</v>
      </c>
      <c r="B979" s="330" t="s">
        <v>2710</v>
      </c>
      <c r="C979" s="330">
        <v>966.0</v>
      </c>
      <c r="D979" s="330">
        <v>243.0</v>
      </c>
      <c r="E979" s="330" t="s">
        <v>974</v>
      </c>
      <c r="F979" s="330" t="s">
        <v>2742</v>
      </c>
      <c r="G979" s="330"/>
      <c r="H979" s="330" t="s">
        <v>962</v>
      </c>
      <c r="I979" s="330" t="s">
        <v>2738</v>
      </c>
      <c r="J979" s="330"/>
      <c r="K979" s="330" t="s">
        <v>1188</v>
      </c>
      <c r="L979" s="330" t="s">
        <v>2729</v>
      </c>
      <c r="M979" s="330"/>
      <c r="N979" s="330" t="s">
        <v>2719</v>
      </c>
      <c r="O979" s="330" t="s">
        <v>2716</v>
      </c>
      <c r="P979" s="330" t="s">
        <v>2766</v>
      </c>
      <c r="Q979" s="330" t="s">
        <v>2717</v>
      </c>
      <c r="R979" s="330" t="s">
        <v>2719</v>
      </c>
      <c r="S979" s="330" t="s">
        <v>2718</v>
      </c>
      <c r="T979" s="330" t="s">
        <v>2719</v>
      </c>
      <c r="U979" s="330">
        <v>0.312331503038512</v>
      </c>
      <c r="V979" s="330" t="s">
        <v>2718</v>
      </c>
      <c r="W979" s="330" t="b">
        <v>1</v>
      </c>
      <c r="X979" s="330">
        <v>2021.0</v>
      </c>
      <c r="Y979" s="330" t="s">
        <v>2736</v>
      </c>
      <c r="Z979" s="330" t="s">
        <v>2713</v>
      </c>
      <c r="AA979" s="330"/>
      <c r="AB979" s="332" t="s">
        <v>2767</v>
      </c>
      <c r="AC979" s="330" t="s">
        <v>2737</v>
      </c>
      <c r="AD979" s="330" t="s">
        <v>419</v>
      </c>
    </row>
    <row r="980" ht="15.75" customHeight="1">
      <c r="A980" s="329" t="s">
        <v>418</v>
      </c>
      <c r="B980" s="330" t="s">
        <v>2710</v>
      </c>
      <c r="C980" s="330">
        <v>967.0</v>
      </c>
      <c r="D980" s="330">
        <v>243.0</v>
      </c>
      <c r="E980" s="330" t="s">
        <v>974</v>
      </c>
      <c r="F980" s="330" t="s">
        <v>2742</v>
      </c>
      <c r="G980" s="330"/>
      <c r="H980" s="330" t="s">
        <v>962</v>
      </c>
      <c r="I980" s="330" t="s">
        <v>2738</v>
      </c>
      <c r="J980" s="330"/>
      <c r="K980" s="330" t="s">
        <v>1188</v>
      </c>
      <c r="L980" s="330" t="s">
        <v>2729</v>
      </c>
      <c r="M980" s="330"/>
      <c r="N980" s="330" t="s">
        <v>2719</v>
      </c>
      <c r="O980" s="330" t="s">
        <v>2724</v>
      </c>
      <c r="P980" s="330" t="s">
        <v>2766</v>
      </c>
      <c r="Q980" s="330" t="s">
        <v>2717</v>
      </c>
      <c r="R980" s="330" t="s">
        <v>2719</v>
      </c>
      <c r="S980" s="330" t="s">
        <v>2718</v>
      </c>
      <c r="T980" s="330" t="s">
        <v>2719</v>
      </c>
      <c r="U980" s="331">
        <v>1.64577929857919E-6</v>
      </c>
      <c r="V980" s="330" t="s">
        <v>2718</v>
      </c>
      <c r="W980" s="330" t="b">
        <v>1</v>
      </c>
      <c r="X980" s="330">
        <v>2021.0</v>
      </c>
      <c r="Y980" s="330" t="s">
        <v>2736</v>
      </c>
      <c r="Z980" s="330" t="s">
        <v>2713</v>
      </c>
      <c r="AA980" s="330"/>
      <c r="AB980" s="332" t="s">
        <v>2767</v>
      </c>
      <c r="AC980" s="330" t="s">
        <v>2737</v>
      </c>
      <c r="AD980" s="330" t="s">
        <v>419</v>
      </c>
    </row>
    <row r="981" ht="15.75" customHeight="1">
      <c r="A981" s="329" t="s">
        <v>418</v>
      </c>
      <c r="B981" s="330" t="s">
        <v>2710</v>
      </c>
      <c r="C981" s="330">
        <v>968.0</v>
      </c>
      <c r="D981" s="330">
        <v>243.0</v>
      </c>
      <c r="E981" s="330" t="s">
        <v>974</v>
      </c>
      <c r="F981" s="330" t="s">
        <v>2742</v>
      </c>
      <c r="G981" s="330"/>
      <c r="H981" s="330" t="s">
        <v>962</v>
      </c>
      <c r="I981" s="330" t="s">
        <v>2738</v>
      </c>
      <c r="J981" s="330"/>
      <c r="K981" s="330" t="s">
        <v>1188</v>
      </c>
      <c r="L981" s="330" t="s">
        <v>2729</v>
      </c>
      <c r="M981" s="330"/>
      <c r="N981" s="330" t="s">
        <v>2719</v>
      </c>
      <c r="O981" s="330" t="s">
        <v>2721</v>
      </c>
      <c r="P981" s="330" t="s">
        <v>2766</v>
      </c>
      <c r="Q981" s="330" t="s">
        <v>2717</v>
      </c>
      <c r="R981" s="330" t="s">
        <v>2719</v>
      </c>
      <c r="S981" s="330" t="s">
        <v>2718</v>
      </c>
      <c r="T981" s="330" t="s">
        <v>2719</v>
      </c>
      <c r="U981" s="331">
        <v>9.522432798536E-6</v>
      </c>
      <c r="V981" s="330" t="s">
        <v>2718</v>
      </c>
      <c r="W981" s="330" t="b">
        <v>1</v>
      </c>
      <c r="X981" s="330">
        <v>2021.0</v>
      </c>
      <c r="Y981" s="330" t="s">
        <v>2736</v>
      </c>
      <c r="Z981" s="330" t="s">
        <v>2713</v>
      </c>
      <c r="AA981" s="330"/>
      <c r="AB981" s="332" t="s">
        <v>2767</v>
      </c>
      <c r="AC981" s="330" t="s">
        <v>2737</v>
      </c>
      <c r="AD981" s="330" t="s">
        <v>419</v>
      </c>
    </row>
    <row r="982" ht="15.75" customHeight="1">
      <c r="A982" s="329" t="s">
        <v>418</v>
      </c>
      <c r="B982" s="330" t="s">
        <v>2710</v>
      </c>
      <c r="C982" s="330">
        <v>969.0</v>
      </c>
      <c r="D982" s="330">
        <v>244.0</v>
      </c>
      <c r="E982" s="330" t="s">
        <v>974</v>
      </c>
      <c r="F982" s="330" t="s">
        <v>2742</v>
      </c>
      <c r="G982" s="330"/>
      <c r="H982" s="330" t="s">
        <v>962</v>
      </c>
      <c r="I982" s="330" t="s">
        <v>2739</v>
      </c>
      <c r="J982" s="330"/>
      <c r="K982" s="330" t="s">
        <v>1188</v>
      </c>
      <c r="L982" s="330" t="s">
        <v>2729</v>
      </c>
      <c r="M982" s="330"/>
      <c r="N982" s="330" t="s">
        <v>2719</v>
      </c>
      <c r="O982" s="330" t="s">
        <v>2735</v>
      </c>
      <c r="P982" s="330" t="s">
        <v>2766</v>
      </c>
      <c r="Q982" s="330" t="s">
        <v>2717</v>
      </c>
      <c r="R982" s="330" t="s">
        <v>2719</v>
      </c>
      <c r="S982" s="330" t="s">
        <v>2718</v>
      </c>
      <c r="T982" s="330" t="s">
        <v>2719</v>
      </c>
      <c r="U982" s="330">
        <v>0.0765983086234108</v>
      </c>
      <c r="V982" s="330" t="s">
        <v>2718</v>
      </c>
      <c r="W982" s="330" t="b">
        <v>1</v>
      </c>
      <c r="X982" s="330">
        <v>2021.0</v>
      </c>
      <c r="Y982" s="330" t="s">
        <v>2736</v>
      </c>
      <c r="Z982" s="330" t="s">
        <v>2713</v>
      </c>
      <c r="AA982" s="330"/>
      <c r="AB982" s="332" t="s">
        <v>2767</v>
      </c>
      <c r="AC982" s="330" t="s">
        <v>2737</v>
      </c>
      <c r="AD982" s="330" t="s">
        <v>419</v>
      </c>
    </row>
    <row r="983" ht="15.75" customHeight="1">
      <c r="A983" s="329" t="s">
        <v>418</v>
      </c>
      <c r="B983" s="330" t="s">
        <v>2710</v>
      </c>
      <c r="C983" s="330">
        <v>970.0</v>
      </c>
      <c r="D983" s="330">
        <v>244.0</v>
      </c>
      <c r="E983" s="330" t="s">
        <v>974</v>
      </c>
      <c r="F983" s="330" t="s">
        <v>2742</v>
      </c>
      <c r="G983" s="330"/>
      <c r="H983" s="330" t="s">
        <v>962</v>
      </c>
      <c r="I983" s="330" t="s">
        <v>2739</v>
      </c>
      <c r="J983" s="330"/>
      <c r="K983" s="330" t="s">
        <v>1188</v>
      </c>
      <c r="L983" s="330" t="s">
        <v>2729</v>
      </c>
      <c r="M983" s="330"/>
      <c r="N983" s="330" t="s">
        <v>2719</v>
      </c>
      <c r="O983" s="330" t="s">
        <v>2716</v>
      </c>
      <c r="P983" s="330" t="s">
        <v>2766</v>
      </c>
      <c r="Q983" s="330" t="s">
        <v>2717</v>
      </c>
      <c r="R983" s="330" t="s">
        <v>2719</v>
      </c>
      <c r="S983" s="330" t="s">
        <v>2718</v>
      </c>
      <c r="T983" s="330" t="s">
        <v>2719</v>
      </c>
      <c r="U983" s="330">
        <v>0.0758199506630047</v>
      </c>
      <c r="V983" s="330" t="s">
        <v>2718</v>
      </c>
      <c r="W983" s="330" t="b">
        <v>1</v>
      </c>
      <c r="X983" s="330">
        <v>2021.0</v>
      </c>
      <c r="Y983" s="330" t="s">
        <v>2736</v>
      </c>
      <c r="Z983" s="330" t="s">
        <v>2713</v>
      </c>
      <c r="AA983" s="330"/>
      <c r="AB983" s="332" t="s">
        <v>2767</v>
      </c>
      <c r="AC983" s="330" t="s">
        <v>2737</v>
      </c>
      <c r="AD983" s="330" t="s">
        <v>419</v>
      </c>
    </row>
    <row r="984" ht="15.75" customHeight="1">
      <c r="A984" s="329" t="s">
        <v>418</v>
      </c>
      <c r="B984" s="330" t="s">
        <v>2710</v>
      </c>
      <c r="C984" s="330">
        <v>971.0</v>
      </c>
      <c r="D984" s="330">
        <v>244.0</v>
      </c>
      <c r="E984" s="330" t="s">
        <v>974</v>
      </c>
      <c r="F984" s="330" t="s">
        <v>2742</v>
      </c>
      <c r="G984" s="330"/>
      <c r="H984" s="330" t="s">
        <v>962</v>
      </c>
      <c r="I984" s="330" t="s">
        <v>2739</v>
      </c>
      <c r="J984" s="330"/>
      <c r="K984" s="330" t="s">
        <v>1188</v>
      </c>
      <c r="L984" s="330" t="s">
        <v>2729</v>
      </c>
      <c r="M984" s="330"/>
      <c r="N984" s="330" t="s">
        <v>2719</v>
      </c>
      <c r="O984" s="330" t="s">
        <v>2724</v>
      </c>
      <c r="P984" s="330" t="s">
        <v>2766</v>
      </c>
      <c r="Q984" s="330" t="s">
        <v>2717</v>
      </c>
      <c r="R984" s="330" t="s">
        <v>2719</v>
      </c>
      <c r="S984" s="330" t="s">
        <v>2718</v>
      </c>
      <c r="T984" s="330" t="s">
        <v>2719</v>
      </c>
      <c r="U984" s="331">
        <v>1.64577929857919E-6</v>
      </c>
      <c r="V984" s="330" t="s">
        <v>2718</v>
      </c>
      <c r="W984" s="330" t="b">
        <v>1</v>
      </c>
      <c r="X984" s="330">
        <v>2021.0</v>
      </c>
      <c r="Y984" s="330" t="s">
        <v>2736</v>
      </c>
      <c r="Z984" s="330" t="s">
        <v>2713</v>
      </c>
      <c r="AA984" s="330"/>
      <c r="AB984" s="332" t="s">
        <v>2767</v>
      </c>
      <c r="AC984" s="330" t="s">
        <v>2737</v>
      </c>
      <c r="AD984" s="330" t="s">
        <v>419</v>
      </c>
    </row>
    <row r="985" ht="15.75" customHeight="1">
      <c r="A985" s="329" t="s">
        <v>418</v>
      </c>
      <c r="B985" s="330" t="s">
        <v>2710</v>
      </c>
      <c r="C985" s="330">
        <v>972.0</v>
      </c>
      <c r="D985" s="330">
        <v>244.0</v>
      </c>
      <c r="E985" s="330" t="s">
        <v>974</v>
      </c>
      <c r="F985" s="330" t="s">
        <v>2742</v>
      </c>
      <c r="G985" s="330"/>
      <c r="H985" s="330" t="s">
        <v>962</v>
      </c>
      <c r="I985" s="330" t="s">
        <v>2739</v>
      </c>
      <c r="J985" s="330"/>
      <c r="K985" s="330" t="s">
        <v>1188</v>
      </c>
      <c r="L985" s="330" t="s">
        <v>2729</v>
      </c>
      <c r="M985" s="330"/>
      <c r="N985" s="330" t="s">
        <v>2719</v>
      </c>
      <c r="O985" s="330" t="s">
        <v>2721</v>
      </c>
      <c r="P985" s="330" t="s">
        <v>2766</v>
      </c>
      <c r="Q985" s="330" t="s">
        <v>2717</v>
      </c>
      <c r="R985" s="330" t="s">
        <v>2719</v>
      </c>
      <c r="S985" s="330" t="s">
        <v>2718</v>
      </c>
      <c r="T985" s="330" t="s">
        <v>2719</v>
      </c>
      <c r="U985" s="331">
        <v>1.1516629177176E-5</v>
      </c>
      <c r="V985" s="330" t="s">
        <v>2718</v>
      </c>
      <c r="W985" s="330" t="b">
        <v>1</v>
      </c>
      <c r="X985" s="330">
        <v>2021.0</v>
      </c>
      <c r="Y985" s="330" t="s">
        <v>2736</v>
      </c>
      <c r="Z985" s="330" t="s">
        <v>2713</v>
      </c>
      <c r="AA985" s="330"/>
      <c r="AB985" s="332" t="s">
        <v>2767</v>
      </c>
      <c r="AC985" s="330" t="s">
        <v>2737</v>
      </c>
      <c r="AD985" s="330" t="s">
        <v>419</v>
      </c>
    </row>
    <row r="986" ht="15.75" customHeight="1">
      <c r="A986" s="329" t="s">
        <v>418</v>
      </c>
      <c r="B986" s="330" t="s">
        <v>2710</v>
      </c>
      <c r="C986" s="330">
        <v>973.0</v>
      </c>
      <c r="D986" s="330">
        <v>245.0</v>
      </c>
      <c r="E986" s="330" t="s">
        <v>974</v>
      </c>
      <c r="F986" s="330" t="s">
        <v>2743</v>
      </c>
      <c r="G986" s="330"/>
      <c r="H986" s="330" t="s">
        <v>962</v>
      </c>
      <c r="I986" s="330" t="s">
        <v>2732</v>
      </c>
      <c r="J986" s="330"/>
      <c r="K986" s="330" t="s">
        <v>1188</v>
      </c>
      <c r="L986" s="330" t="s">
        <v>2729</v>
      </c>
      <c r="M986" s="330"/>
      <c r="N986" s="330" t="s">
        <v>2719</v>
      </c>
      <c r="O986" s="330" t="s">
        <v>2735</v>
      </c>
      <c r="P986" s="330" t="s">
        <v>2766</v>
      </c>
      <c r="Q986" s="330" t="s">
        <v>2717</v>
      </c>
      <c r="R986" s="330" t="s">
        <v>2719</v>
      </c>
      <c r="S986" s="330" t="s">
        <v>2718</v>
      </c>
      <c r="T986" s="330" t="s">
        <v>2719</v>
      </c>
      <c r="U986" s="330">
        <v>0.241160486410578</v>
      </c>
      <c r="V986" s="330" t="s">
        <v>2718</v>
      </c>
      <c r="W986" s="330" t="b">
        <v>1</v>
      </c>
      <c r="X986" s="330">
        <v>2021.0</v>
      </c>
      <c r="Y986" s="330" t="s">
        <v>2736</v>
      </c>
      <c r="Z986" s="330" t="s">
        <v>2713</v>
      </c>
      <c r="AA986" s="330"/>
      <c r="AB986" s="332" t="s">
        <v>2767</v>
      </c>
      <c r="AC986" s="330" t="s">
        <v>2737</v>
      </c>
      <c r="AD986" s="330" t="s">
        <v>419</v>
      </c>
    </row>
    <row r="987" ht="15.75" customHeight="1">
      <c r="A987" s="329" t="s">
        <v>418</v>
      </c>
      <c r="B987" s="330" t="s">
        <v>2710</v>
      </c>
      <c r="C987" s="330">
        <v>974.0</v>
      </c>
      <c r="D987" s="330">
        <v>245.0</v>
      </c>
      <c r="E987" s="330" t="s">
        <v>974</v>
      </c>
      <c r="F987" s="330" t="s">
        <v>2743</v>
      </c>
      <c r="G987" s="330"/>
      <c r="H987" s="330" t="s">
        <v>962</v>
      </c>
      <c r="I987" s="330" t="s">
        <v>2732</v>
      </c>
      <c r="J987" s="330"/>
      <c r="K987" s="330" t="s">
        <v>1188</v>
      </c>
      <c r="L987" s="330" t="s">
        <v>2729</v>
      </c>
      <c r="M987" s="330"/>
      <c r="N987" s="330" t="s">
        <v>2719</v>
      </c>
      <c r="O987" s="330" t="s">
        <v>2716</v>
      </c>
      <c r="P987" s="330" t="s">
        <v>2766</v>
      </c>
      <c r="Q987" s="330" t="s">
        <v>2717</v>
      </c>
      <c r="R987" s="330" t="s">
        <v>2719</v>
      </c>
      <c r="S987" s="330" t="s">
        <v>2718</v>
      </c>
      <c r="T987" s="330" t="s">
        <v>2719</v>
      </c>
      <c r="U987" s="330">
        <v>0.239298427305603</v>
      </c>
      <c r="V987" s="330" t="s">
        <v>2718</v>
      </c>
      <c r="W987" s="330" t="b">
        <v>1</v>
      </c>
      <c r="X987" s="330">
        <v>2021.0</v>
      </c>
      <c r="Y987" s="330" t="s">
        <v>2736</v>
      </c>
      <c r="Z987" s="330" t="s">
        <v>2713</v>
      </c>
      <c r="AA987" s="330"/>
      <c r="AB987" s="332" t="s">
        <v>2767</v>
      </c>
      <c r="AC987" s="330" t="s">
        <v>2737</v>
      </c>
      <c r="AD987" s="330" t="s">
        <v>419</v>
      </c>
    </row>
    <row r="988" ht="15.75" customHeight="1">
      <c r="A988" s="329" t="s">
        <v>418</v>
      </c>
      <c r="B988" s="330" t="s">
        <v>2710</v>
      </c>
      <c r="C988" s="330">
        <v>975.0</v>
      </c>
      <c r="D988" s="330">
        <v>245.0</v>
      </c>
      <c r="E988" s="330" t="s">
        <v>974</v>
      </c>
      <c r="F988" s="330" t="s">
        <v>2743</v>
      </c>
      <c r="G988" s="330"/>
      <c r="H988" s="330" t="s">
        <v>962</v>
      </c>
      <c r="I988" s="330" t="s">
        <v>2732</v>
      </c>
      <c r="J988" s="330"/>
      <c r="K988" s="330" t="s">
        <v>1188</v>
      </c>
      <c r="L988" s="330" t="s">
        <v>2729</v>
      </c>
      <c r="M988" s="330"/>
      <c r="N988" s="330" t="s">
        <v>2719</v>
      </c>
      <c r="O988" s="330" t="s">
        <v>2724</v>
      </c>
      <c r="P988" s="330" t="s">
        <v>2766</v>
      </c>
      <c r="Q988" s="330" t="s">
        <v>2717</v>
      </c>
      <c r="R988" s="330" t="s">
        <v>2719</v>
      </c>
      <c r="S988" s="330" t="s">
        <v>2718</v>
      </c>
      <c r="T988" s="330" t="s">
        <v>2719</v>
      </c>
      <c r="U988" s="331">
        <v>6.24852048649228E-6</v>
      </c>
      <c r="V988" s="330" t="s">
        <v>2718</v>
      </c>
      <c r="W988" s="330" t="b">
        <v>1</v>
      </c>
      <c r="X988" s="330">
        <v>2021.0</v>
      </c>
      <c r="Y988" s="330" t="s">
        <v>2736</v>
      </c>
      <c r="Z988" s="330" t="s">
        <v>2713</v>
      </c>
      <c r="AA988" s="330"/>
      <c r="AB988" s="332" t="s">
        <v>2767</v>
      </c>
      <c r="AC988" s="330" t="s">
        <v>2737</v>
      </c>
      <c r="AD988" s="330" t="s">
        <v>419</v>
      </c>
    </row>
    <row r="989" ht="15.75" customHeight="1">
      <c r="A989" s="329" t="s">
        <v>418</v>
      </c>
      <c r="B989" s="330" t="s">
        <v>2710</v>
      </c>
      <c r="C989" s="330">
        <v>976.0</v>
      </c>
      <c r="D989" s="330">
        <v>245.0</v>
      </c>
      <c r="E989" s="330" t="s">
        <v>974</v>
      </c>
      <c r="F989" s="330" t="s">
        <v>2743</v>
      </c>
      <c r="G989" s="330"/>
      <c r="H989" s="330" t="s">
        <v>962</v>
      </c>
      <c r="I989" s="330" t="s">
        <v>2732</v>
      </c>
      <c r="J989" s="330"/>
      <c r="K989" s="330" t="s">
        <v>1188</v>
      </c>
      <c r="L989" s="330" t="s">
        <v>2729</v>
      </c>
      <c r="M989" s="330"/>
      <c r="N989" s="330" t="s">
        <v>2719</v>
      </c>
      <c r="O989" s="330" t="s">
        <v>2721</v>
      </c>
      <c r="P989" s="330" t="s">
        <v>2766</v>
      </c>
      <c r="Q989" s="330" t="s">
        <v>2717</v>
      </c>
      <c r="R989" s="330" t="s">
        <v>2719</v>
      </c>
      <c r="S989" s="330" t="s">
        <v>2718</v>
      </c>
      <c r="T989" s="330" t="s">
        <v>2719</v>
      </c>
      <c r="U989" s="331">
        <v>2.48549094659922E-7</v>
      </c>
      <c r="V989" s="330" t="s">
        <v>2718</v>
      </c>
      <c r="W989" s="330" t="b">
        <v>1</v>
      </c>
      <c r="X989" s="330">
        <v>2021.0</v>
      </c>
      <c r="Y989" s="330" t="s">
        <v>2736</v>
      </c>
      <c r="Z989" s="330" t="s">
        <v>2713</v>
      </c>
      <c r="AA989" s="330"/>
      <c r="AB989" s="332" t="s">
        <v>2767</v>
      </c>
      <c r="AC989" s="330" t="s">
        <v>2737</v>
      </c>
      <c r="AD989" s="330" t="s">
        <v>419</v>
      </c>
    </row>
    <row r="990" ht="15.75" customHeight="1">
      <c r="A990" s="329" t="s">
        <v>418</v>
      </c>
      <c r="B990" s="330" t="s">
        <v>2710</v>
      </c>
      <c r="C990" s="330">
        <v>977.0</v>
      </c>
      <c r="D990" s="330">
        <v>246.0</v>
      </c>
      <c r="E990" s="330" t="s">
        <v>974</v>
      </c>
      <c r="F990" s="330" t="s">
        <v>2743</v>
      </c>
      <c r="G990" s="330"/>
      <c r="H990" s="330" t="s">
        <v>962</v>
      </c>
      <c r="I990" s="330" t="s">
        <v>2738</v>
      </c>
      <c r="J990" s="330"/>
      <c r="K990" s="330" t="s">
        <v>1188</v>
      </c>
      <c r="L990" s="330" t="s">
        <v>2729</v>
      </c>
      <c r="M990" s="330"/>
      <c r="N990" s="330" t="s">
        <v>2719</v>
      </c>
      <c r="O990" s="330" t="s">
        <v>2735</v>
      </c>
      <c r="P990" s="330" t="s">
        <v>2766</v>
      </c>
      <c r="Q990" s="330" t="s">
        <v>2717</v>
      </c>
      <c r="R990" s="330" t="s">
        <v>2719</v>
      </c>
      <c r="S990" s="330" t="s">
        <v>2718</v>
      </c>
      <c r="T990" s="330" t="s">
        <v>2719</v>
      </c>
      <c r="U990" s="330">
        <v>0.210473793542694</v>
      </c>
      <c r="V990" s="330" t="s">
        <v>2718</v>
      </c>
      <c r="W990" s="330" t="b">
        <v>1</v>
      </c>
      <c r="X990" s="330">
        <v>2021.0</v>
      </c>
      <c r="Y990" s="330" t="s">
        <v>2736</v>
      </c>
      <c r="Z990" s="330" t="s">
        <v>2713</v>
      </c>
      <c r="AA990" s="330"/>
      <c r="AB990" s="332" t="s">
        <v>2767</v>
      </c>
      <c r="AC990" s="330" t="s">
        <v>2737</v>
      </c>
      <c r="AD990" s="330" t="s">
        <v>419</v>
      </c>
    </row>
    <row r="991" ht="15.75" customHeight="1">
      <c r="A991" s="329" t="s">
        <v>418</v>
      </c>
      <c r="B991" s="330" t="s">
        <v>2710</v>
      </c>
      <c r="C991" s="330">
        <v>978.0</v>
      </c>
      <c r="D991" s="330">
        <v>246.0</v>
      </c>
      <c r="E991" s="330" t="s">
        <v>974</v>
      </c>
      <c r="F991" s="330" t="s">
        <v>2743</v>
      </c>
      <c r="G991" s="330"/>
      <c r="H991" s="330" t="s">
        <v>962</v>
      </c>
      <c r="I991" s="330" t="s">
        <v>2738</v>
      </c>
      <c r="J991" s="330"/>
      <c r="K991" s="330" t="s">
        <v>1188</v>
      </c>
      <c r="L991" s="330" t="s">
        <v>2729</v>
      </c>
      <c r="M991" s="330"/>
      <c r="N991" s="330" t="s">
        <v>2719</v>
      </c>
      <c r="O991" s="330" t="s">
        <v>2716</v>
      </c>
      <c r="P991" s="330" t="s">
        <v>2766</v>
      </c>
      <c r="Q991" s="330" t="s">
        <v>2717</v>
      </c>
      <c r="R991" s="330" t="s">
        <v>2719</v>
      </c>
      <c r="S991" s="330" t="s">
        <v>2718</v>
      </c>
      <c r="T991" s="330" t="s">
        <v>2719</v>
      </c>
      <c r="U991" s="330">
        <v>0.209747183628071</v>
      </c>
      <c r="V991" s="330" t="s">
        <v>2718</v>
      </c>
      <c r="W991" s="330" t="b">
        <v>1</v>
      </c>
      <c r="X991" s="330">
        <v>2021.0</v>
      </c>
      <c r="Y991" s="330" t="s">
        <v>2736</v>
      </c>
      <c r="Z991" s="330" t="s">
        <v>2713</v>
      </c>
      <c r="AA991" s="330"/>
      <c r="AB991" s="332" t="s">
        <v>2767</v>
      </c>
      <c r="AC991" s="330" t="s">
        <v>2737</v>
      </c>
      <c r="AD991" s="330" t="s">
        <v>419</v>
      </c>
    </row>
    <row r="992" ht="15.75" customHeight="1">
      <c r="A992" s="329" t="s">
        <v>418</v>
      </c>
      <c r="B992" s="330" t="s">
        <v>2710</v>
      </c>
      <c r="C992" s="330">
        <v>979.0</v>
      </c>
      <c r="D992" s="330">
        <v>246.0</v>
      </c>
      <c r="E992" s="330" t="s">
        <v>974</v>
      </c>
      <c r="F992" s="330" t="s">
        <v>2743</v>
      </c>
      <c r="G992" s="330"/>
      <c r="H992" s="330" t="s">
        <v>962</v>
      </c>
      <c r="I992" s="330" t="s">
        <v>2738</v>
      </c>
      <c r="J992" s="330"/>
      <c r="K992" s="330" t="s">
        <v>1188</v>
      </c>
      <c r="L992" s="330" t="s">
        <v>2729</v>
      </c>
      <c r="M992" s="330"/>
      <c r="N992" s="330" t="s">
        <v>2719</v>
      </c>
      <c r="O992" s="330" t="s">
        <v>2724</v>
      </c>
      <c r="P992" s="330" t="s">
        <v>2766</v>
      </c>
      <c r="Q992" s="330" t="s">
        <v>2717</v>
      </c>
      <c r="R992" s="330" t="s">
        <v>2719</v>
      </c>
      <c r="S992" s="330" t="s">
        <v>2718</v>
      </c>
      <c r="T992" s="330" t="s">
        <v>2719</v>
      </c>
      <c r="U992" s="331">
        <v>1.64577929857919E-6</v>
      </c>
      <c r="V992" s="330" t="s">
        <v>2718</v>
      </c>
      <c r="W992" s="330" t="b">
        <v>1</v>
      </c>
      <c r="X992" s="330">
        <v>2021.0</v>
      </c>
      <c r="Y992" s="330" t="s">
        <v>2736</v>
      </c>
      <c r="Z992" s="330" t="s">
        <v>2713</v>
      </c>
      <c r="AA992" s="330"/>
      <c r="AB992" s="332" t="s">
        <v>2767</v>
      </c>
      <c r="AC992" s="330" t="s">
        <v>2737</v>
      </c>
      <c r="AD992" s="330" t="s">
        <v>419</v>
      </c>
    </row>
    <row r="993" ht="15.75" customHeight="1">
      <c r="A993" s="329" t="s">
        <v>418</v>
      </c>
      <c r="B993" s="330" t="s">
        <v>2710</v>
      </c>
      <c r="C993" s="330">
        <v>980.0</v>
      </c>
      <c r="D993" s="330">
        <v>246.0</v>
      </c>
      <c r="E993" s="330" t="s">
        <v>974</v>
      </c>
      <c r="F993" s="330" t="s">
        <v>2743</v>
      </c>
      <c r="G993" s="330"/>
      <c r="H993" s="330" t="s">
        <v>962</v>
      </c>
      <c r="I993" s="330" t="s">
        <v>2738</v>
      </c>
      <c r="J993" s="330"/>
      <c r="K993" s="330" t="s">
        <v>1188</v>
      </c>
      <c r="L993" s="330" t="s">
        <v>2729</v>
      </c>
      <c r="M993" s="330"/>
      <c r="N993" s="330" t="s">
        <v>2719</v>
      </c>
      <c r="O993" s="330" t="s">
        <v>2721</v>
      </c>
      <c r="P993" s="330" t="s">
        <v>2766</v>
      </c>
      <c r="Q993" s="330" t="s">
        <v>2717</v>
      </c>
      <c r="R993" s="330" t="s">
        <v>2719</v>
      </c>
      <c r="S993" s="330" t="s">
        <v>2718</v>
      </c>
      <c r="T993" s="330" t="s">
        <v>2719</v>
      </c>
      <c r="U993" s="331">
        <v>9.522432798536E-6</v>
      </c>
      <c r="V993" s="330" t="s">
        <v>2718</v>
      </c>
      <c r="W993" s="330" t="b">
        <v>1</v>
      </c>
      <c r="X993" s="330">
        <v>2021.0</v>
      </c>
      <c r="Y993" s="330" t="s">
        <v>2736</v>
      </c>
      <c r="Z993" s="330" t="s">
        <v>2713</v>
      </c>
      <c r="AA993" s="330"/>
      <c r="AB993" s="332" t="s">
        <v>2767</v>
      </c>
      <c r="AC993" s="330" t="s">
        <v>2737</v>
      </c>
      <c r="AD993" s="330" t="s">
        <v>419</v>
      </c>
    </row>
    <row r="994" ht="15.75" customHeight="1">
      <c r="A994" s="329" t="s">
        <v>418</v>
      </c>
      <c r="B994" s="330" t="s">
        <v>2710</v>
      </c>
      <c r="C994" s="330">
        <v>981.0</v>
      </c>
      <c r="D994" s="330">
        <v>247.0</v>
      </c>
      <c r="E994" s="330" t="s">
        <v>974</v>
      </c>
      <c r="F994" s="330" t="s">
        <v>2743</v>
      </c>
      <c r="G994" s="330"/>
      <c r="H994" s="330" t="s">
        <v>962</v>
      </c>
      <c r="I994" s="330" t="s">
        <v>2739</v>
      </c>
      <c r="J994" s="330"/>
      <c r="K994" s="330" t="s">
        <v>1188</v>
      </c>
      <c r="L994" s="330" t="s">
        <v>2729</v>
      </c>
      <c r="M994" s="330"/>
      <c r="N994" s="330" t="s">
        <v>2719</v>
      </c>
      <c r="O994" s="330" t="s">
        <v>2735</v>
      </c>
      <c r="P994" s="330" t="s">
        <v>2766</v>
      </c>
      <c r="Q994" s="330" t="s">
        <v>2717</v>
      </c>
      <c r="R994" s="330" t="s">
        <v>2719</v>
      </c>
      <c r="S994" s="330" t="s">
        <v>2718</v>
      </c>
      <c r="T994" s="330" t="s">
        <v>2719</v>
      </c>
      <c r="U994" s="330">
        <v>0.054636759230492</v>
      </c>
      <c r="V994" s="330" t="s">
        <v>2718</v>
      </c>
      <c r="W994" s="330" t="b">
        <v>1</v>
      </c>
      <c r="X994" s="330">
        <v>2021.0</v>
      </c>
      <c r="Y994" s="330" t="s">
        <v>2736</v>
      </c>
      <c r="Z994" s="330" t="s">
        <v>2713</v>
      </c>
      <c r="AA994" s="330"/>
      <c r="AB994" s="332" t="s">
        <v>2767</v>
      </c>
      <c r="AC994" s="330" t="s">
        <v>2737</v>
      </c>
      <c r="AD994" s="330" t="s">
        <v>419</v>
      </c>
    </row>
    <row r="995" ht="15.75" customHeight="1">
      <c r="A995" s="329" t="s">
        <v>418</v>
      </c>
      <c r="B995" s="330" t="s">
        <v>2710</v>
      </c>
      <c r="C995" s="330">
        <v>982.0</v>
      </c>
      <c r="D995" s="330">
        <v>247.0</v>
      </c>
      <c r="E995" s="330" t="s">
        <v>974</v>
      </c>
      <c r="F995" s="330" t="s">
        <v>2743</v>
      </c>
      <c r="G995" s="330"/>
      <c r="H995" s="330" t="s">
        <v>962</v>
      </c>
      <c r="I995" s="330" t="s">
        <v>2739</v>
      </c>
      <c r="J995" s="330"/>
      <c r="K995" s="330" t="s">
        <v>1188</v>
      </c>
      <c r="L995" s="330" t="s">
        <v>2729</v>
      </c>
      <c r="M995" s="330"/>
      <c r="N995" s="330" t="s">
        <v>2719</v>
      </c>
      <c r="O995" s="330" t="s">
        <v>2716</v>
      </c>
      <c r="P995" s="330" t="s">
        <v>2766</v>
      </c>
      <c r="Q995" s="330" t="s">
        <v>2717</v>
      </c>
      <c r="R995" s="330" t="s">
        <v>2719</v>
      </c>
      <c r="S995" s="330" t="s">
        <v>2718</v>
      </c>
      <c r="T995" s="330" t="s">
        <v>2719</v>
      </c>
      <c r="U995" s="330">
        <v>0.0540821414989995</v>
      </c>
      <c r="V995" s="330" t="s">
        <v>2718</v>
      </c>
      <c r="W995" s="330" t="b">
        <v>1</v>
      </c>
      <c r="X995" s="330">
        <v>2021.0</v>
      </c>
      <c r="Y995" s="330" t="s">
        <v>2736</v>
      </c>
      <c r="Z995" s="330" t="s">
        <v>2713</v>
      </c>
      <c r="AA995" s="330"/>
      <c r="AB995" s="332" t="s">
        <v>2767</v>
      </c>
      <c r="AC995" s="330" t="s">
        <v>2737</v>
      </c>
      <c r="AD995" s="330" t="s">
        <v>419</v>
      </c>
    </row>
    <row r="996" ht="15.75" customHeight="1">
      <c r="A996" s="329" t="s">
        <v>418</v>
      </c>
      <c r="B996" s="330" t="s">
        <v>2710</v>
      </c>
      <c r="C996" s="330">
        <v>983.0</v>
      </c>
      <c r="D996" s="330">
        <v>247.0</v>
      </c>
      <c r="E996" s="330" t="s">
        <v>974</v>
      </c>
      <c r="F996" s="330" t="s">
        <v>2743</v>
      </c>
      <c r="G996" s="330"/>
      <c r="H996" s="330" t="s">
        <v>962</v>
      </c>
      <c r="I996" s="330" t="s">
        <v>2739</v>
      </c>
      <c r="J996" s="330"/>
      <c r="K996" s="330" t="s">
        <v>1188</v>
      </c>
      <c r="L996" s="330" t="s">
        <v>2729</v>
      </c>
      <c r="M996" s="330"/>
      <c r="N996" s="330" t="s">
        <v>2719</v>
      </c>
      <c r="O996" s="330" t="s">
        <v>2724</v>
      </c>
      <c r="P996" s="330" t="s">
        <v>2766</v>
      </c>
      <c r="Q996" s="330" t="s">
        <v>2717</v>
      </c>
      <c r="R996" s="330" t="s">
        <v>2719</v>
      </c>
      <c r="S996" s="330" t="s">
        <v>2718</v>
      </c>
      <c r="T996" s="330" t="s">
        <v>2719</v>
      </c>
      <c r="U996" s="331">
        <v>1.18151419444664E-6</v>
      </c>
      <c r="V996" s="330" t="s">
        <v>2718</v>
      </c>
      <c r="W996" s="330" t="b">
        <v>1</v>
      </c>
      <c r="X996" s="330">
        <v>2021.0</v>
      </c>
      <c r="Y996" s="330" t="s">
        <v>2736</v>
      </c>
      <c r="Z996" s="330" t="s">
        <v>2713</v>
      </c>
      <c r="AA996" s="330"/>
      <c r="AB996" s="332" t="s">
        <v>2767</v>
      </c>
      <c r="AC996" s="330" t="s">
        <v>2737</v>
      </c>
      <c r="AD996" s="330" t="s">
        <v>419</v>
      </c>
    </row>
    <row r="997" ht="15.75" customHeight="1">
      <c r="A997" s="329" t="s">
        <v>418</v>
      </c>
      <c r="B997" s="330" t="s">
        <v>2710</v>
      </c>
      <c r="C997" s="330">
        <v>984.0</v>
      </c>
      <c r="D997" s="330">
        <v>247.0</v>
      </c>
      <c r="E997" s="330" t="s">
        <v>974</v>
      </c>
      <c r="F997" s="330" t="s">
        <v>2743</v>
      </c>
      <c r="G997" s="330"/>
      <c r="H997" s="330" t="s">
        <v>962</v>
      </c>
      <c r="I997" s="330" t="s">
        <v>2739</v>
      </c>
      <c r="J997" s="330"/>
      <c r="K997" s="330" t="s">
        <v>1188</v>
      </c>
      <c r="L997" s="330" t="s">
        <v>2729</v>
      </c>
      <c r="M997" s="330"/>
      <c r="N997" s="330" t="s">
        <v>2719</v>
      </c>
      <c r="O997" s="330" t="s">
        <v>2721</v>
      </c>
      <c r="P997" s="330" t="s">
        <v>2766</v>
      </c>
      <c r="Q997" s="330" t="s">
        <v>2717</v>
      </c>
      <c r="R997" s="330" t="s">
        <v>2719</v>
      </c>
      <c r="S997" s="330" t="s">
        <v>2718</v>
      </c>
      <c r="T997" s="330" t="s">
        <v>2719</v>
      </c>
      <c r="U997" s="331">
        <v>8.101060061888E-6</v>
      </c>
      <c r="V997" s="330" t="s">
        <v>2718</v>
      </c>
      <c r="W997" s="330" t="b">
        <v>1</v>
      </c>
      <c r="X997" s="330">
        <v>2021.0</v>
      </c>
      <c r="Y997" s="330" t="s">
        <v>2736</v>
      </c>
      <c r="Z997" s="330" t="s">
        <v>2713</v>
      </c>
      <c r="AA997" s="330"/>
      <c r="AB997" s="332" t="s">
        <v>2767</v>
      </c>
      <c r="AC997" s="330" t="s">
        <v>2737</v>
      </c>
      <c r="AD997" s="330" t="s">
        <v>419</v>
      </c>
    </row>
    <row r="998" ht="15.75" customHeight="1">
      <c r="A998" s="329" t="s">
        <v>418</v>
      </c>
      <c r="B998" s="330" t="s">
        <v>2710</v>
      </c>
      <c r="C998" s="330">
        <v>985.0</v>
      </c>
      <c r="D998" s="330">
        <v>248.0</v>
      </c>
      <c r="E998" s="330" t="s">
        <v>974</v>
      </c>
      <c r="F998" s="330" t="s">
        <v>2743</v>
      </c>
      <c r="G998" s="330"/>
      <c r="H998" s="330" t="s">
        <v>962</v>
      </c>
      <c r="I998" s="330" t="s">
        <v>2744</v>
      </c>
      <c r="J998" s="330"/>
      <c r="K998" s="330" t="s">
        <v>1188</v>
      </c>
      <c r="L998" s="330" t="s">
        <v>2729</v>
      </c>
      <c r="M998" s="330"/>
      <c r="N998" s="330" t="s">
        <v>2719</v>
      </c>
      <c r="O998" s="330" t="s">
        <v>2735</v>
      </c>
      <c r="P998" s="330" t="s">
        <v>2766</v>
      </c>
      <c r="Q998" s="330" t="s">
        <v>2717</v>
      </c>
      <c r="R998" s="330" t="s">
        <v>2719</v>
      </c>
      <c r="S998" s="330" t="s">
        <v>2718</v>
      </c>
      <c r="T998" s="330" t="s">
        <v>2719</v>
      </c>
      <c r="U998" s="330">
        <v>0.245479756670436</v>
      </c>
      <c r="V998" s="330" t="s">
        <v>2718</v>
      </c>
      <c r="W998" s="330" t="b">
        <v>1</v>
      </c>
      <c r="X998" s="330">
        <v>2021.0</v>
      </c>
      <c r="Y998" s="330" t="s">
        <v>2736</v>
      </c>
      <c r="Z998" s="330" t="s">
        <v>2713</v>
      </c>
      <c r="AA998" s="330"/>
      <c r="AB998" s="332" t="s">
        <v>2767</v>
      </c>
      <c r="AC998" s="330" t="s">
        <v>2737</v>
      </c>
      <c r="AD998" s="330" t="s">
        <v>419</v>
      </c>
    </row>
    <row r="999" ht="15.75" customHeight="1">
      <c r="A999" s="329" t="s">
        <v>418</v>
      </c>
      <c r="B999" s="330" t="s">
        <v>2710</v>
      </c>
      <c r="C999" s="330">
        <v>986.0</v>
      </c>
      <c r="D999" s="330">
        <v>248.0</v>
      </c>
      <c r="E999" s="330" t="s">
        <v>974</v>
      </c>
      <c r="F999" s="330" t="s">
        <v>2743</v>
      </c>
      <c r="G999" s="330"/>
      <c r="H999" s="330" t="s">
        <v>962</v>
      </c>
      <c r="I999" s="330" t="s">
        <v>2744</v>
      </c>
      <c r="J999" s="330"/>
      <c r="K999" s="330" t="s">
        <v>1188</v>
      </c>
      <c r="L999" s="330" t="s">
        <v>2729</v>
      </c>
      <c r="M999" s="330"/>
      <c r="N999" s="330" t="s">
        <v>2719</v>
      </c>
      <c r="O999" s="330" t="s">
        <v>2716</v>
      </c>
      <c r="P999" s="330" t="s">
        <v>2766</v>
      </c>
      <c r="Q999" s="330" t="s">
        <v>2717</v>
      </c>
      <c r="R999" s="330" t="s">
        <v>2719</v>
      </c>
      <c r="S999" s="330" t="s">
        <v>2718</v>
      </c>
      <c r="T999" s="330" t="s">
        <v>2719</v>
      </c>
      <c r="U999" s="330">
        <v>0.243747941702809</v>
      </c>
      <c r="V999" s="330" t="s">
        <v>2718</v>
      </c>
      <c r="W999" s="330" t="b">
        <v>1</v>
      </c>
      <c r="X999" s="330">
        <v>2021.0</v>
      </c>
      <c r="Y999" s="330" t="s">
        <v>2736</v>
      </c>
      <c r="Z999" s="330" t="s">
        <v>2713</v>
      </c>
      <c r="AA999" s="330"/>
      <c r="AB999" s="332" t="s">
        <v>2767</v>
      </c>
      <c r="AC999" s="330" t="s">
        <v>2737</v>
      </c>
      <c r="AD999" s="330" t="s">
        <v>419</v>
      </c>
    </row>
    <row r="1000" ht="15.75" customHeight="1">
      <c r="A1000" s="329" t="s">
        <v>418</v>
      </c>
      <c r="B1000" s="330" t="s">
        <v>2710</v>
      </c>
      <c r="C1000" s="330">
        <v>987.0</v>
      </c>
      <c r="D1000" s="330">
        <v>248.0</v>
      </c>
      <c r="E1000" s="330" t="s">
        <v>974</v>
      </c>
      <c r="F1000" s="330" t="s">
        <v>2743</v>
      </c>
      <c r="G1000" s="330"/>
      <c r="H1000" s="330" t="s">
        <v>962</v>
      </c>
      <c r="I1000" s="330" t="s">
        <v>2744</v>
      </c>
      <c r="J1000" s="330"/>
      <c r="K1000" s="330" t="s">
        <v>1188</v>
      </c>
      <c r="L1000" s="330" t="s">
        <v>2729</v>
      </c>
      <c r="M1000" s="330"/>
      <c r="N1000" s="330" t="s">
        <v>2719</v>
      </c>
      <c r="O1000" s="330" t="s">
        <v>2724</v>
      </c>
      <c r="P1000" s="330" t="s">
        <v>2766</v>
      </c>
      <c r="Q1000" s="330" t="s">
        <v>2717</v>
      </c>
      <c r="R1000" s="330" t="s">
        <v>2719</v>
      </c>
      <c r="S1000" s="330" t="s">
        <v>2718</v>
      </c>
      <c r="T1000" s="330" t="s">
        <v>2719</v>
      </c>
      <c r="U1000" s="331">
        <v>1.87791185064563E-6</v>
      </c>
      <c r="V1000" s="330" t="s">
        <v>2718</v>
      </c>
      <c r="W1000" s="330" t="b">
        <v>1</v>
      </c>
      <c r="X1000" s="330">
        <v>2021.0</v>
      </c>
      <c r="Y1000" s="330" t="s">
        <v>2736</v>
      </c>
      <c r="Z1000" s="330" t="s">
        <v>2713</v>
      </c>
      <c r="AA1000" s="330"/>
      <c r="AB1000" s="332" t="s">
        <v>2767</v>
      </c>
      <c r="AC1000" s="330" t="s">
        <v>2737</v>
      </c>
      <c r="AD1000" s="330" t="s">
        <v>419</v>
      </c>
    </row>
    <row r="1001" ht="15.75" customHeight="1">
      <c r="A1001" s="329" t="s">
        <v>418</v>
      </c>
      <c r="B1001" s="330" t="s">
        <v>2710</v>
      </c>
      <c r="C1001" s="330">
        <v>988.0</v>
      </c>
      <c r="D1001" s="330">
        <v>248.0</v>
      </c>
      <c r="E1001" s="330" t="s">
        <v>974</v>
      </c>
      <c r="F1001" s="330" t="s">
        <v>2743</v>
      </c>
      <c r="G1001" s="330"/>
      <c r="H1001" s="330" t="s">
        <v>962</v>
      </c>
      <c r="I1001" s="330" t="s">
        <v>2744</v>
      </c>
      <c r="J1001" s="330"/>
      <c r="K1001" s="330" t="s">
        <v>1188</v>
      </c>
      <c r="L1001" s="330" t="s">
        <v>2729</v>
      </c>
      <c r="M1001" s="330"/>
      <c r="N1001" s="330" t="s">
        <v>2719</v>
      </c>
      <c r="O1001" s="330" t="s">
        <v>2721</v>
      </c>
      <c r="P1001" s="330" t="s">
        <v>2766</v>
      </c>
      <c r="Q1001" s="330" t="s">
        <v>2717</v>
      </c>
      <c r="R1001" s="330" t="s">
        <v>2719</v>
      </c>
      <c r="S1001" s="330" t="s">
        <v>2718</v>
      </c>
      <c r="T1001" s="330" t="s">
        <v>2719</v>
      </c>
      <c r="U1001" s="331">
        <v>4.708788944536E-5</v>
      </c>
      <c r="V1001" s="330" t="s">
        <v>2718</v>
      </c>
      <c r="W1001" s="330" t="b">
        <v>1</v>
      </c>
      <c r="X1001" s="330">
        <v>2021.0</v>
      </c>
      <c r="Y1001" s="330" t="s">
        <v>2736</v>
      </c>
      <c r="Z1001" s="330" t="s">
        <v>2713</v>
      </c>
      <c r="AA1001" s="330"/>
      <c r="AB1001" s="332" t="s">
        <v>2767</v>
      </c>
      <c r="AC1001" s="330" t="s">
        <v>2737</v>
      </c>
      <c r="AD1001" s="330" t="s">
        <v>419</v>
      </c>
    </row>
    <row r="1002" ht="15.75" customHeight="1">
      <c r="A1002" s="329" t="s">
        <v>418</v>
      </c>
      <c r="B1002" s="330" t="s">
        <v>2710</v>
      </c>
      <c r="C1002" s="330">
        <v>989.0</v>
      </c>
      <c r="D1002" s="330">
        <v>249.0</v>
      </c>
      <c r="E1002" s="330" t="s">
        <v>974</v>
      </c>
      <c r="F1002" s="330" t="s">
        <v>2743</v>
      </c>
      <c r="G1002" s="330"/>
      <c r="H1002" s="330" t="s">
        <v>962</v>
      </c>
      <c r="I1002" s="330" t="s">
        <v>2745</v>
      </c>
      <c r="J1002" s="330"/>
      <c r="K1002" s="330" t="s">
        <v>1188</v>
      </c>
      <c r="L1002" s="330" t="s">
        <v>2729</v>
      </c>
      <c r="M1002" s="330"/>
      <c r="N1002" s="330" t="s">
        <v>2719</v>
      </c>
      <c r="O1002" s="330" t="s">
        <v>2735</v>
      </c>
      <c r="P1002" s="330" t="s">
        <v>2766</v>
      </c>
      <c r="Q1002" s="330" t="s">
        <v>2717</v>
      </c>
      <c r="R1002" s="330" t="s">
        <v>2719</v>
      </c>
      <c r="S1002" s="330" t="s">
        <v>2718</v>
      </c>
      <c r="T1002" s="330" t="s">
        <v>2719</v>
      </c>
      <c r="U1002" s="330">
        <v>0.269999440764536</v>
      </c>
      <c r="V1002" s="330" t="s">
        <v>2718</v>
      </c>
      <c r="W1002" s="330" t="b">
        <v>1</v>
      </c>
      <c r="X1002" s="330">
        <v>2021.0</v>
      </c>
      <c r="Y1002" s="330" t="s">
        <v>2736</v>
      </c>
      <c r="Z1002" s="330" t="s">
        <v>2713</v>
      </c>
      <c r="AA1002" s="330"/>
      <c r="AB1002" s="332" t="s">
        <v>2767</v>
      </c>
      <c r="AC1002" s="330" t="s">
        <v>2737</v>
      </c>
      <c r="AD1002" s="330" t="s">
        <v>419</v>
      </c>
    </row>
    <row r="1003" ht="15.75" customHeight="1">
      <c r="A1003" s="329" t="s">
        <v>418</v>
      </c>
      <c r="B1003" s="330" t="s">
        <v>2710</v>
      </c>
      <c r="C1003" s="330">
        <v>990.0</v>
      </c>
      <c r="D1003" s="330">
        <v>249.0</v>
      </c>
      <c r="E1003" s="330" t="s">
        <v>974</v>
      </c>
      <c r="F1003" s="330" t="s">
        <v>2743</v>
      </c>
      <c r="G1003" s="330"/>
      <c r="H1003" s="330" t="s">
        <v>962</v>
      </c>
      <c r="I1003" s="330" t="s">
        <v>2745</v>
      </c>
      <c r="J1003" s="330"/>
      <c r="K1003" s="330" t="s">
        <v>1188</v>
      </c>
      <c r="L1003" s="330" t="s">
        <v>2729</v>
      </c>
      <c r="M1003" s="330"/>
      <c r="N1003" s="330" t="s">
        <v>2719</v>
      </c>
      <c r="O1003" s="330" t="s">
        <v>2716</v>
      </c>
      <c r="P1003" s="330" t="s">
        <v>2766</v>
      </c>
      <c r="Q1003" s="330" t="s">
        <v>2717</v>
      </c>
      <c r="R1003" s="330" t="s">
        <v>2719</v>
      </c>
      <c r="S1003" s="330" t="s">
        <v>2718</v>
      </c>
      <c r="T1003" s="330" t="s">
        <v>2719</v>
      </c>
      <c r="U1003" s="330">
        <v>0.269401181850945</v>
      </c>
      <c r="V1003" s="330" t="s">
        <v>2718</v>
      </c>
      <c r="W1003" s="330" t="b">
        <v>1</v>
      </c>
      <c r="X1003" s="330">
        <v>2021.0</v>
      </c>
      <c r="Y1003" s="330" t="s">
        <v>2736</v>
      </c>
      <c r="Z1003" s="330" t="s">
        <v>2713</v>
      </c>
      <c r="AA1003" s="330"/>
      <c r="AB1003" s="332" t="s">
        <v>2767</v>
      </c>
      <c r="AC1003" s="330" t="s">
        <v>2737</v>
      </c>
      <c r="AD1003" s="330" t="s">
        <v>419</v>
      </c>
    </row>
    <row r="1004" ht="15.75" customHeight="1">
      <c r="A1004" s="329" t="s">
        <v>418</v>
      </c>
      <c r="B1004" s="330" t="s">
        <v>2710</v>
      </c>
      <c r="C1004" s="330">
        <v>991.0</v>
      </c>
      <c r="D1004" s="330">
        <v>249.0</v>
      </c>
      <c r="E1004" s="330" t="s">
        <v>974</v>
      </c>
      <c r="F1004" s="330" t="s">
        <v>2743</v>
      </c>
      <c r="G1004" s="330"/>
      <c r="H1004" s="330" t="s">
        <v>962</v>
      </c>
      <c r="I1004" s="330" t="s">
        <v>2745</v>
      </c>
      <c r="J1004" s="330"/>
      <c r="K1004" s="330" t="s">
        <v>1188</v>
      </c>
      <c r="L1004" s="330" t="s">
        <v>2729</v>
      </c>
      <c r="M1004" s="330"/>
      <c r="N1004" s="330" t="s">
        <v>2719</v>
      </c>
      <c r="O1004" s="330" t="s">
        <v>2724</v>
      </c>
      <c r="P1004" s="330" t="s">
        <v>2766</v>
      </c>
      <c r="Q1004" s="330" t="s">
        <v>2717</v>
      </c>
      <c r="R1004" s="330" t="s">
        <v>2719</v>
      </c>
      <c r="S1004" s="330" t="s">
        <v>2718</v>
      </c>
      <c r="T1004" s="330" t="s">
        <v>2719</v>
      </c>
      <c r="U1004" s="331">
        <v>1.87791185064563E-6</v>
      </c>
      <c r="V1004" s="330" t="s">
        <v>2718</v>
      </c>
      <c r="W1004" s="330" t="b">
        <v>1</v>
      </c>
      <c r="X1004" s="330">
        <v>2021.0</v>
      </c>
      <c r="Y1004" s="330" t="s">
        <v>2736</v>
      </c>
      <c r="Z1004" s="330" t="s">
        <v>2713</v>
      </c>
      <c r="AA1004" s="330"/>
      <c r="AB1004" s="332" t="s">
        <v>2767</v>
      </c>
      <c r="AC1004" s="330" t="s">
        <v>2737</v>
      </c>
      <c r="AD1004" s="330" t="s">
        <v>419</v>
      </c>
    </row>
    <row r="1005" ht="15.75" customHeight="1">
      <c r="A1005" s="329" t="s">
        <v>418</v>
      </c>
      <c r="B1005" s="330" t="s">
        <v>2710</v>
      </c>
      <c r="C1005" s="330">
        <v>992.0</v>
      </c>
      <c r="D1005" s="330">
        <v>249.0</v>
      </c>
      <c r="E1005" s="330" t="s">
        <v>974</v>
      </c>
      <c r="F1005" s="330" t="s">
        <v>2743</v>
      </c>
      <c r="G1005" s="330"/>
      <c r="H1005" s="330" t="s">
        <v>962</v>
      </c>
      <c r="I1005" s="330" t="s">
        <v>2745</v>
      </c>
      <c r="J1005" s="330"/>
      <c r="K1005" s="330" t="s">
        <v>1188</v>
      </c>
      <c r="L1005" s="330" t="s">
        <v>2729</v>
      </c>
      <c r="M1005" s="330"/>
      <c r="N1005" s="330" t="s">
        <v>2719</v>
      </c>
      <c r="O1005" s="330" t="s">
        <v>2721</v>
      </c>
      <c r="P1005" s="330" t="s">
        <v>2766</v>
      </c>
      <c r="Q1005" s="330" t="s">
        <v>2717</v>
      </c>
      <c r="R1005" s="330" t="s">
        <v>2719</v>
      </c>
      <c r="S1005" s="330" t="s">
        <v>2718</v>
      </c>
      <c r="T1005" s="330" t="s">
        <v>2719</v>
      </c>
      <c r="U1005" s="331">
        <v>1.54564728397976E-6</v>
      </c>
      <c r="V1005" s="330" t="s">
        <v>2718</v>
      </c>
      <c r="W1005" s="330" t="b">
        <v>1</v>
      </c>
      <c r="X1005" s="330">
        <v>2021.0</v>
      </c>
      <c r="Y1005" s="330" t="s">
        <v>2736</v>
      </c>
      <c r="Z1005" s="330" t="s">
        <v>2713</v>
      </c>
      <c r="AA1005" s="330"/>
      <c r="AB1005" s="332" t="s">
        <v>2767</v>
      </c>
      <c r="AC1005" s="330" t="s">
        <v>2737</v>
      </c>
      <c r="AD1005" s="330" t="s">
        <v>419</v>
      </c>
    </row>
    <row r="1006" ht="15.75" customHeight="1">
      <c r="A1006" s="329" t="s">
        <v>418</v>
      </c>
      <c r="B1006" s="330" t="s">
        <v>2710</v>
      </c>
      <c r="C1006" s="330">
        <v>993.0</v>
      </c>
      <c r="D1006" s="330">
        <v>250.0</v>
      </c>
      <c r="E1006" s="330" t="s">
        <v>974</v>
      </c>
      <c r="F1006" s="330" t="s">
        <v>2743</v>
      </c>
      <c r="G1006" s="330"/>
      <c r="H1006" s="330" t="s">
        <v>962</v>
      </c>
      <c r="I1006" s="330" t="s">
        <v>2746</v>
      </c>
      <c r="J1006" s="330"/>
      <c r="K1006" s="330" t="s">
        <v>1188</v>
      </c>
      <c r="L1006" s="330" t="s">
        <v>2729</v>
      </c>
      <c r="M1006" s="330"/>
      <c r="N1006" s="330" t="s">
        <v>2719</v>
      </c>
      <c r="O1006" s="330" t="s">
        <v>2735</v>
      </c>
      <c r="P1006" s="330" t="s">
        <v>2766</v>
      </c>
      <c r="Q1006" s="330" t="s">
        <v>2717</v>
      </c>
      <c r="R1006" s="330" t="s">
        <v>2719</v>
      </c>
      <c r="S1006" s="330" t="s">
        <v>2718</v>
      </c>
      <c r="T1006" s="330" t="s">
        <v>2719</v>
      </c>
      <c r="U1006" s="330">
        <v>0.240171495084941</v>
      </c>
      <c r="V1006" s="330" t="s">
        <v>2718</v>
      </c>
      <c r="W1006" s="330" t="b">
        <v>1</v>
      </c>
      <c r="X1006" s="330">
        <v>2021.0</v>
      </c>
      <c r="Y1006" s="330" t="s">
        <v>2736</v>
      </c>
      <c r="Z1006" s="330" t="s">
        <v>2713</v>
      </c>
      <c r="AA1006" s="330"/>
      <c r="AB1006" s="332" t="s">
        <v>2767</v>
      </c>
      <c r="AC1006" s="330" t="s">
        <v>2737</v>
      </c>
      <c r="AD1006" s="330" t="s">
        <v>419</v>
      </c>
    </row>
    <row r="1007" ht="15.75" customHeight="1">
      <c r="A1007" s="329" t="s">
        <v>418</v>
      </c>
      <c r="B1007" s="330" t="s">
        <v>2710</v>
      </c>
      <c r="C1007" s="330">
        <v>994.0</v>
      </c>
      <c r="D1007" s="330">
        <v>250.0</v>
      </c>
      <c r="E1007" s="330" t="s">
        <v>974</v>
      </c>
      <c r="F1007" s="330" t="s">
        <v>2743</v>
      </c>
      <c r="G1007" s="330"/>
      <c r="H1007" s="330" t="s">
        <v>962</v>
      </c>
      <c r="I1007" s="330" t="s">
        <v>2746</v>
      </c>
      <c r="J1007" s="330"/>
      <c r="K1007" s="330" t="s">
        <v>1188</v>
      </c>
      <c r="L1007" s="330" t="s">
        <v>2729</v>
      </c>
      <c r="M1007" s="330"/>
      <c r="N1007" s="330" t="s">
        <v>2719</v>
      </c>
      <c r="O1007" s="330" t="s">
        <v>2716</v>
      </c>
      <c r="P1007" s="330" t="s">
        <v>2766</v>
      </c>
      <c r="Q1007" s="330" t="s">
        <v>2717</v>
      </c>
      <c r="R1007" s="330" t="s">
        <v>2719</v>
      </c>
      <c r="S1007" s="330" t="s">
        <v>2718</v>
      </c>
      <c r="T1007" s="330" t="s">
        <v>2719</v>
      </c>
      <c r="U1007" s="330">
        <v>0.238348077162066</v>
      </c>
      <c r="V1007" s="330" t="s">
        <v>2718</v>
      </c>
      <c r="W1007" s="330" t="b">
        <v>1</v>
      </c>
      <c r="X1007" s="330">
        <v>2021.0</v>
      </c>
      <c r="Y1007" s="330" t="s">
        <v>2736</v>
      </c>
      <c r="Z1007" s="330" t="s">
        <v>2713</v>
      </c>
      <c r="AA1007" s="330"/>
      <c r="AB1007" s="332" t="s">
        <v>2767</v>
      </c>
      <c r="AC1007" s="330" t="s">
        <v>2737</v>
      </c>
      <c r="AD1007" s="330" t="s">
        <v>419</v>
      </c>
    </row>
    <row r="1008" ht="15.75" customHeight="1">
      <c r="A1008" s="329" t="s">
        <v>418</v>
      </c>
      <c r="B1008" s="330" t="s">
        <v>2710</v>
      </c>
      <c r="C1008" s="330">
        <v>995.0</v>
      </c>
      <c r="D1008" s="330">
        <v>250.0</v>
      </c>
      <c r="E1008" s="330" t="s">
        <v>974</v>
      </c>
      <c r="F1008" s="330" t="s">
        <v>2743</v>
      </c>
      <c r="G1008" s="330"/>
      <c r="H1008" s="330" t="s">
        <v>962</v>
      </c>
      <c r="I1008" s="330" t="s">
        <v>2746</v>
      </c>
      <c r="J1008" s="330"/>
      <c r="K1008" s="330" t="s">
        <v>1188</v>
      </c>
      <c r="L1008" s="330" t="s">
        <v>2729</v>
      </c>
      <c r="M1008" s="330"/>
      <c r="N1008" s="330" t="s">
        <v>2719</v>
      </c>
      <c r="O1008" s="330" t="s">
        <v>2724</v>
      </c>
      <c r="P1008" s="330" t="s">
        <v>2766</v>
      </c>
      <c r="Q1008" s="330" t="s">
        <v>2717</v>
      </c>
      <c r="R1008" s="330" t="s">
        <v>2719</v>
      </c>
      <c r="S1008" s="330" t="s">
        <v>2718</v>
      </c>
      <c r="T1008" s="330" t="s">
        <v>2719</v>
      </c>
      <c r="U1008" s="331">
        <v>6.09800065606946E-6</v>
      </c>
      <c r="V1008" s="330" t="s">
        <v>2718</v>
      </c>
      <c r="W1008" s="330" t="b">
        <v>1</v>
      </c>
      <c r="X1008" s="330">
        <v>2021.0</v>
      </c>
      <c r="Y1008" s="330" t="s">
        <v>2736</v>
      </c>
      <c r="Z1008" s="330" t="s">
        <v>2713</v>
      </c>
      <c r="AA1008" s="330"/>
      <c r="AB1008" s="332" t="s">
        <v>2767</v>
      </c>
      <c r="AC1008" s="330" t="s">
        <v>2737</v>
      </c>
      <c r="AD1008" s="330" t="s">
        <v>419</v>
      </c>
    </row>
    <row r="1009" ht="15.75" customHeight="1">
      <c r="A1009" s="329" t="s">
        <v>418</v>
      </c>
      <c r="B1009" s="330" t="s">
        <v>2710</v>
      </c>
      <c r="C1009" s="330">
        <v>996.0</v>
      </c>
      <c r="D1009" s="330">
        <v>250.0</v>
      </c>
      <c r="E1009" s="330" t="s">
        <v>974</v>
      </c>
      <c r="F1009" s="330" t="s">
        <v>2743</v>
      </c>
      <c r="G1009" s="330"/>
      <c r="H1009" s="330" t="s">
        <v>962</v>
      </c>
      <c r="I1009" s="330" t="s">
        <v>2746</v>
      </c>
      <c r="J1009" s="330"/>
      <c r="K1009" s="330" t="s">
        <v>1188</v>
      </c>
      <c r="L1009" s="330" t="s">
        <v>2729</v>
      </c>
      <c r="M1009" s="330"/>
      <c r="N1009" s="330" t="s">
        <v>2719</v>
      </c>
      <c r="O1009" s="330" t="s">
        <v>2721</v>
      </c>
      <c r="P1009" s="330" t="s">
        <v>2766</v>
      </c>
      <c r="Q1009" s="330" t="s">
        <v>2717</v>
      </c>
      <c r="R1009" s="330" t="s">
        <v>2719</v>
      </c>
      <c r="S1009" s="330" t="s">
        <v>2718</v>
      </c>
      <c r="T1009" s="330" t="s">
        <v>2719</v>
      </c>
      <c r="U1009" s="331">
        <v>4.48549094659922E-7</v>
      </c>
      <c r="V1009" s="330" t="s">
        <v>2718</v>
      </c>
      <c r="W1009" s="330" t="b">
        <v>1</v>
      </c>
      <c r="X1009" s="330">
        <v>2021.0</v>
      </c>
      <c r="Y1009" s="330" t="s">
        <v>2736</v>
      </c>
      <c r="Z1009" s="330" t="s">
        <v>2713</v>
      </c>
      <c r="AA1009" s="330"/>
      <c r="AB1009" s="332" t="s">
        <v>2767</v>
      </c>
      <c r="AC1009" s="330" t="s">
        <v>2737</v>
      </c>
      <c r="AD1009" s="330" t="s">
        <v>419</v>
      </c>
    </row>
    <row r="1010" ht="15.75" customHeight="1">
      <c r="A1010" s="329" t="s">
        <v>418</v>
      </c>
      <c r="B1010" s="330" t="s">
        <v>2710</v>
      </c>
      <c r="C1010" s="330">
        <v>997.0</v>
      </c>
      <c r="D1010" s="330">
        <v>251.0</v>
      </c>
      <c r="E1010" s="330" t="s">
        <v>974</v>
      </c>
      <c r="F1010" s="330" t="s">
        <v>2747</v>
      </c>
      <c r="G1010" s="330"/>
      <c r="H1010" s="330" t="s">
        <v>962</v>
      </c>
      <c r="I1010" s="330" t="s">
        <v>2732</v>
      </c>
      <c r="J1010" s="330"/>
      <c r="K1010" s="330" t="s">
        <v>1188</v>
      </c>
      <c r="L1010" s="330" t="s">
        <v>2729</v>
      </c>
      <c r="M1010" s="330"/>
      <c r="N1010" s="330" t="s">
        <v>2719</v>
      </c>
      <c r="O1010" s="330" t="s">
        <v>2735</v>
      </c>
      <c r="P1010" s="330" t="s">
        <v>2766</v>
      </c>
      <c r="Q1010" s="330" t="s">
        <v>2717</v>
      </c>
      <c r="R1010" s="330" t="s">
        <v>2719</v>
      </c>
      <c r="S1010" s="330" t="s">
        <v>2718</v>
      </c>
      <c r="T1010" s="330" t="s">
        <v>2719</v>
      </c>
      <c r="U1010" s="330">
        <v>0.482874510404886</v>
      </c>
      <c r="V1010" s="330" t="s">
        <v>2718</v>
      </c>
      <c r="W1010" s="330" t="b">
        <v>1</v>
      </c>
      <c r="X1010" s="330">
        <v>2021.0</v>
      </c>
      <c r="Y1010" s="330" t="s">
        <v>2736</v>
      </c>
      <c r="Z1010" s="330" t="s">
        <v>2713</v>
      </c>
      <c r="AA1010" s="330"/>
      <c r="AB1010" s="332" t="s">
        <v>2767</v>
      </c>
      <c r="AC1010" s="330" t="s">
        <v>2737</v>
      </c>
      <c r="AD1010" s="330" t="s">
        <v>419</v>
      </c>
    </row>
    <row r="1011" ht="15.75" customHeight="1">
      <c r="A1011" s="329" t="s">
        <v>418</v>
      </c>
      <c r="B1011" s="330" t="s">
        <v>2710</v>
      </c>
      <c r="C1011" s="330">
        <v>998.0</v>
      </c>
      <c r="D1011" s="330">
        <v>251.0</v>
      </c>
      <c r="E1011" s="330" t="s">
        <v>974</v>
      </c>
      <c r="F1011" s="330" t="s">
        <v>2747</v>
      </c>
      <c r="G1011" s="330"/>
      <c r="H1011" s="330" t="s">
        <v>962</v>
      </c>
      <c r="I1011" s="330" t="s">
        <v>2732</v>
      </c>
      <c r="J1011" s="330"/>
      <c r="K1011" s="330" t="s">
        <v>1188</v>
      </c>
      <c r="L1011" s="330" t="s">
        <v>2729</v>
      </c>
      <c r="M1011" s="330"/>
      <c r="N1011" s="330" t="s">
        <v>2719</v>
      </c>
      <c r="O1011" s="330" t="s">
        <v>2716</v>
      </c>
      <c r="P1011" s="330" t="s">
        <v>2766</v>
      </c>
      <c r="Q1011" s="330" t="s">
        <v>2717</v>
      </c>
      <c r="R1011" s="330" t="s">
        <v>2719</v>
      </c>
      <c r="S1011" s="330" t="s">
        <v>2718</v>
      </c>
      <c r="T1011" s="330" t="s">
        <v>2719</v>
      </c>
      <c r="U1011" s="330">
        <v>0.476794444290827</v>
      </c>
      <c r="V1011" s="330" t="s">
        <v>2718</v>
      </c>
      <c r="W1011" s="330" t="b">
        <v>1</v>
      </c>
      <c r="X1011" s="330">
        <v>2021.0</v>
      </c>
      <c r="Y1011" s="330" t="s">
        <v>2736</v>
      </c>
      <c r="Z1011" s="330" t="s">
        <v>2713</v>
      </c>
      <c r="AA1011" s="330"/>
      <c r="AB1011" s="332" t="s">
        <v>2767</v>
      </c>
      <c r="AC1011" s="330" t="s">
        <v>2737</v>
      </c>
      <c r="AD1011" s="330" t="s">
        <v>419</v>
      </c>
    </row>
    <row r="1012" ht="15.75" customHeight="1">
      <c r="A1012" s="329" t="s">
        <v>418</v>
      </c>
      <c r="B1012" s="330" t="s">
        <v>2710</v>
      </c>
      <c r="C1012" s="330">
        <v>999.0</v>
      </c>
      <c r="D1012" s="330">
        <v>251.0</v>
      </c>
      <c r="E1012" s="330" t="s">
        <v>974</v>
      </c>
      <c r="F1012" s="330" t="s">
        <v>2747</v>
      </c>
      <c r="G1012" s="330"/>
      <c r="H1012" s="330" t="s">
        <v>962</v>
      </c>
      <c r="I1012" s="330" t="s">
        <v>2732</v>
      </c>
      <c r="J1012" s="330"/>
      <c r="K1012" s="330" t="s">
        <v>1188</v>
      </c>
      <c r="L1012" s="330" t="s">
        <v>2729</v>
      </c>
      <c r="M1012" s="330"/>
      <c r="N1012" s="330" t="s">
        <v>2719</v>
      </c>
      <c r="O1012" s="330" t="s">
        <v>2724</v>
      </c>
      <c r="P1012" s="330" t="s">
        <v>2766</v>
      </c>
      <c r="Q1012" s="330" t="s">
        <v>2717</v>
      </c>
      <c r="R1012" s="330" t="s">
        <v>2719</v>
      </c>
      <c r="S1012" s="330" t="s">
        <v>2718</v>
      </c>
      <c r="T1012" s="330" t="s">
        <v>2719</v>
      </c>
      <c r="U1012" s="331">
        <v>2.00630968566627E-5</v>
      </c>
      <c r="V1012" s="330" t="s">
        <v>2718</v>
      </c>
      <c r="W1012" s="330" t="b">
        <v>1</v>
      </c>
      <c r="X1012" s="330">
        <v>2021.0</v>
      </c>
      <c r="Y1012" s="330" t="s">
        <v>2736</v>
      </c>
      <c r="Z1012" s="330" t="s">
        <v>2713</v>
      </c>
      <c r="AA1012" s="330"/>
      <c r="AB1012" s="332" t="s">
        <v>2767</v>
      </c>
      <c r="AC1012" s="330" t="s">
        <v>2737</v>
      </c>
      <c r="AD1012" s="330" t="s">
        <v>419</v>
      </c>
    </row>
    <row r="1013" ht="15.75" customHeight="1">
      <c r="A1013" s="329" t="s">
        <v>418</v>
      </c>
      <c r="B1013" s="330" t="s">
        <v>2710</v>
      </c>
      <c r="C1013" s="330">
        <v>1000.0</v>
      </c>
      <c r="D1013" s="330">
        <v>251.0</v>
      </c>
      <c r="E1013" s="330" t="s">
        <v>974</v>
      </c>
      <c r="F1013" s="330" t="s">
        <v>2747</v>
      </c>
      <c r="G1013" s="330"/>
      <c r="H1013" s="330" t="s">
        <v>962</v>
      </c>
      <c r="I1013" s="330" t="s">
        <v>2732</v>
      </c>
      <c r="J1013" s="330"/>
      <c r="K1013" s="330" t="s">
        <v>1188</v>
      </c>
      <c r="L1013" s="330" t="s">
        <v>2729</v>
      </c>
      <c r="M1013" s="330"/>
      <c r="N1013" s="330" t="s">
        <v>2719</v>
      </c>
      <c r="O1013" s="330" t="s">
        <v>2721</v>
      </c>
      <c r="P1013" s="330" t="s">
        <v>2766</v>
      </c>
      <c r="Q1013" s="330" t="s">
        <v>2717</v>
      </c>
      <c r="R1013" s="330" t="s">
        <v>2719</v>
      </c>
      <c r="S1013" s="330" t="s">
        <v>2718</v>
      </c>
      <c r="T1013" s="330" t="s">
        <v>2719</v>
      </c>
      <c r="U1013" s="331">
        <v>3.98839275727938E-6</v>
      </c>
      <c r="V1013" s="330" t="s">
        <v>2718</v>
      </c>
      <c r="W1013" s="330" t="b">
        <v>1</v>
      </c>
      <c r="X1013" s="330">
        <v>2021.0</v>
      </c>
      <c r="Y1013" s="330" t="s">
        <v>2736</v>
      </c>
      <c r="Z1013" s="330" t="s">
        <v>2713</v>
      </c>
      <c r="AA1013" s="330"/>
      <c r="AB1013" s="332" t="s">
        <v>2767</v>
      </c>
      <c r="AC1013" s="330" t="s">
        <v>2737</v>
      </c>
      <c r="AD1013" s="330" t="s">
        <v>419</v>
      </c>
    </row>
    <row r="1014" ht="15.75" customHeight="1">
      <c r="A1014" s="329" t="s">
        <v>418</v>
      </c>
      <c r="B1014" s="330" t="s">
        <v>2710</v>
      </c>
      <c r="C1014" s="330">
        <v>1001.0</v>
      </c>
      <c r="D1014" s="330">
        <v>252.0</v>
      </c>
      <c r="E1014" s="330" t="s">
        <v>974</v>
      </c>
      <c r="F1014" s="330" t="s">
        <v>2751</v>
      </c>
      <c r="G1014" s="330"/>
      <c r="H1014" s="330" t="s">
        <v>962</v>
      </c>
      <c r="I1014" s="330" t="s">
        <v>2732</v>
      </c>
      <c r="J1014" s="330"/>
      <c r="K1014" s="330" t="s">
        <v>1188</v>
      </c>
      <c r="L1014" s="330" t="s">
        <v>2729</v>
      </c>
      <c r="M1014" s="330"/>
      <c r="N1014" s="330" t="s">
        <v>2719</v>
      </c>
      <c r="O1014" s="330" t="s">
        <v>2735</v>
      </c>
      <c r="P1014" s="330" t="s">
        <v>2766</v>
      </c>
      <c r="Q1014" s="330" t="s">
        <v>2717</v>
      </c>
      <c r="R1014" s="330" t="s">
        <v>2719</v>
      </c>
      <c r="S1014" s="330" t="s">
        <v>2718</v>
      </c>
      <c r="T1014" s="330" t="s">
        <v>2719</v>
      </c>
      <c r="U1014" s="330">
        <v>0.6050331202698</v>
      </c>
      <c r="V1014" s="330" t="s">
        <v>2718</v>
      </c>
      <c r="W1014" s="330" t="b">
        <v>1</v>
      </c>
      <c r="X1014" s="330">
        <v>2021.0</v>
      </c>
      <c r="Y1014" s="330" t="s">
        <v>2736</v>
      </c>
      <c r="Z1014" s="330" t="s">
        <v>2713</v>
      </c>
      <c r="AA1014" s="330"/>
      <c r="AB1014" s="332" t="s">
        <v>2767</v>
      </c>
      <c r="AC1014" s="330" t="s">
        <v>2737</v>
      </c>
      <c r="AD1014" s="330" t="s">
        <v>419</v>
      </c>
    </row>
    <row r="1015" ht="15.75" customHeight="1">
      <c r="A1015" s="329" t="s">
        <v>418</v>
      </c>
      <c r="B1015" s="330" t="s">
        <v>2710</v>
      </c>
      <c r="C1015" s="330">
        <v>1002.0</v>
      </c>
      <c r="D1015" s="330">
        <v>252.0</v>
      </c>
      <c r="E1015" s="330" t="s">
        <v>974</v>
      </c>
      <c r="F1015" s="330" t="s">
        <v>2751</v>
      </c>
      <c r="G1015" s="330"/>
      <c r="H1015" s="330" t="s">
        <v>962</v>
      </c>
      <c r="I1015" s="330" t="s">
        <v>2732</v>
      </c>
      <c r="J1015" s="330"/>
      <c r="K1015" s="330" t="s">
        <v>1188</v>
      </c>
      <c r="L1015" s="330" t="s">
        <v>2729</v>
      </c>
      <c r="M1015" s="330"/>
      <c r="N1015" s="330" t="s">
        <v>2719</v>
      </c>
      <c r="O1015" s="330" t="s">
        <v>2716</v>
      </c>
      <c r="P1015" s="330" t="s">
        <v>2766</v>
      </c>
      <c r="Q1015" s="330" t="s">
        <v>2717</v>
      </c>
      <c r="R1015" s="330" t="s">
        <v>2719</v>
      </c>
      <c r="S1015" s="330" t="s">
        <v>2718</v>
      </c>
      <c r="T1015" s="330" t="s">
        <v>2719</v>
      </c>
      <c r="U1015" s="330">
        <v>0.597618355179763</v>
      </c>
      <c r="V1015" s="330" t="s">
        <v>2718</v>
      </c>
      <c r="W1015" s="330" t="b">
        <v>1</v>
      </c>
      <c r="X1015" s="330">
        <v>2021.0</v>
      </c>
      <c r="Y1015" s="330" t="s">
        <v>2736</v>
      </c>
      <c r="Z1015" s="330" t="s">
        <v>2713</v>
      </c>
      <c r="AA1015" s="330"/>
      <c r="AB1015" s="332" t="s">
        <v>2767</v>
      </c>
      <c r="AC1015" s="330" t="s">
        <v>2737</v>
      </c>
      <c r="AD1015" s="330" t="s">
        <v>419</v>
      </c>
    </row>
    <row r="1016" ht="15.75" customHeight="1">
      <c r="A1016" s="329" t="s">
        <v>418</v>
      </c>
      <c r="B1016" s="330" t="s">
        <v>2710</v>
      </c>
      <c r="C1016" s="330">
        <v>1003.0</v>
      </c>
      <c r="D1016" s="330">
        <v>252.0</v>
      </c>
      <c r="E1016" s="330" t="s">
        <v>974</v>
      </c>
      <c r="F1016" s="330" t="s">
        <v>2751</v>
      </c>
      <c r="G1016" s="330"/>
      <c r="H1016" s="330" t="s">
        <v>962</v>
      </c>
      <c r="I1016" s="330" t="s">
        <v>2732</v>
      </c>
      <c r="J1016" s="330"/>
      <c r="K1016" s="330" t="s">
        <v>1188</v>
      </c>
      <c r="L1016" s="330" t="s">
        <v>2729</v>
      </c>
      <c r="M1016" s="330"/>
      <c r="N1016" s="330" t="s">
        <v>2719</v>
      </c>
      <c r="O1016" s="330" t="s">
        <v>2724</v>
      </c>
      <c r="P1016" s="330" t="s">
        <v>2766</v>
      </c>
      <c r="Q1016" s="330" t="s">
        <v>2717</v>
      </c>
      <c r="R1016" s="330" t="s">
        <v>2719</v>
      </c>
      <c r="S1016" s="330" t="s">
        <v>2718</v>
      </c>
      <c r="T1016" s="330" t="s">
        <v>2719</v>
      </c>
      <c r="U1016" s="331">
        <v>2.44609097330573E-5</v>
      </c>
      <c r="V1016" s="330" t="s">
        <v>2718</v>
      </c>
      <c r="W1016" s="330" t="b">
        <v>1</v>
      </c>
      <c r="X1016" s="330">
        <v>2021.0</v>
      </c>
      <c r="Y1016" s="330" t="s">
        <v>2736</v>
      </c>
      <c r="Z1016" s="330" t="s">
        <v>2713</v>
      </c>
      <c r="AA1016" s="330"/>
      <c r="AB1016" s="332" t="s">
        <v>2767</v>
      </c>
      <c r="AC1016" s="330" t="s">
        <v>2737</v>
      </c>
      <c r="AD1016" s="330" t="s">
        <v>419</v>
      </c>
    </row>
    <row r="1017" ht="15.75" customHeight="1">
      <c r="A1017" s="329" t="s">
        <v>418</v>
      </c>
      <c r="B1017" s="330" t="s">
        <v>2710</v>
      </c>
      <c r="C1017" s="330">
        <v>1004.0</v>
      </c>
      <c r="D1017" s="330">
        <v>252.0</v>
      </c>
      <c r="E1017" s="330" t="s">
        <v>974</v>
      </c>
      <c r="F1017" s="330" t="s">
        <v>2751</v>
      </c>
      <c r="G1017" s="330"/>
      <c r="H1017" s="330" t="s">
        <v>962</v>
      </c>
      <c r="I1017" s="330" t="s">
        <v>2732</v>
      </c>
      <c r="J1017" s="330"/>
      <c r="K1017" s="330" t="s">
        <v>1188</v>
      </c>
      <c r="L1017" s="330" t="s">
        <v>2729</v>
      </c>
      <c r="M1017" s="330"/>
      <c r="N1017" s="330" t="s">
        <v>2719</v>
      </c>
      <c r="O1017" s="330" t="s">
        <v>2721</v>
      </c>
      <c r="P1017" s="330" t="s">
        <v>2766</v>
      </c>
      <c r="Q1017" s="330" t="s">
        <v>2717</v>
      </c>
      <c r="R1017" s="330" t="s">
        <v>2719</v>
      </c>
      <c r="S1017" s="330" t="s">
        <v>2718</v>
      </c>
      <c r="T1017" s="330" t="s">
        <v>2719</v>
      </c>
      <c r="U1017" s="331">
        <v>4.885490946596E-6</v>
      </c>
      <c r="V1017" s="330" t="s">
        <v>2718</v>
      </c>
      <c r="W1017" s="330" t="b">
        <v>1</v>
      </c>
      <c r="X1017" s="330">
        <v>2021.0</v>
      </c>
      <c r="Y1017" s="330" t="s">
        <v>2736</v>
      </c>
      <c r="Z1017" s="330" t="s">
        <v>2713</v>
      </c>
      <c r="AA1017" s="330"/>
      <c r="AB1017" s="332" t="s">
        <v>2767</v>
      </c>
      <c r="AC1017" s="330" t="s">
        <v>2737</v>
      </c>
      <c r="AD1017" s="330" t="s">
        <v>419</v>
      </c>
    </row>
    <row r="1018" ht="15.75" customHeight="1">
      <c r="A1018" s="329" t="s">
        <v>418</v>
      </c>
      <c r="B1018" s="330" t="s">
        <v>2710</v>
      </c>
      <c r="C1018" s="330">
        <v>1005.0</v>
      </c>
      <c r="D1018" s="330">
        <v>253.0</v>
      </c>
      <c r="E1018" s="330" t="s">
        <v>974</v>
      </c>
      <c r="F1018" s="330" t="s">
        <v>2752</v>
      </c>
      <c r="G1018" s="330"/>
      <c r="H1018" s="330" t="s">
        <v>962</v>
      </c>
      <c r="I1018" s="330" t="s">
        <v>2732</v>
      </c>
      <c r="J1018" s="330"/>
      <c r="K1018" s="330" t="s">
        <v>1188</v>
      </c>
      <c r="L1018" s="330" t="s">
        <v>2729</v>
      </c>
      <c r="M1018" s="330"/>
      <c r="N1018" s="330" t="s">
        <v>2719</v>
      </c>
      <c r="O1018" s="330" t="s">
        <v>2735</v>
      </c>
      <c r="P1018" s="330" t="s">
        <v>2766</v>
      </c>
      <c r="Q1018" s="330" t="s">
        <v>2717</v>
      </c>
      <c r="R1018" s="330" t="s">
        <v>2719</v>
      </c>
      <c r="S1018" s="330" t="s">
        <v>2718</v>
      </c>
      <c r="T1018" s="330" t="s">
        <v>2719</v>
      </c>
      <c r="U1018" s="330">
        <v>0.93826455930692</v>
      </c>
      <c r="V1018" s="330" t="s">
        <v>2718</v>
      </c>
      <c r="W1018" s="330" t="b">
        <v>1</v>
      </c>
      <c r="X1018" s="330">
        <v>2021.0</v>
      </c>
      <c r="Y1018" s="330" t="s">
        <v>2736</v>
      </c>
      <c r="Z1018" s="330" t="s">
        <v>2713</v>
      </c>
      <c r="AA1018" s="330"/>
      <c r="AB1018" s="332" t="s">
        <v>2767</v>
      </c>
      <c r="AC1018" s="330" t="s">
        <v>2737</v>
      </c>
      <c r="AD1018" s="330" t="s">
        <v>419</v>
      </c>
    </row>
    <row r="1019" ht="15.75" customHeight="1">
      <c r="A1019" s="329" t="s">
        <v>418</v>
      </c>
      <c r="B1019" s="330" t="s">
        <v>2710</v>
      </c>
      <c r="C1019" s="330">
        <v>1006.0</v>
      </c>
      <c r="D1019" s="330">
        <v>253.0</v>
      </c>
      <c r="E1019" s="330" t="s">
        <v>974</v>
      </c>
      <c r="F1019" s="330" t="s">
        <v>2752</v>
      </c>
      <c r="G1019" s="330"/>
      <c r="H1019" s="330" t="s">
        <v>962</v>
      </c>
      <c r="I1019" s="330" t="s">
        <v>2732</v>
      </c>
      <c r="J1019" s="330"/>
      <c r="K1019" s="330" t="s">
        <v>1188</v>
      </c>
      <c r="L1019" s="330" t="s">
        <v>2729</v>
      </c>
      <c r="M1019" s="330"/>
      <c r="N1019" s="330" t="s">
        <v>2719</v>
      </c>
      <c r="O1019" s="330" t="s">
        <v>2716</v>
      </c>
      <c r="P1019" s="330" t="s">
        <v>2766</v>
      </c>
      <c r="Q1019" s="330" t="s">
        <v>2717</v>
      </c>
      <c r="R1019" s="330" t="s">
        <v>2719</v>
      </c>
      <c r="S1019" s="330" t="s">
        <v>2718</v>
      </c>
      <c r="T1019" s="330" t="s">
        <v>2719</v>
      </c>
      <c r="U1019" s="330">
        <v>0.926153031988268</v>
      </c>
      <c r="V1019" s="330" t="s">
        <v>2718</v>
      </c>
      <c r="W1019" s="330" t="b">
        <v>1</v>
      </c>
      <c r="X1019" s="330">
        <v>2021.0</v>
      </c>
      <c r="Y1019" s="330" t="s">
        <v>2736</v>
      </c>
      <c r="Z1019" s="330" t="s">
        <v>2713</v>
      </c>
      <c r="AA1019" s="330"/>
      <c r="AB1019" s="332" t="s">
        <v>2767</v>
      </c>
      <c r="AC1019" s="330" t="s">
        <v>2737</v>
      </c>
      <c r="AD1019" s="330" t="s">
        <v>419</v>
      </c>
    </row>
    <row r="1020" ht="15.75" customHeight="1">
      <c r="A1020" s="329" t="s">
        <v>418</v>
      </c>
      <c r="B1020" s="330" t="s">
        <v>2710</v>
      </c>
      <c r="C1020" s="330">
        <v>1007.0</v>
      </c>
      <c r="D1020" s="330">
        <v>253.0</v>
      </c>
      <c r="E1020" s="330" t="s">
        <v>974</v>
      </c>
      <c r="F1020" s="330" t="s">
        <v>2752</v>
      </c>
      <c r="G1020" s="330"/>
      <c r="H1020" s="330" t="s">
        <v>962</v>
      </c>
      <c r="I1020" s="330" t="s">
        <v>2732</v>
      </c>
      <c r="J1020" s="330"/>
      <c r="K1020" s="330" t="s">
        <v>1188</v>
      </c>
      <c r="L1020" s="330" t="s">
        <v>2729</v>
      </c>
      <c r="M1020" s="330"/>
      <c r="N1020" s="330" t="s">
        <v>2719</v>
      </c>
      <c r="O1020" s="330" t="s">
        <v>2724</v>
      </c>
      <c r="P1020" s="330" t="s">
        <v>2766</v>
      </c>
      <c r="Q1020" s="330" t="s">
        <v>2717</v>
      </c>
      <c r="R1020" s="330" t="s">
        <v>2719</v>
      </c>
      <c r="S1020" s="330" t="s">
        <v>2718</v>
      </c>
      <c r="T1020" s="330" t="s">
        <v>2719</v>
      </c>
      <c r="U1020" s="331">
        <v>3.9958895359413E-5</v>
      </c>
      <c r="V1020" s="330" t="s">
        <v>2718</v>
      </c>
      <c r="W1020" s="330" t="b">
        <v>1</v>
      </c>
      <c r="X1020" s="330">
        <v>2021.0</v>
      </c>
      <c r="Y1020" s="330" t="s">
        <v>2736</v>
      </c>
      <c r="Z1020" s="330" t="s">
        <v>2713</v>
      </c>
      <c r="AA1020" s="330"/>
      <c r="AB1020" s="332" t="s">
        <v>2767</v>
      </c>
      <c r="AC1020" s="330" t="s">
        <v>2737</v>
      </c>
      <c r="AD1020" s="330" t="s">
        <v>419</v>
      </c>
    </row>
    <row r="1021" ht="15.75" customHeight="1">
      <c r="A1021" s="329" t="s">
        <v>418</v>
      </c>
      <c r="B1021" s="330" t="s">
        <v>2710</v>
      </c>
      <c r="C1021" s="330">
        <v>1008.0</v>
      </c>
      <c r="D1021" s="330">
        <v>253.0</v>
      </c>
      <c r="E1021" s="330" t="s">
        <v>974</v>
      </c>
      <c r="F1021" s="330" t="s">
        <v>2752</v>
      </c>
      <c r="G1021" s="330"/>
      <c r="H1021" s="330" t="s">
        <v>962</v>
      </c>
      <c r="I1021" s="330" t="s">
        <v>2732</v>
      </c>
      <c r="J1021" s="330"/>
      <c r="K1021" s="330" t="s">
        <v>1188</v>
      </c>
      <c r="L1021" s="330" t="s">
        <v>2729</v>
      </c>
      <c r="M1021" s="330"/>
      <c r="N1021" s="330" t="s">
        <v>2719</v>
      </c>
      <c r="O1021" s="330" t="s">
        <v>2721</v>
      </c>
      <c r="P1021" s="330" t="s">
        <v>2766</v>
      </c>
      <c r="Q1021" s="330" t="s">
        <v>2717</v>
      </c>
      <c r="R1021" s="330" t="s">
        <v>2719</v>
      </c>
      <c r="S1021" s="330" t="s">
        <v>2718</v>
      </c>
      <c r="T1021" s="330" t="s">
        <v>2719</v>
      </c>
      <c r="U1021" s="331">
        <v>8.101060061888E-6</v>
      </c>
      <c r="V1021" s="330" t="s">
        <v>2718</v>
      </c>
      <c r="W1021" s="330" t="b">
        <v>1</v>
      </c>
      <c r="X1021" s="330">
        <v>2021.0</v>
      </c>
      <c r="Y1021" s="330" t="s">
        <v>2736</v>
      </c>
      <c r="Z1021" s="330" t="s">
        <v>2713</v>
      </c>
      <c r="AA1021" s="330"/>
      <c r="AB1021" s="332" t="s">
        <v>2767</v>
      </c>
      <c r="AC1021" s="330" t="s">
        <v>2737</v>
      </c>
      <c r="AD1021" s="330" t="s">
        <v>419</v>
      </c>
    </row>
    <row r="1022" ht="15.75" customHeight="1">
      <c r="A1022" s="329" t="s">
        <v>418</v>
      </c>
      <c r="B1022" s="330" t="s">
        <v>2710</v>
      </c>
      <c r="C1022" s="330">
        <v>1009.0</v>
      </c>
      <c r="D1022" s="330">
        <v>254.0</v>
      </c>
      <c r="E1022" s="330" t="s">
        <v>974</v>
      </c>
      <c r="F1022" s="330" t="s">
        <v>2753</v>
      </c>
      <c r="G1022" s="330"/>
      <c r="H1022" s="330" t="s">
        <v>962</v>
      </c>
      <c r="I1022" s="330" t="s">
        <v>2732</v>
      </c>
      <c r="J1022" s="330"/>
      <c r="K1022" s="330" t="s">
        <v>1188</v>
      </c>
      <c r="L1022" s="330" t="s">
        <v>2729</v>
      </c>
      <c r="M1022" s="330"/>
      <c r="N1022" s="330" t="s">
        <v>2719</v>
      </c>
      <c r="O1022" s="330" t="s">
        <v>2735</v>
      </c>
      <c r="P1022" s="330" t="s">
        <v>2766</v>
      </c>
      <c r="Q1022" s="330" t="s">
        <v>2717</v>
      </c>
      <c r="R1022" s="330" t="s">
        <v>2719</v>
      </c>
      <c r="S1022" s="330" t="s">
        <v>2718</v>
      </c>
      <c r="T1022" s="330" t="s">
        <v>2719</v>
      </c>
      <c r="U1022" s="330">
        <v>0.793024727574657</v>
      </c>
      <c r="V1022" s="330" t="s">
        <v>2718</v>
      </c>
      <c r="W1022" s="330" t="b">
        <v>1</v>
      </c>
      <c r="X1022" s="330">
        <v>2021.0</v>
      </c>
      <c r="Y1022" s="330" t="s">
        <v>2736</v>
      </c>
      <c r="Z1022" s="330" t="s">
        <v>2713</v>
      </c>
      <c r="AA1022" s="330"/>
      <c r="AB1022" s="332" t="s">
        <v>2767</v>
      </c>
      <c r="AC1022" s="330" t="s">
        <v>2737</v>
      </c>
      <c r="AD1022" s="330" t="s">
        <v>419</v>
      </c>
    </row>
    <row r="1023" ht="15.75" customHeight="1">
      <c r="A1023" s="329" t="s">
        <v>418</v>
      </c>
      <c r="B1023" s="330" t="s">
        <v>2710</v>
      </c>
      <c r="C1023" s="330">
        <v>1010.0</v>
      </c>
      <c r="D1023" s="330">
        <v>254.0</v>
      </c>
      <c r="E1023" s="330" t="s">
        <v>974</v>
      </c>
      <c r="F1023" s="330" t="s">
        <v>2753</v>
      </c>
      <c r="G1023" s="330"/>
      <c r="H1023" s="330" t="s">
        <v>962</v>
      </c>
      <c r="I1023" s="330" t="s">
        <v>2732</v>
      </c>
      <c r="J1023" s="330"/>
      <c r="K1023" s="330" t="s">
        <v>1188</v>
      </c>
      <c r="L1023" s="330" t="s">
        <v>2729</v>
      </c>
      <c r="M1023" s="330"/>
      <c r="N1023" s="330" t="s">
        <v>2719</v>
      </c>
      <c r="O1023" s="330" t="s">
        <v>2716</v>
      </c>
      <c r="P1023" s="330" t="s">
        <v>2766</v>
      </c>
      <c r="Q1023" s="330" t="s">
        <v>2717</v>
      </c>
      <c r="R1023" s="330" t="s">
        <v>2719</v>
      </c>
      <c r="S1023" s="330" t="s">
        <v>2718</v>
      </c>
      <c r="T1023" s="330" t="s">
        <v>2719</v>
      </c>
      <c r="U1023" s="330">
        <v>0.782866255452545</v>
      </c>
      <c r="V1023" s="330" t="s">
        <v>2718</v>
      </c>
      <c r="W1023" s="330" t="b">
        <v>1</v>
      </c>
      <c r="X1023" s="330">
        <v>2021.0</v>
      </c>
      <c r="Y1023" s="330" t="s">
        <v>2736</v>
      </c>
      <c r="Z1023" s="330" t="s">
        <v>2713</v>
      </c>
      <c r="AA1023" s="330"/>
      <c r="AB1023" s="332" t="s">
        <v>2767</v>
      </c>
      <c r="AC1023" s="330" t="s">
        <v>2737</v>
      </c>
      <c r="AD1023" s="330" t="s">
        <v>419</v>
      </c>
    </row>
    <row r="1024" ht="15.75" customHeight="1">
      <c r="A1024" s="329" t="s">
        <v>418</v>
      </c>
      <c r="B1024" s="330" t="s">
        <v>2710</v>
      </c>
      <c r="C1024" s="330">
        <v>1011.0</v>
      </c>
      <c r="D1024" s="330">
        <v>254.0</v>
      </c>
      <c r="E1024" s="330" t="s">
        <v>974</v>
      </c>
      <c r="F1024" s="330" t="s">
        <v>2753</v>
      </c>
      <c r="G1024" s="330"/>
      <c r="H1024" s="330" t="s">
        <v>962</v>
      </c>
      <c r="I1024" s="330" t="s">
        <v>2732</v>
      </c>
      <c r="J1024" s="330"/>
      <c r="K1024" s="330" t="s">
        <v>1188</v>
      </c>
      <c r="L1024" s="330" t="s">
        <v>2729</v>
      </c>
      <c r="M1024" s="330"/>
      <c r="N1024" s="330" t="s">
        <v>2719</v>
      </c>
      <c r="O1024" s="330" t="s">
        <v>2724</v>
      </c>
      <c r="P1024" s="330" t="s">
        <v>2766</v>
      </c>
      <c r="Q1024" s="330" t="s">
        <v>2717</v>
      </c>
      <c r="R1024" s="330" t="s">
        <v>2719</v>
      </c>
      <c r="S1024" s="330" t="s">
        <v>2718</v>
      </c>
      <c r="T1024" s="330" t="s">
        <v>2719</v>
      </c>
      <c r="U1024" s="331">
        <v>3.351587227846E-5</v>
      </c>
      <c r="V1024" s="330" t="s">
        <v>2718</v>
      </c>
      <c r="W1024" s="330" t="b">
        <v>1</v>
      </c>
      <c r="X1024" s="330">
        <v>2021.0</v>
      </c>
      <c r="Y1024" s="330" t="s">
        <v>2736</v>
      </c>
      <c r="Z1024" s="330" t="s">
        <v>2713</v>
      </c>
      <c r="AA1024" s="330"/>
      <c r="AB1024" s="332" t="s">
        <v>2767</v>
      </c>
      <c r="AC1024" s="330" t="s">
        <v>2737</v>
      </c>
      <c r="AD1024" s="330" t="s">
        <v>419</v>
      </c>
    </row>
    <row r="1025" ht="15.75" customHeight="1">
      <c r="A1025" s="329" t="s">
        <v>418</v>
      </c>
      <c r="B1025" s="330" t="s">
        <v>2710</v>
      </c>
      <c r="C1025" s="330">
        <v>1012.0</v>
      </c>
      <c r="D1025" s="330">
        <v>254.0</v>
      </c>
      <c r="E1025" s="330" t="s">
        <v>974</v>
      </c>
      <c r="F1025" s="330" t="s">
        <v>2753</v>
      </c>
      <c r="G1025" s="330"/>
      <c r="H1025" s="330" t="s">
        <v>962</v>
      </c>
      <c r="I1025" s="330" t="s">
        <v>2732</v>
      </c>
      <c r="J1025" s="330"/>
      <c r="K1025" s="330" t="s">
        <v>1188</v>
      </c>
      <c r="L1025" s="330" t="s">
        <v>2729</v>
      </c>
      <c r="M1025" s="330"/>
      <c r="N1025" s="330" t="s">
        <v>2719</v>
      </c>
      <c r="O1025" s="330" t="s">
        <v>2721</v>
      </c>
      <c r="P1025" s="330" t="s">
        <v>2766</v>
      </c>
      <c r="Q1025" s="330" t="s">
        <v>2717</v>
      </c>
      <c r="R1025" s="330" t="s">
        <v>2719</v>
      </c>
      <c r="S1025" s="330" t="s">
        <v>2718</v>
      </c>
      <c r="T1025" s="330" t="s">
        <v>2719</v>
      </c>
      <c r="U1025" s="331">
        <v>6.755412777908E-6</v>
      </c>
      <c r="V1025" s="330" t="s">
        <v>2718</v>
      </c>
      <c r="W1025" s="330" t="b">
        <v>1</v>
      </c>
      <c r="X1025" s="330">
        <v>2021.0</v>
      </c>
      <c r="Y1025" s="330" t="s">
        <v>2736</v>
      </c>
      <c r="Z1025" s="330" t="s">
        <v>2713</v>
      </c>
      <c r="AA1025" s="330"/>
      <c r="AB1025" s="332" t="s">
        <v>2767</v>
      </c>
      <c r="AC1025" s="330" t="s">
        <v>2737</v>
      </c>
      <c r="AD1025" s="330" t="s">
        <v>419</v>
      </c>
    </row>
    <row r="1026" ht="15.75" customHeight="1">
      <c r="A1026" s="329" t="s">
        <v>418</v>
      </c>
      <c r="B1026" s="330" t="s">
        <v>2710</v>
      </c>
      <c r="C1026" s="330">
        <v>1013.0</v>
      </c>
      <c r="D1026" s="330">
        <v>255.0</v>
      </c>
      <c r="E1026" s="330" t="s">
        <v>974</v>
      </c>
      <c r="F1026" s="330" t="s">
        <v>2754</v>
      </c>
      <c r="G1026" s="330"/>
      <c r="H1026" s="330" t="s">
        <v>962</v>
      </c>
      <c r="I1026" s="330" t="s">
        <v>2732</v>
      </c>
      <c r="J1026" s="330"/>
      <c r="K1026" s="330" t="s">
        <v>1188</v>
      </c>
      <c r="L1026" s="330" t="s">
        <v>2729</v>
      </c>
      <c r="M1026" s="330"/>
      <c r="N1026" s="330" t="s">
        <v>2719</v>
      </c>
      <c r="O1026" s="330" t="s">
        <v>2735</v>
      </c>
      <c r="P1026" s="330" t="s">
        <v>2766</v>
      </c>
      <c r="Q1026" s="330" t="s">
        <v>2717</v>
      </c>
      <c r="R1026" s="330" t="s">
        <v>2719</v>
      </c>
      <c r="S1026" s="330" t="s">
        <v>2718</v>
      </c>
      <c r="T1026" s="330" t="s">
        <v>2719</v>
      </c>
      <c r="U1026" s="330">
        <v>0.774330701467682</v>
      </c>
      <c r="V1026" s="330" t="s">
        <v>2718</v>
      </c>
      <c r="W1026" s="330" t="b">
        <v>1</v>
      </c>
      <c r="X1026" s="330">
        <v>2021.0</v>
      </c>
      <c r="Y1026" s="330" t="s">
        <v>2736</v>
      </c>
      <c r="Z1026" s="330" t="s">
        <v>2713</v>
      </c>
      <c r="AA1026" s="330"/>
      <c r="AB1026" s="332" t="s">
        <v>2767</v>
      </c>
      <c r="AC1026" s="330" t="s">
        <v>2737</v>
      </c>
      <c r="AD1026" s="330" t="s">
        <v>419</v>
      </c>
    </row>
    <row r="1027" ht="15.75" customHeight="1">
      <c r="A1027" s="329" t="s">
        <v>418</v>
      </c>
      <c r="B1027" s="330" t="s">
        <v>2710</v>
      </c>
      <c r="C1027" s="330">
        <v>1014.0</v>
      </c>
      <c r="D1027" s="330">
        <v>255.0</v>
      </c>
      <c r="E1027" s="330" t="s">
        <v>974</v>
      </c>
      <c r="F1027" s="330" t="s">
        <v>2754</v>
      </c>
      <c r="G1027" s="330"/>
      <c r="H1027" s="330" t="s">
        <v>962</v>
      </c>
      <c r="I1027" s="330" t="s">
        <v>2732</v>
      </c>
      <c r="J1027" s="330"/>
      <c r="K1027" s="330" t="s">
        <v>1188</v>
      </c>
      <c r="L1027" s="330" t="s">
        <v>2729</v>
      </c>
      <c r="M1027" s="330"/>
      <c r="N1027" s="330" t="s">
        <v>2719</v>
      </c>
      <c r="O1027" s="330" t="s">
        <v>2716</v>
      </c>
      <c r="P1027" s="330" t="s">
        <v>2766</v>
      </c>
      <c r="Q1027" s="330" t="s">
        <v>2717</v>
      </c>
      <c r="R1027" s="330" t="s">
        <v>2719</v>
      </c>
      <c r="S1027" s="330" t="s">
        <v>2718</v>
      </c>
      <c r="T1027" s="330" t="s">
        <v>2719</v>
      </c>
      <c r="U1027" s="330">
        <v>0.760640504057563</v>
      </c>
      <c r="V1027" s="330" t="s">
        <v>2718</v>
      </c>
      <c r="W1027" s="330" t="b">
        <v>1</v>
      </c>
      <c r="X1027" s="330">
        <v>2021.0</v>
      </c>
      <c r="Y1027" s="330" t="s">
        <v>2736</v>
      </c>
      <c r="Z1027" s="330" t="s">
        <v>2713</v>
      </c>
      <c r="AA1027" s="330"/>
      <c r="AB1027" s="332" t="s">
        <v>2767</v>
      </c>
      <c r="AC1027" s="330" t="s">
        <v>2737</v>
      </c>
      <c r="AD1027" s="330" t="s">
        <v>419</v>
      </c>
    </row>
    <row r="1028" ht="15.75" customHeight="1">
      <c r="A1028" s="329" t="s">
        <v>418</v>
      </c>
      <c r="B1028" s="330" t="s">
        <v>2710</v>
      </c>
      <c r="C1028" s="330">
        <v>1015.0</v>
      </c>
      <c r="D1028" s="330">
        <v>255.0</v>
      </c>
      <c r="E1028" s="330" t="s">
        <v>974</v>
      </c>
      <c r="F1028" s="330" t="s">
        <v>2754</v>
      </c>
      <c r="G1028" s="330"/>
      <c r="H1028" s="330" t="s">
        <v>962</v>
      </c>
      <c r="I1028" s="330" t="s">
        <v>2732</v>
      </c>
      <c r="J1028" s="330"/>
      <c r="K1028" s="330" t="s">
        <v>1188</v>
      </c>
      <c r="L1028" s="330" t="s">
        <v>2729</v>
      </c>
      <c r="M1028" s="330"/>
      <c r="N1028" s="330" t="s">
        <v>2719</v>
      </c>
      <c r="O1028" s="330" t="s">
        <v>2724</v>
      </c>
      <c r="P1028" s="330" t="s">
        <v>2766</v>
      </c>
      <c r="Q1028" s="330" t="s">
        <v>2717</v>
      </c>
      <c r="R1028" s="330" t="s">
        <v>2719</v>
      </c>
      <c r="S1028" s="330" t="s">
        <v>2718</v>
      </c>
      <c r="T1028" s="330" t="s">
        <v>2719</v>
      </c>
      <c r="U1028" s="331">
        <v>4.559263091135E-5</v>
      </c>
      <c r="V1028" s="330" t="s">
        <v>2718</v>
      </c>
      <c r="W1028" s="330" t="b">
        <v>1</v>
      </c>
      <c r="X1028" s="330">
        <v>2021.0</v>
      </c>
      <c r="Y1028" s="330" t="s">
        <v>2736</v>
      </c>
      <c r="Z1028" s="330" t="s">
        <v>2713</v>
      </c>
      <c r="AA1028" s="330"/>
      <c r="AB1028" s="332" t="s">
        <v>2767</v>
      </c>
      <c r="AC1028" s="330" t="s">
        <v>2737</v>
      </c>
      <c r="AD1028" s="330" t="s">
        <v>419</v>
      </c>
    </row>
    <row r="1029" ht="15.75" customHeight="1">
      <c r="A1029" s="329" t="s">
        <v>418</v>
      </c>
      <c r="B1029" s="330" t="s">
        <v>2710</v>
      </c>
      <c r="C1029" s="330">
        <v>1016.0</v>
      </c>
      <c r="D1029" s="330">
        <v>255.0</v>
      </c>
      <c r="E1029" s="330" t="s">
        <v>974</v>
      </c>
      <c r="F1029" s="330" t="s">
        <v>2754</v>
      </c>
      <c r="G1029" s="330"/>
      <c r="H1029" s="330" t="s">
        <v>962</v>
      </c>
      <c r="I1029" s="330" t="s">
        <v>2732</v>
      </c>
      <c r="J1029" s="330"/>
      <c r="K1029" s="330" t="s">
        <v>1188</v>
      </c>
      <c r="L1029" s="330" t="s">
        <v>2729</v>
      </c>
      <c r="M1029" s="330"/>
      <c r="N1029" s="330" t="s">
        <v>2719</v>
      </c>
      <c r="O1029" s="330" t="s">
        <v>2721</v>
      </c>
      <c r="P1029" s="330" t="s">
        <v>2766</v>
      </c>
      <c r="Q1029" s="330" t="s">
        <v>2717</v>
      </c>
      <c r="R1029" s="330" t="s">
        <v>2719</v>
      </c>
      <c r="S1029" s="330" t="s">
        <v>2718</v>
      </c>
      <c r="T1029" s="330" t="s">
        <v>2719</v>
      </c>
      <c r="U1029" s="331">
        <v>4.312667304608E-6</v>
      </c>
      <c r="V1029" s="330" t="s">
        <v>2718</v>
      </c>
      <c r="W1029" s="330" t="b">
        <v>1</v>
      </c>
      <c r="X1029" s="330">
        <v>2021.0</v>
      </c>
      <c r="Y1029" s="330" t="s">
        <v>2736</v>
      </c>
      <c r="Z1029" s="330" t="s">
        <v>2713</v>
      </c>
      <c r="AA1029" s="330"/>
      <c r="AB1029" s="332" t="s">
        <v>2767</v>
      </c>
      <c r="AC1029" s="330" t="s">
        <v>2737</v>
      </c>
      <c r="AD1029" s="330" t="s">
        <v>419</v>
      </c>
    </row>
    <row r="1030" ht="15.75" customHeight="1">
      <c r="A1030" s="329" t="s">
        <v>418</v>
      </c>
      <c r="B1030" s="330" t="s">
        <v>2710</v>
      </c>
      <c r="C1030" s="330">
        <v>1017.0</v>
      </c>
      <c r="D1030" s="330">
        <v>256.0</v>
      </c>
      <c r="E1030" s="330" t="s">
        <v>974</v>
      </c>
      <c r="F1030" s="330" t="s">
        <v>2755</v>
      </c>
      <c r="G1030" s="330"/>
      <c r="H1030" s="330" t="s">
        <v>962</v>
      </c>
      <c r="I1030" s="330" t="s">
        <v>2732</v>
      </c>
      <c r="J1030" s="330"/>
      <c r="K1030" s="330" t="s">
        <v>1188</v>
      </c>
      <c r="L1030" s="330" t="s">
        <v>2729</v>
      </c>
      <c r="M1030" s="330"/>
      <c r="N1030" s="330" t="s">
        <v>2719</v>
      </c>
      <c r="O1030" s="330" t="s">
        <v>2735</v>
      </c>
      <c r="P1030" s="330" t="s">
        <v>2766</v>
      </c>
      <c r="Q1030" s="330" t="s">
        <v>2717</v>
      </c>
      <c r="R1030" s="330" t="s">
        <v>2719</v>
      </c>
      <c r="S1030" s="330" t="s">
        <v>2718</v>
      </c>
      <c r="T1030" s="330" t="s">
        <v>2719</v>
      </c>
      <c r="U1030" s="330">
        <v>0.875278558865746</v>
      </c>
      <c r="V1030" s="330" t="s">
        <v>2718</v>
      </c>
      <c r="W1030" s="330" t="b">
        <v>1</v>
      </c>
      <c r="X1030" s="330">
        <v>2021.0</v>
      </c>
      <c r="Y1030" s="330" t="s">
        <v>2736</v>
      </c>
      <c r="Z1030" s="330" t="s">
        <v>2713</v>
      </c>
      <c r="AA1030" s="330"/>
      <c r="AB1030" s="332" t="s">
        <v>2767</v>
      </c>
      <c r="AC1030" s="330" t="s">
        <v>2737</v>
      </c>
      <c r="AD1030" s="330" t="s">
        <v>419</v>
      </c>
    </row>
    <row r="1031" ht="15.75" customHeight="1">
      <c r="A1031" s="329" t="s">
        <v>418</v>
      </c>
      <c r="B1031" s="330" t="s">
        <v>2710</v>
      </c>
      <c r="C1031" s="330">
        <v>1018.0</v>
      </c>
      <c r="D1031" s="330">
        <v>256.0</v>
      </c>
      <c r="E1031" s="330" t="s">
        <v>974</v>
      </c>
      <c r="F1031" s="330" t="s">
        <v>2755</v>
      </c>
      <c r="G1031" s="330"/>
      <c r="H1031" s="330" t="s">
        <v>962</v>
      </c>
      <c r="I1031" s="330" t="s">
        <v>2732</v>
      </c>
      <c r="J1031" s="330"/>
      <c r="K1031" s="330" t="s">
        <v>1188</v>
      </c>
      <c r="L1031" s="330" t="s">
        <v>2729</v>
      </c>
      <c r="M1031" s="330"/>
      <c r="N1031" s="330" t="s">
        <v>2719</v>
      </c>
      <c r="O1031" s="330" t="s">
        <v>2716</v>
      </c>
      <c r="P1031" s="330" t="s">
        <v>2766</v>
      </c>
      <c r="Q1031" s="330" t="s">
        <v>2717</v>
      </c>
      <c r="R1031" s="330" t="s">
        <v>2719</v>
      </c>
      <c r="S1031" s="330" t="s">
        <v>2718</v>
      </c>
      <c r="T1031" s="330" t="s">
        <v>2719</v>
      </c>
      <c r="U1031" s="330">
        <v>0.858987665720109</v>
      </c>
      <c r="V1031" s="330" t="s">
        <v>2718</v>
      </c>
      <c r="W1031" s="330" t="b">
        <v>1</v>
      </c>
      <c r="X1031" s="330">
        <v>2021.0</v>
      </c>
      <c r="Y1031" s="330" t="s">
        <v>2736</v>
      </c>
      <c r="Z1031" s="330" t="s">
        <v>2713</v>
      </c>
      <c r="AA1031" s="330"/>
      <c r="AB1031" s="332" t="s">
        <v>2767</v>
      </c>
      <c r="AC1031" s="330" t="s">
        <v>2737</v>
      </c>
      <c r="AD1031" s="330" t="s">
        <v>419</v>
      </c>
    </row>
    <row r="1032" ht="15.75" customHeight="1">
      <c r="A1032" s="329" t="s">
        <v>418</v>
      </c>
      <c r="B1032" s="330" t="s">
        <v>2710</v>
      </c>
      <c r="C1032" s="330">
        <v>1019.0</v>
      </c>
      <c r="D1032" s="330">
        <v>256.0</v>
      </c>
      <c r="E1032" s="330" t="s">
        <v>974</v>
      </c>
      <c r="F1032" s="330" t="s">
        <v>2755</v>
      </c>
      <c r="G1032" s="330"/>
      <c r="H1032" s="330" t="s">
        <v>962</v>
      </c>
      <c r="I1032" s="330" t="s">
        <v>2732</v>
      </c>
      <c r="J1032" s="330"/>
      <c r="K1032" s="330" t="s">
        <v>1188</v>
      </c>
      <c r="L1032" s="330" t="s">
        <v>2729</v>
      </c>
      <c r="M1032" s="330"/>
      <c r="N1032" s="330" t="s">
        <v>2719</v>
      </c>
      <c r="O1032" s="330" t="s">
        <v>2724</v>
      </c>
      <c r="P1032" s="330" t="s">
        <v>2766</v>
      </c>
      <c r="Q1032" s="330" t="s">
        <v>2717</v>
      </c>
      <c r="R1032" s="330" t="s">
        <v>2719</v>
      </c>
      <c r="S1032" s="330" t="s">
        <v>2718</v>
      </c>
      <c r="T1032" s="330" t="s">
        <v>2719</v>
      </c>
      <c r="U1032" s="331">
        <v>5.42585882678318E-5</v>
      </c>
      <c r="V1032" s="330" t="s">
        <v>2718</v>
      </c>
      <c r="W1032" s="330" t="b">
        <v>1</v>
      </c>
      <c r="X1032" s="330">
        <v>2021.0</v>
      </c>
      <c r="Y1032" s="330" t="s">
        <v>2736</v>
      </c>
      <c r="Z1032" s="330" t="s">
        <v>2713</v>
      </c>
      <c r="AA1032" s="330"/>
      <c r="AB1032" s="332" t="s">
        <v>2767</v>
      </c>
      <c r="AC1032" s="330" t="s">
        <v>2737</v>
      </c>
      <c r="AD1032" s="330" t="s">
        <v>419</v>
      </c>
    </row>
    <row r="1033" ht="15.75" customHeight="1">
      <c r="A1033" s="329" t="s">
        <v>418</v>
      </c>
      <c r="B1033" s="330" t="s">
        <v>2710</v>
      </c>
      <c r="C1033" s="330">
        <v>1020.0</v>
      </c>
      <c r="D1033" s="330">
        <v>256.0</v>
      </c>
      <c r="E1033" s="330" t="s">
        <v>974</v>
      </c>
      <c r="F1033" s="330" t="s">
        <v>2755</v>
      </c>
      <c r="G1033" s="330"/>
      <c r="H1033" s="330" t="s">
        <v>962</v>
      </c>
      <c r="I1033" s="330" t="s">
        <v>2732</v>
      </c>
      <c r="J1033" s="330"/>
      <c r="K1033" s="330" t="s">
        <v>1188</v>
      </c>
      <c r="L1033" s="330" t="s">
        <v>2729</v>
      </c>
      <c r="M1033" s="330"/>
      <c r="N1033" s="330" t="s">
        <v>2719</v>
      </c>
      <c r="O1033" s="330" t="s">
        <v>2721</v>
      </c>
      <c r="P1033" s="330" t="s">
        <v>2766</v>
      </c>
      <c r="Q1033" s="330" t="s">
        <v>2717</v>
      </c>
      <c r="R1033" s="330" t="s">
        <v>2719</v>
      </c>
      <c r="S1033" s="330" t="s">
        <v>2718</v>
      </c>
      <c r="T1033" s="330" t="s">
        <v>2719</v>
      </c>
      <c r="U1033" s="331">
        <v>5.085490946596E-6</v>
      </c>
      <c r="V1033" s="330" t="s">
        <v>2718</v>
      </c>
      <c r="W1033" s="330" t="b">
        <v>1</v>
      </c>
      <c r="X1033" s="330">
        <v>2021.0</v>
      </c>
      <c r="Y1033" s="330" t="s">
        <v>2736</v>
      </c>
      <c r="Z1033" s="330" t="s">
        <v>2713</v>
      </c>
      <c r="AA1033" s="330"/>
      <c r="AB1033" s="332" t="s">
        <v>2767</v>
      </c>
      <c r="AC1033" s="330" t="s">
        <v>2737</v>
      </c>
      <c r="AD1033" s="330" t="s">
        <v>419</v>
      </c>
    </row>
    <row r="1034" ht="15.75" customHeight="1">
      <c r="A1034" s="329" t="s">
        <v>418</v>
      </c>
      <c r="B1034" s="330" t="s">
        <v>2710</v>
      </c>
      <c r="C1034" s="330">
        <v>1021.0</v>
      </c>
      <c r="D1034" s="330">
        <v>257.0</v>
      </c>
      <c r="E1034" s="330" t="s">
        <v>974</v>
      </c>
      <c r="F1034" s="330" t="s">
        <v>2756</v>
      </c>
      <c r="G1034" s="330"/>
      <c r="H1034" s="330" t="s">
        <v>962</v>
      </c>
      <c r="I1034" s="330" t="s">
        <v>2732</v>
      </c>
      <c r="J1034" s="330"/>
      <c r="K1034" s="330" t="s">
        <v>1188</v>
      </c>
      <c r="L1034" s="330" t="s">
        <v>2729</v>
      </c>
      <c r="M1034" s="330"/>
      <c r="N1034" s="330" t="s">
        <v>2719</v>
      </c>
      <c r="O1034" s="330" t="s">
        <v>2735</v>
      </c>
      <c r="P1034" s="330" t="s">
        <v>2766</v>
      </c>
      <c r="Q1034" s="330" t="s">
        <v>2717</v>
      </c>
      <c r="R1034" s="330" t="s">
        <v>2719</v>
      </c>
      <c r="S1034" s="330" t="s">
        <v>2718</v>
      </c>
      <c r="T1034" s="330" t="s">
        <v>2719</v>
      </c>
      <c r="U1034" s="330">
        <v>0.871146244516385</v>
      </c>
      <c r="V1034" s="330" t="s">
        <v>2718</v>
      </c>
      <c r="W1034" s="330" t="b">
        <v>1</v>
      </c>
      <c r="X1034" s="330">
        <v>2021.0</v>
      </c>
      <c r="Y1034" s="330" t="s">
        <v>2736</v>
      </c>
      <c r="Z1034" s="330" t="s">
        <v>2713</v>
      </c>
      <c r="AA1034" s="330"/>
      <c r="AB1034" s="332" t="s">
        <v>2767</v>
      </c>
      <c r="AC1034" s="330" t="s">
        <v>2737</v>
      </c>
      <c r="AD1034" s="330" t="s">
        <v>419</v>
      </c>
    </row>
    <row r="1035" ht="15.75" customHeight="1">
      <c r="A1035" s="329" t="s">
        <v>418</v>
      </c>
      <c r="B1035" s="330" t="s">
        <v>2710</v>
      </c>
      <c r="C1035" s="330">
        <v>1022.0</v>
      </c>
      <c r="D1035" s="330">
        <v>257.0</v>
      </c>
      <c r="E1035" s="330" t="s">
        <v>974</v>
      </c>
      <c r="F1035" s="330" t="s">
        <v>2756</v>
      </c>
      <c r="G1035" s="330"/>
      <c r="H1035" s="330" t="s">
        <v>962</v>
      </c>
      <c r="I1035" s="330" t="s">
        <v>2732</v>
      </c>
      <c r="J1035" s="330"/>
      <c r="K1035" s="330" t="s">
        <v>1188</v>
      </c>
      <c r="L1035" s="330" t="s">
        <v>2729</v>
      </c>
      <c r="M1035" s="330"/>
      <c r="N1035" s="330" t="s">
        <v>2719</v>
      </c>
      <c r="O1035" s="330" t="s">
        <v>2716</v>
      </c>
      <c r="P1035" s="330" t="s">
        <v>2766</v>
      </c>
      <c r="Q1035" s="330" t="s">
        <v>2717</v>
      </c>
      <c r="R1035" s="330" t="s">
        <v>2719</v>
      </c>
      <c r="S1035" s="330" t="s">
        <v>2718</v>
      </c>
      <c r="T1035" s="330" t="s">
        <v>2719</v>
      </c>
      <c r="U1035" s="330">
        <v>0.854960364621521</v>
      </c>
      <c r="V1035" s="330" t="s">
        <v>2718</v>
      </c>
      <c r="W1035" s="330" t="b">
        <v>1</v>
      </c>
      <c r="X1035" s="330">
        <v>2021.0</v>
      </c>
      <c r="Y1035" s="330" t="s">
        <v>2736</v>
      </c>
      <c r="Z1035" s="330" t="s">
        <v>2713</v>
      </c>
      <c r="AA1035" s="330"/>
      <c r="AB1035" s="332" t="s">
        <v>2767</v>
      </c>
      <c r="AC1035" s="330" t="s">
        <v>2737</v>
      </c>
      <c r="AD1035" s="330" t="s">
        <v>419</v>
      </c>
    </row>
    <row r="1036" ht="15.75" customHeight="1">
      <c r="A1036" s="329" t="s">
        <v>418</v>
      </c>
      <c r="B1036" s="330" t="s">
        <v>2710</v>
      </c>
      <c r="C1036" s="330">
        <v>1023.0</v>
      </c>
      <c r="D1036" s="330">
        <v>257.0</v>
      </c>
      <c r="E1036" s="330" t="s">
        <v>974</v>
      </c>
      <c r="F1036" s="330" t="s">
        <v>2756</v>
      </c>
      <c r="G1036" s="330"/>
      <c r="H1036" s="330" t="s">
        <v>962</v>
      </c>
      <c r="I1036" s="330" t="s">
        <v>2732</v>
      </c>
      <c r="J1036" s="330"/>
      <c r="K1036" s="330" t="s">
        <v>1188</v>
      </c>
      <c r="L1036" s="330" t="s">
        <v>2729</v>
      </c>
      <c r="M1036" s="330"/>
      <c r="N1036" s="330" t="s">
        <v>2719</v>
      </c>
      <c r="O1036" s="330" t="s">
        <v>2724</v>
      </c>
      <c r="P1036" s="330" t="s">
        <v>2766</v>
      </c>
      <c r="Q1036" s="330" t="s">
        <v>2717</v>
      </c>
      <c r="R1036" s="330" t="s">
        <v>2719</v>
      </c>
      <c r="S1036" s="330" t="s">
        <v>2718</v>
      </c>
      <c r="T1036" s="330" t="s">
        <v>2719</v>
      </c>
      <c r="U1036" s="331">
        <v>5.38967873194587E-5</v>
      </c>
      <c r="V1036" s="330" t="s">
        <v>2718</v>
      </c>
      <c r="W1036" s="330" t="b">
        <v>1</v>
      </c>
      <c r="X1036" s="330">
        <v>2021.0</v>
      </c>
      <c r="Y1036" s="330" t="s">
        <v>2736</v>
      </c>
      <c r="Z1036" s="330" t="s">
        <v>2713</v>
      </c>
      <c r="AA1036" s="330"/>
      <c r="AB1036" s="332" t="s">
        <v>2767</v>
      </c>
      <c r="AC1036" s="330" t="s">
        <v>2737</v>
      </c>
      <c r="AD1036" s="330" t="s">
        <v>419</v>
      </c>
    </row>
    <row r="1037" ht="15.75" customHeight="1">
      <c r="A1037" s="329" t="s">
        <v>418</v>
      </c>
      <c r="B1037" s="330" t="s">
        <v>2710</v>
      </c>
      <c r="C1037" s="330">
        <v>1024.0</v>
      </c>
      <c r="D1037" s="330">
        <v>257.0</v>
      </c>
      <c r="E1037" s="330" t="s">
        <v>974</v>
      </c>
      <c r="F1037" s="330" t="s">
        <v>2756</v>
      </c>
      <c r="G1037" s="330"/>
      <c r="H1037" s="330" t="s">
        <v>962</v>
      </c>
      <c r="I1037" s="330" t="s">
        <v>2732</v>
      </c>
      <c r="J1037" s="330"/>
      <c r="K1037" s="330" t="s">
        <v>1188</v>
      </c>
      <c r="L1037" s="330" t="s">
        <v>2729</v>
      </c>
      <c r="M1037" s="330"/>
      <c r="N1037" s="330" t="s">
        <v>2719</v>
      </c>
      <c r="O1037" s="330" t="s">
        <v>2721</v>
      </c>
      <c r="P1037" s="330" t="s">
        <v>2766</v>
      </c>
      <c r="Q1037" s="330" t="s">
        <v>2717</v>
      </c>
      <c r="R1037" s="330" t="s">
        <v>2719</v>
      </c>
      <c r="S1037" s="330" t="s">
        <v>2718</v>
      </c>
      <c r="T1037" s="330" t="s">
        <v>2719</v>
      </c>
      <c r="U1037" s="331">
        <v>5.085490946596E-6</v>
      </c>
      <c r="V1037" s="330" t="s">
        <v>2718</v>
      </c>
      <c r="W1037" s="330" t="b">
        <v>1</v>
      </c>
      <c r="X1037" s="330">
        <v>2021.0</v>
      </c>
      <c r="Y1037" s="330" t="s">
        <v>2736</v>
      </c>
      <c r="Z1037" s="330" t="s">
        <v>2713</v>
      </c>
      <c r="AA1037" s="330"/>
      <c r="AB1037" s="332" t="s">
        <v>2767</v>
      </c>
      <c r="AC1037" s="330" t="s">
        <v>2737</v>
      </c>
      <c r="AD1037" s="330" t="s">
        <v>419</v>
      </c>
    </row>
    <row r="1038" ht="15.75" customHeight="1">
      <c r="A1038" s="329" t="s">
        <v>418</v>
      </c>
      <c r="B1038" s="330" t="s">
        <v>2710</v>
      </c>
      <c r="C1038" s="330">
        <v>1025.0</v>
      </c>
      <c r="D1038" s="330">
        <v>258.0</v>
      </c>
      <c r="E1038" s="330" t="s">
        <v>974</v>
      </c>
      <c r="F1038" s="330" t="s">
        <v>2757</v>
      </c>
      <c r="G1038" s="330"/>
      <c r="H1038" s="330" t="s">
        <v>962</v>
      </c>
      <c r="I1038" s="330" t="s">
        <v>2732</v>
      </c>
      <c r="J1038" s="330"/>
      <c r="K1038" s="330" t="s">
        <v>1188</v>
      </c>
      <c r="L1038" s="330" t="s">
        <v>2729</v>
      </c>
      <c r="M1038" s="330"/>
      <c r="N1038" s="330" t="s">
        <v>2719</v>
      </c>
      <c r="O1038" s="330" t="s">
        <v>2735</v>
      </c>
      <c r="P1038" s="330" t="s">
        <v>2766</v>
      </c>
      <c r="Q1038" s="330" t="s">
        <v>2717</v>
      </c>
      <c r="R1038" s="330" t="s">
        <v>2719</v>
      </c>
      <c r="S1038" s="330" t="s">
        <v>2718</v>
      </c>
      <c r="T1038" s="330" t="s">
        <v>2719</v>
      </c>
      <c r="U1038" s="330">
        <v>0.837397564420818</v>
      </c>
      <c r="V1038" s="330" t="s">
        <v>2718</v>
      </c>
      <c r="W1038" s="330" t="b">
        <v>1</v>
      </c>
      <c r="X1038" s="330">
        <v>2021.0</v>
      </c>
      <c r="Y1038" s="330" t="s">
        <v>2736</v>
      </c>
      <c r="Z1038" s="330" t="s">
        <v>2713</v>
      </c>
      <c r="AA1038" s="330"/>
      <c r="AB1038" s="332" t="s">
        <v>2767</v>
      </c>
      <c r="AC1038" s="330" t="s">
        <v>2737</v>
      </c>
      <c r="AD1038" s="330" t="s">
        <v>419</v>
      </c>
    </row>
    <row r="1039" ht="15.75" customHeight="1">
      <c r="A1039" s="329" t="s">
        <v>418</v>
      </c>
      <c r="B1039" s="330" t="s">
        <v>2710</v>
      </c>
      <c r="C1039" s="330">
        <v>1026.0</v>
      </c>
      <c r="D1039" s="330">
        <v>258.0</v>
      </c>
      <c r="E1039" s="330" t="s">
        <v>974</v>
      </c>
      <c r="F1039" s="330" t="s">
        <v>2757</v>
      </c>
      <c r="G1039" s="330"/>
      <c r="H1039" s="330" t="s">
        <v>962</v>
      </c>
      <c r="I1039" s="330" t="s">
        <v>2732</v>
      </c>
      <c r="J1039" s="330"/>
      <c r="K1039" s="330" t="s">
        <v>1188</v>
      </c>
      <c r="L1039" s="330" t="s">
        <v>2729</v>
      </c>
      <c r="M1039" s="330"/>
      <c r="N1039" s="330" t="s">
        <v>2719</v>
      </c>
      <c r="O1039" s="330" t="s">
        <v>2716</v>
      </c>
      <c r="P1039" s="330" t="s">
        <v>2766</v>
      </c>
      <c r="Q1039" s="330" t="s">
        <v>2717</v>
      </c>
      <c r="R1039" s="330" t="s">
        <v>2719</v>
      </c>
      <c r="S1039" s="330" t="s">
        <v>2718</v>
      </c>
      <c r="T1039" s="330" t="s">
        <v>2719</v>
      </c>
      <c r="U1039" s="330">
        <v>0.823816263841077</v>
      </c>
      <c r="V1039" s="330" t="s">
        <v>2718</v>
      </c>
      <c r="W1039" s="330" t="b">
        <v>1</v>
      </c>
      <c r="X1039" s="330">
        <v>2021.0</v>
      </c>
      <c r="Y1039" s="330" t="s">
        <v>2736</v>
      </c>
      <c r="Z1039" s="330" t="s">
        <v>2713</v>
      </c>
      <c r="AA1039" s="330"/>
      <c r="AB1039" s="332" t="s">
        <v>2767</v>
      </c>
      <c r="AC1039" s="330" t="s">
        <v>2737</v>
      </c>
      <c r="AD1039" s="330" t="s">
        <v>419</v>
      </c>
    </row>
    <row r="1040" ht="15.75" customHeight="1">
      <c r="A1040" s="329" t="s">
        <v>418</v>
      </c>
      <c r="B1040" s="330" t="s">
        <v>2710</v>
      </c>
      <c r="C1040" s="330">
        <v>1027.0</v>
      </c>
      <c r="D1040" s="330">
        <v>258.0</v>
      </c>
      <c r="E1040" s="330" t="s">
        <v>974</v>
      </c>
      <c r="F1040" s="330" t="s">
        <v>2757</v>
      </c>
      <c r="G1040" s="330"/>
      <c r="H1040" s="330" t="s">
        <v>962</v>
      </c>
      <c r="I1040" s="330" t="s">
        <v>2732</v>
      </c>
      <c r="J1040" s="330"/>
      <c r="K1040" s="330" t="s">
        <v>1188</v>
      </c>
      <c r="L1040" s="330" t="s">
        <v>2729</v>
      </c>
      <c r="M1040" s="330"/>
      <c r="N1040" s="330" t="s">
        <v>2719</v>
      </c>
      <c r="O1040" s="330" t="s">
        <v>2724</v>
      </c>
      <c r="P1040" s="330" t="s">
        <v>2766</v>
      </c>
      <c r="Q1040" s="330" t="s">
        <v>2717</v>
      </c>
      <c r="R1040" s="330" t="s">
        <v>2719</v>
      </c>
      <c r="S1040" s="330" t="s">
        <v>2718</v>
      </c>
      <c r="T1040" s="330" t="s">
        <v>2719</v>
      </c>
      <c r="U1040" s="331">
        <v>4.5090735849612E-5</v>
      </c>
      <c r="V1040" s="330" t="s">
        <v>2718</v>
      </c>
      <c r="W1040" s="330" t="b">
        <v>1</v>
      </c>
      <c r="X1040" s="330">
        <v>2021.0</v>
      </c>
      <c r="Y1040" s="330" t="s">
        <v>2736</v>
      </c>
      <c r="Z1040" s="330" t="s">
        <v>2713</v>
      </c>
      <c r="AA1040" s="330"/>
      <c r="AB1040" s="332" t="s">
        <v>2767</v>
      </c>
      <c r="AC1040" s="330" t="s">
        <v>2737</v>
      </c>
      <c r="AD1040" s="330" t="s">
        <v>419</v>
      </c>
    </row>
    <row r="1041" ht="15.75" customHeight="1">
      <c r="A1041" s="329" t="s">
        <v>418</v>
      </c>
      <c r="B1041" s="330" t="s">
        <v>2710</v>
      </c>
      <c r="C1041" s="330">
        <v>1028.0</v>
      </c>
      <c r="D1041" s="330">
        <v>258.0</v>
      </c>
      <c r="E1041" s="330" t="s">
        <v>974</v>
      </c>
      <c r="F1041" s="330" t="s">
        <v>2757</v>
      </c>
      <c r="G1041" s="330"/>
      <c r="H1041" s="330" t="s">
        <v>962</v>
      </c>
      <c r="I1041" s="330" t="s">
        <v>2732</v>
      </c>
      <c r="J1041" s="330"/>
      <c r="K1041" s="330" t="s">
        <v>1188</v>
      </c>
      <c r="L1041" s="330" t="s">
        <v>2729</v>
      </c>
      <c r="M1041" s="330"/>
      <c r="N1041" s="330" t="s">
        <v>2719</v>
      </c>
      <c r="O1041" s="330" t="s">
        <v>2721</v>
      </c>
      <c r="P1041" s="330" t="s">
        <v>2766</v>
      </c>
      <c r="Q1041" s="330" t="s">
        <v>2717</v>
      </c>
      <c r="R1041" s="330" t="s">
        <v>2719</v>
      </c>
      <c r="S1041" s="330" t="s">
        <v>2718</v>
      </c>
      <c r="T1041" s="330" t="s">
        <v>2719</v>
      </c>
      <c r="U1041" s="331">
        <v>5.658314588588E-6</v>
      </c>
      <c r="V1041" s="330" t="s">
        <v>2718</v>
      </c>
      <c r="W1041" s="330" t="b">
        <v>1</v>
      </c>
      <c r="X1041" s="330">
        <v>2021.0</v>
      </c>
      <c r="Y1041" s="330" t="s">
        <v>2736</v>
      </c>
      <c r="Z1041" s="330" t="s">
        <v>2713</v>
      </c>
      <c r="AA1041" s="330"/>
      <c r="AB1041" s="332" t="s">
        <v>2767</v>
      </c>
      <c r="AC1041" s="330" t="s">
        <v>2737</v>
      </c>
      <c r="AD1041" s="330" t="s">
        <v>419</v>
      </c>
    </row>
    <row r="1042" ht="15.75" customHeight="1">
      <c r="A1042" s="329" t="s">
        <v>418</v>
      </c>
      <c r="B1042" s="330" t="s">
        <v>2710</v>
      </c>
      <c r="C1042" s="330">
        <v>1029.0</v>
      </c>
      <c r="D1042" s="330">
        <v>259.0</v>
      </c>
      <c r="E1042" s="330" t="s">
        <v>974</v>
      </c>
      <c r="F1042" s="330" t="s">
        <v>2758</v>
      </c>
      <c r="G1042" s="330"/>
      <c r="H1042" s="330" t="s">
        <v>962</v>
      </c>
      <c r="I1042" s="330" t="s">
        <v>2732</v>
      </c>
      <c r="J1042" s="330"/>
      <c r="K1042" s="330" t="s">
        <v>1188</v>
      </c>
      <c r="L1042" s="330" t="s">
        <v>2729</v>
      </c>
      <c r="M1042" s="330"/>
      <c r="N1042" s="330" t="s">
        <v>2719</v>
      </c>
      <c r="O1042" s="330" t="s">
        <v>2735</v>
      </c>
      <c r="P1042" s="330" t="s">
        <v>2766</v>
      </c>
      <c r="Q1042" s="330" t="s">
        <v>2717</v>
      </c>
      <c r="R1042" s="330" t="s">
        <v>2719</v>
      </c>
      <c r="S1042" s="330" t="s">
        <v>2718</v>
      </c>
      <c r="T1042" s="330" t="s">
        <v>2719</v>
      </c>
      <c r="U1042" s="330">
        <v>0.574866323803546</v>
      </c>
      <c r="V1042" s="330" t="s">
        <v>2718</v>
      </c>
      <c r="W1042" s="330" t="b">
        <v>1</v>
      </c>
      <c r="X1042" s="330">
        <v>2021.0</v>
      </c>
      <c r="Y1042" s="330" t="s">
        <v>2736</v>
      </c>
      <c r="Z1042" s="330" t="s">
        <v>2713</v>
      </c>
      <c r="AA1042" s="330"/>
      <c r="AB1042" s="332" t="s">
        <v>2767</v>
      </c>
      <c r="AC1042" s="330" t="s">
        <v>2737</v>
      </c>
      <c r="AD1042" s="330" t="s">
        <v>419</v>
      </c>
    </row>
    <row r="1043" ht="15.75" customHeight="1">
      <c r="A1043" s="329" t="s">
        <v>418</v>
      </c>
      <c r="B1043" s="330" t="s">
        <v>2710</v>
      </c>
      <c r="C1043" s="330">
        <v>1030.0</v>
      </c>
      <c r="D1043" s="330">
        <v>259.0</v>
      </c>
      <c r="E1043" s="330" t="s">
        <v>974</v>
      </c>
      <c r="F1043" s="330" t="s">
        <v>2758</v>
      </c>
      <c r="G1043" s="330"/>
      <c r="H1043" s="330" t="s">
        <v>962</v>
      </c>
      <c r="I1043" s="330" t="s">
        <v>2732</v>
      </c>
      <c r="J1043" s="330"/>
      <c r="K1043" s="330" t="s">
        <v>1188</v>
      </c>
      <c r="L1043" s="330" t="s">
        <v>2729</v>
      </c>
      <c r="M1043" s="330"/>
      <c r="N1043" s="330" t="s">
        <v>2719</v>
      </c>
      <c r="O1043" s="330" t="s">
        <v>2716</v>
      </c>
      <c r="P1043" s="330" t="s">
        <v>2766</v>
      </c>
      <c r="Q1043" s="330" t="s">
        <v>2717</v>
      </c>
      <c r="R1043" s="330" t="s">
        <v>2719</v>
      </c>
      <c r="S1043" s="330" t="s">
        <v>2718</v>
      </c>
      <c r="T1043" s="330" t="s">
        <v>2719</v>
      </c>
      <c r="U1043" s="330">
        <v>0.568786257689487</v>
      </c>
      <c r="V1043" s="330" t="s">
        <v>2718</v>
      </c>
      <c r="W1043" s="330" t="b">
        <v>1</v>
      </c>
      <c r="X1043" s="330">
        <v>2021.0</v>
      </c>
      <c r="Y1043" s="330" t="s">
        <v>2736</v>
      </c>
      <c r="Z1043" s="330" t="s">
        <v>2713</v>
      </c>
      <c r="AA1043" s="330"/>
      <c r="AB1043" s="332" t="s">
        <v>2767</v>
      </c>
      <c r="AC1043" s="330" t="s">
        <v>2737</v>
      </c>
      <c r="AD1043" s="330" t="s">
        <v>419</v>
      </c>
    </row>
    <row r="1044" ht="15.75" customHeight="1">
      <c r="A1044" s="329" t="s">
        <v>418</v>
      </c>
      <c r="B1044" s="330" t="s">
        <v>2710</v>
      </c>
      <c r="C1044" s="330">
        <v>1031.0</v>
      </c>
      <c r="D1044" s="330">
        <v>259.0</v>
      </c>
      <c r="E1044" s="330" t="s">
        <v>974</v>
      </c>
      <c r="F1044" s="330" t="s">
        <v>2758</v>
      </c>
      <c r="G1044" s="330"/>
      <c r="H1044" s="330" t="s">
        <v>962</v>
      </c>
      <c r="I1044" s="330" t="s">
        <v>2732</v>
      </c>
      <c r="J1044" s="330"/>
      <c r="K1044" s="330" t="s">
        <v>1188</v>
      </c>
      <c r="L1044" s="330" t="s">
        <v>2729</v>
      </c>
      <c r="M1044" s="330"/>
      <c r="N1044" s="330" t="s">
        <v>2719</v>
      </c>
      <c r="O1044" s="330" t="s">
        <v>2724</v>
      </c>
      <c r="P1044" s="330" t="s">
        <v>2766</v>
      </c>
      <c r="Q1044" s="330" t="s">
        <v>2717</v>
      </c>
      <c r="R1044" s="330" t="s">
        <v>2719</v>
      </c>
      <c r="S1044" s="330" t="s">
        <v>2718</v>
      </c>
      <c r="T1044" s="330" t="s">
        <v>2719</v>
      </c>
      <c r="U1044" s="331">
        <v>2.00630968566627E-5</v>
      </c>
      <c r="V1044" s="330" t="s">
        <v>2718</v>
      </c>
      <c r="W1044" s="330" t="b">
        <v>1</v>
      </c>
      <c r="X1044" s="330">
        <v>2021.0</v>
      </c>
      <c r="Y1044" s="330" t="s">
        <v>2736</v>
      </c>
      <c r="Z1044" s="330" t="s">
        <v>2713</v>
      </c>
      <c r="AA1044" s="330"/>
      <c r="AB1044" s="332" t="s">
        <v>2767</v>
      </c>
      <c r="AC1044" s="330" t="s">
        <v>2737</v>
      </c>
      <c r="AD1044" s="330" t="s">
        <v>419</v>
      </c>
    </row>
    <row r="1045" ht="15.75" customHeight="1">
      <c r="A1045" s="329" t="s">
        <v>418</v>
      </c>
      <c r="B1045" s="330" t="s">
        <v>2710</v>
      </c>
      <c r="C1045" s="330">
        <v>1032.0</v>
      </c>
      <c r="D1045" s="330">
        <v>259.0</v>
      </c>
      <c r="E1045" s="330" t="s">
        <v>974</v>
      </c>
      <c r="F1045" s="330" t="s">
        <v>2758</v>
      </c>
      <c r="G1045" s="330"/>
      <c r="H1045" s="330" t="s">
        <v>962</v>
      </c>
      <c r="I1045" s="330" t="s">
        <v>2732</v>
      </c>
      <c r="J1045" s="330"/>
      <c r="K1045" s="330" t="s">
        <v>1188</v>
      </c>
      <c r="L1045" s="330" t="s">
        <v>2729</v>
      </c>
      <c r="M1045" s="330"/>
      <c r="N1045" s="330" t="s">
        <v>2719</v>
      </c>
      <c r="O1045" s="330" t="s">
        <v>2721</v>
      </c>
      <c r="P1045" s="330" t="s">
        <v>2766</v>
      </c>
      <c r="Q1045" s="330" t="s">
        <v>2717</v>
      </c>
      <c r="R1045" s="330" t="s">
        <v>2719</v>
      </c>
      <c r="S1045" s="330" t="s">
        <v>2718</v>
      </c>
      <c r="T1045" s="330" t="s">
        <v>2719</v>
      </c>
      <c r="U1045" s="331">
        <v>3.98839275727938E-6</v>
      </c>
      <c r="V1045" s="330" t="s">
        <v>2718</v>
      </c>
      <c r="W1045" s="330" t="b">
        <v>1</v>
      </c>
      <c r="X1045" s="330">
        <v>2021.0</v>
      </c>
      <c r="Y1045" s="330" t="s">
        <v>2736</v>
      </c>
      <c r="Z1045" s="330" t="s">
        <v>2713</v>
      </c>
      <c r="AA1045" s="330"/>
      <c r="AB1045" s="332" t="s">
        <v>2767</v>
      </c>
      <c r="AC1045" s="330" t="s">
        <v>2737</v>
      </c>
      <c r="AD1045" s="330" t="s">
        <v>419</v>
      </c>
    </row>
    <row r="1046" ht="15.75" customHeight="1">
      <c r="A1046" s="329" t="s">
        <v>418</v>
      </c>
      <c r="B1046" s="330" t="s">
        <v>2710</v>
      </c>
      <c r="C1046" s="330">
        <v>1033.0</v>
      </c>
      <c r="D1046" s="330">
        <v>260.0</v>
      </c>
      <c r="E1046" s="330" t="s">
        <v>974</v>
      </c>
      <c r="F1046" s="330" t="s">
        <v>2759</v>
      </c>
      <c r="G1046" s="330"/>
      <c r="H1046" s="330" t="s">
        <v>962</v>
      </c>
      <c r="I1046" s="330" t="s">
        <v>2732</v>
      </c>
      <c r="J1046" s="330"/>
      <c r="K1046" s="330" t="s">
        <v>1188</v>
      </c>
      <c r="L1046" s="330" t="s">
        <v>2729</v>
      </c>
      <c r="M1046" s="330"/>
      <c r="N1046" s="330" t="s">
        <v>2719</v>
      </c>
      <c r="O1046" s="330" t="s">
        <v>2735</v>
      </c>
      <c r="P1046" s="330" t="s">
        <v>2766</v>
      </c>
      <c r="Q1046" s="330" t="s">
        <v>2717</v>
      </c>
      <c r="R1046" s="330" t="s">
        <v>2719</v>
      </c>
      <c r="S1046" s="330" t="s">
        <v>2718</v>
      </c>
      <c r="T1046" s="330" t="s">
        <v>2719</v>
      </c>
      <c r="U1046" s="330">
        <v>0.720334082776169</v>
      </c>
      <c r="V1046" s="330" t="s">
        <v>2718</v>
      </c>
      <c r="W1046" s="330" t="b">
        <v>1</v>
      </c>
      <c r="X1046" s="330">
        <v>2021.0</v>
      </c>
      <c r="Y1046" s="330" t="s">
        <v>2736</v>
      </c>
      <c r="Z1046" s="330" t="s">
        <v>2713</v>
      </c>
      <c r="AA1046" s="330"/>
      <c r="AB1046" s="332" t="s">
        <v>2767</v>
      </c>
      <c r="AC1046" s="330" t="s">
        <v>2737</v>
      </c>
      <c r="AD1046" s="330" t="s">
        <v>419</v>
      </c>
    </row>
    <row r="1047" ht="15.75" customHeight="1">
      <c r="A1047" s="329" t="s">
        <v>418</v>
      </c>
      <c r="B1047" s="330" t="s">
        <v>2710</v>
      </c>
      <c r="C1047" s="330">
        <v>1034.0</v>
      </c>
      <c r="D1047" s="330">
        <v>260.0</v>
      </c>
      <c r="E1047" s="330" t="s">
        <v>974</v>
      </c>
      <c r="F1047" s="330" t="s">
        <v>2759</v>
      </c>
      <c r="G1047" s="330"/>
      <c r="H1047" s="330" t="s">
        <v>962</v>
      </c>
      <c r="I1047" s="330" t="s">
        <v>2732</v>
      </c>
      <c r="J1047" s="330"/>
      <c r="K1047" s="330" t="s">
        <v>1188</v>
      </c>
      <c r="L1047" s="330" t="s">
        <v>2729</v>
      </c>
      <c r="M1047" s="330"/>
      <c r="N1047" s="330" t="s">
        <v>2719</v>
      </c>
      <c r="O1047" s="330" t="s">
        <v>2716</v>
      </c>
      <c r="P1047" s="330" t="s">
        <v>2766</v>
      </c>
      <c r="Q1047" s="330" t="s">
        <v>2717</v>
      </c>
      <c r="R1047" s="330" t="s">
        <v>2719</v>
      </c>
      <c r="S1047" s="330" t="s">
        <v>2718</v>
      </c>
      <c r="T1047" s="330" t="s">
        <v>2719</v>
      </c>
      <c r="U1047" s="330">
        <v>0.712921817686132</v>
      </c>
      <c r="V1047" s="330" t="s">
        <v>2718</v>
      </c>
      <c r="W1047" s="330" t="b">
        <v>1</v>
      </c>
      <c r="X1047" s="330">
        <v>2021.0</v>
      </c>
      <c r="Y1047" s="330" t="s">
        <v>2736</v>
      </c>
      <c r="Z1047" s="330" t="s">
        <v>2713</v>
      </c>
      <c r="AA1047" s="330"/>
      <c r="AB1047" s="332" t="s">
        <v>2767</v>
      </c>
      <c r="AC1047" s="330" t="s">
        <v>2737</v>
      </c>
      <c r="AD1047" s="330" t="s">
        <v>419</v>
      </c>
    </row>
    <row r="1048" ht="15.75" customHeight="1">
      <c r="A1048" s="329" t="s">
        <v>418</v>
      </c>
      <c r="B1048" s="330" t="s">
        <v>2710</v>
      </c>
      <c r="C1048" s="330">
        <v>1035.0</v>
      </c>
      <c r="D1048" s="330">
        <v>260.0</v>
      </c>
      <c r="E1048" s="330" t="s">
        <v>974</v>
      </c>
      <c r="F1048" s="330" t="s">
        <v>2759</v>
      </c>
      <c r="G1048" s="330"/>
      <c r="H1048" s="330" t="s">
        <v>962</v>
      </c>
      <c r="I1048" s="330" t="s">
        <v>2732</v>
      </c>
      <c r="J1048" s="330"/>
      <c r="K1048" s="330" t="s">
        <v>1188</v>
      </c>
      <c r="L1048" s="330" t="s">
        <v>2729</v>
      </c>
      <c r="M1048" s="330"/>
      <c r="N1048" s="330" t="s">
        <v>2719</v>
      </c>
      <c r="O1048" s="330" t="s">
        <v>2724</v>
      </c>
      <c r="P1048" s="330" t="s">
        <v>2766</v>
      </c>
      <c r="Q1048" s="330" t="s">
        <v>2717</v>
      </c>
      <c r="R1048" s="330" t="s">
        <v>2719</v>
      </c>
      <c r="S1048" s="330" t="s">
        <v>2718</v>
      </c>
      <c r="T1048" s="330" t="s">
        <v>2719</v>
      </c>
      <c r="U1048" s="331">
        <v>2.44609097330573E-5</v>
      </c>
      <c r="V1048" s="330" t="s">
        <v>2718</v>
      </c>
      <c r="W1048" s="330" t="b">
        <v>1</v>
      </c>
      <c r="X1048" s="330">
        <v>2021.0</v>
      </c>
      <c r="Y1048" s="330" t="s">
        <v>2736</v>
      </c>
      <c r="Z1048" s="330" t="s">
        <v>2713</v>
      </c>
      <c r="AA1048" s="330"/>
      <c r="AB1048" s="332" t="s">
        <v>2767</v>
      </c>
      <c r="AC1048" s="330" t="s">
        <v>2737</v>
      </c>
      <c r="AD1048" s="330" t="s">
        <v>419</v>
      </c>
    </row>
    <row r="1049" ht="15.75" customHeight="1">
      <c r="A1049" s="329" t="s">
        <v>418</v>
      </c>
      <c r="B1049" s="330" t="s">
        <v>2710</v>
      </c>
      <c r="C1049" s="330">
        <v>1036.0</v>
      </c>
      <c r="D1049" s="330">
        <v>260.0</v>
      </c>
      <c r="E1049" s="330" t="s">
        <v>974</v>
      </c>
      <c r="F1049" s="330" t="s">
        <v>2759</v>
      </c>
      <c r="G1049" s="330"/>
      <c r="H1049" s="330" t="s">
        <v>962</v>
      </c>
      <c r="I1049" s="330" t="s">
        <v>2732</v>
      </c>
      <c r="J1049" s="330"/>
      <c r="K1049" s="330" t="s">
        <v>1188</v>
      </c>
      <c r="L1049" s="330" t="s">
        <v>2729</v>
      </c>
      <c r="M1049" s="330"/>
      <c r="N1049" s="330" t="s">
        <v>2719</v>
      </c>
      <c r="O1049" s="330" t="s">
        <v>2721</v>
      </c>
      <c r="P1049" s="330" t="s">
        <v>2766</v>
      </c>
      <c r="Q1049" s="330" t="s">
        <v>2717</v>
      </c>
      <c r="R1049" s="330" t="s">
        <v>2719</v>
      </c>
      <c r="S1049" s="330" t="s">
        <v>2718</v>
      </c>
      <c r="T1049" s="330" t="s">
        <v>2719</v>
      </c>
      <c r="U1049" s="331">
        <v>4.885490946596E-6</v>
      </c>
      <c r="V1049" s="330" t="s">
        <v>2718</v>
      </c>
      <c r="W1049" s="330" t="b">
        <v>1</v>
      </c>
      <c r="X1049" s="330">
        <v>2021.0</v>
      </c>
      <c r="Y1049" s="330" t="s">
        <v>2736</v>
      </c>
      <c r="Z1049" s="330" t="s">
        <v>2713</v>
      </c>
      <c r="AA1049" s="330"/>
      <c r="AB1049" s="332" t="s">
        <v>2767</v>
      </c>
      <c r="AC1049" s="330" t="s">
        <v>2737</v>
      </c>
      <c r="AD1049" s="330" t="s">
        <v>419</v>
      </c>
    </row>
    <row r="1050" ht="15.75" customHeight="1">
      <c r="A1050" s="329" t="s">
        <v>418</v>
      </c>
      <c r="B1050" s="330" t="s">
        <v>2710</v>
      </c>
      <c r="C1050" s="330">
        <v>1037.0</v>
      </c>
      <c r="D1050" s="330">
        <v>261.0</v>
      </c>
      <c r="E1050" s="330" t="s">
        <v>974</v>
      </c>
      <c r="F1050" s="330" t="s">
        <v>2760</v>
      </c>
      <c r="G1050" s="330"/>
      <c r="H1050" s="330" t="s">
        <v>962</v>
      </c>
      <c r="I1050" s="330" t="s">
        <v>2732</v>
      </c>
      <c r="J1050" s="330"/>
      <c r="K1050" s="330" t="s">
        <v>1188</v>
      </c>
      <c r="L1050" s="330" t="s">
        <v>2729</v>
      </c>
      <c r="M1050" s="330"/>
      <c r="N1050" s="330" t="s">
        <v>2719</v>
      </c>
      <c r="O1050" s="330" t="s">
        <v>2735</v>
      </c>
      <c r="P1050" s="330" t="s">
        <v>2766</v>
      </c>
      <c r="Q1050" s="330" t="s">
        <v>2717</v>
      </c>
      <c r="R1050" s="330" t="s">
        <v>2719</v>
      </c>
      <c r="S1050" s="330" t="s">
        <v>2718</v>
      </c>
      <c r="T1050" s="330" t="s">
        <v>2719</v>
      </c>
      <c r="U1050" s="330">
        <v>1.11695161153019</v>
      </c>
      <c r="V1050" s="330" t="s">
        <v>2718</v>
      </c>
      <c r="W1050" s="330" t="b">
        <v>1</v>
      </c>
      <c r="X1050" s="330">
        <v>2021.0</v>
      </c>
      <c r="Y1050" s="330" t="s">
        <v>2736</v>
      </c>
      <c r="Z1050" s="330" t="s">
        <v>2713</v>
      </c>
      <c r="AA1050" s="330"/>
      <c r="AB1050" s="332" t="s">
        <v>2767</v>
      </c>
      <c r="AC1050" s="330" t="s">
        <v>2737</v>
      </c>
      <c r="AD1050" s="330" t="s">
        <v>419</v>
      </c>
    </row>
    <row r="1051" ht="15.75" customHeight="1">
      <c r="A1051" s="329" t="s">
        <v>418</v>
      </c>
      <c r="B1051" s="330" t="s">
        <v>2710</v>
      </c>
      <c r="C1051" s="330">
        <v>1038.0</v>
      </c>
      <c r="D1051" s="330">
        <v>261.0</v>
      </c>
      <c r="E1051" s="330" t="s">
        <v>974</v>
      </c>
      <c r="F1051" s="330" t="s">
        <v>2760</v>
      </c>
      <c r="G1051" s="330"/>
      <c r="H1051" s="330" t="s">
        <v>962</v>
      </c>
      <c r="I1051" s="330" t="s">
        <v>2732</v>
      </c>
      <c r="J1051" s="330"/>
      <c r="K1051" s="330" t="s">
        <v>1188</v>
      </c>
      <c r="L1051" s="330" t="s">
        <v>2729</v>
      </c>
      <c r="M1051" s="330"/>
      <c r="N1051" s="330" t="s">
        <v>2719</v>
      </c>
      <c r="O1051" s="330" t="s">
        <v>2716</v>
      </c>
      <c r="P1051" s="330" t="s">
        <v>2766</v>
      </c>
      <c r="Q1051" s="330" t="s">
        <v>2717</v>
      </c>
      <c r="R1051" s="330" t="s">
        <v>2719</v>
      </c>
      <c r="S1051" s="330" t="s">
        <v>2718</v>
      </c>
      <c r="T1051" s="330" t="s">
        <v>2719</v>
      </c>
      <c r="U1051" s="330">
        <v>1.10483930749561</v>
      </c>
      <c r="V1051" s="330" t="s">
        <v>2718</v>
      </c>
      <c r="W1051" s="330" t="b">
        <v>1</v>
      </c>
      <c r="X1051" s="330">
        <v>2021.0</v>
      </c>
      <c r="Y1051" s="330" t="s">
        <v>2736</v>
      </c>
      <c r="Z1051" s="330" t="s">
        <v>2713</v>
      </c>
      <c r="AA1051" s="330"/>
      <c r="AB1051" s="332" t="s">
        <v>2767</v>
      </c>
      <c r="AC1051" s="330" t="s">
        <v>2737</v>
      </c>
      <c r="AD1051" s="330" t="s">
        <v>419</v>
      </c>
    </row>
    <row r="1052" ht="15.75" customHeight="1">
      <c r="A1052" s="329" t="s">
        <v>418</v>
      </c>
      <c r="B1052" s="330" t="s">
        <v>2710</v>
      </c>
      <c r="C1052" s="330">
        <v>1039.0</v>
      </c>
      <c r="D1052" s="330">
        <v>261.0</v>
      </c>
      <c r="E1052" s="330" t="s">
        <v>974</v>
      </c>
      <c r="F1052" s="330" t="s">
        <v>2760</v>
      </c>
      <c r="G1052" s="330"/>
      <c r="H1052" s="330" t="s">
        <v>962</v>
      </c>
      <c r="I1052" s="330" t="s">
        <v>2732</v>
      </c>
      <c r="J1052" s="330"/>
      <c r="K1052" s="330" t="s">
        <v>1188</v>
      </c>
      <c r="L1052" s="330" t="s">
        <v>2729</v>
      </c>
      <c r="M1052" s="330"/>
      <c r="N1052" s="330" t="s">
        <v>2719</v>
      </c>
      <c r="O1052" s="330" t="s">
        <v>2724</v>
      </c>
      <c r="P1052" s="330" t="s">
        <v>2766</v>
      </c>
      <c r="Q1052" s="330" t="s">
        <v>2717</v>
      </c>
      <c r="R1052" s="330" t="s">
        <v>2719</v>
      </c>
      <c r="S1052" s="330" t="s">
        <v>2718</v>
      </c>
      <c r="T1052" s="330" t="s">
        <v>2719</v>
      </c>
      <c r="U1052" s="331">
        <v>3.9958895359413E-5</v>
      </c>
      <c r="V1052" s="330" t="s">
        <v>2718</v>
      </c>
      <c r="W1052" s="330" t="b">
        <v>1</v>
      </c>
      <c r="X1052" s="330">
        <v>2021.0</v>
      </c>
      <c r="Y1052" s="330" t="s">
        <v>2736</v>
      </c>
      <c r="Z1052" s="330" t="s">
        <v>2713</v>
      </c>
      <c r="AA1052" s="330"/>
      <c r="AB1052" s="332" t="s">
        <v>2767</v>
      </c>
      <c r="AC1052" s="330" t="s">
        <v>2737</v>
      </c>
      <c r="AD1052" s="330" t="s">
        <v>419</v>
      </c>
    </row>
    <row r="1053" ht="15.75" customHeight="1">
      <c r="A1053" s="329" t="s">
        <v>418</v>
      </c>
      <c r="B1053" s="330" t="s">
        <v>2710</v>
      </c>
      <c r="C1053" s="330">
        <v>1040.0</v>
      </c>
      <c r="D1053" s="330">
        <v>261.0</v>
      </c>
      <c r="E1053" s="330" t="s">
        <v>974</v>
      </c>
      <c r="F1053" s="330" t="s">
        <v>2760</v>
      </c>
      <c r="G1053" s="330"/>
      <c r="H1053" s="330" t="s">
        <v>962</v>
      </c>
      <c r="I1053" s="330" t="s">
        <v>2732</v>
      </c>
      <c r="J1053" s="330"/>
      <c r="K1053" s="330" t="s">
        <v>1188</v>
      </c>
      <c r="L1053" s="330" t="s">
        <v>2729</v>
      </c>
      <c r="M1053" s="330"/>
      <c r="N1053" s="330" t="s">
        <v>2719</v>
      </c>
      <c r="O1053" s="330" t="s">
        <v>2721</v>
      </c>
      <c r="P1053" s="330" t="s">
        <v>2766</v>
      </c>
      <c r="Q1053" s="330" t="s">
        <v>2717</v>
      </c>
      <c r="R1053" s="330" t="s">
        <v>2719</v>
      </c>
      <c r="S1053" s="330" t="s">
        <v>2718</v>
      </c>
      <c r="T1053" s="330" t="s">
        <v>2719</v>
      </c>
      <c r="U1053" s="331">
        <v>8.101060061888E-6</v>
      </c>
      <c r="V1053" s="330" t="s">
        <v>2718</v>
      </c>
      <c r="W1053" s="330" t="b">
        <v>1</v>
      </c>
      <c r="X1053" s="330">
        <v>2021.0</v>
      </c>
      <c r="Y1053" s="330" t="s">
        <v>2736</v>
      </c>
      <c r="Z1053" s="330" t="s">
        <v>2713</v>
      </c>
      <c r="AA1053" s="330"/>
      <c r="AB1053" s="332" t="s">
        <v>2767</v>
      </c>
      <c r="AC1053" s="330" t="s">
        <v>2737</v>
      </c>
      <c r="AD1053" s="330" t="s">
        <v>419</v>
      </c>
    </row>
    <row r="1054" ht="15.75" customHeight="1">
      <c r="A1054" s="329" t="s">
        <v>418</v>
      </c>
      <c r="B1054" s="330" t="s">
        <v>2710</v>
      </c>
      <c r="C1054" s="330">
        <v>1041.0</v>
      </c>
      <c r="D1054" s="330">
        <v>262.0</v>
      </c>
      <c r="E1054" s="330" t="s">
        <v>974</v>
      </c>
      <c r="F1054" s="330" t="s">
        <v>2761</v>
      </c>
      <c r="G1054" s="330"/>
      <c r="H1054" s="330" t="s">
        <v>962</v>
      </c>
      <c r="I1054" s="330" t="s">
        <v>2732</v>
      </c>
      <c r="J1054" s="330"/>
      <c r="K1054" s="330" t="s">
        <v>1188</v>
      </c>
      <c r="L1054" s="330" t="s">
        <v>2729</v>
      </c>
      <c r="M1054" s="330"/>
      <c r="N1054" s="330" t="s">
        <v>2719</v>
      </c>
      <c r="O1054" s="330" t="s">
        <v>2735</v>
      </c>
      <c r="P1054" s="330" t="s">
        <v>2766</v>
      </c>
      <c r="Q1054" s="330" t="s">
        <v>2717</v>
      </c>
      <c r="R1054" s="330" t="s">
        <v>2719</v>
      </c>
      <c r="S1054" s="330" t="s">
        <v>2718</v>
      </c>
      <c r="T1054" s="330" t="s">
        <v>2719</v>
      </c>
      <c r="U1054" s="330">
        <v>0.944066066555233</v>
      </c>
      <c r="V1054" s="330" t="s">
        <v>2718</v>
      </c>
      <c r="W1054" s="330" t="b">
        <v>1</v>
      </c>
      <c r="X1054" s="330">
        <v>2021.0</v>
      </c>
      <c r="Y1054" s="330" t="s">
        <v>2736</v>
      </c>
      <c r="Z1054" s="330" t="s">
        <v>2713</v>
      </c>
      <c r="AA1054" s="330"/>
      <c r="AB1054" s="332" t="s">
        <v>2767</v>
      </c>
      <c r="AC1054" s="330" t="s">
        <v>2737</v>
      </c>
      <c r="AD1054" s="330" t="s">
        <v>419</v>
      </c>
    </row>
    <row r="1055" ht="15.75" customHeight="1">
      <c r="A1055" s="329" t="s">
        <v>418</v>
      </c>
      <c r="B1055" s="330" t="s">
        <v>2710</v>
      </c>
      <c r="C1055" s="330">
        <v>1042.0</v>
      </c>
      <c r="D1055" s="330">
        <v>262.0</v>
      </c>
      <c r="E1055" s="330" t="s">
        <v>974</v>
      </c>
      <c r="F1055" s="330" t="s">
        <v>2761</v>
      </c>
      <c r="G1055" s="330"/>
      <c r="H1055" s="330" t="s">
        <v>962</v>
      </c>
      <c r="I1055" s="330" t="s">
        <v>2732</v>
      </c>
      <c r="J1055" s="330"/>
      <c r="K1055" s="330" t="s">
        <v>1188</v>
      </c>
      <c r="L1055" s="330" t="s">
        <v>2729</v>
      </c>
      <c r="M1055" s="330"/>
      <c r="N1055" s="330" t="s">
        <v>2719</v>
      </c>
      <c r="O1055" s="330" t="s">
        <v>2716</v>
      </c>
      <c r="P1055" s="330" t="s">
        <v>2766</v>
      </c>
      <c r="Q1055" s="330" t="s">
        <v>2717</v>
      </c>
      <c r="R1055" s="330" t="s">
        <v>2719</v>
      </c>
      <c r="S1055" s="330" t="s">
        <v>2718</v>
      </c>
      <c r="T1055" s="330" t="s">
        <v>2719</v>
      </c>
      <c r="U1055" s="330">
        <v>0.933908371149042</v>
      </c>
      <c r="V1055" s="330" t="s">
        <v>2718</v>
      </c>
      <c r="W1055" s="330" t="b">
        <v>1</v>
      </c>
      <c r="X1055" s="330">
        <v>2021.0</v>
      </c>
      <c r="Y1055" s="330" t="s">
        <v>2736</v>
      </c>
      <c r="Z1055" s="330" t="s">
        <v>2713</v>
      </c>
      <c r="AA1055" s="330"/>
      <c r="AB1055" s="332" t="s">
        <v>2767</v>
      </c>
      <c r="AC1055" s="330" t="s">
        <v>2737</v>
      </c>
      <c r="AD1055" s="330" t="s">
        <v>419</v>
      </c>
    </row>
    <row r="1056" ht="15.75" customHeight="1">
      <c r="A1056" s="329" t="s">
        <v>418</v>
      </c>
      <c r="B1056" s="330" t="s">
        <v>2710</v>
      </c>
      <c r="C1056" s="330">
        <v>1043.0</v>
      </c>
      <c r="D1056" s="330">
        <v>262.0</v>
      </c>
      <c r="E1056" s="330" t="s">
        <v>974</v>
      </c>
      <c r="F1056" s="330" t="s">
        <v>2761</v>
      </c>
      <c r="G1056" s="330"/>
      <c r="H1056" s="330" t="s">
        <v>962</v>
      </c>
      <c r="I1056" s="330" t="s">
        <v>2732</v>
      </c>
      <c r="J1056" s="330"/>
      <c r="K1056" s="330" t="s">
        <v>1188</v>
      </c>
      <c r="L1056" s="330" t="s">
        <v>2729</v>
      </c>
      <c r="M1056" s="330"/>
      <c r="N1056" s="330" t="s">
        <v>2719</v>
      </c>
      <c r="O1056" s="330" t="s">
        <v>2724</v>
      </c>
      <c r="P1056" s="330" t="s">
        <v>2766</v>
      </c>
      <c r="Q1056" s="330" t="s">
        <v>2717</v>
      </c>
      <c r="R1056" s="330" t="s">
        <v>2719</v>
      </c>
      <c r="S1056" s="330" t="s">
        <v>2718</v>
      </c>
      <c r="T1056" s="330" t="s">
        <v>2719</v>
      </c>
      <c r="U1056" s="331">
        <v>3.351587227846E-5</v>
      </c>
      <c r="V1056" s="330" t="s">
        <v>2718</v>
      </c>
      <c r="W1056" s="330" t="b">
        <v>1</v>
      </c>
      <c r="X1056" s="330">
        <v>2021.0</v>
      </c>
      <c r="Y1056" s="330" t="s">
        <v>2736</v>
      </c>
      <c r="Z1056" s="330" t="s">
        <v>2713</v>
      </c>
      <c r="AA1056" s="330"/>
      <c r="AB1056" s="332" t="s">
        <v>2767</v>
      </c>
      <c r="AC1056" s="330" t="s">
        <v>2737</v>
      </c>
      <c r="AD1056" s="330" t="s">
        <v>419</v>
      </c>
    </row>
    <row r="1057" ht="15.75" customHeight="1">
      <c r="A1057" s="329" t="s">
        <v>418</v>
      </c>
      <c r="B1057" s="330" t="s">
        <v>2710</v>
      </c>
      <c r="C1057" s="330">
        <v>1044.0</v>
      </c>
      <c r="D1057" s="330">
        <v>262.0</v>
      </c>
      <c r="E1057" s="330" t="s">
        <v>974</v>
      </c>
      <c r="F1057" s="330" t="s">
        <v>2761</v>
      </c>
      <c r="G1057" s="330"/>
      <c r="H1057" s="330" t="s">
        <v>962</v>
      </c>
      <c r="I1057" s="330" t="s">
        <v>2732</v>
      </c>
      <c r="J1057" s="330"/>
      <c r="K1057" s="330" t="s">
        <v>1188</v>
      </c>
      <c r="L1057" s="330" t="s">
        <v>2729</v>
      </c>
      <c r="M1057" s="330"/>
      <c r="N1057" s="330" t="s">
        <v>2719</v>
      </c>
      <c r="O1057" s="330" t="s">
        <v>2721</v>
      </c>
      <c r="P1057" s="330" t="s">
        <v>2766</v>
      </c>
      <c r="Q1057" s="330" t="s">
        <v>2717</v>
      </c>
      <c r="R1057" s="330" t="s">
        <v>2719</v>
      </c>
      <c r="S1057" s="330" t="s">
        <v>2718</v>
      </c>
      <c r="T1057" s="330" t="s">
        <v>2719</v>
      </c>
      <c r="U1057" s="331">
        <v>6.755412777908E-6</v>
      </c>
      <c r="V1057" s="330" t="s">
        <v>2718</v>
      </c>
      <c r="W1057" s="330" t="b">
        <v>1</v>
      </c>
      <c r="X1057" s="330">
        <v>2021.0</v>
      </c>
      <c r="Y1057" s="330" t="s">
        <v>2736</v>
      </c>
      <c r="Z1057" s="330" t="s">
        <v>2713</v>
      </c>
      <c r="AA1057" s="330"/>
      <c r="AB1057" s="332" t="s">
        <v>2767</v>
      </c>
      <c r="AC1057" s="330" t="s">
        <v>2737</v>
      </c>
      <c r="AD1057" s="330" t="s">
        <v>419</v>
      </c>
    </row>
    <row r="1058" ht="15.75" customHeight="1">
      <c r="A1058" s="329" t="s">
        <v>418</v>
      </c>
      <c r="B1058" s="330" t="s">
        <v>2710</v>
      </c>
      <c r="C1058" s="330">
        <v>1045.0</v>
      </c>
      <c r="D1058" s="330">
        <v>263.0</v>
      </c>
      <c r="E1058" s="330" t="s">
        <v>974</v>
      </c>
      <c r="F1058" s="330" t="s">
        <v>2762</v>
      </c>
      <c r="G1058" s="330"/>
      <c r="H1058" s="330" t="s">
        <v>962</v>
      </c>
      <c r="I1058" s="330" t="s">
        <v>2732</v>
      </c>
      <c r="J1058" s="330"/>
      <c r="K1058" s="330" t="s">
        <v>1188</v>
      </c>
      <c r="L1058" s="330" t="s">
        <v>2729</v>
      </c>
      <c r="M1058" s="330"/>
      <c r="N1058" s="330" t="s">
        <v>2719</v>
      </c>
      <c r="O1058" s="330" t="s">
        <v>2735</v>
      </c>
      <c r="P1058" s="330" t="s">
        <v>2766</v>
      </c>
      <c r="Q1058" s="330" t="s">
        <v>2717</v>
      </c>
      <c r="R1058" s="330" t="s">
        <v>2719</v>
      </c>
      <c r="S1058" s="330" t="s">
        <v>2718</v>
      </c>
      <c r="T1058" s="330" t="s">
        <v>2719</v>
      </c>
      <c r="U1058" s="330">
        <v>0.895513560450246</v>
      </c>
      <c r="V1058" s="330" t="s">
        <v>2718</v>
      </c>
      <c r="W1058" s="330" t="b">
        <v>1</v>
      </c>
      <c r="X1058" s="330">
        <v>2021.0</v>
      </c>
      <c r="Y1058" s="330" t="s">
        <v>2736</v>
      </c>
      <c r="Z1058" s="330" t="s">
        <v>2713</v>
      </c>
      <c r="AA1058" s="330"/>
      <c r="AB1058" s="332" t="s">
        <v>2767</v>
      </c>
      <c r="AC1058" s="330" t="s">
        <v>2737</v>
      </c>
      <c r="AD1058" s="330" t="s">
        <v>419</v>
      </c>
    </row>
    <row r="1059" ht="15.75" customHeight="1">
      <c r="A1059" s="329" t="s">
        <v>418</v>
      </c>
      <c r="B1059" s="330" t="s">
        <v>2710</v>
      </c>
      <c r="C1059" s="330">
        <v>1046.0</v>
      </c>
      <c r="D1059" s="330">
        <v>263.0</v>
      </c>
      <c r="E1059" s="330" t="s">
        <v>974</v>
      </c>
      <c r="F1059" s="330" t="s">
        <v>2762</v>
      </c>
      <c r="G1059" s="330"/>
      <c r="H1059" s="330" t="s">
        <v>962</v>
      </c>
      <c r="I1059" s="330" t="s">
        <v>2732</v>
      </c>
      <c r="J1059" s="330"/>
      <c r="K1059" s="330" t="s">
        <v>1188</v>
      </c>
      <c r="L1059" s="330" t="s">
        <v>2729</v>
      </c>
      <c r="M1059" s="330"/>
      <c r="N1059" s="330" t="s">
        <v>2719</v>
      </c>
      <c r="O1059" s="330" t="s">
        <v>2716</v>
      </c>
      <c r="P1059" s="330" t="s">
        <v>2766</v>
      </c>
      <c r="Q1059" s="330" t="s">
        <v>2717</v>
      </c>
      <c r="R1059" s="330" t="s">
        <v>2719</v>
      </c>
      <c r="S1059" s="330" t="s">
        <v>2718</v>
      </c>
      <c r="T1059" s="330" t="s">
        <v>2719</v>
      </c>
      <c r="U1059" s="330">
        <v>0.881823363040128</v>
      </c>
      <c r="V1059" s="330" t="s">
        <v>2718</v>
      </c>
      <c r="W1059" s="330" t="b">
        <v>1</v>
      </c>
      <c r="X1059" s="330">
        <v>2021.0</v>
      </c>
      <c r="Y1059" s="330" t="s">
        <v>2736</v>
      </c>
      <c r="Z1059" s="330" t="s">
        <v>2713</v>
      </c>
      <c r="AA1059" s="330"/>
      <c r="AB1059" s="332" t="s">
        <v>2767</v>
      </c>
      <c r="AC1059" s="330" t="s">
        <v>2737</v>
      </c>
      <c r="AD1059" s="330" t="s">
        <v>419</v>
      </c>
    </row>
    <row r="1060" ht="15.75" customHeight="1">
      <c r="A1060" s="329" t="s">
        <v>418</v>
      </c>
      <c r="B1060" s="330" t="s">
        <v>2710</v>
      </c>
      <c r="C1060" s="330">
        <v>1047.0</v>
      </c>
      <c r="D1060" s="330">
        <v>263.0</v>
      </c>
      <c r="E1060" s="330" t="s">
        <v>974</v>
      </c>
      <c r="F1060" s="330" t="s">
        <v>2762</v>
      </c>
      <c r="G1060" s="330"/>
      <c r="H1060" s="330" t="s">
        <v>962</v>
      </c>
      <c r="I1060" s="330" t="s">
        <v>2732</v>
      </c>
      <c r="J1060" s="330"/>
      <c r="K1060" s="330" t="s">
        <v>1188</v>
      </c>
      <c r="L1060" s="330" t="s">
        <v>2729</v>
      </c>
      <c r="M1060" s="330"/>
      <c r="N1060" s="330" t="s">
        <v>2719</v>
      </c>
      <c r="O1060" s="330" t="s">
        <v>2724</v>
      </c>
      <c r="P1060" s="330" t="s">
        <v>2766</v>
      </c>
      <c r="Q1060" s="330" t="s">
        <v>2717</v>
      </c>
      <c r="R1060" s="330" t="s">
        <v>2719</v>
      </c>
      <c r="S1060" s="330" t="s">
        <v>2718</v>
      </c>
      <c r="T1060" s="330" t="s">
        <v>2719</v>
      </c>
      <c r="U1060" s="331">
        <v>4.559263091135E-5</v>
      </c>
      <c r="V1060" s="330" t="s">
        <v>2718</v>
      </c>
      <c r="W1060" s="330" t="b">
        <v>1</v>
      </c>
      <c r="X1060" s="330">
        <v>2021.0</v>
      </c>
      <c r="Y1060" s="330" t="s">
        <v>2736</v>
      </c>
      <c r="Z1060" s="330" t="s">
        <v>2713</v>
      </c>
      <c r="AA1060" s="330"/>
      <c r="AB1060" s="332" t="s">
        <v>2767</v>
      </c>
      <c r="AC1060" s="330" t="s">
        <v>2737</v>
      </c>
      <c r="AD1060" s="330" t="s">
        <v>419</v>
      </c>
    </row>
    <row r="1061" ht="15.75" customHeight="1">
      <c r="A1061" s="329" t="s">
        <v>418</v>
      </c>
      <c r="B1061" s="330" t="s">
        <v>2710</v>
      </c>
      <c r="C1061" s="330">
        <v>1048.0</v>
      </c>
      <c r="D1061" s="330">
        <v>263.0</v>
      </c>
      <c r="E1061" s="330" t="s">
        <v>974</v>
      </c>
      <c r="F1061" s="330" t="s">
        <v>2762</v>
      </c>
      <c r="G1061" s="330"/>
      <c r="H1061" s="330" t="s">
        <v>962</v>
      </c>
      <c r="I1061" s="330" t="s">
        <v>2732</v>
      </c>
      <c r="J1061" s="330"/>
      <c r="K1061" s="330" t="s">
        <v>1188</v>
      </c>
      <c r="L1061" s="330" t="s">
        <v>2729</v>
      </c>
      <c r="M1061" s="330"/>
      <c r="N1061" s="330" t="s">
        <v>2719</v>
      </c>
      <c r="O1061" s="330" t="s">
        <v>2721</v>
      </c>
      <c r="P1061" s="330" t="s">
        <v>2766</v>
      </c>
      <c r="Q1061" s="330" t="s">
        <v>2717</v>
      </c>
      <c r="R1061" s="330" t="s">
        <v>2719</v>
      </c>
      <c r="S1061" s="330" t="s">
        <v>2718</v>
      </c>
      <c r="T1061" s="330" t="s">
        <v>2719</v>
      </c>
      <c r="U1061" s="331">
        <v>4.312667304608E-6</v>
      </c>
      <c r="V1061" s="330" t="s">
        <v>2718</v>
      </c>
      <c r="W1061" s="330" t="b">
        <v>1</v>
      </c>
      <c r="X1061" s="330">
        <v>2021.0</v>
      </c>
      <c r="Y1061" s="330" t="s">
        <v>2736</v>
      </c>
      <c r="Z1061" s="330" t="s">
        <v>2713</v>
      </c>
      <c r="AA1061" s="330"/>
      <c r="AB1061" s="332" t="s">
        <v>2767</v>
      </c>
      <c r="AC1061" s="330" t="s">
        <v>2737</v>
      </c>
      <c r="AD1061" s="330" t="s">
        <v>419</v>
      </c>
    </row>
    <row r="1062" ht="15.75" customHeight="1">
      <c r="A1062" s="329" t="s">
        <v>418</v>
      </c>
      <c r="B1062" s="330" t="s">
        <v>2710</v>
      </c>
      <c r="C1062" s="330">
        <v>1049.0</v>
      </c>
      <c r="D1062" s="330">
        <v>264.0</v>
      </c>
      <c r="E1062" s="330" t="s">
        <v>974</v>
      </c>
      <c r="F1062" s="330" t="s">
        <v>2763</v>
      </c>
      <c r="G1062" s="330"/>
      <c r="H1062" s="330" t="s">
        <v>962</v>
      </c>
      <c r="I1062" s="330" t="s">
        <v>2732</v>
      </c>
      <c r="J1062" s="330"/>
      <c r="K1062" s="330" t="s">
        <v>1188</v>
      </c>
      <c r="L1062" s="330" t="s">
        <v>2729</v>
      </c>
      <c r="M1062" s="330"/>
      <c r="N1062" s="330" t="s">
        <v>2719</v>
      </c>
      <c r="O1062" s="330" t="s">
        <v>2735</v>
      </c>
      <c r="P1062" s="330" t="s">
        <v>2766</v>
      </c>
      <c r="Q1062" s="330" t="s">
        <v>2717</v>
      </c>
      <c r="R1062" s="330" t="s">
        <v>2719</v>
      </c>
      <c r="S1062" s="330" t="s">
        <v>2718</v>
      </c>
      <c r="T1062" s="330" t="s">
        <v>2719</v>
      </c>
      <c r="U1062" s="330">
        <v>1.01213037462562</v>
      </c>
      <c r="V1062" s="330" t="s">
        <v>2718</v>
      </c>
      <c r="W1062" s="330" t="b">
        <v>1</v>
      </c>
      <c r="X1062" s="330">
        <v>2021.0</v>
      </c>
      <c r="Y1062" s="330" t="s">
        <v>2736</v>
      </c>
      <c r="Z1062" s="330" t="s">
        <v>2713</v>
      </c>
      <c r="AA1062" s="330"/>
      <c r="AB1062" s="332" t="s">
        <v>2767</v>
      </c>
      <c r="AC1062" s="330" t="s">
        <v>2737</v>
      </c>
      <c r="AD1062" s="330" t="s">
        <v>419</v>
      </c>
    </row>
    <row r="1063" ht="15.75" customHeight="1">
      <c r="A1063" s="329" t="s">
        <v>418</v>
      </c>
      <c r="B1063" s="330" t="s">
        <v>2710</v>
      </c>
      <c r="C1063" s="330">
        <v>1050.0</v>
      </c>
      <c r="D1063" s="330">
        <v>264.0</v>
      </c>
      <c r="E1063" s="330" t="s">
        <v>974</v>
      </c>
      <c r="F1063" s="330" t="s">
        <v>2763</v>
      </c>
      <c r="G1063" s="330"/>
      <c r="H1063" s="330" t="s">
        <v>962</v>
      </c>
      <c r="I1063" s="330" t="s">
        <v>2732</v>
      </c>
      <c r="J1063" s="330"/>
      <c r="K1063" s="330" t="s">
        <v>1188</v>
      </c>
      <c r="L1063" s="330" t="s">
        <v>2729</v>
      </c>
      <c r="M1063" s="330"/>
      <c r="N1063" s="330" t="s">
        <v>2719</v>
      </c>
      <c r="O1063" s="330" t="s">
        <v>2716</v>
      </c>
      <c r="P1063" s="330" t="s">
        <v>2766</v>
      </c>
      <c r="Q1063" s="330" t="s">
        <v>2717</v>
      </c>
      <c r="R1063" s="330" t="s">
        <v>2719</v>
      </c>
      <c r="S1063" s="330" t="s">
        <v>2718</v>
      </c>
      <c r="T1063" s="330" t="s">
        <v>2719</v>
      </c>
      <c r="U1063" s="330">
        <v>0.995838704764064</v>
      </c>
      <c r="V1063" s="330" t="s">
        <v>2718</v>
      </c>
      <c r="W1063" s="330" t="b">
        <v>1</v>
      </c>
      <c r="X1063" s="330">
        <v>2021.0</v>
      </c>
      <c r="Y1063" s="330" t="s">
        <v>2736</v>
      </c>
      <c r="Z1063" s="330" t="s">
        <v>2713</v>
      </c>
      <c r="AA1063" s="330"/>
      <c r="AB1063" s="332" t="s">
        <v>2767</v>
      </c>
      <c r="AC1063" s="330" t="s">
        <v>2737</v>
      </c>
      <c r="AD1063" s="330" t="s">
        <v>419</v>
      </c>
    </row>
    <row r="1064" ht="15.75" customHeight="1">
      <c r="A1064" s="329" t="s">
        <v>418</v>
      </c>
      <c r="B1064" s="330" t="s">
        <v>2710</v>
      </c>
      <c r="C1064" s="330">
        <v>1051.0</v>
      </c>
      <c r="D1064" s="330">
        <v>264.0</v>
      </c>
      <c r="E1064" s="330" t="s">
        <v>974</v>
      </c>
      <c r="F1064" s="330" t="s">
        <v>2763</v>
      </c>
      <c r="G1064" s="330"/>
      <c r="H1064" s="330" t="s">
        <v>962</v>
      </c>
      <c r="I1064" s="330" t="s">
        <v>2732</v>
      </c>
      <c r="J1064" s="330"/>
      <c r="K1064" s="330" t="s">
        <v>1188</v>
      </c>
      <c r="L1064" s="330" t="s">
        <v>2729</v>
      </c>
      <c r="M1064" s="330"/>
      <c r="N1064" s="330" t="s">
        <v>2719</v>
      </c>
      <c r="O1064" s="330" t="s">
        <v>2724</v>
      </c>
      <c r="P1064" s="330" t="s">
        <v>2766</v>
      </c>
      <c r="Q1064" s="330" t="s">
        <v>2717</v>
      </c>
      <c r="R1064" s="330" t="s">
        <v>2719</v>
      </c>
      <c r="S1064" s="330" t="s">
        <v>2718</v>
      </c>
      <c r="T1064" s="330" t="s">
        <v>2719</v>
      </c>
      <c r="U1064" s="331">
        <v>5.42585882678318E-5</v>
      </c>
      <c r="V1064" s="330" t="s">
        <v>2718</v>
      </c>
      <c r="W1064" s="330" t="b">
        <v>1</v>
      </c>
      <c r="X1064" s="330">
        <v>2021.0</v>
      </c>
      <c r="Y1064" s="330" t="s">
        <v>2736</v>
      </c>
      <c r="Z1064" s="330" t="s">
        <v>2713</v>
      </c>
      <c r="AA1064" s="330"/>
      <c r="AB1064" s="332" t="s">
        <v>2767</v>
      </c>
      <c r="AC1064" s="330" t="s">
        <v>2737</v>
      </c>
      <c r="AD1064" s="330" t="s">
        <v>419</v>
      </c>
    </row>
    <row r="1065" ht="15.75" customHeight="1">
      <c r="A1065" s="329" t="s">
        <v>418</v>
      </c>
      <c r="B1065" s="330" t="s">
        <v>2710</v>
      </c>
      <c r="C1065" s="330">
        <v>1052.0</v>
      </c>
      <c r="D1065" s="330">
        <v>264.0</v>
      </c>
      <c r="E1065" s="330" t="s">
        <v>974</v>
      </c>
      <c r="F1065" s="330" t="s">
        <v>2763</v>
      </c>
      <c r="G1065" s="330"/>
      <c r="H1065" s="330" t="s">
        <v>962</v>
      </c>
      <c r="I1065" s="330" t="s">
        <v>2732</v>
      </c>
      <c r="J1065" s="330"/>
      <c r="K1065" s="330" t="s">
        <v>1188</v>
      </c>
      <c r="L1065" s="330" t="s">
        <v>2729</v>
      </c>
      <c r="M1065" s="330"/>
      <c r="N1065" s="330" t="s">
        <v>2719</v>
      </c>
      <c r="O1065" s="330" t="s">
        <v>2721</v>
      </c>
      <c r="P1065" s="330" t="s">
        <v>2766</v>
      </c>
      <c r="Q1065" s="330" t="s">
        <v>2717</v>
      </c>
      <c r="R1065" s="330" t="s">
        <v>2719</v>
      </c>
      <c r="S1065" s="330" t="s">
        <v>2718</v>
      </c>
      <c r="T1065" s="330" t="s">
        <v>2719</v>
      </c>
      <c r="U1065" s="331">
        <v>5.085490946596E-6</v>
      </c>
      <c r="V1065" s="330" t="s">
        <v>2718</v>
      </c>
      <c r="W1065" s="330" t="b">
        <v>1</v>
      </c>
      <c r="X1065" s="330">
        <v>2021.0</v>
      </c>
      <c r="Y1065" s="330" t="s">
        <v>2736</v>
      </c>
      <c r="Z1065" s="330" t="s">
        <v>2713</v>
      </c>
      <c r="AA1065" s="330"/>
      <c r="AB1065" s="332" t="s">
        <v>2767</v>
      </c>
      <c r="AC1065" s="330" t="s">
        <v>2737</v>
      </c>
      <c r="AD1065" s="330" t="s">
        <v>419</v>
      </c>
    </row>
    <row r="1066" ht="15.75" customHeight="1">
      <c r="A1066" s="329" t="s">
        <v>418</v>
      </c>
      <c r="B1066" s="330" t="s">
        <v>2710</v>
      </c>
      <c r="C1066" s="330">
        <v>1053.0</v>
      </c>
      <c r="D1066" s="330">
        <v>265.0</v>
      </c>
      <c r="E1066" s="330" t="s">
        <v>974</v>
      </c>
      <c r="F1066" s="330" t="s">
        <v>2764</v>
      </c>
      <c r="G1066" s="330"/>
      <c r="H1066" s="330" t="s">
        <v>962</v>
      </c>
      <c r="I1066" s="330" t="s">
        <v>2732</v>
      </c>
      <c r="J1066" s="330"/>
      <c r="K1066" s="330" t="s">
        <v>1188</v>
      </c>
      <c r="L1066" s="330" t="s">
        <v>2729</v>
      </c>
      <c r="M1066" s="330"/>
      <c r="N1066" s="330" t="s">
        <v>2719</v>
      </c>
      <c r="O1066" s="330" t="s">
        <v>2735</v>
      </c>
      <c r="P1066" s="330" t="s">
        <v>2766</v>
      </c>
      <c r="Q1066" s="330" t="s">
        <v>2717</v>
      </c>
      <c r="R1066" s="330" t="s">
        <v>2719</v>
      </c>
      <c r="S1066" s="330" t="s">
        <v>2718</v>
      </c>
      <c r="T1066" s="330" t="s">
        <v>2719</v>
      </c>
      <c r="U1066" s="330">
        <v>1.00735602660096</v>
      </c>
      <c r="V1066" s="330" t="s">
        <v>2718</v>
      </c>
      <c r="W1066" s="330" t="b">
        <v>1</v>
      </c>
      <c r="X1066" s="330">
        <v>2021.0</v>
      </c>
      <c r="Y1066" s="330" t="s">
        <v>2736</v>
      </c>
      <c r="Z1066" s="330" t="s">
        <v>2713</v>
      </c>
      <c r="AA1066" s="330"/>
      <c r="AB1066" s="332" t="s">
        <v>2767</v>
      </c>
      <c r="AC1066" s="330" t="s">
        <v>2737</v>
      </c>
      <c r="AD1066" s="330" t="s">
        <v>419</v>
      </c>
    </row>
    <row r="1067" ht="15.75" customHeight="1">
      <c r="A1067" s="329" t="s">
        <v>418</v>
      </c>
      <c r="B1067" s="330" t="s">
        <v>2710</v>
      </c>
      <c r="C1067" s="330">
        <v>1054.0</v>
      </c>
      <c r="D1067" s="330">
        <v>265.0</v>
      </c>
      <c r="E1067" s="330" t="s">
        <v>974</v>
      </c>
      <c r="F1067" s="330" t="s">
        <v>2764</v>
      </c>
      <c r="G1067" s="330"/>
      <c r="H1067" s="330" t="s">
        <v>962</v>
      </c>
      <c r="I1067" s="330" t="s">
        <v>2732</v>
      </c>
      <c r="J1067" s="330"/>
      <c r="K1067" s="330" t="s">
        <v>1188</v>
      </c>
      <c r="L1067" s="330" t="s">
        <v>2729</v>
      </c>
      <c r="M1067" s="330"/>
      <c r="N1067" s="330" t="s">
        <v>2719</v>
      </c>
      <c r="O1067" s="330" t="s">
        <v>2716</v>
      </c>
      <c r="P1067" s="330" t="s">
        <v>2766</v>
      </c>
      <c r="Q1067" s="330" t="s">
        <v>2717</v>
      </c>
      <c r="R1067" s="330" t="s">
        <v>2719</v>
      </c>
      <c r="S1067" s="330" t="s">
        <v>2718</v>
      </c>
      <c r="T1067" s="330" t="s">
        <v>2719</v>
      </c>
      <c r="U1067" s="330">
        <v>0.991170923422024</v>
      </c>
      <c r="V1067" s="330" t="s">
        <v>2718</v>
      </c>
      <c r="W1067" s="330" t="b">
        <v>1</v>
      </c>
      <c r="X1067" s="330">
        <v>2021.0</v>
      </c>
      <c r="Y1067" s="330" t="s">
        <v>2736</v>
      </c>
      <c r="Z1067" s="330" t="s">
        <v>2713</v>
      </c>
      <c r="AA1067" s="330"/>
      <c r="AB1067" s="332" t="s">
        <v>2767</v>
      </c>
      <c r="AC1067" s="330" t="s">
        <v>2737</v>
      </c>
      <c r="AD1067" s="330" t="s">
        <v>419</v>
      </c>
    </row>
    <row r="1068" ht="15.75" customHeight="1">
      <c r="A1068" s="329" t="s">
        <v>418</v>
      </c>
      <c r="B1068" s="330" t="s">
        <v>2710</v>
      </c>
      <c r="C1068" s="330">
        <v>1055.0</v>
      </c>
      <c r="D1068" s="330">
        <v>265.0</v>
      </c>
      <c r="E1068" s="330" t="s">
        <v>974</v>
      </c>
      <c r="F1068" s="330" t="s">
        <v>2764</v>
      </c>
      <c r="G1068" s="330"/>
      <c r="H1068" s="330" t="s">
        <v>962</v>
      </c>
      <c r="I1068" s="330" t="s">
        <v>2732</v>
      </c>
      <c r="J1068" s="330"/>
      <c r="K1068" s="330" t="s">
        <v>1188</v>
      </c>
      <c r="L1068" s="330" t="s">
        <v>2729</v>
      </c>
      <c r="M1068" s="330"/>
      <c r="N1068" s="330" t="s">
        <v>2719</v>
      </c>
      <c r="O1068" s="330" t="s">
        <v>2724</v>
      </c>
      <c r="P1068" s="330" t="s">
        <v>2766</v>
      </c>
      <c r="Q1068" s="330" t="s">
        <v>2717</v>
      </c>
      <c r="R1068" s="330" t="s">
        <v>2719</v>
      </c>
      <c r="S1068" s="330" t="s">
        <v>2718</v>
      </c>
      <c r="T1068" s="330" t="s">
        <v>2719</v>
      </c>
      <c r="U1068" s="331">
        <v>5.38967873194587E-5</v>
      </c>
      <c r="V1068" s="330" t="s">
        <v>2718</v>
      </c>
      <c r="W1068" s="330" t="b">
        <v>1</v>
      </c>
      <c r="X1068" s="330">
        <v>2021.0</v>
      </c>
      <c r="Y1068" s="330" t="s">
        <v>2736</v>
      </c>
      <c r="Z1068" s="330" t="s">
        <v>2713</v>
      </c>
      <c r="AA1068" s="330"/>
      <c r="AB1068" s="332" t="s">
        <v>2767</v>
      </c>
      <c r="AC1068" s="330" t="s">
        <v>2737</v>
      </c>
      <c r="AD1068" s="330" t="s">
        <v>419</v>
      </c>
    </row>
    <row r="1069" ht="15.75" customHeight="1">
      <c r="A1069" s="329" t="s">
        <v>418</v>
      </c>
      <c r="B1069" s="330" t="s">
        <v>2710</v>
      </c>
      <c r="C1069" s="330">
        <v>1056.0</v>
      </c>
      <c r="D1069" s="330">
        <v>265.0</v>
      </c>
      <c r="E1069" s="330" t="s">
        <v>974</v>
      </c>
      <c r="F1069" s="330" t="s">
        <v>2764</v>
      </c>
      <c r="G1069" s="330"/>
      <c r="H1069" s="330" t="s">
        <v>962</v>
      </c>
      <c r="I1069" s="330" t="s">
        <v>2732</v>
      </c>
      <c r="J1069" s="330"/>
      <c r="K1069" s="330" t="s">
        <v>1188</v>
      </c>
      <c r="L1069" s="330" t="s">
        <v>2729</v>
      </c>
      <c r="M1069" s="330"/>
      <c r="N1069" s="330" t="s">
        <v>2719</v>
      </c>
      <c r="O1069" s="330" t="s">
        <v>2721</v>
      </c>
      <c r="P1069" s="330" t="s">
        <v>2766</v>
      </c>
      <c r="Q1069" s="330" t="s">
        <v>2717</v>
      </c>
      <c r="R1069" s="330" t="s">
        <v>2719</v>
      </c>
      <c r="S1069" s="330" t="s">
        <v>2718</v>
      </c>
      <c r="T1069" s="330" t="s">
        <v>2719</v>
      </c>
      <c r="U1069" s="331">
        <v>5.085490946596E-6</v>
      </c>
      <c r="V1069" s="330" t="s">
        <v>2718</v>
      </c>
      <c r="W1069" s="330" t="b">
        <v>1</v>
      </c>
      <c r="X1069" s="330">
        <v>2021.0</v>
      </c>
      <c r="Y1069" s="330" t="s">
        <v>2736</v>
      </c>
      <c r="Z1069" s="330" t="s">
        <v>2713</v>
      </c>
      <c r="AA1069" s="330"/>
      <c r="AB1069" s="332" t="s">
        <v>2767</v>
      </c>
      <c r="AC1069" s="330" t="s">
        <v>2737</v>
      </c>
      <c r="AD1069" s="330" t="s">
        <v>419</v>
      </c>
    </row>
    <row r="1070" ht="15.75" customHeight="1">
      <c r="A1070" s="329" t="s">
        <v>418</v>
      </c>
      <c r="B1070" s="330" t="s">
        <v>2710</v>
      </c>
      <c r="C1070" s="330">
        <v>1057.0</v>
      </c>
      <c r="D1070" s="330">
        <v>266.0</v>
      </c>
      <c r="E1070" s="330" t="s">
        <v>974</v>
      </c>
      <c r="F1070" s="330" t="s">
        <v>2765</v>
      </c>
      <c r="G1070" s="330"/>
      <c r="H1070" s="330" t="s">
        <v>962</v>
      </c>
      <c r="I1070" s="330" t="s">
        <v>2732</v>
      </c>
      <c r="J1070" s="330"/>
      <c r="K1070" s="330" t="s">
        <v>1188</v>
      </c>
      <c r="L1070" s="330" t="s">
        <v>2729</v>
      </c>
      <c r="M1070" s="330"/>
      <c r="N1070" s="330" t="s">
        <v>2719</v>
      </c>
      <c r="O1070" s="330" t="s">
        <v>2735</v>
      </c>
      <c r="P1070" s="330" t="s">
        <v>2766</v>
      </c>
      <c r="Q1070" s="330" t="s">
        <v>2717</v>
      </c>
      <c r="R1070" s="330" t="s">
        <v>2719</v>
      </c>
      <c r="S1070" s="330" t="s">
        <v>2718</v>
      </c>
      <c r="T1070" s="330" t="s">
        <v>2719</v>
      </c>
      <c r="U1070" s="330">
        <v>0.980608781876421</v>
      </c>
      <c r="V1070" s="330" t="s">
        <v>2718</v>
      </c>
      <c r="W1070" s="330" t="b">
        <v>1</v>
      </c>
      <c r="X1070" s="330">
        <v>2021.0</v>
      </c>
      <c r="Y1070" s="330" t="s">
        <v>2736</v>
      </c>
      <c r="Z1070" s="330" t="s">
        <v>2713</v>
      </c>
      <c r="AA1070" s="330"/>
      <c r="AB1070" s="332" t="s">
        <v>2767</v>
      </c>
      <c r="AC1070" s="330" t="s">
        <v>2737</v>
      </c>
      <c r="AD1070" s="330" t="s">
        <v>419</v>
      </c>
    </row>
    <row r="1071" ht="15.75" customHeight="1">
      <c r="A1071" s="329" t="s">
        <v>418</v>
      </c>
      <c r="B1071" s="330" t="s">
        <v>2710</v>
      </c>
      <c r="C1071" s="330">
        <v>1058.0</v>
      </c>
      <c r="D1071" s="330">
        <v>266.0</v>
      </c>
      <c r="E1071" s="330" t="s">
        <v>974</v>
      </c>
      <c r="F1071" s="330" t="s">
        <v>2765</v>
      </c>
      <c r="G1071" s="330"/>
      <c r="H1071" s="330" t="s">
        <v>962</v>
      </c>
      <c r="I1071" s="330" t="s">
        <v>2732</v>
      </c>
      <c r="J1071" s="330"/>
      <c r="K1071" s="330" t="s">
        <v>1188</v>
      </c>
      <c r="L1071" s="330" t="s">
        <v>2729</v>
      </c>
      <c r="M1071" s="330"/>
      <c r="N1071" s="330" t="s">
        <v>2719</v>
      </c>
      <c r="O1071" s="330" t="s">
        <v>2716</v>
      </c>
      <c r="P1071" s="330" t="s">
        <v>2766</v>
      </c>
      <c r="Q1071" s="330" t="s">
        <v>2717</v>
      </c>
      <c r="R1071" s="330" t="s">
        <v>2719</v>
      </c>
      <c r="S1071" s="330" t="s">
        <v>2718</v>
      </c>
      <c r="T1071" s="330" t="s">
        <v>2719</v>
      </c>
      <c r="U1071" s="330">
        <v>0.967027177864838</v>
      </c>
      <c r="V1071" s="330" t="s">
        <v>2718</v>
      </c>
      <c r="W1071" s="330" t="b">
        <v>1</v>
      </c>
      <c r="X1071" s="330">
        <v>2021.0</v>
      </c>
      <c r="Y1071" s="330" t="s">
        <v>2736</v>
      </c>
      <c r="Z1071" s="330" t="s">
        <v>2713</v>
      </c>
      <c r="AA1071" s="330"/>
      <c r="AB1071" s="332" t="s">
        <v>2767</v>
      </c>
      <c r="AC1071" s="330" t="s">
        <v>2737</v>
      </c>
      <c r="AD1071" s="330" t="s">
        <v>419</v>
      </c>
    </row>
    <row r="1072" ht="15.75" customHeight="1">
      <c r="A1072" s="329" t="s">
        <v>418</v>
      </c>
      <c r="B1072" s="330" t="s">
        <v>2710</v>
      </c>
      <c r="C1072" s="330">
        <v>1059.0</v>
      </c>
      <c r="D1072" s="330">
        <v>266.0</v>
      </c>
      <c r="E1072" s="330" t="s">
        <v>974</v>
      </c>
      <c r="F1072" s="330" t="s">
        <v>2765</v>
      </c>
      <c r="G1072" s="330"/>
      <c r="H1072" s="330" t="s">
        <v>962</v>
      </c>
      <c r="I1072" s="330" t="s">
        <v>2732</v>
      </c>
      <c r="J1072" s="330"/>
      <c r="K1072" s="330" t="s">
        <v>1188</v>
      </c>
      <c r="L1072" s="330" t="s">
        <v>2729</v>
      </c>
      <c r="M1072" s="330"/>
      <c r="N1072" s="330" t="s">
        <v>2719</v>
      </c>
      <c r="O1072" s="330" t="s">
        <v>2724</v>
      </c>
      <c r="P1072" s="330" t="s">
        <v>2766</v>
      </c>
      <c r="Q1072" s="330" t="s">
        <v>2717</v>
      </c>
      <c r="R1072" s="330" t="s">
        <v>2719</v>
      </c>
      <c r="S1072" s="330" t="s">
        <v>2718</v>
      </c>
      <c r="T1072" s="330" t="s">
        <v>2719</v>
      </c>
      <c r="U1072" s="331">
        <v>4.5090735849612E-5</v>
      </c>
      <c r="V1072" s="330" t="s">
        <v>2718</v>
      </c>
      <c r="W1072" s="330" t="b">
        <v>1</v>
      </c>
      <c r="X1072" s="330">
        <v>2021.0</v>
      </c>
      <c r="Y1072" s="330" t="s">
        <v>2736</v>
      </c>
      <c r="Z1072" s="330" t="s">
        <v>2713</v>
      </c>
      <c r="AA1072" s="330"/>
      <c r="AB1072" s="332" t="s">
        <v>2767</v>
      </c>
      <c r="AC1072" s="330" t="s">
        <v>2737</v>
      </c>
      <c r="AD1072" s="330" t="s">
        <v>419</v>
      </c>
    </row>
    <row r="1073" ht="15.75" customHeight="1">
      <c r="A1073" s="329" t="s">
        <v>418</v>
      </c>
      <c r="B1073" s="330" t="s">
        <v>2710</v>
      </c>
      <c r="C1073" s="330">
        <v>1060.0</v>
      </c>
      <c r="D1073" s="330">
        <v>266.0</v>
      </c>
      <c r="E1073" s="330" t="s">
        <v>974</v>
      </c>
      <c r="F1073" s="330" t="s">
        <v>2765</v>
      </c>
      <c r="G1073" s="330"/>
      <c r="H1073" s="330" t="s">
        <v>962</v>
      </c>
      <c r="I1073" s="330" t="s">
        <v>2732</v>
      </c>
      <c r="J1073" s="330"/>
      <c r="K1073" s="330" t="s">
        <v>1188</v>
      </c>
      <c r="L1073" s="330" t="s">
        <v>2729</v>
      </c>
      <c r="M1073" s="330"/>
      <c r="N1073" s="330" t="s">
        <v>2719</v>
      </c>
      <c r="O1073" s="330" t="s">
        <v>2721</v>
      </c>
      <c r="P1073" s="330" t="s">
        <v>2766</v>
      </c>
      <c r="Q1073" s="330" t="s">
        <v>2717</v>
      </c>
      <c r="R1073" s="330" t="s">
        <v>2719</v>
      </c>
      <c r="S1073" s="330" t="s">
        <v>2718</v>
      </c>
      <c r="T1073" s="330" t="s">
        <v>2719</v>
      </c>
      <c r="U1073" s="331">
        <v>5.658314588588E-6</v>
      </c>
      <c r="V1073" s="330" t="s">
        <v>2718</v>
      </c>
      <c r="W1073" s="330" t="b">
        <v>1</v>
      </c>
      <c r="X1073" s="330">
        <v>2021.0</v>
      </c>
      <c r="Y1073" s="330" t="s">
        <v>2736</v>
      </c>
      <c r="Z1073" s="330" t="s">
        <v>2713</v>
      </c>
      <c r="AA1073" s="330"/>
      <c r="AB1073" s="332" t="s">
        <v>2767</v>
      </c>
      <c r="AC1073" s="330" t="s">
        <v>2737</v>
      </c>
      <c r="AD1073" s="330" t="s">
        <v>419</v>
      </c>
    </row>
    <row r="1074" ht="15.75" customHeight="1">
      <c r="A1074" s="333" t="s">
        <v>418</v>
      </c>
      <c r="B1074" s="334" t="s">
        <v>2710</v>
      </c>
      <c r="C1074" s="334">
        <v>1061.0</v>
      </c>
      <c r="D1074" s="334">
        <v>267.0</v>
      </c>
      <c r="E1074" s="334" t="s">
        <v>974</v>
      </c>
      <c r="F1074" s="334" t="s">
        <v>2729</v>
      </c>
      <c r="G1074" s="334"/>
      <c r="H1074" s="334" t="s">
        <v>962</v>
      </c>
      <c r="I1074" s="337" t="s">
        <v>2729</v>
      </c>
      <c r="J1074" s="334"/>
      <c r="K1074" s="334" t="s">
        <v>1188</v>
      </c>
      <c r="L1074" s="334" t="s">
        <v>2733</v>
      </c>
      <c r="M1074" s="334"/>
      <c r="N1074" s="334" t="s">
        <v>2719</v>
      </c>
      <c r="O1074" s="334" t="s">
        <v>2735</v>
      </c>
      <c r="P1074" s="334" t="s">
        <v>2766</v>
      </c>
      <c r="Q1074" s="334" t="s">
        <v>2717</v>
      </c>
      <c r="R1074" s="334" t="s">
        <v>2719</v>
      </c>
      <c r="S1074" s="334" t="s">
        <v>2718</v>
      </c>
      <c r="T1074" s="334" t="s">
        <v>2719</v>
      </c>
      <c r="U1074" s="334">
        <v>0.529342719642233</v>
      </c>
      <c r="V1074" s="334" t="s">
        <v>2718</v>
      </c>
      <c r="W1074" s="334" t="b">
        <v>1</v>
      </c>
      <c r="X1074" s="334">
        <v>2021.0</v>
      </c>
      <c r="Y1074" s="334" t="s">
        <v>2736</v>
      </c>
      <c r="Z1074" s="334" t="s">
        <v>2713</v>
      </c>
      <c r="AA1074" s="334"/>
      <c r="AB1074" s="338" t="s">
        <v>2730</v>
      </c>
      <c r="AC1074" s="334" t="s">
        <v>2737</v>
      </c>
      <c r="AD1074" s="334" t="s">
        <v>419</v>
      </c>
    </row>
    <row r="1075" ht="15.75" customHeight="1">
      <c r="A1075" s="333" t="s">
        <v>418</v>
      </c>
      <c r="B1075" s="334" t="s">
        <v>2710</v>
      </c>
      <c r="C1075" s="334">
        <v>1062.0</v>
      </c>
      <c r="D1075" s="334">
        <v>267.0</v>
      </c>
      <c r="E1075" s="334" t="s">
        <v>974</v>
      </c>
      <c r="F1075" s="334" t="s">
        <v>2729</v>
      </c>
      <c r="G1075" s="334"/>
      <c r="H1075" s="334" t="s">
        <v>962</v>
      </c>
      <c r="I1075" s="337" t="s">
        <v>2729</v>
      </c>
      <c r="J1075" s="334"/>
      <c r="K1075" s="334" t="s">
        <v>1188</v>
      </c>
      <c r="L1075" s="334" t="s">
        <v>2733</v>
      </c>
      <c r="M1075" s="334"/>
      <c r="N1075" s="334" t="s">
        <v>2719</v>
      </c>
      <c r="O1075" s="334" t="s">
        <v>2716</v>
      </c>
      <c r="P1075" s="334" t="s">
        <v>2766</v>
      </c>
      <c r="Q1075" s="334" t="s">
        <v>2717</v>
      </c>
      <c r="R1075" s="334" t="s">
        <v>2719</v>
      </c>
      <c r="S1075" s="334" t="s">
        <v>2718</v>
      </c>
      <c r="T1075" s="334" t="s">
        <v>2719</v>
      </c>
      <c r="U1075" s="334">
        <v>0.522638238648823</v>
      </c>
      <c r="V1075" s="334" t="s">
        <v>2718</v>
      </c>
      <c r="W1075" s="334" t="b">
        <v>1</v>
      </c>
      <c r="X1075" s="334">
        <v>2021.0</v>
      </c>
      <c r="Y1075" s="334" t="s">
        <v>2736</v>
      </c>
      <c r="Z1075" s="334" t="s">
        <v>2713</v>
      </c>
      <c r="AA1075" s="334"/>
      <c r="AB1075" s="338" t="s">
        <v>2730</v>
      </c>
      <c r="AC1075" s="334" t="s">
        <v>2737</v>
      </c>
      <c r="AD1075" s="334" t="s">
        <v>419</v>
      </c>
    </row>
    <row r="1076" ht="15.75" customHeight="1">
      <c r="A1076" s="333" t="s">
        <v>418</v>
      </c>
      <c r="B1076" s="334" t="s">
        <v>2710</v>
      </c>
      <c r="C1076" s="334">
        <v>1063.0</v>
      </c>
      <c r="D1076" s="334">
        <v>267.0</v>
      </c>
      <c r="E1076" s="334" t="s">
        <v>974</v>
      </c>
      <c r="F1076" s="334" t="s">
        <v>2729</v>
      </c>
      <c r="G1076" s="334"/>
      <c r="H1076" s="334" t="s">
        <v>962</v>
      </c>
      <c r="I1076" s="337" t="s">
        <v>2729</v>
      </c>
      <c r="J1076" s="334"/>
      <c r="K1076" s="334" t="s">
        <v>1188</v>
      </c>
      <c r="L1076" s="334" t="s">
        <v>2733</v>
      </c>
      <c r="M1076" s="334"/>
      <c r="N1076" s="334" t="s">
        <v>2719</v>
      </c>
      <c r="O1076" s="334" t="s">
        <v>2724</v>
      </c>
      <c r="P1076" s="334" t="s">
        <v>2766</v>
      </c>
      <c r="Q1076" s="334" t="s">
        <v>2717</v>
      </c>
      <c r="R1076" s="334" t="s">
        <v>2719</v>
      </c>
      <c r="S1076" s="334" t="s">
        <v>2718</v>
      </c>
      <c r="T1076" s="334" t="s">
        <v>2719</v>
      </c>
      <c r="U1076" s="334">
        <v>0.0065364068059156</v>
      </c>
      <c r="V1076" s="334" t="s">
        <v>2718</v>
      </c>
      <c r="W1076" s="334" t="b">
        <v>1</v>
      </c>
      <c r="X1076" s="334">
        <v>2021.0</v>
      </c>
      <c r="Y1076" s="334" t="s">
        <v>2736</v>
      </c>
      <c r="Z1076" s="334" t="s">
        <v>2713</v>
      </c>
      <c r="AA1076" s="334"/>
      <c r="AB1076" s="338" t="s">
        <v>2730</v>
      </c>
      <c r="AC1076" s="334" t="s">
        <v>2737</v>
      </c>
      <c r="AD1076" s="334" t="s">
        <v>419</v>
      </c>
    </row>
    <row r="1077" ht="15.75" customHeight="1">
      <c r="A1077" s="333" t="s">
        <v>418</v>
      </c>
      <c r="B1077" s="334" t="s">
        <v>2710</v>
      </c>
      <c r="C1077" s="334">
        <v>1064.0</v>
      </c>
      <c r="D1077" s="334">
        <v>267.0</v>
      </c>
      <c r="E1077" s="334" t="s">
        <v>974</v>
      </c>
      <c r="F1077" s="334" t="s">
        <v>2729</v>
      </c>
      <c r="G1077" s="334"/>
      <c r="H1077" s="334" t="s">
        <v>962</v>
      </c>
      <c r="I1077" s="337" t="s">
        <v>2729</v>
      </c>
      <c r="J1077" s="334"/>
      <c r="K1077" s="334" t="s">
        <v>1188</v>
      </c>
      <c r="L1077" s="334" t="s">
        <v>2733</v>
      </c>
      <c r="M1077" s="334"/>
      <c r="N1077" s="334" t="s">
        <v>2719</v>
      </c>
      <c r="O1077" s="334" t="s">
        <v>2721</v>
      </c>
      <c r="P1077" s="334" t="s">
        <v>2766</v>
      </c>
      <c r="Q1077" s="334" t="s">
        <v>2717</v>
      </c>
      <c r="R1077" s="334" t="s">
        <v>2719</v>
      </c>
      <c r="S1077" s="334" t="s">
        <v>2718</v>
      </c>
      <c r="T1077" s="334" t="s">
        <v>2719</v>
      </c>
      <c r="U1077" s="334">
        <v>1.802714606073E-4</v>
      </c>
      <c r="V1077" s="334" t="s">
        <v>2718</v>
      </c>
      <c r="W1077" s="334" t="b">
        <v>1</v>
      </c>
      <c r="X1077" s="334">
        <v>2021.0</v>
      </c>
      <c r="Y1077" s="334" t="s">
        <v>2736</v>
      </c>
      <c r="Z1077" s="334" t="s">
        <v>2713</v>
      </c>
      <c r="AA1077" s="334"/>
      <c r="AB1077" s="338" t="s">
        <v>2730</v>
      </c>
      <c r="AC1077" s="334" t="s">
        <v>2737</v>
      </c>
      <c r="AD1077" s="334" t="s">
        <v>419</v>
      </c>
    </row>
    <row r="1078" ht="15.75" customHeight="1">
      <c r="A1078" s="329" t="s">
        <v>418</v>
      </c>
      <c r="B1078" s="330" t="s">
        <v>2710</v>
      </c>
      <c r="C1078" s="330">
        <v>1065.0</v>
      </c>
      <c r="D1078" s="330">
        <v>268.0</v>
      </c>
      <c r="E1078" s="330" t="s">
        <v>974</v>
      </c>
      <c r="F1078" s="330" t="s">
        <v>2729</v>
      </c>
      <c r="G1078" s="330"/>
      <c r="H1078" s="330" t="s">
        <v>962</v>
      </c>
      <c r="I1078" s="330" t="s">
        <v>2729</v>
      </c>
      <c r="J1078" s="330"/>
      <c r="K1078" s="330" t="s">
        <v>1188</v>
      </c>
      <c r="L1078" s="330" t="s">
        <v>2748</v>
      </c>
      <c r="M1078" s="330"/>
      <c r="N1078" s="330" t="s">
        <v>2719</v>
      </c>
      <c r="O1078" s="330" t="s">
        <v>2735</v>
      </c>
      <c r="P1078" s="330" t="s">
        <v>2766</v>
      </c>
      <c r="Q1078" s="330" t="s">
        <v>2717</v>
      </c>
      <c r="R1078" s="330" t="s">
        <v>2719</v>
      </c>
      <c r="S1078" s="330" t="s">
        <v>2718</v>
      </c>
      <c r="T1078" s="330" t="s">
        <v>2719</v>
      </c>
      <c r="U1078" s="330">
        <v>0.678096426889283</v>
      </c>
      <c r="V1078" s="330" t="s">
        <v>2718</v>
      </c>
      <c r="W1078" s="330" t="b">
        <v>1</v>
      </c>
      <c r="X1078" s="330">
        <v>2021.0</v>
      </c>
      <c r="Y1078" s="330" t="s">
        <v>2736</v>
      </c>
      <c r="Z1078" s="330" t="s">
        <v>2713</v>
      </c>
      <c r="AA1078" s="330"/>
      <c r="AB1078" s="332" t="s">
        <v>2730</v>
      </c>
      <c r="AC1078" s="330" t="s">
        <v>2737</v>
      </c>
      <c r="AD1078" s="330" t="s">
        <v>419</v>
      </c>
    </row>
    <row r="1079" ht="15.75" customHeight="1">
      <c r="A1079" s="329" t="s">
        <v>418</v>
      </c>
      <c r="B1079" s="330" t="s">
        <v>2710</v>
      </c>
      <c r="C1079" s="330">
        <v>1066.0</v>
      </c>
      <c r="D1079" s="330">
        <v>268.0</v>
      </c>
      <c r="E1079" s="330" t="s">
        <v>974</v>
      </c>
      <c r="F1079" s="330" t="s">
        <v>2729</v>
      </c>
      <c r="G1079" s="330"/>
      <c r="H1079" s="330" t="s">
        <v>962</v>
      </c>
      <c r="I1079" s="330" t="s">
        <v>2729</v>
      </c>
      <c r="J1079" s="330"/>
      <c r="K1079" s="330" t="s">
        <v>1188</v>
      </c>
      <c r="L1079" s="330" t="s">
        <v>2748</v>
      </c>
      <c r="M1079" s="330"/>
      <c r="N1079" s="330" t="s">
        <v>2719</v>
      </c>
      <c r="O1079" s="330" t="s">
        <v>2716</v>
      </c>
      <c r="P1079" s="330" t="s">
        <v>2766</v>
      </c>
      <c r="Q1079" s="330" t="s">
        <v>2717</v>
      </c>
      <c r="R1079" s="330" t="s">
        <v>2719</v>
      </c>
      <c r="S1079" s="330" t="s">
        <v>2718</v>
      </c>
      <c r="T1079" s="330" t="s">
        <v>2719</v>
      </c>
      <c r="U1079" s="330">
        <v>0.666158733358861</v>
      </c>
      <c r="V1079" s="330" t="s">
        <v>2718</v>
      </c>
      <c r="W1079" s="330" t="b">
        <v>1</v>
      </c>
      <c r="X1079" s="330">
        <v>2021.0</v>
      </c>
      <c r="Y1079" s="330" t="s">
        <v>2736</v>
      </c>
      <c r="Z1079" s="330" t="s">
        <v>2713</v>
      </c>
      <c r="AA1079" s="330"/>
      <c r="AB1079" s="332" t="s">
        <v>2730</v>
      </c>
      <c r="AC1079" s="330" t="s">
        <v>2737</v>
      </c>
      <c r="AD1079" s="330" t="s">
        <v>419</v>
      </c>
    </row>
    <row r="1080" ht="15.75" customHeight="1">
      <c r="A1080" s="329" t="s">
        <v>418</v>
      </c>
      <c r="B1080" s="330" t="s">
        <v>2710</v>
      </c>
      <c r="C1080" s="330">
        <v>1067.0</v>
      </c>
      <c r="D1080" s="330">
        <v>268.0</v>
      </c>
      <c r="E1080" s="330" t="s">
        <v>974</v>
      </c>
      <c r="F1080" s="330" t="s">
        <v>2729</v>
      </c>
      <c r="G1080" s="330"/>
      <c r="H1080" s="330" t="s">
        <v>962</v>
      </c>
      <c r="I1080" s="330" t="s">
        <v>2729</v>
      </c>
      <c r="J1080" s="330"/>
      <c r="K1080" s="330" t="s">
        <v>1188</v>
      </c>
      <c r="L1080" s="330" t="s">
        <v>2748</v>
      </c>
      <c r="M1080" s="330"/>
      <c r="N1080" s="330" t="s">
        <v>2719</v>
      </c>
      <c r="O1080" s="330" t="s">
        <v>2724</v>
      </c>
      <c r="P1080" s="330" t="s">
        <v>2766</v>
      </c>
      <c r="Q1080" s="330" t="s">
        <v>2717</v>
      </c>
      <c r="R1080" s="330" t="s">
        <v>2719</v>
      </c>
      <c r="S1080" s="330" t="s">
        <v>2718</v>
      </c>
      <c r="T1080" s="330" t="s">
        <v>2719</v>
      </c>
      <c r="U1080" s="331">
        <v>3.96046895719805E-5</v>
      </c>
      <c r="V1080" s="330" t="s">
        <v>2718</v>
      </c>
      <c r="W1080" s="330" t="b">
        <v>1</v>
      </c>
      <c r="X1080" s="330">
        <v>2021.0</v>
      </c>
      <c r="Y1080" s="330" t="s">
        <v>2736</v>
      </c>
      <c r="Z1080" s="330" t="s">
        <v>2713</v>
      </c>
      <c r="AA1080" s="330"/>
      <c r="AB1080" s="332" t="s">
        <v>2730</v>
      </c>
      <c r="AC1080" s="330" t="s">
        <v>2737</v>
      </c>
      <c r="AD1080" s="330" t="s">
        <v>419</v>
      </c>
    </row>
    <row r="1081" ht="15.75" customHeight="1">
      <c r="A1081" s="329" t="s">
        <v>418</v>
      </c>
      <c r="B1081" s="330" t="s">
        <v>2710</v>
      </c>
      <c r="C1081" s="330">
        <v>1068.0</v>
      </c>
      <c r="D1081" s="330">
        <v>268.0</v>
      </c>
      <c r="E1081" s="330" t="s">
        <v>974</v>
      </c>
      <c r="F1081" s="330" t="s">
        <v>2729</v>
      </c>
      <c r="G1081" s="330"/>
      <c r="H1081" s="330" t="s">
        <v>962</v>
      </c>
      <c r="I1081" s="330" t="s">
        <v>2729</v>
      </c>
      <c r="J1081" s="330"/>
      <c r="K1081" s="330" t="s">
        <v>1188</v>
      </c>
      <c r="L1081" s="330" t="s">
        <v>2748</v>
      </c>
      <c r="M1081" s="330"/>
      <c r="N1081" s="330" t="s">
        <v>2719</v>
      </c>
      <c r="O1081" s="330" t="s">
        <v>2721</v>
      </c>
      <c r="P1081" s="330" t="s">
        <v>2766</v>
      </c>
      <c r="Q1081" s="330" t="s">
        <v>2717</v>
      </c>
      <c r="R1081" s="330" t="s">
        <v>2719</v>
      </c>
      <c r="S1081" s="330" t="s">
        <v>2718</v>
      </c>
      <c r="T1081" s="330" t="s">
        <v>2719</v>
      </c>
      <c r="U1081" s="331">
        <v>5.484040041256E-6</v>
      </c>
      <c r="V1081" s="330" t="s">
        <v>2718</v>
      </c>
      <c r="W1081" s="330" t="b">
        <v>1</v>
      </c>
      <c r="X1081" s="330">
        <v>2021.0</v>
      </c>
      <c r="Y1081" s="330" t="s">
        <v>2736</v>
      </c>
      <c r="Z1081" s="330" t="s">
        <v>2713</v>
      </c>
      <c r="AA1081" s="330"/>
      <c r="AB1081" s="332" t="s">
        <v>2730</v>
      </c>
      <c r="AC1081" s="330" t="s">
        <v>2737</v>
      </c>
      <c r="AD1081" s="330" t="s">
        <v>419</v>
      </c>
    </row>
    <row r="1082" ht="15.75" customHeight="1">
      <c r="A1082" s="329" t="s">
        <v>418</v>
      </c>
      <c r="B1082" s="330" t="s">
        <v>2710</v>
      </c>
      <c r="C1082" s="330">
        <v>1069.0</v>
      </c>
      <c r="D1082" s="330">
        <v>269.0</v>
      </c>
      <c r="E1082" s="330" t="s">
        <v>974</v>
      </c>
      <c r="F1082" s="330" t="s">
        <v>2729</v>
      </c>
      <c r="G1082" s="330"/>
      <c r="H1082" s="330" t="s">
        <v>962</v>
      </c>
      <c r="I1082" s="330" t="s">
        <v>2729</v>
      </c>
      <c r="J1082" s="330"/>
      <c r="K1082" s="330" t="s">
        <v>1188</v>
      </c>
      <c r="L1082" s="330" t="s">
        <v>2749</v>
      </c>
      <c r="M1082" s="330"/>
      <c r="N1082" s="330" t="s">
        <v>2719</v>
      </c>
      <c r="O1082" s="330" t="s">
        <v>2735</v>
      </c>
      <c r="P1082" s="330" t="s">
        <v>2766</v>
      </c>
      <c r="Q1082" s="330" t="s">
        <v>2717</v>
      </c>
      <c r="R1082" s="330" t="s">
        <v>2719</v>
      </c>
      <c r="S1082" s="330" t="s">
        <v>2718</v>
      </c>
      <c r="T1082" s="330" t="s">
        <v>2719</v>
      </c>
      <c r="U1082" s="330">
        <v>0.834292366832055</v>
      </c>
      <c r="V1082" s="330" t="s">
        <v>2718</v>
      </c>
      <c r="W1082" s="330" t="b">
        <v>1</v>
      </c>
      <c r="X1082" s="330">
        <v>2021.0</v>
      </c>
      <c r="Y1082" s="330" t="s">
        <v>2736</v>
      </c>
      <c r="Z1082" s="330" t="s">
        <v>2713</v>
      </c>
      <c r="AA1082" s="330"/>
      <c r="AB1082" s="332" t="s">
        <v>2730</v>
      </c>
      <c r="AC1082" s="330" t="s">
        <v>2737</v>
      </c>
      <c r="AD1082" s="330" t="s">
        <v>419</v>
      </c>
    </row>
    <row r="1083" ht="15.75" customHeight="1">
      <c r="A1083" s="329" t="s">
        <v>418</v>
      </c>
      <c r="B1083" s="330" t="s">
        <v>2710</v>
      </c>
      <c r="C1083" s="330">
        <v>1070.0</v>
      </c>
      <c r="D1083" s="330">
        <v>269.0</v>
      </c>
      <c r="E1083" s="330" t="s">
        <v>974</v>
      </c>
      <c r="F1083" s="330" t="s">
        <v>2729</v>
      </c>
      <c r="G1083" s="330"/>
      <c r="H1083" s="330" t="s">
        <v>962</v>
      </c>
      <c r="I1083" s="330" t="s">
        <v>2729</v>
      </c>
      <c r="J1083" s="330"/>
      <c r="K1083" s="330" t="s">
        <v>1188</v>
      </c>
      <c r="L1083" s="330" t="s">
        <v>2749</v>
      </c>
      <c r="M1083" s="330"/>
      <c r="N1083" s="330" t="s">
        <v>2719</v>
      </c>
      <c r="O1083" s="330" t="s">
        <v>2716</v>
      </c>
      <c r="P1083" s="330" t="s">
        <v>2766</v>
      </c>
      <c r="Q1083" s="330" t="s">
        <v>2717</v>
      </c>
      <c r="R1083" s="330" t="s">
        <v>2719</v>
      </c>
      <c r="S1083" s="330" t="s">
        <v>2718</v>
      </c>
      <c r="T1083" s="330" t="s">
        <v>2719</v>
      </c>
      <c r="U1083" s="330">
        <v>0.822352722443672</v>
      </c>
      <c r="V1083" s="330" t="s">
        <v>2718</v>
      </c>
      <c r="W1083" s="330" t="b">
        <v>1</v>
      </c>
      <c r="X1083" s="330">
        <v>2021.0</v>
      </c>
      <c r="Y1083" s="330" t="s">
        <v>2736</v>
      </c>
      <c r="Z1083" s="330" t="s">
        <v>2713</v>
      </c>
      <c r="AA1083" s="330"/>
      <c r="AB1083" s="332" t="s">
        <v>2730</v>
      </c>
      <c r="AC1083" s="330" t="s">
        <v>2737</v>
      </c>
      <c r="AD1083" s="330" t="s">
        <v>419</v>
      </c>
    </row>
    <row r="1084" ht="15.75" customHeight="1">
      <c r="A1084" s="329" t="s">
        <v>418</v>
      </c>
      <c r="B1084" s="330" t="s">
        <v>2710</v>
      </c>
      <c r="C1084" s="330">
        <v>1071.0</v>
      </c>
      <c r="D1084" s="330">
        <v>269.0</v>
      </c>
      <c r="E1084" s="330" t="s">
        <v>974</v>
      </c>
      <c r="F1084" s="330" t="s">
        <v>2729</v>
      </c>
      <c r="G1084" s="330"/>
      <c r="H1084" s="330" t="s">
        <v>962</v>
      </c>
      <c r="I1084" s="330" t="s">
        <v>2729</v>
      </c>
      <c r="J1084" s="330"/>
      <c r="K1084" s="330" t="s">
        <v>1188</v>
      </c>
      <c r="L1084" s="330" t="s">
        <v>2749</v>
      </c>
      <c r="M1084" s="330"/>
      <c r="N1084" s="330" t="s">
        <v>2719</v>
      </c>
      <c r="O1084" s="330" t="s">
        <v>2724</v>
      </c>
      <c r="P1084" s="330" t="s">
        <v>2766</v>
      </c>
      <c r="Q1084" s="330" t="s">
        <v>2717</v>
      </c>
      <c r="R1084" s="330" t="s">
        <v>2719</v>
      </c>
      <c r="S1084" s="330" t="s">
        <v>2718</v>
      </c>
      <c r="T1084" s="330" t="s">
        <v>2719</v>
      </c>
      <c r="U1084" s="331">
        <v>3.96046895719805E-5</v>
      </c>
      <c r="V1084" s="330" t="s">
        <v>2718</v>
      </c>
      <c r="W1084" s="330" t="b">
        <v>1</v>
      </c>
      <c r="X1084" s="330">
        <v>2021.0</v>
      </c>
      <c r="Y1084" s="330" t="s">
        <v>2736</v>
      </c>
      <c r="Z1084" s="330" t="s">
        <v>2713</v>
      </c>
      <c r="AA1084" s="330"/>
      <c r="AB1084" s="332" t="s">
        <v>2730</v>
      </c>
      <c r="AC1084" s="330" t="s">
        <v>2737</v>
      </c>
      <c r="AD1084" s="330" t="s">
        <v>419</v>
      </c>
    </row>
    <row r="1085" ht="15.75" customHeight="1">
      <c r="A1085" s="329" t="s">
        <v>418</v>
      </c>
      <c r="B1085" s="330" t="s">
        <v>2710</v>
      </c>
      <c r="C1085" s="330">
        <v>1072.0</v>
      </c>
      <c r="D1085" s="330">
        <v>269.0</v>
      </c>
      <c r="E1085" s="330" t="s">
        <v>974</v>
      </c>
      <c r="F1085" s="330" t="s">
        <v>2729</v>
      </c>
      <c r="G1085" s="330"/>
      <c r="H1085" s="330" t="s">
        <v>962</v>
      </c>
      <c r="I1085" s="330" t="s">
        <v>2729</v>
      </c>
      <c r="J1085" s="330"/>
      <c r="K1085" s="330" t="s">
        <v>1188</v>
      </c>
      <c r="L1085" s="330" t="s">
        <v>2749</v>
      </c>
      <c r="M1085" s="330"/>
      <c r="N1085" s="330" t="s">
        <v>2719</v>
      </c>
      <c r="O1085" s="330" t="s">
        <v>2721</v>
      </c>
      <c r="P1085" s="330" t="s">
        <v>2766</v>
      </c>
      <c r="Q1085" s="330" t="s">
        <v>2717</v>
      </c>
      <c r="R1085" s="330" t="s">
        <v>2719</v>
      </c>
      <c r="S1085" s="330" t="s">
        <v>2718</v>
      </c>
      <c r="T1085" s="330" t="s">
        <v>2719</v>
      </c>
      <c r="U1085" s="331">
        <v>5.484040041256E-6</v>
      </c>
      <c r="V1085" s="330" t="s">
        <v>2718</v>
      </c>
      <c r="W1085" s="330" t="b">
        <v>1</v>
      </c>
      <c r="X1085" s="330">
        <v>2021.0</v>
      </c>
      <c r="Y1085" s="330" t="s">
        <v>2736</v>
      </c>
      <c r="Z1085" s="330" t="s">
        <v>2713</v>
      </c>
      <c r="AA1085" s="330"/>
      <c r="AB1085" s="332" t="s">
        <v>2730</v>
      </c>
      <c r="AC1085" s="330" t="s">
        <v>2737</v>
      </c>
      <c r="AD1085" s="330" t="s">
        <v>419</v>
      </c>
    </row>
    <row r="1086" ht="15.75" customHeight="1">
      <c r="A1086" s="329" t="s">
        <v>418</v>
      </c>
      <c r="B1086" s="330" t="s">
        <v>2710</v>
      </c>
      <c r="C1086" s="330">
        <v>1073.0</v>
      </c>
      <c r="D1086" s="330">
        <v>270.0</v>
      </c>
      <c r="E1086" s="330" t="s">
        <v>974</v>
      </c>
      <c r="F1086" s="330" t="s">
        <v>2729</v>
      </c>
      <c r="G1086" s="330"/>
      <c r="H1086" s="330" t="s">
        <v>962</v>
      </c>
      <c r="I1086" s="330" t="s">
        <v>2729</v>
      </c>
      <c r="J1086" s="330"/>
      <c r="K1086" s="330" t="s">
        <v>1188</v>
      </c>
      <c r="L1086" s="330" t="s">
        <v>2750</v>
      </c>
      <c r="M1086" s="330"/>
      <c r="N1086" s="330" t="s">
        <v>2719</v>
      </c>
      <c r="O1086" s="330" t="s">
        <v>2735</v>
      </c>
      <c r="P1086" s="330" t="s">
        <v>2766</v>
      </c>
      <c r="Q1086" s="330" t="s">
        <v>2717</v>
      </c>
      <c r="R1086" s="330" t="s">
        <v>2719</v>
      </c>
      <c r="S1086" s="330" t="s">
        <v>2718</v>
      </c>
      <c r="T1086" s="330" t="s">
        <v>2719</v>
      </c>
      <c r="U1086" s="330">
        <v>0.990488188453807</v>
      </c>
      <c r="V1086" s="330" t="s">
        <v>2718</v>
      </c>
      <c r="W1086" s="330" t="b">
        <v>1</v>
      </c>
      <c r="X1086" s="330">
        <v>2021.0</v>
      </c>
      <c r="Y1086" s="330" t="s">
        <v>2736</v>
      </c>
      <c r="Z1086" s="330" t="s">
        <v>2713</v>
      </c>
      <c r="AA1086" s="330"/>
      <c r="AB1086" s="332" t="s">
        <v>2730</v>
      </c>
      <c r="AC1086" s="330" t="s">
        <v>2737</v>
      </c>
      <c r="AD1086" s="330" t="s">
        <v>419</v>
      </c>
    </row>
    <row r="1087" ht="15.75" customHeight="1">
      <c r="A1087" s="329" t="s">
        <v>418</v>
      </c>
      <c r="B1087" s="330" t="s">
        <v>2710</v>
      </c>
      <c r="C1087" s="330">
        <v>1074.0</v>
      </c>
      <c r="D1087" s="330">
        <v>270.0</v>
      </c>
      <c r="E1087" s="330" t="s">
        <v>974</v>
      </c>
      <c r="F1087" s="330" t="s">
        <v>2729</v>
      </c>
      <c r="G1087" s="330"/>
      <c r="H1087" s="330" t="s">
        <v>962</v>
      </c>
      <c r="I1087" s="330" t="s">
        <v>2729</v>
      </c>
      <c r="J1087" s="330"/>
      <c r="K1087" s="330" t="s">
        <v>1188</v>
      </c>
      <c r="L1087" s="330" t="s">
        <v>2750</v>
      </c>
      <c r="M1087" s="330"/>
      <c r="N1087" s="330" t="s">
        <v>2719</v>
      </c>
      <c r="O1087" s="330" t="s">
        <v>2716</v>
      </c>
      <c r="P1087" s="330" t="s">
        <v>2766</v>
      </c>
      <c r="Q1087" s="330" t="s">
        <v>2717</v>
      </c>
      <c r="R1087" s="330" t="s">
        <v>2719</v>
      </c>
      <c r="S1087" s="330" t="s">
        <v>2718</v>
      </c>
      <c r="T1087" s="330" t="s">
        <v>2719</v>
      </c>
      <c r="U1087" s="330">
        <v>0.978548544065424</v>
      </c>
      <c r="V1087" s="330" t="s">
        <v>2718</v>
      </c>
      <c r="W1087" s="330" t="b">
        <v>1</v>
      </c>
      <c r="X1087" s="330">
        <v>2021.0</v>
      </c>
      <c r="Y1087" s="330" t="s">
        <v>2736</v>
      </c>
      <c r="Z1087" s="330" t="s">
        <v>2713</v>
      </c>
      <c r="AA1087" s="330"/>
      <c r="AB1087" s="332" t="s">
        <v>2730</v>
      </c>
      <c r="AC1087" s="330" t="s">
        <v>2737</v>
      </c>
      <c r="AD1087" s="330" t="s">
        <v>419</v>
      </c>
    </row>
    <row r="1088" ht="15.75" customHeight="1">
      <c r="A1088" s="329" t="s">
        <v>418</v>
      </c>
      <c r="B1088" s="330" t="s">
        <v>2710</v>
      </c>
      <c r="C1088" s="330">
        <v>1075.0</v>
      </c>
      <c r="D1088" s="330">
        <v>270.0</v>
      </c>
      <c r="E1088" s="330" t="s">
        <v>974</v>
      </c>
      <c r="F1088" s="330" t="s">
        <v>2729</v>
      </c>
      <c r="G1088" s="330"/>
      <c r="H1088" s="330" t="s">
        <v>962</v>
      </c>
      <c r="I1088" s="330" t="s">
        <v>2729</v>
      </c>
      <c r="J1088" s="330"/>
      <c r="K1088" s="330" t="s">
        <v>1188</v>
      </c>
      <c r="L1088" s="330" t="s">
        <v>2750</v>
      </c>
      <c r="M1088" s="330"/>
      <c r="N1088" s="330" t="s">
        <v>2719</v>
      </c>
      <c r="O1088" s="330" t="s">
        <v>2724</v>
      </c>
      <c r="P1088" s="330" t="s">
        <v>2766</v>
      </c>
      <c r="Q1088" s="330" t="s">
        <v>2717</v>
      </c>
      <c r="R1088" s="330" t="s">
        <v>2719</v>
      </c>
      <c r="S1088" s="330" t="s">
        <v>2718</v>
      </c>
      <c r="T1088" s="330" t="s">
        <v>2719</v>
      </c>
      <c r="U1088" s="331">
        <v>3.96046895719805E-5</v>
      </c>
      <c r="V1088" s="330" t="s">
        <v>2718</v>
      </c>
      <c r="W1088" s="330" t="b">
        <v>1</v>
      </c>
      <c r="X1088" s="330">
        <v>2021.0</v>
      </c>
      <c r="Y1088" s="330" t="s">
        <v>2736</v>
      </c>
      <c r="Z1088" s="330" t="s">
        <v>2713</v>
      </c>
      <c r="AA1088" s="330"/>
      <c r="AB1088" s="332" t="s">
        <v>2730</v>
      </c>
      <c r="AC1088" s="330" t="s">
        <v>2737</v>
      </c>
      <c r="AD1088" s="330" t="s">
        <v>419</v>
      </c>
    </row>
    <row r="1089" ht="15.75" customHeight="1">
      <c r="A1089" s="329" t="s">
        <v>418</v>
      </c>
      <c r="B1089" s="330" t="s">
        <v>2710</v>
      </c>
      <c r="C1089" s="330">
        <v>1076.0</v>
      </c>
      <c r="D1089" s="330">
        <v>270.0</v>
      </c>
      <c r="E1089" s="330" t="s">
        <v>974</v>
      </c>
      <c r="F1089" s="330" t="s">
        <v>2729</v>
      </c>
      <c r="G1089" s="330"/>
      <c r="H1089" s="330" t="s">
        <v>962</v>
      </c>
      <c r="I1089" s="330" t="s">
        <v>2729</v>
      </c>
      <c r="J1089" s="330"/>
      <c r="K1089" s="330" t="s">
        <v>1188</v>
      </c>
      <c r="L1089" s="330" t="s">
        <v>2750</v>
      </c>
      <c r="M1089" s="330"/>
      <c r="N1089" s="330" t="s">
        <v>2719</v>
      </c>
      <c r="O1089" s="330" t="s">
        <v>2721</v>
      </c>
      <c r="P1089" s="330" t="s">
        <v>2766</v>
      </c>
      <c r="Q1089" s="330" t="s">
        <v>2717</v>
      </c>
      <c r="R1089" s="330" t="s">
        <v>2719</v>
      </c>
      <c r="S1089" s="330" t="s">
        <v>2718</v>
      </c>
      <c r="T1089" s="330" t="s">
        <v>2719</v>
      </c>
      <c r="U1089" s="331">
        <v>5.484040041256E-6</v>
      </c>
      <c r="V1089" s="330" t="s">
        <v>2718</v>
      </c>
      <c r="W1089" s="330" t="b">
        <v>1</v>
      </c>
      <c r="X1089" s="330">
        <v>2021.0</v>
      </c>
      <c r="Y1089" s="330" t="s">
        <v>2736</v>
      </c>
      <c r="Z1089" s="330" t="s">
        <v>2713</v>
      </c>
      <c r="AA1089" s="330"/>
      <c r="AB1089" s="332" t="s">
        <v>2730</v>
      </c>
      <c r="AC1089" s="330" t="s">
        <v>2737</v>
      </c>
      <c r="AD1089" s="330" t="s">
        <v>419</v>
      </c>
    </row>
    <row r="1090" ht="15.75" customHeight="1">
      <c r="A1090" s="329" t="s">
        <v>418</v>
      </c>
      <c r="B1090" s="330" t="s">
        <v>2710</v>
      </c>
      <c r="C1090" s="330">
        <v>1077.0</v>
      </c>
      <c r="D1090" s="330">
        <v>271.0</v>
      </c>
      <c r="E1090" s="330" t="s">
        <v>974</v>
      </c>
      <c r="F1090" s="330" t="s">
        <v>2729</v>
      </c>
      <c r="G1090" s="330"/>
      <c r="H1090" s="330" t="s">
        <v>962</v>
      </c>
      <c r="I1090" s="330" t="s">
        <v>2732</v>
      </c>
      <c r="J1090" s="330"/>
      <c r="K1090" s="330" t="s">
        <v>1188</v>
      </c>
      <c r="L1090" s="330" t="s">
        <v>2729</v>
      </c>
      <c r="M1090" s="330"/>
      <c r="N1090" s="330" t="s">
        <v>2719</v>
      </c>
      <c r="O1090" s="330" t="s">
        <v>2735</v>
      </c>
      <c r="P1090" s="330" t="s">
        <v>2766</v>
      </c>
      <c r="Q1090" s="330" t="s">
        <v>2717</v>
      </c>
      <c r="R1090" s="330" t="s">
        <v>2719</v>
      </c>
      <c r="S1090" s="330" t="s">
        <v>2718</v>
      </c>
      <c r="T1090" s="330" t="s">
        <v>2719</v>
      </c>
      <c r="U1090" s="330">
        <v>0.80225014769573</v>
      </c>
      <c r="V1090" s="330" t="s">
        <v>2718</v>
      </c>
      <c r="W1090" s="330" t="b">
        <v>1</v>
      </c>
      <c r="X1090" s="330">
        <v>2021.0</v>
      </c>
      <c r="Y1090" s="330" t="s">
        <v>2736</v>
      </c>
      <c r="Z1090" s="330" t="s">
        <v>2713</v>
      </c>
      <c r="AA1090" s="330"/>
      <c r="AB1090" s="332" t="s">
        <v>2730</v>
      </c>
      <c r="AC1090" s="330" t="s">
        <v>2737</v>
      </c>
      <c r="AD1090" s="330" t="s">
        <v>419</v>
      </c>
    </row>
    <row r="1091" ht="15.75" customHeight="1">
      <c r="A1091" s="329" t="s">
        <v>418</v>
      </c>
      <c r="B1091" s="330" t="s">
        <v>2710</v>
      </c>
      <c r="C1091" s="330">
        <v>1078.0</v>
      </c>
      <c r="D1091" s="330">
        <v>271.0</v>
      </c>
      <c r="E1091" s="330" t="s">
        <v>974</v>
      </c>
      <c r="F1091" s="330" t="s">
        <v>2729</v>
      </c>
      <c r="G1091" s="330"/>
      <c r="H1091" s="330" t="s">
        <v>962</v>
      </c>
      <c r="I1091" s="330" t="s">
        <v>2732</v>
      </c>
      <c r="J1091" s="330"/>
      <c r="K1091" s="330" t="s">
        <v>1188</v>
      </c>
      <c r="L1091" s="330" t="s">
        <v>2729</v>
      </c>
      <c r="M1091" s="330"/>
      <c r="N1091" s="330" t="s">
        <v>2719</v>
      </c>
      <c r="O1091" s="330" t="s">
        <v>2716</v>
      </c>
      <c r="P1091" s="330" t="s">
        <v>2766</v>
      </c>
      <c r="Q1091" s="330" t="s">
        <v>2717</v>
      </c>
      <c r="R1091" s="330" t="s">
        <v>2719</v>
      </c>
      <c r="S1091" s="330" t="s">
        <v>2718</v>
      </c>
      <c r="T1091" s="330" t="s">
        <v>2719</v>
      </c>
      <c r="U1091" s="330">
        <v>0.790903789307308</v>
      </c>
      <c r="V1091" s="330" t="s">
        <v>2718</v>
      </c>
      <c r="W1091" s="330" t="b">
        <v>1</v>
      </c>
      <c r="X1091" s="330">
        <v>2021.0</v>
      </c>
      <c r="Y1091" s="330" t="s">
        <v>2736</v>
      </c>
      <c r="Z1091" s="330" t="s">
        <v>2713</v>
      </c>
      <c r="AA1091" s="330"/>
      <c r="AB1091" s="332" t="s">
        <v>2730</v>
      </c>
      <c r="AC1091" s="330" t="s">
        <v>2737</v>
      </c>
      <c r="AD1091" s="330" t="s">
        <v>419</v>
      </c>
    </row>
    <row r="1092" ht="15.75" customHeight="1">
      <c r="A1092" s="329" t="s">
        <v>418</v>
      </c>
      <c r="B1092" s="330" t="s">
        <v>2710</v>
      </c>
      <c r="C1092" s="330">
        <v>1079.0</v>
      </c>
      <c r="D1092" s="330">
        <v>271.0</v>
      </c>
      <c r="E1092" s="330" t="s">
        <v>974</v>
      </c>
      <c r="F1092" s="330" t="s">
        <v>2729</v>
      </c>
      <c r="G1092" s="330"/>
      <c r="H1092" s="330" t="s">
        <v>962</v>
      </c>
      <c r="I1092" s="330" t="s">
        <v>2732</v>
      </c>
      <c r="J1092" s="330"/>
      <c r="K1092" s="330" t="s">
        <v>1188</v>
      </c>
      <c r="L1092" s="330" t="s">
        <v>2729</v>
      </c>
      <c r="M1092" s="330"/>
      <c r="N1092" s="330" t="s">
        <v>2719</v>
      </c>
      <c r="O1092" s="330" t="s">
        <v>2724</v>
      </c>
      <c r="P1092" s="330" t="s">
        <v>2766</v>
      </c>
      <c r="Q1092" s="330" t="s">
        <v>2717</v>
      </c>
      <c r="R1092" s="330" t="s">
        <v>2719</v>
      </c>
      <c r="S1092" s="330" t="s">
        <v>2718</v>
      </c>
      <c r="T1092" s="330" t="s">
        <v>2719</v>
      </c>
      <c r="U1092" s="331">
        <v>3.76425619787167E-5</v>
      </c>
      <c r="V1092" s="330" t="s">
        <v>2718</v>
      </c>
      <c r="W1092" s="330" t="b">
        <v>1</v>
      </c>
      <c r="X1092" s="330">
        <v>2021.0</v>
      </c>
      <c r="Y1092" s="330" t="s">
        <v>2736</v>
      </c>
      <c r="Z1092" s="330" t="s">
        <v>2713</v>
      </c>
      <c r="AA1092" s="330"/>
      <c r="AB1092" s="332" t="s">
        <v>2730</v>
      </c>
      <c r="AC1092" s="330" t="s">
        <v>2737</v>
      </c>
      <c r="AD1092" s="330" t="s">
        <v>419</v>
      </c>
    </row>
    <row r="1093" ht="15.75" customHeight="1">
      <c r="A1093" s="329" t="s">
        <v>418</v>
      </c>
      <c r="B1093" s="330" t="s">
        <v>2710</v>
      </c>
      <c r="C1093" s="330">
        <v>1080.0</v>
      </c>
      <c r="D1093" s="330">
        <v>271.0</v>
      </c>
      <c r="E1093" s="330" t="s">
        <v>974</v>
      </c>
      <c r="F1093" s="330" t="s">
        <v>2729</v>
      </c>
      <c r="G1093" s="330"/>
      <c r="H1093" s="330" t="s">
        <v>962</v>
      </c>
      <c r="I1093" s="330" t="s">
        <v>2732</v>
      </c>
      <c r="J1093" s="330"/>
      <c r="K1093" s="330" t="s">
        <v>1188</v>
      </c>
      <c r="L1093" s="330" t="s">
        <v>2729</v>
      </c>
      <c r="M1093" s="330"/>
      <c r="N1093" s="330" t="s">
        <v>2719</v>
      </c>
      <c r="O1093" s="330" t="s">
        <v>2721</v>
      </c>
      <c r="P1093" s="330" t="s">
        <v>2766</v>
      </c>
      <c r="Q1093" s="330" t="s">
        <v>2717</v>
      </c>
      <c r="R1093" s="330" t="s">
        <v>2719</v>
      </c>
      <c r="S1093" s="330" t="s">
        <v>2718</v>
      </c>
      <c r="T1093" s="330" t="s">
        <v>2719</v>
      </c>
      <c r="U1093" s="331">
        <v>5.32538880045199E-6</v>
      </c>
      <c r="V1093" s="330" t="s">
        <v>2718</v>
      </c>
      <c r="W1093" s="330" t="b">
        <v>1</v>
      </c>
      <c r="X1093" s="330">
        <v>2021.0</v>
      </c>
      <c r="Y1093" s="330" t="s">
        <v>2736</v>
      </c>
      <c r="Z1093" s="330" t="s">
        <v>2713</v>
      </c>
      <c r="AA1093" s="330"/>
      <c r="AB1093" s="332" t="s">
        <v>2730</v>
      </c>
      <c r="AC1093" s="330" t="s">
        <v>2737</v>
      </c>
      <c r="AD1093" s="330" t="s">
        <v>419</v>
      </c>
    </row>
    <row r="1094" ht="15.75" customHeight="1">
      <c r="A1094" s="329" t="s">
        <v>418</v>
      </c>
      <c r="B1094" s="330" t="s">
        <v>2710</v>
      </c>
      <c r="C1094" s="330">
        <v>1081.0</v>
      </c>
      <c r="D1094" s="330">
        <v>272.0</v>
      </c>
      <c r="E1094" s="330" t="s">
        <v>974</v>
      </c>
      <c r="F1094" s="330" t="s">
        <v>2729</v>
      </c>
      <c r="G1094" s="330"/>
      <c r="H1094" s="330" t="s">
        <v>962</v>
      </c>
      <c r="I1094" s="330" t="s">
        <v>2738</v>
      </c>
      <c r="J1094" s="330"/>
      <c r="K1094" s="330" t="s">
        <v>1188</v>
      </c>
      <c r="L1094" s="330" t="s">
        <v>2729</v>
      </c>
      <c r="M1094" s="330"/>
      <c r="N1094" s="330" t="s">
        <v>2719</v>
      </c>
      <c r="O1094" s="330" t="s">
        <v>2735</v>
      </c>
      <c r="P1094" s="330" t="s">
        <v>2766</v>
      </c>
      <c r="Q1094" s="330" t="s">
        <v>2717</v>
      </c>
      <c r="R1094" s="330" t="s">
        <v>2719</v>
      </c>
      <c r="S1094" s="330" t="s">
        <v>2718</v>
      </c>
      <c r="T1094" s="330" t="s">
        <v>2719</v>
      </c>
      <c r="U1094" s="330">
        <v>0.230402978658953</v>
      </c>
      <c r="V1094" s="330" t="s">
        <v>2718</v>
      </c>
      <c r="W1094" s="330" t="b">
        <v>1</v>
      </c>
      <c r="X1094" s="330">
        <v>2021.0</v>
      </c>
      <c r="Y1094" s="330" t="s">
        <v>2736</v>
      </c>
      <c r="Z1094" s="330" t="s">
        <v>2713</v>
      </c>
      <c r="AA1094" s="330"/>
      <c r="AB1094" s="332" t="s">
        <v>2767</v>
      </c>
      <c r="AC1094" s="330" t="s">
        <v>2737</v>
      </c>
      <c r="AD1094" s="330" t="s">
        <v>419</v>
      </c>
    </row>
    <row r="1095" ht="15.75" customHeight="1">
      <c r="A1095" s="329" t="s">
        <v>418</v>
      </c>
      <c r="B1095" s="330" t="s">
        <v>2710</v>
      </c>
      <c r="C1095" s="330">
        <v>1082.0</v>
      </c>
      <c r="D1095" s="330">
        <v>272.0</v>
      </c>
      <c r="E1095" s="330" t="s">
        <v>974</v>
      </c>
      <c r="F1095" s="330" t="s">
        <v>2729</v>
      </c>
      <c r="G1095" s="330"/>
      <c r="H1095" s="330" t="s">
        <v>962</v>
      </c>
      <c r="I1095" s="330" t="s">
        <v>2738</v>
      </c>
      <c r="J1095" s="330"/>
      <c r="K1095" s="330" t="s">
        <v>1188</v>
      </c>
      <c r="L1095" s="330" t="s">
        <v>2729</v>
      </c>
      <c r="M1095" s="330"/>
      <c r="N1095" s="330" t="s">
        <v>2719</v>
      </c>
      <c r="O1095" s="330" t="s">
        <v>2716</v>
      </c>
      <c r="P1095" s="330" t="s">
        <v>2766</v>
      </c>
      <c r="Q1095" s="330" t="s">
        <v>2717</v>
      </c>
      <c r="R1095" s="330" t="s">
        <v>2719</v>
      </c>
      <c r="S1095" s="330" t="s">
        <v>2718</v>
      </c>
      <c r="T1095" s="330" t="s">
        <v>2719</v>
      </c>
      <c r="U1095" s="330">
        <v>0.229674172176171</v>
      </c>
      <c r="V1095" s="330" t="s">
        <v>2718</v>
      </c>
      <c r="W1095" s="330" t="b">
        <v>1</v>
      </c>
      <c r="X1095" s="330">
        <v>2021.0</v>
      </c>
      <c r="Y1095" s="330" t="s">
        <v>2736</v>
      </c>
      <c r="Z1095" s="330" t="s">
        <v>2713</v>
      </c>
      <c r="AA1095" s="330"/>
      <c r="AB1095" s="332" t="s">
        <v>2767</v>
      </c>
      <c r="AC1095" s="330" t="s">
        <v>2737</v>
      </c>
      <c r="AD1095" s="330" t="s">
        <v>419</v>
      </c>
    </row>
    <row r="1096" ht="15.75" customHeight="1">
      <c r="A1096" s="329" t="s">
        <v>418</v>
      </c>
      <c r="B1096" s="330" t="s">
        <v>2710</v>
      </c>
      <c r="C1096" s="330">
        <v>1083.0</v>
      </c>
      <c r="D1096" s="330">
        <v>272.0</v>
      </c>
      <c r="E1096" s="330" t="s">
        <v>974</v>
      </c>
      <c r="F1096" s="330" t="s">
        <v>2729</v>
      </c>
      <c r="G1096" s="330"/>
      <c r="H1096" s="330" t="s">
        <v>962</v>
      </c>
      <c r="I1096" s="330" t="s">
        <v>2738</v>
      </c>
      <c r="J1096" s="330"/>
      <c r="K1096" s="330" t="s">
        <v>1188</v>
      </c>
      <c r="L1096" s="330" t="s">
        <v>2729</v>
      </c>
      <c r="M1096" s="330"/>
      <c r="N1096" s="330" t="s">
        <v>2719</v>
      </c>
      <c r="O1096" s="330" t="s">
        <v>2724</v>
      </c>
      <c r="P1096" s="330" t="s">
        <v>2766</v>
      </c>
      <c r="Q1096" s="330" t="s">
        <v>2717</v>
      </c>
      <c r="R1096" s="330" t="s">
        <v>2719</v>
      </c>
      <c r="S1096" s="330" t="s">
        <v>2718</v>
      </c>
      <c r="T1096" s="330" t="s">
        <v>2719</v>
      </c>
      <c r="U1096" s="331">
        <v>1.64577929857919E-6</v>
      </c>
      <c r="V1096" s="330" t="s">
        <v>2718</v>
      </c>
      <c r="W1096" s="330" t="b">
        <v>1</v>
      </c>
      <c r="X1096" s="330">
        <v>2021.0</v>
      </c>
      <c r="Y1096" s="330" t="s">
        <v>2736</v>
      </c>
      <c r="Z1096" s="330" t="s">
        <v>2713</v>
      </c>
      <c r="AA1096" s="330"/>
      <c r="AB1096" s="332" t="s">
        <v>2767</v>
      </c>
      <c r="AC1096" s="330" t="s">
        <v>2737</v>
      </c>
      <c r="AD1096" s="330" t="s">
        <v>419</v>
      </c>
    </row>
    <row r="1097" ht="15.75" customHeight="1">
      <c r="A1097" s="329" t="s">
        <v>418</v>
      </c>
      <c r="B1097" s="330" t="s">
        <v>2710</v>
      </c>
      <c r="C1097" s="330">
        <v>1084.0</v>
      </c>
      <c r="D1097" s="330">
        <v>272.0</v>
      </c>
      <c r="E1097" s="330" t="s">
        <v>974</v>
      </c>
      <c r="F1097" s="330" t="s">
        <v>2729</v>
      </c>
      <c r="G1097" s="330"/>
      <c r="H1097" s="330" t="s">
        <v>962</v>
      </c>
      <c r="I1097" s="330" t="s">
        <v>2738</v>
      </c>
      <c r="J1097" s="330"/>
      <c r="K1097" s="330" t="s">
        <v>1188</v>
      </c>
      <c r="L1097" s="330" t="s">
        <v>2729</v>
      </c>
      <c r="M1097" s="330"/>
      <c r="N1097" s="330" t="s">
        <v>2719</v>
      </c>
      <c r="O1097" s="330" t="s">
        <v>2721</v>
      </c>
      <c r="P1097" s="330" t="s">
        <v>2766</v>
      </c>
      <c r="Q1097" s="330" t="s">
        <v>2717</v>
      </c>
      <c r="R1097" s="330" t="s">
        <v>2719</v>
      </c>
      <c r="S1097" s="330" t="s">
        <v>2718</v>
      </c>
      <c r="T1097" s="330" t="s">
        <v>2719</v>
      </c>
      <c r="U1097" s="331">
        <v>9.522432798536E-6</v>
      </c>
      <c r="V1097" s="330" t="s">
        <v>2718</v>
      </c>
      <c r="W1097" s="330" t="b">
        <v>1</v>
      </c>
      <c r="X1097" s="330">
        <v>2021.0</v>
      </c>
      <c r="Y1097" s="330" t="s">
        <v>2736</v>
      </c>
      <c r="Z1097" s="330" t="s">
        <v>2713</v>
      </c>
      <c r="AA1097" s="330"/>
      <c r="AB1097" s="332" t="s">
        <v>2767</v>
      </c>
      <c r="AC1097" s="330" t="s">
        <v>2737</v>
      </c>
      <c r="AD1097" s="330" t="s">
        <v>419</v>
      </c>
    </row>
    <row r="1098" ht="15.75" customHeight="1">
      <c r="A1098" s="329" t="s">
        <v>418</v>
      </c>
      <c r="B1098" s="330" t="s">
        <v>2710</v>
      </c>
      <c r="C1098" s="330">
        <v>1085.0</v>
      </c>
      <c r="D1098" s="330">
        <v>273.0</v>
      </c>
      <c r="E1098" s="330" t="s">
        <v>974</v>
      </c>
      <c r="F1098" s="330" t="s">
        <v>2729</v>
      </c>
      <c r="G1098" s="330"/>
      <c r="H1098" s="330" t="s">
        <v>962</v>
      </c>
      <c r="I1098" s="330" t="s">
        <v>2739</v>
      </c>
      <c r="J1098" s="330"/>
      <c r="K1098" s="330" t="s">
        <v>1188</v>
      </c>
      <c r="L1098" s="330" t="s">
        <v>2729</v>
      </c>
      <c r="M1098" s="330"/>
      <c r="N1098" s="330" t="s">
        <v>2719</v>
      </c>
      <c r="O1098" s="330" t="s">
        <v>2735</v>
      </c>
      <c r="P1098" s="330" t="s">
        <v>2766</v>
      </c>
      <c r="Q1098" s="330" t="s">
        <v>2717</v>
      </c>
      <c r="R1098" s="330" t="s">
        <v>2719</v>
      </c>
      <c r="S1098" s="330" t="s">
        <v>2718</v>
      </c>
      <c r="T1098" s="330" t="s">
        <v>2719</v>
      </c>
      <c r="U1098" s="330">
        <v>0.0563458433115438</v>
      </c>
      <c r="V1098" s="330" t="s">
        <v>2718</v>
      </c>
      <c r="W1098" s="330" t="b">
        <v>1</v>
      </c>
      <c r="X1098" s="330">
        <v>2021.0</v>
      </c>
      <c r="Y1098" s="330" t="s">
        <v>2736</v>
      </c>
      <c r="Z1098" s="330" t="s">
        <v>2713</v>
      </c>
      <c r="AA1098" s="330"/>
      <c r="AB1098" s="332" t="s">
        <v>2730</v>
      </c>
      <c r="AC1098" s="330" t="s">
        <v>2737</v>
      </c>
      <c r="AD1098" s="330" t="s">
        <v>419</v>
      </c>
    </row>
    <row r="1099" ht="15.75" customHeight="1">
      <c r="A1099" s="329" t="s">
        <v>418</v>
      </c>
      <c r="B1099" s="330" t="s">
        <v>2710</v>
      </c>
      <c r="C1099" s="330">
        <v>1086.0</v>
      </c>
      <c r="D1099" s="330">
        <v>273.0</v>
      </c>
      <c r="E1099" s="330" t="s">
        <v>974</v>
      </c>
      <c r="F1099" s="330" t="s">
        <v>2729</v>
      </c>
      <c r="G1099" s="330"/>
      <c r="H1099" s="330" t="s">
        <v>962</v>
      </c>
      <c r="I1099" s="330" t="s">
        <v>2739</v>
      </c>
      <c r="J1099" s="330"/>
      <c r="K1099" s="330" t="s">
        <v>1188</v>
      </c>
      <c r="L1099" s="330" t="s">
        <v>2729</v>
      </c>
      <c r="M1099" s="330"/>
      <c r="N1099" s="330" t="s">
        <v>2719</v>
      </c>
      <c r="O1099" s="330" t="s">
        <v>2716</v>
      </c>
      <c r="P1099" s="330" t="s">
        <v>2766</v>
      </c>
      <c r="Q1099" s="330" t="s">
        <v>2717</v>
      </c>
      <c r="R1099" s="330" t="s">
        <v>2719</v>
      </c>
      <c r="S1099" s="330" t="s">
        <v>2718</v>
      </c>
      <c r="T1099" s="330" t="s">
        <v>2719</v>
      </c>
      <c r="U1099" s="330">
        <v>0.0557734584208433</v>
      </c>
      <c r="V1099" s="330" t="s">
        <v>2718</v>
      </c>
      <c r="W1099" s="330" t="b">
        <v>1</v>
      </c>
      <c r="X1099" s="330">
        <v>2021.0</v>
      </c>
      <c r="Y1099" s="330" t="s">
        <v>2736</v>
      </c>
      <c r="Z1099" s="330" t="s">
        <v>2713</v>
      </c>
      <c r="AA1099" s="330"/>
      <c r="AB1099" s="332" t="s">
        <v>2730</v>
      </c>
      <c r="AC1099" s="330" t="s">
        <v>2737</v>
      </c>
      <c r="AD1099" s="330" t="s">
        <v>419</v>
      </c>
    </row>
    <row r="1100" ht="15.75" customHeight="1">
      <c r="A1100" s="329" t="s">
        <v>418</v>
      </c>
      <c r="B1100" s="330" t="s">
        <v>2710</v>
      </c>
      <c r="C1100" s="330">
        <v>1087.0</v>
      </c>
      <c r="D1100" s="330">
        <v>273.0</v>
      </c>
      <c r="E1100" s="330" t="s">
        <v>974</v>
      </c>
      <c r="F1100" s="330" t="s">
        <v>2729</v>
      </c>
      <c r="G1100" s="330"/>
      <c r="H1100" s="330" t="s">
        <v>962</v>
      </c>
      <c r="I1100" s="330" t="s">
        <v>2739</v>
      </c>
      <c r="J1100" s="330"/>
      <c r="K1100" s="330" t="s">
        <v>1188</v>
      </c>
      <c r="L1100" s="330" t="s">
        <v>2729</v>
      </c>
      <c r="M1100" s="330"/>
      <c r="N1100" s="330" t="s">
        <v>2719</v>
      </c>
      <c r="O1100" s="330" t="s">
        <v>2724</v>
      </c>
      <c r="P1100" s="330" t="s">
        <v>2766</v>
      </c>
      <c r="Q1100" s="330" t="s">
        <v>2717</v>
      </c>
      <c r="R1100" s="330" t="s">
        <v>2719</v>
      </c>
      <c r="S1100" s="330" t="s">
        <v>2718</v>
      </c>
      <c r="T1100" s="330" t="s">
        <v>2719</v>
      </c>
      <c r="U1100" s="331">
        <v>1.21393129352349E-6</v>
      </c>
      <c r="V1100" s="330" t="s">
        <v>2718</v>
      </c>
      <c r="W1100" s="330" t="b">
        <v>1</v>
      </c>
      <c r="X1100" s="330">
        <v>2021.0</v>
      </c>
      <c r="Y1100" s="330" t="s">
        <v>2736</v>
      </c>
      <c r="Z1100" s="330" t="s">
        <v>2713</v>
      </c>
      <c r="AA1100" s="330"/>
      <c r="AB1100" s="332" t="s">
        <v>2730</v>
      </c>
      <c r="AC1100" s="330" t="s">
        <v>2737</v>
      </c>
      <c r="AD1100" s="330" t="s">
        <v>419</v>
      </c>
    </row>
    <row r="1101" ht="15.75" customHeight="1">
      <c r="A1101" s="329" t="s">
        <v>418</v>
      </c>
      <c r="B1101" s="330" t="s">
        <v>2710</v>
      </c>
      <c r="C1101" s="330">
        <v>1088.0</v>
      </c>
      <c r="D1101" s="330">
        <v>273.0</v>
      </c>
      <c r="E1101" s="330" t="s">
        <v>974</v>
      </c>
      <c r="F1101" s="330" t="s">
        <v>2729</v>
      </c>
      <c r="G1101" s="330"/>
      <c r="H1101" s="330" t="s">
        <v>962</v>
      </c>
      <c r="I1101" s="330" t="s">
        <v>2739</v>
      </c>
      <c r="J1101" s="330"/>
      <c r="K1101" s="330" t="s">
        <v>1188</v>
      </c>
      <c r="L1101" s="330" t="s">
        <v>2729</v>
      </c>
      <c r="M1101" s="330"/>
      <c r="N1101" s="330" t="s">
        <v>2719</v>
      </c>
      <c r="O1101" s="330" t="s">
        <v>2721</v>
      </c>
      <c r="P1101" s="330" t="s">
        <v>2766</v>
      </c>
      <c r="Q1101" s="330" t="s">
        <v>2717</v>
      </c>
      <c r="R1101" s="330" t="s">
        <v>2719</v>
      </c>
      <c r="S1101" s="330" t="s">
        <v>2718</v>
      </c>
      <c r="T1101" s="330" t="s">
        <v>2719</v>
      </c>
      <c r="U1101" s="331">
        <v>8.425334609216E-6</v>
      </c>
      <c r="V1101" s="330" t="s">
        <v>2718</v>
      </c>
      <c r="W1101" s="330" t="b">
        <v>1</v>
      </c>
      <c r="X1101" s="330">
        <v>2021.0</v>
      </c>
      <c r="Y1101" s="330" t="s">
        <v>2736</v>
      </c>
      <c r="Z1101" s="330" t="s">
        <v>2713</v>
      </c>
      <c r="AA1101" s="330"/>
      <c r="AB1101" s="332" t="s">
        <v>2730</v>
      </c>
      <c r="AC1101" s="330" t="s">
        <v>2737</v>
      </c>
      <c r="AD1101" s="330" t="s">
        <v>419</v>
      </c>
    </row>
    <row r="1102" ht="15.75" customHeight="1">
      <c r="A1102" s="329" t="s">
        <v>418</v>
      </c>
      <c r="B1102" s="330" t="s">
        <v>2710</v>
      </c>
      <c r="C1102" s="330">
        <v>1089.0</v>
      </c>
      <c r="D1102" s="330">
        <v>274.0</v>
      </c>
      <c r="E1102" s="330" t="s">
        <v>974</v>
      </c>
      <c r="F1102" s="330" t="s">
        <v>2729</v>
      </c>
      <c r="G1102" s="330"/>
      <c r="H1102" s="330" t="s">
        <v>962</v>
      </c>
      <c r="I1102" s="330" t="s">
        <v>2744</v>
      </c>
      <c r="J1102" s="330"/>
      <c r="K1102" s="330" t="s">
        <v>1188</v>
      </c>
      <c r="L1102" s="330" t="s">
        <v>2729</v>
      </c>
      <c r="M1102" s="330"/>
      <c r="N1102" s="330" t="s">
        <v>2719</v>
      </c>
      <c r="O1102" s="330" t="s">
        <v>2735</v>
      </c>
      <c r="P1102" s="330" t="s">
        <v>2766</v>
      </c>
      <c r="Q1102" s="330" t="s">
        <v>2717</v>
      </c>
      <c r="R1102" s="330" t="s">
        <v>2719</v>
      </c>
      <c r="S1102" s="330" t="s">
        <v>2718</v>
      </c>
      <c r="T1102" s="330" t="s">
        <v>2719</v>
      </c>
      <c r="U1102" s="330">
        <v>0.245479756670436</v>
      </c>
      <c r="V1102" s="330" t="s">
        <v>2718</v>
      </c>
      <c r="W1102" s="330" t="b">
        <v>1</v>
      </c>
      <c r="X1102" s="330">
        <v>2021.0</v>
      </c>
      <c r="Y1102" s="330" t="s">
        <v>2736</v>
      </c>
      <c r="Z1102" s="330" t="s">
        <v>2713</v>
      </c>
      <c r="AA1102" s="330"/>
      <c r="AB1102" s="332" t="s">
        <v>2730</v>
      </c>
      <c r="AC1102" s="330" t="s">
        <v>2737</v>
      </c>
      <c r="AD1102" s="330" t="s">
        <v>419</v>
      </c>
    </row>
    <row r="1103" ht="15.75" customHeight="1">
      <c r="A1103" s="329" t="s">
        <v>418</v>
      </c>
      <c r="B1103" s="330" t="s">
        <v>2710</v>
      </c>
      <c r="C1103" s="330">
        <v>1090.0</v>
      </c>
      <c r="D1103" s="330">
        <v>274.0</v>
      </c>
      <c r="E1103" s="330" t="s">
        <v>974</v>
      </c>
      <c r="F1103" s="330" t="s">
        <v>2729</v>
      </c>
      <c r="G1103" s="330"/>
      <c r="H1103" s="330" t="s">
        <v>962</v>
      </c>
      <c r="I1103" s="330" t="s">
        <v>2744</v>
      </c>
      <c r="J1103" s="330"/>
      <c r="K1103" s="330" t="s">
        <v>1188</v>
      </c>
      <c r="L1103" s="330" t="s">
        <v>2729</v>
      </c>
      <c r="M1103" s="330"/>
      <c r="N1103" s="330" t="s">
        <v>2719</v>
      </c>
      <c r="O1103" s="330" t="s">
        <v>2716</v>
      </c>
      <c r="P1103" s="330" t="s">
        <v>2766</v>
      </c>
      <c r="Q1103" s="330" t="s">
        <v>2717</v>
      </c>
      <c r="R1103" s="330" t="s">
        <v>2719</v>
      </c>
      <c r="S1103" s="330" t="s">
        <v>2718</v>
      </c>
      <c r="T1103" s="330" t="s">
        <v>2719</v>
      </c>
      <c r="U1103" s="330">
        <v>0.243747941702809</v>
      </c>
      <c r="V1103" s="330" t="s">
        <v>2718</v>
      </c>
      <c r="W1103" s="330" t="b">
        <v>1</v>
      </c>
      <c r="X1103" s="330">
        <v>2021.0</v>
      </c>
      <c r="Y1103" s="330" t="s">
        <v>2736</v>
      </c>
      <c r="Z1103" s="330" t="s">
        <v>2713</v>
      </c>
      <c r="AA1103" s="330"/>
      <c r="AB1103" s="332" t="s">
        <v>2730</v>
      </c>
      <c r="AC1103" s="330" t="s">
        <v>2737</v>
      </c>
      <c r="AD1103" s="330" t="s">
        <v>419</v>
      </c>
    </row>
    <row r="1104" ht="15.75" customHeight="1">
      <c r="A1104" s="329" t="s">
        <v>418</v>
      </c>
      <c r="B1104" s="330" t="s">
        <v>2710</v>
      </c>
      <c r="C1104" s="330">
        <v>1091.0</v>
      </c>
      <c r="D1104" s="330">
        <v>274.0</v>
      </c>
      <c r="E1104" s="330" t="s">
        <v>974</v>
      </c>
      <c r="F1104" s="330" t="s">
        <v>2729</v>
      </c>
      <c r="G1104" s="330"/>
      <c r="H1104" s="330" t="s">
        <v>962</v>
      </c>
      <c r="I1104" s="330" t="s">
        <v>2744</v>
      </c>
      <c r="J1104" s="330"/>
      <c r="K1104" s="330" t="s">
        <v>1188</v>
      </c>
      <c r="L1104" s="330" t="s">
        <v>2729</v>
      </c>
      <c r="M1104" s="330"/>
      <c r="N1104" s="330" t="s">
        <v>2719</v>
      </c>
      <c r="O1104" s="330" t="s">
        <v>2724</v>
      </c>
      <c r="P1104" s="330" t="s">
        <v>2766</v>
      </c>
      <c r="Q1104" s="330" t="s">
        <v>2717</v>
      </c>
      <c r="R1104" s="330" t="s">
        <v>2719</v>
      </c>
      <c r="S1104" s="330" t="s">
        <v>2718</v>
      </c>
      <c r="T1104" s="330" t="s">
        <v>2719</v>
      </c>
      <c r="U1104" s="331">
        <v>1.87791185064563E-6</v>
      </c>
      <c r="V1104" s="330" t="s">
        <v>2718</v>
      </c>
      <c r="W1104" s="330" t="b">
        <v>1</v>
      </c>
      <c r="X1104" s="330">
        <v>2021.0</v>
      </c>
      <c r="Y1104" s="330" t="s">
        <v>2736</v>
      </c>
      <c r="Z1104" s="330" t="s">
        <v>2713</v>
      </c>
      <c r="AA1104" s="330"/>
      <c r="AB1104" s="332" t="s">
        <v>2730</v>
      </c>
      <c r="AC1104" s="330" t="s">
        <v>2737</v>
      </c>
      <c r="AD1104" s="330" t="s">
        <v>419</v>
      </c>
    </row>
    <row r="1105" ht="15.75" customHeight="1">
      <c r="A1105" s="329" t="s">
        <v>418</v>
      </c>
      <c r="B1105" s="330" t="s">
        <v>2710</v>
      </c>
      <c r="C1105" s="330">
        <v>1092.0</v>
      </c>
      <c r="D1105" s="330">
        <v>274.0</v>
      </c>
      <c r="E1105" s="330" t="s">
        <v>974</v>
      </c>
      <c r="F1105" s="330" t="s">
        <v>2729</v>
      </c>
      <c r="G1105" s="330"/>
      <c r="H1105" s="330" t="s">
        <v>962</v>
      </c>
      <c r="I1105" s="330" t="s">
        <v>2744</v>
      </c>
      <c r="J1105" s="330"/>
      <c r="K1105" s="330" t="s">
        <v>1188</v>
      </c>
      <c r="L1105" s="330" t="s">
        <v>2729</v>
      </c>
      <c r="M1105" s="330"/>
      <c r="N1105" s="330" t="s">
        <v>2719</v>
      </c>
      <c r="O1105" s="330" t="s">
        <v>2721</v>
      </c>
      <c r="P1105" s="330" t="s">
        <v>2766</v>
      </c>
      <c r="Q1105" s="330" t="s">
        <v>2717</v>
      </c>
      <c r="R1105" s="330" t="s">
        <v>2719</v>
      </c>
      <c r="S1105" s="330" t="s">
        <v>2718</v>
      </c>
      <c r="T1105" s="330" t="s">
        <v>2719</v>
      </c>
      <c r="U1105" s="331">
        <v>4.708788944536E-5</v>
      </c>
      <c r="V1105" s="330" t="s">
        <v>2718</v>
      </c>
      <c r="W1105" s="330" t="b">
        <v>1</v>
      </c>
      <c r="X1105" s="330">
        <v>2021.0</v>
      </c>
      <c r="Y1105" s="330" t="s">
        <v>2736</v>
      </c>
      <c r="Z1105" s="330" t="s">
        <v>2713</v>
      </c>
      <c r="AA1105" s="330"/>
      <c r="AB1105" s="332" t="s">
        <v>2730</v>
      </c>
      <c r="AC1105" s="330" t="s">
        <v>2737</v>
      </c>
      <c r="AD1105" s="330" t="s">
        <v>419</v>
      </c>
    </row>
    <row r="1106" ht="15.75" customHeight="1">
      <c r="A1106" s="329" t="s">
        <v>418</v>
      </c>
      <c r="B1106" s="330" t="s">
        <v>2710</v>
      </c>
      <c r="C1106" s="330">
        <v>1093.0</v>
      </c>
      <c r="D1106" s="330">
        <v>275.0</v>
      </c>
      <c r="E1106" s="330" t="s">
        <v>974</v>
      </c>
      <c r="F1106" s="330" t="s">
        <v>2729</v>
      </c>
      <c r="G1106" s="330"/>
      <c r="H1106" s="330" t="s">
        <v>962</v>
      </c>
      <c r="I1106" s="330" t="s">
        <v>2745</v>
      </c>
      <c r="J1106" s="330"/>
      <c r="K1106" s="330" t="s">
        <v>1188</v>
      </c>
      <c r="L1106" s="330" t="s">
        <v>2729</v>
      </c>
      <c r="M1106" s="330"/>
      <c r="N1106" s="330" t="s">
        <v>2719</v>
      </c>
      <c r="O1106" s="330" t="s">
        <v>2735</v>
      </c>
      <c r="P1106" s="330" t="s">
        <v>2766</v>
      </c>
      <c r="Q1106" s="330" t="s">
        <v>2717</v>
      </c>
      <c r="R1106" s="330" t="s">
        <v>2719</v>
      </c>
      <c r="S1106" s="330" t="s">
        <v>2718</v>
      </c>
      <c r="T1106" s="330" t="s">
        <v>2719</v>
      </c>
      <c r="U1106" s="330">
        <v>0.269999440764536</v>
      </c>
      <c r="V1106" s="330" t="s">
        <v>2718</v>
      </c>
      <c r="W1106" s="330" t="b">
        <v>1</v>
      </c>
      <c r="X1106" s="330">
        <v>2021.0</v>
      </c>
      <c r="Y1106" s="330" t="s">
        <v>2736</v>
      </c>
      <c r="Z1106" s="330" t="s">
        <v>2713</v>
      </c>
      <c r="AA1106" s="330"/>
      <c r="AB1106" s="332" t="s">
        <v>2730</v>
      </c>
      <c r="AC1106" s="330" t="s">
        <v>2737</v>
      </c>
      <c r="AD1106" s="330" t="s">
        <v>419</v>
      </c>
    </row>
    <row r="1107" ht="15.75" customHeight="1">
      <c r="A1107" s="329" t="s">
        <v>418</v>
      </c>
      <c r="B1107" s="330" t="s">
        <v>2710</v>
      </c>
      <c r="C1107" s="330">
        <v>1094.0</v>
      </c>
      <c r="D1107" s="330">
        <v>275.0</v>
      </c>
      <c r="E1107" s="330" t="s">
        <v>974</v>
      </c>
      <c r="F1107" s="330" t="s">
        <v>2729</v>
      </c>
      <c r="G1107" s="330"/>
      <c r="H1107" s="330" t="s">
        <v>962</v>
      </c>
      <c r="I1107" s="330" t="s">
        <v>2745</v>
      </c>
      <c r="J1107" s="330"/>
      <c r="K1107" s="330" t="s">
        <v>1188</v>
      </c>
      <c r="L1107" s="330" t="s">
        <v>2729</v>
      </c>
      <c r="M1107" s="330"/>
      <c r="N1107" s="330" t="s">
        <v>2719</v>
      </c>
      <c r="O1107" s="330" t="s">
        <v>2716</v>
      </c>
      <c r="P1107" s="330" t="s">
        <v>2766</v>
      </c>
      <c r="Q1107" s="330" t="s">
        <v>2717</v>
      </c>
      <c r="R1107" s="330" t="s">
        <v>2719</v>
      </c>
      <c r="S1107" s="330" t="s">
        <v>2718</v>
      </c>
      <c r="T1107" s="330" t="s">
        <v>2719</v>
      </c>
      <c r="U1107" s="330">
        <v>0.269401181850945</v>
      </c>
      <c r="V1107" s="330" t="s">
        <v>2718</v>
      </c>
      <c r="W1107" s="330" t="b">
        <v>1</v>
      </c>
      <c r="X1107" s="330">
        <v>2021.0</v>
      </c>
      <c r="Y1107" s="330" t="s">
        <v>2736</v>
      </c>
      <c r="Z1107" s="330" t="s">
        <v>2713</v>
      </c>
      <c r="AA1107" s="330"/>
      <c r="AB1107" s="332" t="s">
        <v>2730</v>
      </c>
      <c r="AC1107" s="330" t="s">
        <v>2737</v>
      </c>
      <c r="AD1107" s="330" t="s">
        <v>419</v>
      </c>
    </row>
    <row r="1108" ht="15.75" customHeight="1">
      <c r="A1108" s="329" t="s">
        <v>418</v>
      </c>
      <c r="B1108" s="330" t="s">
        <v>2710</v>
      </c>
      <c r="C1108" s="330">
        <v>1095.0</v>
      </c>
      <c r="D1108" s="330">
        <v>275.0</v>
      </c>
      <c r="E1108" s="330" t="s">
        <v>974</v>
      </c>
      <c r="F1108" s="330" t="s">
        <v>2729</v>
      </c>
      <c r="G1108" s="330"/>
      <c r="H1108" s="330" t="s">
        <v>962</v>
      </c>
      <c r="I1108" s="330" t="s">
        <v>2745</v>
      </c>
      <c r="J1108" s="330"/>
      <c r="K1108" s="330" t="s">
        <v>1188</v>
      </c>
      <c r="L1108" s="330" t="s">
        <v>2729</v>
      </c>
      <c r="M1108" s="330"/>
      <c r="N1108" s="330" t="s">
        <v>2719</v>
      </c>
      <c r="O1108" s="330" t="s">
        <v>2724</v>
      </c>
      <c r="P1108" s="330" t="s">
        <v>2766</v>
      </c>
      <c r="Q1108" s="330" t="s">
        <v>2717</v>
      </c>
      <c r="R1108" s="330" t="s">
        <v>2719</v>
      </c>
      <c r="S1108" s="330" t="s">
        <v>2718</v>
      </c>
      <c r="T1108" s="330" t="s">
        <v>2719</v>
      </c>
      <c r="U1108" s="331">
        <v>1.87791185064563E-6</v>
      </c>
      <c r="V1108" s="330" t="s">
        <v>2718</v>
      </c>
      <c r="W1108" s="330" t="b">
        <v>1</v>
      </c>
      <c r="X1108" s="330">
        <v>2021.0</v>
      </c>
      <c r="Y1108" s="330" t="s">
        <v>2736</v>
      </c>
      <c r="Z1108" s="330" t="s">
        <v>2713</v>
      </c>
      <c r="AA1108" s="330"/>
      <c r="AB1108" s="332" t="s">
        <v>2730</v>
      </c>
      <c r="AC1108" s="330" t="s">
        <v>2737</v>
      </c>
      <c r="AD1108" s="330" t="s">
        <v>419</v>
      </c>
    </row>
    <row r="1109" ht="15.75" customHeight="1">
      <c r="A1109" s="329" t="s">
        <v>418</v>
      </c>
      <c r="B1109" s="330" t="s">
        <v>2710</v>
      </c>
      <c r="C1109" s="330">
        <v>1096.0</v>
      </c>
      <c r="D1109" s="330">
        <v>275.0</v>
      </c>
      <c r="E1109" s="330" t="s">
        <v>974</v>
      </c>
      <c r="F1109" s="330" t="s">
        <v>2729</v>
      </c>
      <c r="G1109" s="330"/>
      <c r="H1109" s="330" t="s">
        <v>962</v>
      </c>
      <c r="I1109" s="330" t="s">
        <v>2745</v>
      </c>
      <c r="J1109" s="330"/>
      <c r="K1109" s="330" t="s">
        <v>1188</v>
      </c>
      <c r="L1109" s="330" t="s">
        <v>2729</v>
      </c>
      <c r="M1109" s="330"/>
      <c r="N1109" s="330" t="s">
        <v>2719</v>
      </c>
      <c r="O1109" s="330" t="s">
        <v>2721</v>
      </c>
      <c r="P1109" s="330" t="s">
        <v>2766</v>
      </c>
      <c r="Q1109" s="330" t="s">
        <v>2717</v>
      </c>
      <c r="R1109" s="330" t="s">
        <v>2719</v>
      </c>
      <c r="S1109" s="330" t="s">
        <v>2718</v>
      </c>
      <c r="T1109" s="330" t="s">
        <v>2719</v>
      </c>
      <c r="U1109" s="331">
        <v>1.54564728397976E-6</v>
      </c>
      <c r="V1109" s="330" t="s">
        <v>2718</v>
      </c>
      <c r="W1109" s="330" t="b">
        <v>1</v>
      </c>
      <c r="X1109" s="330">
        <v>2021.0</v>
      </c>
      <c r="Y1109" s="330" t="s">
        <v>2736</v>
      </c>
      <c r="Z1109" s="330" t="s">
        <v>2713</v>
      </c>
      <c r="AA1109" s="330"/>
      <c r="AB1109" s="332" t="s">
        <v>2730</v>
      </c>
      <c r="AC1109" s="330" t="s">
        <v>2737</v>
      </c>
      <c r="AD1109" s="330" t="s">
        <v>419</v>
      </c>
    </row>
    <row r="1110" ht="15.75" customHeight="1">
      <c r="A1110" s="333" t="s">
        <v>418</v>
      </c>
      <c r="B1110" s="334" t="s">
        <v>2710</v>
      </c>
      <c r="C1110" s="334">
        <v>1097.0</v>
      </c>
      <c r="D1110" s="334">
        <v>276.0</v>
      </c>
      <c r="E1110" s="334" t="s">
        <v>974</v>
      </c>
      <c r="F1110" s="334" t="s">
        <v>2729</v>
      </c>
      <c r="G1110" s="334"/>
      <c r="H1110" s="334" t="s">
        <v>962</v>
      </c>
      <c r="I1110" s="334" t="s">
        <v>2746</v>
      </c>
      <c r="J1110" s="334"/>
      <c r="K1110" s="334" t="s">
        <v>1188</v>
      </c>
      <c r="L1110" s="334" t="s">
        <v>2729</v>
      </c>
      <c r="M1110" s="334"/>
      <c r="N1110" s="334" t="s">
        <v>2719</v>
      </c>
      <c r="O1110" s="334" t="s">
        <v>2735</v>
      </c>
      <c r="P1110" s="334" t="s">
        <v>2766</v>
      </c>
      <c r="Q1110" s="334" t="s">
        <v>2717</v>
      </c>
      <c r="R1110" s="334" t="s">
        <v>2719</v>
      </c>
      <c r="S1110" s="334" t="s">
        <v>2718</v>
      </c>
      <c r="T1110" s="334" t="s">
        <v>2719</v>
      </c>
      <c r="U1110" s="334">
        <v>0.240171495084941</v>
      </c>
      <c r="V1110" s="334" t="s">
        <v>2718</v>
      </c>
      <c r="W1110" s="334" t="b">
        <v>1</v>
      </c>
      <c r="X1110" s="334">
        <v>2021.0</v>
      </c>
      <c r="Y1110" s="334" t="s">
        <v>2736</v>
      </c>
      <c r="Z1110" s="334" t="s">
        <v>2713</v>
      </c>
      <c r="AA1110" s="334"/>
      <c r="AB1110" s="338" t="s">
        <v>2730</v>
      </c>
      <c r="AC1110" s="334" t="s">
        <v>2737</v>
      </c>
      <c r="AD1110" s="334" t="s">
        <v>419</v>
      </c>
    </row>
    <row r="1111" ht="15.75" customHeight="1">
      <c r="A1111" s="333" t="s">
        <v>418</v>
      </c>
      <c r="B1111" s="334" t="s">
        <v>2710</v>
      </c>
      <c r="C1111" s="334">
        <v>1098.0</v>
      </c>
      <c r="D1111" s="334">
        <v>276.0</v>
      </c>
      <c r="E1111" s="334" t="s">
        <v>974</v>
      </c>
      <c r="F1111" s="334" t="s">
        <v>2729</v>
      </c>
      <c r="G1111" s="334"/>
      <c r="H1111" s="334" t="s">
        <v>962</v>
      </c>
      <c r="I1111" s="334" t="s">
        <v>2746</v>
      </c>
      <c r="J1111" s="334"/>
      <c r="K1111" s="334" t="s">
        <v>1188</v>
      </c>
      <c r="L1111" s="334" t="s">
        <v>2729</v>
      </c>
      <c r="M1111" s="334"/>
      <c r="N1111" s="334" t="s">
        <v>2719</v>
      </c>
      <c r="O1111" s="334" t="s">
        <v>2716</v>
      </c>
      <c r="P1111" s="334" t="s">
        <v>2766</v>
      </c>
      <c r="Q1111" s="334" t="s">
        <v>2717</v>
      </c>
      <c r="R1111" s="334" t="s">
        <v>2719</v>
      </c>
      <c r="S1111" s="334" t="s">
        <v>2718</v>
      </c>
      <c r="T1111" s="334" t="s">
        <v>2719</v>
      </c>
      <c r="U1111" s="334">
        <v>0.238348077162066</v>
      </c>
      <c r="V1111" s="334" t="s">
        <v>2718</v>
      </c>
      <c r="W1111" s="334" t="b">
        <v>1</v>
      </c>
      <c r="X1111" s="334">
        <v>2021.0</v>
      </c>
      <c r="Y1111" s="334" t="s">
        <v>2736</v>
      </c>
      <c r="Z1111" s="334" t="s">
        <v>2713</v>
      </c>
      <c r="AA1111" s="334"/>
      <c r="AB1111" s="338" t="s">
        <v>2730</v>
      </c>
      <c r="AC1111" s="334" t="s">
        <v>2737</v>
      </c>
      <c r="AD1111" s="334" t="s">
        <v>419</v>
      </c>
    </row>
    <row r="1112" ht="15.75" customHeight="1">
      <c r="A1112" s="333" t="s">
        <v>418</v>
      </c>
      <c r="B1112" s="334" t="s">
        <v>2710</v>
      </c>
      <c r="C1112" s="334">
        <v>1099.0</v>
      </c>
      <c r="D1112" s="334">
        <v>276.0</v>
      </c>
      <c r="E1112" s="334" t="s">
        <v>974</v>
      </c>
      <c r="F1112" s="334" t="s">
        <v>2729</v>
      </c>
      <c r="G1112" s="334"/>
      <c r="H1112" s="334" t="s">
        <v>962</v>
      </c>
      <c r="I1112" s="334" t="s">
        <v>2746</v>
      </c>
      <c r="J1112" s="334"/>
      <c r="K1112" s="334" t="s">
        <v>1188</v>
      </c>
      <c r="L1112" s="334" t="s">
        <v>2729</v>
      </c>
      <c r="M1112" s="334"/>
      <c r="N1112" s="334" t="s">
        <v>2719</v>
      </c>
      <c r="O1112" s="334" t="s">
        <v>2724</v>
      </c>
      <c r="P1112" s="334" t="s">
        <v>2766</v>
      </c>
      <c r="Q1112" s="334" t="s">
        <v>2717</v>
      </c>
      <c r="R1112" s="334" t="s">
        <v>2719</v>
      </c>
      <c r="S1112" s="334" t="s">
        <v>2718</v>
      </c>
      <c r="T1112" s="334" t="s">
        <v>2719</v>
      </c>
      <c r="U1112" s="336">
        <v>6.09800065606946E-6</v>
      </c>
      <c r="V1112" s="334" t="s">
        <v>2718</v>
      </c>
      <c r="W1112" s="334" t="b">
        <v>1</v>
      </c>
      <c r="X1112" s="334">
        <v>2021.0</v>
      </c>
      <c r="Y1112" s="334" t="s">
        <v>2736</v>
      </c>
      <c r="Z1112" s="334" t="s">
        <v>2713</v>
      </c>
      <c r="AA1112" s="334"/>
      <c r="AB1112" s="338" t="s">
        <v>2730</v>
      </c>
      <c r="AC1112" s="334" t="s">
        <v>2737</v>
      </c>
      <c r="AD1112" s="334" t="s">
        <v>419</v>
      </c>
    </row>
    <row r="1113" ht="15.75" customHeight="1">
      <c r="A1113" s="333" t="s">
        <v>418</v>
      </c>
      <c r="B1113" s="334" t="s">
        <v>2710</v>
      </c>
      <c r="C1113" s="334">
        <v>1100.0</v>
      </c>
      <c r="D1113" s="334">
        <v>276.0</v>
      </c>
      <c r="E1113" s="334" t="s">
        <v>974</v>
      </c>
      <c r="F1113" s="334" t="s">
        <v>2729</v>
      </c>
      <c r="G1113" s="334"/>
      <c r="H1113" s="334" t="s">
        <v>962</v>
      </c>
      <c r="I1113" s="334" t="s">
        <v>2746</v>
      </c>
      <c r="J1113" s="334"/>
      <c r="K1113" s="334" t="s">
        <v>1188</v>
      </c>
      <c r="L1113" s="334" t="s">
        <v>2729</v>
      </c>
      <c r="M1113" s="334"/>
      <c r="N1113" s="334" t="s">
        <v>2719</v>
      </c>
      <c r="O1113" s="334" t="s">
        <v>2721</v>
      </c>
      <c r="P1113" s="334" t="s">
        <v>2766</v>
      </c>
      <c r="Q1113" s="334" t="s">
        <v>2717</v>
      </c>
      <c r="R1113" s="334" t="s">
        <v>2719</v>
      </c>
      <c r="S1113" s="334" t="s">
        <v>2718</v>
      </c>
      <c r="T1113" s="334" t="s">
        <v>2719</v>
      </c>
      <c r="U1113" s="336">
        <v>4.48549094659922E-7</v>
      </c>
      <c r="V1113" s="334" t="s">
        <v>2718</v>
      </c>
      <c r="W1113" s="334" t="b">
        <v>1</v>
      </c>
      <c r="X1113" s="334">
        <v>2021.0</v>
      </c>
      <c r="Y1113" s="334" t="s">
        <v>2736</v>
      </c>
      <c r="Z1113" s="334" t="s">
        <v>2713</v>
      </c>
      <c r="AA1113" s="334"/>
      <c r="AB1113" s="338" t="s">
        <v>2730</v>
      </c>
      <c r="AC1113" s="334" t="s">
        <v>2737</v>
      </c>
      <c r="AD1113" s="334" t="s">
        <v>419</v>
      </c>
    </row>
    <row r="1114" ht="15.75" customHeight="1">
      <c r="A1114" s="329" t="s">
        <v>418</v>
      </c>
      <c r="B1114" s="330" t="s">
        <v>2710</v>
      </c>
      <c r="C1114" s="330">
        <v>1101.0</v>
      </c>
      <c r="D1114" s="330">
        <v>277.0</v>
      </c>
      <c r="E1114" s="330" t="s">
        <v>974</v>
      </c>
      <c r="F1114" s="330" t="s">
        <v>2731</v>
      </c>
      <c r="G1114" s="330"/>
      <c r="H1114" s="330" t="s">
        <v>962</v>
      </c>
      <c r="I1114" s="330" t="s">
        <v>2729</v>
      </c>
      <c r="J1114" s="330"/>
      <c r="K1114" s="330" t="s">
        <v>1188</v>
      </c>
      <c r="L1114" s="330" t="s">
        <v>2729</v>
      </c>
      <c r="M1114" s="330"/>
      <c r="N1114" s="330" t="s">
        <v>2719</v>
      </c>
      <c r="O1114" s="330" t="s">
        <v>2735</v>
      </c>
      <c r="P1114" s="330" t="s">
        <v>2766</v>
      </c>
      <c r="Q1114" s="330" t="s">
        <v>2717</v>
      </c>
      <c r="R1114" s="330" t="s">
        <v>2719</v>
      </c>
      <c r="S1114" s="330" t="s">
        <v>2718</v>
      </c>
      <c r="T1114" s="330" t="s">
        <v>2719</v>
      </c>
      <c r="U1114" s="330">
        <v>0.12870580080447</v>
      </c>
      <c r="V1114" s="330" t="s">
        <v>2718</v>
      </c>
      <c r="W1114" s="330" t="b">
        <v>1</v>
      </c>
      <c r="X1114" s="330">
        <v>2021.0</v>
      </c>
      <c r="Y1114" s="330" t="s">
        <v>2736</v>
      </c>
      <c r="Z1114" s="330" t="s">
        <v>2713</v>
      </c>
      <c r="AA1114" s="330"/>
      <c r="AB1114" s="332" t="s">
        <v>2730</v>
      </c>
      <c r="AC1114" s="330" t="s">
        <v>2737</v>
      </c>
      <c r="AD1114" s="330" t="s">
        <v>419</v>
      </c>
    </row>
    <row r="1115" ht="15.75" customHeight="1">
      <c r="A1115" s="329" t="s">
        <v>418</v>
      </c>
      <c r="B1115" s="330" t="s">
        <v>2710</v>
      </c>
      <c r="C1115" s="330">
        <v>1102.0</v>
      </c>
      <c r="D1115" s="330">
        <v>277.0</v>
      </c>
      <c r="E1115" s="330" t="s">
        <v>974</v>
      </c>
      <c r="F1115" s="330" t="s">
        <v>2731</v>
      </c>
      <c r="G1115" s="330"/>
      <c r="H1115" s="330" t="s">
        <v>962</v>
      </c>
      <c r="I1115" s="330" t="s">
        <v>2729</v>
      </c>
      <c r="J1115" s="330"/>
      <c r="K1115" s="330" t="s">
        <v>1188</v>
      </c>
      <c r="L1115" s="330" t="s">
        <v>2729</v>
      </c>
      <c r="M1115" s="330"/>
      <c r="N1115" s="330" t="s">
        <v>2719</v>
      </c>
      <c r="O1115" s="330" t="s">
        <v>2716</v>
      </c>
      <c r="P1115" s="330" t="s">
        <v>2766</v>
      </c>
      <c r="Q1115" s="330" t="s">
        <v>2717</v>
      </c>
      <c r="R1115" s="330" t="s">
        <v>2719</v>
      </c>
      <c r="S1115" s="330" t="s">
        <v>2718</v>
      </c>
      <c r="T1115" s="330" t="s">
        <v>2719</v>
      </c>
      <c r="U1115" s="330">
        <v>0.127706631372695</v>
      </c>
      <c r="V1115" s="330" t="s">
        <v>2718</v>
      </c>
      <c r="W1115" s="330" t="b">
        <v>1</v>
      </c>
      <c r="X1115" s="330">
        <v>2021.0</v>
      </c>
      <c r="Y1115" s="330" t="s">
        <v>2736</v>
      </c>
      <c r="Z1115" s="330" t="s">
        <v>2713</v>
      </c>
      <c r="AA1115" s="330"/>
      <c r="AB1115" s="332" t="s">
        <v>2730</v>
      </c>
      <c r="AC1115" s="330" t="s">
        <v>2737</v>
      </c>
      <c r="AD1115" s="330" t="s">
        <v>419</v>
      </c>
    </row>
    <row r="1116" ht="15.75" customHeight="1">
      <c r="A1116" s="329" t="s">
        <v>418</v>
      </c>
      <c r="B1116" s="330" t="s">
        <v>2710</v>
      </c>
      <c r="C1116" s="330">
        <v>1103.0</v>
      </c>
      <c r="D1116" s="330">
        <v>277.0</v>
      </c>
      <c r="E1116" s="330" t="s">
        <v>974</v>
      </c>
      <c r="F1116" s="330" t="s">
        <v>2731</v>
      </c>
      <c r="G1116" s="330"/>
      <c r="H1116" s="330" t="s">
        <v>962</v>
      </c>
      <c r="I1116" s="330" t="s">
        <v>2729</v>
      </c>
      <c r="J1116" s="330"/>
      <c r="K1116" s="330" t="s">
        <v>1188</v>
      </c>
      <c r="L1116" s="330" t="s">
        <v>2729</v>
      </c>
      <c r="M1116" s="330"/>
      <c r="N1116" s="330" t="s">
        <v>2719</v>
      </c>
      <c r="O1116" s="330" t="s">
        <v>2724</v>
      </c>
      <c r="P1116" s="330" t="s">
        <v>2766</v>
      </c>
      <c r="Q1116" s="330" t="s">
        <v>2717</v>
      </c>
      <c r="R1116" s="330" t="s">
        <v>2719</v>
      </c>
      <c r="S1116" s="330" t="s">
        <v>2718</v>
      </c>
      <c r="T1116" s="330" t="s">
        <v>2719</v>
      </c>
      <c r="U1116" s="331">
        <v>2.91373909056409E-6</v>
      </c>
      <c r="V1116" s="330" t="s">
        <v>2718</v>
      </c>
      <c r="W1116" s="330" t="b">
        <v>1</v>
      </c>
      <c r="X1116" s="330">
        <v>2021.0</v>
      </c>
      <c r="Y1116" s="330" t="s">
        <v>2736</v>
      </c>
      <c r="Z1116" s="330" t="s">
        <v>2713</v>
      </c>
      <c r="AA1116" s="330"/>
      <c r="AB1116" s="332" t="s">
        <v>2730</v>
      </c>
      <c r="AC1116" s="330" t="s">
        <v>2737</v>
      </c>
      <c r="AD1116" s="330" t="s">
        <v>419</v>
      </c>
    </row>
    <row r="1117" ht="15.75" customHeight="1">
      <c r="A1117" s="329" t="s">
        <v>418</v>
      </c>
      <c r="B1117" s="330" t="s">
        <v>2710</v>
      </c>
      <c r="C1117" s="330">
        <v>1104.0</v>
      </c>
      <c r="D1117" s="330">
        <v>277.0</v>
      </c>
      <c r="E1117" s="330" t="s">
        <v>974</v>
      </c>
      <c r="F1117" s="330" t="s">
        <v>2731</v>
      </c>
      <c r="G1117" s="330"/>
      <c r="H1117" s="330" t="s">
        <v>962</v>
      </c>
      <c r="I1117" s="330" t="s">
        <v>2729</v>
      </c>
      <c r="J1117" s="330"/>
      <c r="K1117" s="330" t="s">
        <v>1188</v>
      </c>
      <c r="L1117" s="330" t="s">
        <v>2729</v>
      </c>
      <c r="M1117" s="330"/>
      <c r="N1117" s="330" t="s">
        <v>2719</v>
      </c>
      <c r="O1117" s="330" t="s">
        <v>2721</v>
      </c>
      <c r="P1117" s="330" t="s">
        <v>2766</v>
      </c>
      <c r="Q1117" s="330" t="s">
        <v>2717</v>
      </c>
      <c r="R1117" s="330" t="s">
        <v>2719</v>
      </c>
      <c r="S1117" s="330" t="s">
        <v>2718</v>
      </c>
      <c r="T1117" s="330" t="s">
        <v>2719</v>
      </c>
      <c r="U1117" s="331">
        <v>6.251718592712E-6</v>
      </c>
      <c r="V1117" s="330" t="s">
        <v>2718</v>
      </c>
      <c r="W1117" s="330" t="b">
        <v>1</v>
      </c>
      <c r="X1117" s="330">
        <v>2021.0</v>
      </c>
      <c r="Y1117" s="330" t="s">
        <v>2736</v>
      </c>
      <c r="Z1117" s="330" t="s">
        <v>2713</v>
      </c>
      <c r="AA1117" s="330"/>
      <c r="AB1117" s="332" t="s">
        <v>2730</v>
      </c>
      <c r="AC1117" s="330" t="s">
        <v>2737</v>
      </c>
      <c r="AD1117" s="330" t="s">
        <v>419</v>
      </c>
    </row>
    <row r="1118" ht="15.75" customHeight="1">
      <c r="A1118" s="329" t="s">
        <v>418</v>
      </c>
      <c r="B1118" s="330" t="s">
        <v>2710</v>
      </c>
      <c r="C1118" s="330">
        <v>1105.0</v>
      </c>
      <c r="D1118" s="330">
        <v>278.0</v>
      </c>
      <c r="E1118" s="330" t="s">
        <v>974</v>
      </c>
      <c r="F1118" s="330" t="s">
        <v>2741</v>
      </c>
      <c r="G1118" s="330"/>
      <c r="H1118" s="330" t="s">
        <v>962</v>
      </c>
      <c r="I1118" s="330" t="s">
        <v>2729</v>
      </c>
      <c r="J1118" s="330"/>
      <c r="K1118" s="330" t="s">
        <v>1188</v>
      </c>
      <c r="L1118" s="330" t="s">
        <v>2729</v>
      </c>
      <c r="M1118" s="330"/>
      <c r="N1118" s="330" t="s">
        <v>2719</v>
      </c>
      <c r="O1118" s="330" t="s">
        <v>2735</v>
      </c>
      <c r="P1118" s="330" t="s">
        <v>2766</v>
      </c>
      <c r="Q1118" s="330" t="s">
        <v>2717</v>
      </c>
      <c r="R1118" s="330" t="s">
        <v>2719</v>
      </c>
      <c r="S1118" s="330" t="s">
        <v>2718</v>
      </c>
      <c r="T1118" s="330" t="s">
        <v>2719</v>
      </c>
      <c r="U1118" s="330">
        <v>0.145318554293478</v>
      </c>
      <c r="V1118" s="330" t="s">
        <v>2718</v>
      </c>
      <c r="W1118" s="330" t="b">
        <v>1</v>
      </c>
      <c r="X1118" s="330">
        <v>2021.0</v>
      </c>
      <c r="Y1118" s="330" t="s">
        <v>2736</v>
      </c>
      <c r="Z1118" s="330" t="s">
        <v>2713</v>
      </c>
      <c r="AA1118" s="330"/>
      <c r="AB1118" s="332" t="s">
        <v>2730</v>
      </c>
      <c r="AC1118" s="330" t="s">
        <v>2737</v>
      </c>
      <c r="AD1118" s="330" t="s">
        <v>419</v>
      </c>
    </row>
    <row r="1119" ht="15.75" customHeight="1">
      <c r="A1119" s="329" t="s">
        <v>418</v>
      </c>
      <c r="B1119" s="330" t="s">
        <v>2710</v>
      </c>
      <c r="C1119" s="330">
        <v>1106.0</v>
      </c>
      <c r="D1119" s="330">
        <v>278.0</v>
      </c>
      <c r="E1119" s="330" t="s">
        <v>974</v>
      </c>
      <c r="F1119" s="330" t="s">
        <v>2741</v>
      </c>
      <c r="G1119" s="330"/>
      <c r="H1119" s="330" t="s">
        <v>962</v>
      </c>
      <c r="I1119" s="330" t="s">
        <v>2729</v>
      </c>
      <c r="J1119" s="330"/>
      <c r="K1119" s="330" t="s">
        <v>1188</v>
      </c>
      <c r="L1119" s="330" t="s">
        <v>2729</v>
      </c>
      <c r="M1119" s="330"/>
      <c r="N1119" s="330" t="s">
        <v>2719</v>
      </c>
      <c r="O1119" s="330" t="s">
        <v>2716</v>
      </c>
      <c r="P1119" s="330" t="s">
        <v>2766</v>
      </c>
      <c r="Q1119" s="330" t="s">
        <v>2717</v>
      </c>
      <c r="R1119" s="330" t="s">
        <v>2719</v>
      </c>
      <c r="S1119" s="330" t="s">
        <v>2718</v>
      </c>
      <c r="T1119" s="330" t="s">
        <v>2719</v>
      </c>
      <c r="U1119" s="330">
        <v>0.144269125376448</v>
      </c>
      <c r="V1119" s="330" t="s">
        <v>2718</v>
      </c>
      <c r="W1119" s="330" t="b">
        <v>1</v>
      </c>
      <c r="X1119" s="330">
        <v>2021.0</v>
      </c>
      <c r="Y1119" s="330" t="s">
        <v>2736</v>
      </c>
      <c r="Z1119" s="330" t="s">
        <v>2713</v>
      </c>
      <c r="AA1119" s="330"/>
      <c r="AB1119" s="332" t="s">
        <v>2730</v>
      </c>
      <c r="AC1119" s="330" t="s">
        <v>2737</v>
      </c>
      <c r="AD1119" s="330" t="s">
        <v>419</v>
      </c>
    </row>
    <row r="1120" ht="15.75" customHeight="1">
      <c r="A1120" s="329" t="s">
        <v>418</v>
      </c>
      <c r="B1120" s="330" t="s">
        <v>2710</v>
      </c>
      <c r="C1120" s="330">
        <v>1107.0</v>
      </c>
      <c r="D1120" s="330">
        <v>278.0</v>
      </c>
      <c r="E1120" s="330" t="s">
        <v>974</v>
      </c>
      <c r="F1120" s="330" t="s">
        <v>2741</v>
      </c>
      <c r="G1120" s="330"/>
      <c r="H1120" s="330" t="s">
        <v>962</v>
      </c>
      <c r="I1120" s="330" t="s">
        <v>2729</v>
      </c>
      <c r="J1120" s="330"/>
      <c r="K1120" s="330" t="s">
        <v>1188</v>
      </c>
      <c r="L1120" s="330" t="s">
        <v>2729</v>
      </c>
      <c r="M1120" s="330"/>
      <c r="N1120" s="330" t="s">
        <v>2719</v>
      </c>
      <c r="O1120" s="330" t="s">
        <v>2724</v>
      </c>
      <c r="P1120" s="330" t="s">
        <v>2766</v>
      </c>
      <c r="Q1120" s="330" t="s">
        <v>2717</v>
      </c>
      <c r="R1120" s="330" t="s">
        <v>2719</v>
      </c>
      <c r="S1120" s="330" t="s">
        <v>2718</v>
      </c>
      <c r="T1120" s="330" t="s">
        <v>2719</v>
      </c>
      <c r="U1120" s="331">
        <v>3.02527132650604E-6</v>
      </c>
      <c r="V1120" s="330" t="s">
        <v>2718</v>
      </c>
      <c r="W1120" s="330" t="b">
        <v>1</v>
      </c>
      <c r="X1120" s="330">
        <v>2021.0</v>
      </c>
      <c r="Y1120" s="330" t="s">
        <v>2736</v>
      </c>
      <c r="Z1120" s="330" t="s">
        <v>2713</v>
      </c>
      <c r="AA1120" s="330"/>
      <c r="AB1120" s="332" t="s">
        <v>2730</v>
      </c>
      <c r="AC1120" s="330" t="s">
        <v>2737</v>
      </c>
      <c r="AD1120" s="330" t="s">
        <v>419</v>
      </c>
    </row>
    <row r="1121" ht="15.75" customHeight="1">
      <c r="A1121" s="329" t="s">
        <v>418</v>
      </c>
      <c r="B1121" s="330" t="s">
        <v>2710</v>
      </c>
      <c r="C1121" s="330">
        <v>1108.0</v>
      </c>
      <c r="D1121" s="330">
        <v>278.0</v>
      </c>
      <c r="E1121" s="330" t="s">
        <v>974</v>
      </c>
      <c r="F1121" s="330" t="s">
        <v>2741</v>
      </c>
      <c r="G1121" s="330"/>
      <c r="H1121" s="330" t="s">
        <v>962</v>
      </c>
      <c r="I1121" s="330" t="s">
        <v>2729</v>
      </c>
      <c r="J1121" s="330"/>
      <c r="K1121" s="330" t="s">
        <v>1188</v>
      </c>
      <c r="L1121" s="330" t="s">
        <v>2729</v>
      </c>
      <c r="M1121" s="330"/>
      <c r="N1121" s="330" t="s">
        <v>2719</v>
      </c>
      <c r="O1121" s="330" t="s">
        <v>2721</v>
      </c>
      <c r="P1121" s="330" t="s">
        <v>2766</v>
      </c>
      <c r="Q1121" s="330" t="s">
        <v>2717</v>
      </c>
      <c r="R1121" s="330" t="s">
        <v>2719</v>
      </c>
      <c r="S1121" s="330" t="s">
        <v>2718</v>
      </c>
      <c r="T1121" s="330" t="s">
        <v>2719</v>
      </c>
      <c r="U1121" s="331">
        <v>7.0991069631E-6</v>
      </c>
      <c r="V1121" s="330" t="s">
        <v>2718</v>
      </c>
      <c r="W1121" s="330" t="b">
        <v>1</v>
      </c>
      <c r="X1121" s="330">
        <v>2021.0</v>
      </c>
      <c r="Y1121" s="330" t="s">
        <v>2736</v>
      </c>
      <c r="Z1121" s="330" t="s">
        <v>2713</v>
      </c>
      <c r="AA1121" s="330"/>
      <c r="AB1121" s="332" t="s">
        <v>2730</v>
      </c>
      <c r="AC1121" s="330" t="s">
        <v>2737</v>
      </c>
      <c r="AD1121" s="330" t="s">
        <v>419</v>
      </c>
    </row>
    <row r="1122" ht="15.75" customHeight="1">
      <c r="A1122" s="329" t="s">
        <v>418</v>
      </c>
      <c r="B1122" s="330" t="s">
        <v>2710</v>
      </c>
      <c r="C1122" s="330">
        <v>1109.0</v>
      </c>
      <c r="D1122" s="330">
        <v>279.0</v>
      </c>
      <c r="E1122" s="330" t="s">
        <v>974</v>
      </c>
      <c r="F1122" s="330" t="s">
        <v>2742</v>
      </c>
      <c r="G1122" s="330"/>
      <c r="H1122" s="330" t="s">
        <v>962</v>
      </c>
      <c r="I1122" s="330" t="s">
        <v>2729</v>
      </c>
      <c r="J1122" s="330"/>
      <c r="K1122" s="330" t="s">
        <v>1188</v>
      </c>
      <c r="L1122" s="330" t="s">
        <v>2729</v>
      </c>
      <c r="M1122" s="330"/>
      <c r="N1122" s="330" t="s">
        <v>2719</v>
      </c>
      <c r="O1122" s="330" t="s">
        <v>2735</v>
      </c>
      <c r="P1122" s="330" t="s">
        <v>2766</v>
      </c>
      <c r="Q1122" s="330" t="s">
        <v>2717</v>
      </c>
      <c r="R1122" s="330" t="s">
        <v>2719</v>
      </c>
      <c r="S1122" s="330" t="s">
        <v>2718</v>
      </c>
      <c r="T1122" s="330" t="s">
        <v>2719</v>
      </c>
      <c r="U1122" s="330">
        <v>0.218317988844288</v>
      </c>
      <c r="V1122" s="330" t="s">
        <v>2718</v>
      </c>
      <c r="W1122" s="330" t="b">
        <v>1</v>
      </c>
      <c r="X1122" s="330">
        <v>2021.0</v>
      </c>
      <c r="Y1122" s="330" t="s">
        <v>2736</v>
      </c>
      <c r="Z1122" s="330" t="s">
        <v>2713</v>
      </c>
      <c r="AA1122" s="330"/>
      <c r="AB1122" s="332" t="s">
        <v>2730</v>
      </c>
      <c r="AC1122" s="330" t="s">
        <v>2737</v>
      </c>
      <c r="AD1122" s="330" t="s">
        <v>419</v>
      </c>
    </row>
    <row r="1123" ht="15.75" customHeight="1">
      <c r="A1123" s="329" t="s">
        <v>418</v>
      </c>
      <c r="B1123" s="330" t="s">
        <v>2710</v>
      </c>
      <c r="C1123" s="330">
        <v>1110.0</v>
      </c>
      <c r="D1123" s="330">
        <v>279.0</v>
      </c>
      <c r="E1123" s="330" t="s">
        <v>974</v>
      </c>
      <c r="F1123" s="330" t="s">
        <v>2742</v>
      </c>
      <c r="G1123" s="330"/>
      <c r="H1123" s="330" t="s">
        <v>962</v>
      </c>
      <c r="I1123" s="330" t="s">
        <v>2729</v>
      </c>
      <c r="J1123" s="330"/>
      <c r="K1123" s="330" t="s">
        <v>1188</v>
      </c>
      <c r="L1123" s="330" t="s">
        <v>2729</v>
      </c>
      <c r="M1123" s="330"/>
      <c r="N1123" s="330" t="s">
        <v>2719</v>
      </c>
      <c r="O1123" s="330" t="s">
        <v>2716</v>
      </c>
      <c r="P1123" s="330" t="s">
        <v>2766</v>
      </c>
      <c r="Q1123" s="330" t="s">
        <v>2717</v>
      </c>
      <c r="R1123" s="330" t="s">
        <v>2719</v>
      </c>
      <c r="S1123" s="330" t="s">
        <v>2718</v>
      </c>
      <c r="T1123" s="330" t="s">
        <v>2719</v>
      </c>
      <c r="U1123" s="330">
        <v>0.217193979850953</v>
      </c>
      <c r="V1123" s="330" t="s">
        <v>2718</v>
      </c>
      <c r="W1123" s="330" t="b">
        <v>1</v>
      </c>
      <c r="X1123" s="330">
        <v>2021.0</v>
      </c>
      <c r="Y1123" s="330" t="s">
        <v>2736</v>
      </c>
      <c r="Z1123" s="330" t="s">
        <v>2713</v>
      </c>
      <c r="AA1123" s="330"/>
      <c r="AB1123" s="332" t="s">
        <v>2730</v>
      </c>
      <c r="AC1123" s="330" t="s">
        <v>2737</v>
      </c>
      <c r="AD1123" s="330" t="s">
        <v>419</v>
      </c>
    </row>
    <row r="1124" ht="15.75" customHeight="1">
      <c r="A1124" s="329" t="s">
        <v>418</v>
      </c>
      <c r="B1124" s="330" t="s">
        <v>2710</v>
      </c>
      <c r="C1124" s="330">
        <v>1111.0</v>
      </c>
      <c r="D1124" s="330">
        <v>279.0</v>
      </c>
      <c r="E1124" s="330" t="s">
        <v>974</v>
      </c>
      <c r="F1124" s="330" t="s">
        <v>2742</v>
      </c>
      <c r="G1124" s="330"/>
      <c r="H1124" s="330" t="s">
        <v>962</v>
      </c>
      <c r="I1124" s="330" t="s">
        <v>2729</v>
      </c>
      <c r="J1124" s="330"/>
      <c r="K1124" s="330" t="s">
        <v>1188</v>
      </c>
      <c r="L1124" s="330" t="s">
        <v>2729</v>
      </c>
      <c r="M1124" s="330"/>
      <c r="N1124" s="330" t="s">
        <v>2719</v>
      </c>
      <c r="O1124" s="330" t="s">
        <v>2724</v>
      </c>
      <c r="P1124" s="330" t="s">
        <v>2766</v>
      </c>
      <c r="Q1124" s="330" t="s">
        <v>2717</v>
      </c>
      <c r="R1124" s="330" t="s">
        <v>2719</v>
      </c>
      <c r="S1124" s="330" t="s">
        <v>2718</v>
      </c>
      <c r="T1124" s="330" t="s">
        <v>2719</v>
      </c>
      <c r="U1124" s="331">
        <v>3.18002636121677E-6</v>
      </c>
      <c r="V1124" s="330" t="s">
        <v>2718</v>
      </c>
      <c r="W1124" s="330" t="b">
        <v>1</v>
      </c>
      <c r="X1124" s="330">
        <v>2021.0</v>
      </c>
      <c r="Y1124" s="330" t="s">
        <v>2736</v>
      </c>
      <c r="Z1124" s="330" t="s">
        <v>2713</v>
      </c>
      <c r="AA1124" s="330"/>
      <c r="AB1124" s="332" t="s">
        <v>2730</v>
      </c>
      <c r="AC1124" s="330" t="s">
        <v>2737</v>
      </c>
      <c r="AD1124" s="330" t="s">
        <v>419</v>
      </c>
    </row>
    <row r="1125" ht="15.75" customHeight="1">
      <c r="A1125" s="329" t="s">
        <v>418</v>
      </c>
      <c r="B1125" s="330" t="s">
        <v>2710</v>
      </c>
      <c r="C1125" s="330">
        <v>1112.0</v>
      </c>
      <c r="D1125" s="330">
        <v>279.0</v>
      </c>
      <c r="E1125" s="330" t="s">
        <v>974</v>
      </c>
      <c r="F1125" s="330" t="s">
        <v>2742</v>
      </c>
      <c r="G1125" s="330"/>
      <c r="H1125" s="330" t="s">
        <v>962</v>
      </c>
      <c r="I1125" s="330" t="s">
        <v>2729</v>
      </c>
      <c r="J1125" s="330"/>
      <c r="K1125" s="330" t="s">
        <v>1188</v>
      </c>
      <c r="L1125" s="330" t="s">
        <v>2729</v>
      </c>
      <c r="M1125" s="330"/>
      <c r="N1125" s="330" t="s">
        <v>2719</v>
      </c>
      <c r="O1125" s="330" t="s">
        <v>2721</v>
      </c>
      <c r="P1125" s="330" t="s">
        <v>2766</v>
      </c>
      <c r="Q1125" s="330" t="s">
        <v>2717</v>
      </c>
      <c r="R1125" s="330" t="s">
        <v>2719</v>
      </c>
      <c r="S1125" s="330" t="s">
        <v>2718</v>
      </c>
      <c r="T1125" s="330" t="s">
        <v>2719</v>
      </c>
      <c r="U1125" s="331">
        <v>8.465334609216E-6</v>
      </c>
      <c r="V1125" s="330" t="s">
        <v>2718</v>
      </c>
      <c r="W1125" s="330" t="b">
        <v>1</v>
      </c>
      <c r="X1125" s="330">
        <v>2021.0</v>
      </c>
      <c r="Y1125" s="330" t="s">
        <v>2736</v>
      </c>
      <c r="Z1125" s="330" t="s">
        <v>2713</v>
      </c>
      <c r="AA1125" s="330"/>
      <c r="AB1125" s="332" t="s">
        <v>2730</v>
      </c>
      <c r="AC1125" s="330" t="s">
        <v>2737</v>
      </c>
      <c r="AD1125" s="330" t="s">
        <v>419</v>
      </c>
    </row>
    <row r="1126" ht="15.75" customHeight="1">
      <c r="A1126" s="329" t="s">
        <v>418</v>
      </c>
      <c r="B1126" s="330" t="s">
        <v>2710</v>
      </c>
      <c r="C1126" s="330">
        <v>1113.0</v>
      </c>
      <c r="D1126" s="330">
        <v>280.0</v>
      </c>
      <c r="E1126" s="330" t="s">
        <v>974</v>
      </c>
      <c r="F1126" s="330" t="s">
        <v>2743</v>
      </c>
      <c r="G1126" s="330"/>
      <c r="H1126" s="330" t="s">
        <v>962</v>
      </c>
      <c r="I1126" s="330" t="s">
        <v>2729</v>
      </c>
      <c r="J1126" s="330"/>
      <c r="K1126" s="330" t="s">
        <v>1188</v>
      </c>
      <c r="L1126" s="330" t="s">
        <v>2729</v>
      </c>
      <c r="M1126" s="330"/>
      <c r="N1126" s="330" t="s">
        <v>2719</v>
      </c>
      <c r="O1126" s="330" t="s">
        <v>2735</v>
      </c>
      <c r="P1126" s="330" t="s">
        <v>2766</v>
      </c>
      <c r="Q1126" s="330" t="s">
        <v>2717</v>
      </c>
      <c r="R1126" s="330" t="s">
        <v>2719</v>
      </c>
      <c r="S1126" s="330" t="s">
        <v>2718</v>
      </c>
      <c r="T1126" s="330" t="s">
        <v>2719</v>
      </c>
      <c r="U1126" s="330">
        <v>0.210320288617279</v>
      </c>
      <c r="V1126" s="330" t="s">
        <v>2718</v>
      </c>
      <c r="W1126" s="330" t="b">
        <v>1</v>
      </c>
      <c r="X1126" s="330">
        <v>2021.0</v>
      </c>
      <c r="Y1126" s="330" t="s">
        <v>2736</v>
      </c>
      <c r="Z1126" s="330" t="s">
        <v>2713</v>
      </c>
      <c r="AA1126" s="330"/>
      <c r="AB1126" s="332" t="s">
        <v>2730</v>
      </c>
      <c r="AC1126" s="330" t="s">
        <v>2737</v>
      </c>
      <c r="AD1126" s="330" t="s">
        <v>419</v>
      </c>
    </row>
    <row r="1127" ht="15.75" customHeight="1">
      <c r="A1127" s="329" t="s">
        <v>418</v>
      </c>
      <c r="B1127" s="330" t="s">
        <v>2710</v>
      </c>
      <c r="C1127" s="330">
        <v>1114.0</v>
      </c>
      <c r="D1127" s="330">
        <v>280.0</v>
      </c>
      <c r="E1127" s="330" t="s">
        <v>974</v>
      </c>
      <c r="F1127" s="330" t="s">
        <v>2743</v>
      </c>
      <c r="G1127" s="330"/>
      <c r="H1127" s="330" t="s">
        <v>962</v>
      </c>
      <c r="I1127" s="330" t="s">
        <v>2729</v>
      </c>
      <c r="J1127" s="330"/>
      <c r="K1127" s="330" t="s">
        <v>1188</v>
      </c>
      <c r="L1127" s="330" t="s">
        <v>2729</v>
      </c>
      <c r="M1127" s="330"/>
      <c r="N1127" s="330" t="s">
        <v>2719</v>
      </c>
      <c r="O1127" s="330" t="s">
        <v>2716</v>
      </c>
      <c r="P1127" s="330" t="s">
        <v>2766</v>
      </c>
      <c r="Q1127" s="330" t="s">
        <v>2717</v>
      </c>
      <c r="R1127" s="330" t="s">
        <v>2719</v>
      </c>
      <c r="S1127" s="330" t="s">
        <v>2718</v>
      </c>
      <c r="T1127" s="330" t="s">
        <v>2719</v>
      </c>
      <c r="U1127" s="330">
        <v>0.209104158858082</v>
      </c>
      <c r="V1127" s="330" t="s">
        <v>2718</v>
      </c>
      <c r="W1127" s="330" t="b">
        <v>1</v>
      </c>
      <c r="X1127" s="330">
        <v>2021.0</v>
      </c>
      <c r="Y1127" s="330" t="s">
        <v>2736</v>
      </c>
      <c r="Z1127" s="330" t="s">
        <v>2713</v>
      </c>
      <c r="AA1127" s="330"/>
      <c r="AB1127" s="332" t="s">
        <v>2730</v>
      </c>
      <c r="AC1127" s="330" t="s">
        <v>2737</v>
      </c>
      <c r="AD1127" s="330" t="s">
        <v>419</v>
      </c>
    </row>
    <row r="1128" ht="15.75" customHeight="1">
      <c r="A1128" s="329" t="s">
        <v>418</v>
      </c>
      <c r="B1128" s="330" t="s">
        <v>2710</v>
      </c>
      <c r="C1128" s="330">
        <v>1115.0</v>
      </c>
      <c r="D1128" s="330">
        <v>280.0</v>
      </c>
      <c r="E1128" s="330" t="s">
        <v>974</v>
      </c>
      <c r="F1128" s="330" t="s">
        <v>2743</v>
      </c>
      <c r="G1128" s="330"/>
      <c r="H1128" s="330" t="s">
        <v>962</v>
      </c>
      <c r="I1128" s="330" t="s">
        <v>2729</v>
      </c>
      <c r="J1128" s="330"/>
      <c r="K1128" s="330" t="s">
        <v>1188</v>
      </c>
      <c r="L1128" s="330" t="s">
        <v>2729</v>
      </c>
      <c r="M1128" s="330"/>
      <c r="N1128" s="330" t="s">
        <v>2719</v>
      </c>
      <c r="O1128" s="330" t="s">
        <v>2724</v>
      </c>
      <c r="P1128" s="330" t="s">
        <v>2766</v>
      </c>
      <c r="Q1128" s="330" t="s">
        <v>2717</v>
      </c>
      <c r="R1128" s="330" t="s">
        <v>2719</v>
      </c>
      <c r="S1128" s="330" t="s">
        <v>2718</v>
      </c>
      <c r="T1128" s="330" t="s">
        <v>2719</v>
      </c>
      <c r="U1128" s="331">
        <v>3.15493972281308E-6</v>
      </c>
      <c r="V1128" s="330" t="s">
        <v>2718</v>
      </c>
      <c r="W1128" s="330" t="b">
        <v>1</v>
      </c>
      <c r="X1128" s="330">
        <v>2021.0</v>
      </c>
      <c r="Y1128" s="330" t="s">
        <v>2736</v>
      </c>
      <c r="Z1128" s="330" t="s">
        <v>2713</v>
      </c>
      <c r="AA1128" s="330"/>
      <c r="AB1128" s="332" t="s">
        <v>2730</v>
      </c>
      <c r="AC1128" s="330" t="s">
        <v>2737</v>
      </c>
      <c r="AD1128" s="330" t="s">
        <v>419</v>
      </c>
    </row>
    <row r="1129" ht="15.75" customHeight="1">
      <c r="A1129" s="329" t="s">
        <v>418</v>
      </c>
      <c r="B1129" s="330" t="s">
        <v>2710</v>
      </c>
      <c r="C1129" s="330">
        <v>1116.0</v>
      </c>
      <c r="D1129" s="330">
        <v>280.0</v>
      </c>
      <c r="E1129" s="330" t="s">
        <v>974</v>
      </c>
      <c r="F1129" s="330" t="s">
        <v>2743</v>
      </c>
      <c r="G1129" s="330"/>
      <c r="H1129" s="330" t="s">
        <v>962</v>
      </c>
      <c r="I1129" s="330" t="s">
        <v>2729</v>
      </c>
      <c r="J1129" s="330"/>
      <c r="K1129" s="330" t="s">
        <v>1188</v>
      </c>
      <c r="L1129" s="330" t="s">
        <v>2729</v>
      </c>
      <c r="M1129" s="330"/>
      <c r="N1129" s="330" t="s">
        <v>2719</v>
      </c>
      <c r="O1129" s="330" t="s">
        <v>2721</v>
      </c>
      <c r="P1129" s="330" t="s">
        <v>2766</v>
      </c>
      <c r="Q1129" s="330" t="s">
        <v>2717</v>
      </c>
      <c r="R1129" s="330" t="s">
        <v>2719</v>
      </c>
      <c r="S1129" s="330" t="s">
        <v>2718</v>
      </c>
      <c r="T1129" s="330" t="s">
        <v>2719</v>
      </c>
      <c r="U1129" s="331">
        <v>1.2150882405772E-5</v>
      </c>
      <c r="V1129" s="330" t="s">
        <v>2718</v>
      </c>
      <c r="W1129" s="330" t="b">
        <v>1</v>
      </c>
      <c r="X1129" s="330">
        <v>2021.0</v>
      </c>
      <c r="Y1129" s="330" t="s">
        <v>2736</v>
      </c>
      <c r="Z1129" s="330" t="s">
        <v>2713</v>
      </c>
      <c r="AA1129" s="330"/>
      <c r="AB1129" s="332" t="s">
        <v>2730</v>
      </c>
      <c r="AC1129" s="330" t="s">
        <v>2737</v>
      </c>
      <c r="AD1129" s="330" t="s">
        <v>419</v>
      </c>
    </row>
    <row r="1130" ht="15.75" customHeight="1">
      <c r="A1130" s="329" t="s">
        <v>418</v>
      </c>
      <c r="B1130" s="330" t="s">
        <v>2710</v>
      </c>
      <c r="C1130" s="330">
        <v>1117.0</v>
      </c>
      <c r="D1130" s="330">
        <v>281.0</v>
      </c>
      <c r="E1130" s="330" t="s">
        <v>974</v>
      </c>
      <c r="F1130" s="330" t="s">
        <v>2747</v>
      </c>
      <c r="G1130" s="330"/>
      <c r="H1130" s="330" t="s">
        <v>962</v>
      </c>
      <c r="I1130" s="330" t="s">
        <v>2729</v>
      </c>
      <c r="J1130" s="330"/>
      <c r="K1130" s="330" t="s">
        <v>1188</v>
      </c>
      <c r="L1130" s="330" t="s">
        <v>2729</v>
      </c>
      <c r="M1130" s="330"/>
      <c r="N1130" s="330" t="s">
        <v>2719</v>
      </c>
      <c r="O1130" s="330" t="s">
        <v>2735</v>
      </c>
      <c r="P1130" s="330" t="s">
        <v>2766</v>
      </c>
      <c r="Q1130" s="330" t="s">
        <v>2717</v>
      </c>
      <c r="R1130" s="330" t="s">
        <v>2719</v>
      </c>
      <c r="S1130" s="330" t="s">
        <v>2718</v>
      </c>
      <c r="T1130" s="330" t="s">
        <v>2719</v>
      </c>
      <c r="U1130" s="330">
        <v>0.482874510404886</v>
      </c>
      <c r="V1130" s="330" t="s">
        <v>2718</v>
      </c>
      <c r="W1130" s="330" t="b">
        <v>1</v>
      </c>
      <c r="X1130" s="330">
        <v>2021.0</v>
      </c>
      <c r="Y1130" s="330" t="s">
        <v>2736</v>
      </c>
      <c r="Z1130" s="330" t="s">
        <v>2713</v>
      </c>
      <c r="AA1130" s="330"/>
      <c r="AB1130" s="332" t="s">
        <v>2730</v>
      </c>
      <c r="AC1130" s="330" t="s">
        <v>2737</v>
      </c>
      <c r="AD1130" s="330" t="s">
        <v>419</v>
      </c>
    </row>
    <row r="1131" ht="15.75" customHeight="1">
      <c r="A1131" s="329" t="s">
        <v>418</v>
      </c>
      <c r="B1131" s="330" t="s">
        <v>2710</v>
      </c>
      <c r="C1131" s="330">
        <v>1118.0</v>
      </c>
      <c r="D1131" s="330">
        <v>281.0</v>
      </c>
      <c r="E1131" s="330" t="s">
        <v>974</v>
      </c>
      <c r="F1131" s="330" t="s">
        <v>2747</v>
      </c>
      <c r="G1131" s="330"/>
      <c r="H1131" s="330" t="s">
        <v>962</v>
      </c>
      <c r="I1131" s="330" t="s">
        <v>2729</v>
      </c>
      <c r="J1131" s="330"/>
      <c r="K1131" s="330" t="s">
        <v>1188</v>
      </c>
      <c r="L1131" s="330" t="s">
        <v>2729</v>
      </c>
      <c r="M1131" s="330"/>
      <c r="N1131" s="330" t="s">
        <v>2719</v>
      </c>
      <c r="O1131" s="330" t="s">
        <v>2716</v>
      </c>
      <c r="P1131" s="330" t="s">
        <v>2766</v>
      </c>
      <c r="Q1131" s="330" t="s">
        <v>2717</v>
      </c>
      <c r="R1131" s="330" t="s">
        <v>2719</v>
      </c>
      <c r="S1131" s="330" t="s">
        <v>2718</v>
      </c>
      <c r="T1131" s="330" t="s">
        <v>2719</v>
      </c>
      <c r="U1131" s="330">
        <v>0.476794444290827</v>
      </c>
      <c r="V1131" s="330" t="s">
        <v>2718</v>
      </c>
      <c r="W1131" s="330" t="b">
        <v>1</v>
      </c>
      <c r="X1131" s="330">
        <v>2021.0</v>
      </c>
      <c r="Y1131" s="330" t="s">
        <v>2736</v>
      </c>
      <c r="Z1131" s="330" t="s">
        <v>2713</v>
      </c>
      <c r="AA1131" s="330"/>
      <c r="AB1131" s="332" t="s">
        <v>2730</v>
      </c>
      <c r="AC1131" s="330" t="s">
        <v>2737</v>
      </c>
      <c r="AD1131" s="330" t="s">
        <v>419</v>
      </c>
    </row>
    <row r="1132" ht="15.75" customHeight="1">
      <c r="A1132" s="329" t="s">
        <v>418</v>
      </c>
      <c r="B1132" s="330" t="s">
        <v>2710</v>
      </c>
      <c r="C1132" s="330">
        <v>1119.0</v>
      </c>
      <c r="D1132" s="330">
        <v>281.0</v>
      </c>
      <c r="E1132" s="330" t="s">
        <v>974</v>
      </c>
      <c r="F1132" s="330" t="s">
        <v>2747</v>
      </c>
      <c r="G1132" s="330"/>
      <c r="H1132" s="330" t="s">
        <v>962</v>
      </c>
      <c r="I1132" s="330" t="s">
        <v>2729</v>
      </c>
      <c r="J1132" s="330"/>
      <c r="K1132" s="330" t="s">
        <v>1188</v>
      </c>
      <c r="L1132" s="330" t="s">
        <v>2729</v>
      </c>
      <c r="M1132" s="330"/>
      <c r="N1132" s="330" t="s">
        <v>2719</v>
      </c>
      <c r="O1132" s="330" t="s">
        <v>2724</v>
      </c>
      <c r="P1132" s="330" t="s">
        <v>2766</v>
      </c>
      <c r="Q1132" s="330" t="s">
        <v>2717</v>
      </c>
      <c r="R1132" s="330" t="s">
        <v>2719</v>
      </c>
      <c r="S1132" s="330" t="s">
        <v>2718</v>
      </c>
      <c r="T1132" s="330" t="s">
        <v>2719</v>
      </c>
      <c r="U1132" s="331">
        <v>2.00630968566627E-5</v>
      </c>
      <c r="V1132" s="330" t="s">
        <v>2718</v>
      </c>
      <c r="W1132" s="330" t="b">
        <v>1</v>
      </c>
      <c r="X1132" s="330">
        <v>2021.0</v>
      </c>
      <c r="Y1132" s="330" t="s">
        <v>2736</v>
      </c>
      <c r="Z1132" s="330" t="s">
        <v>2713</v>
      </c>
      <c r="AA1132" s="330"/>
      <c r="AB1132" s="332" t="s">
        <v>2730</v>
      </c>
      <c r="AC1132" s="330" t="s">
        <v>2737</v>
      </c>
      <c r="AD1132" s="330" t="s">
        <v>419</v>
      </c>
    </row>
    <row r="1133" ht="15.75" customHeight="1">
      <c r="A1133" s="329" t="s">
        <v>418</v>
      </c>
      <c r="B1133" s="330" t="s">
        <v>2710</v>
      </c>
      <c r="C1133" s="330">
        <v>1120.0</v>
      </c>
      <c r="D1133" s="330">
        <v>281.0</v>
      </c>
      <c r="E1133" s="330" t="s">
        <v>974</v>
      </c>
      <c r="F1133" s="330" t="s">
        <v>2747</v>
      </c>
      <c r="G1133" s="330"/>
      <c r="H1133" s="330" t="s">
        <v>962</v>
      </c>
      <c r="I1133" s="330" t="s">
        <v>2729</v>
      </c>
      <c r="J1133" s="330"/>
      <c r="K1133" s="330" t="s">
        <v>1188</v>
      </c>
      <c r="L1133" s="330" t="s">
        <v>2729</v>
      </c>
      <c r="M1133" s="330"/>
      <c r="N1133" s="330" t="s">
        <v>2719</v>
      </c>
      <c r="O1133" s="330" t="s">
        <v>2721</v>
      </c>
      <c r="P1133" s="330" t="s">
        <v>2766</v>
      </c>
      <c r="Q1133" s="330" t="s">
        <v>2717</v>
      </c>
      <c r="R1133" s="330" t="s">
        <v>2719</v>
      </c>
      <c r="S1133" s="330" t="s">
        <v>2718</v>
      </c>
      <c r="T1133" s="330" t="s">
        <v>2719</v>
      </c>
      <c r="U1133" s="331">
        <v>3.98839275727938E-6</v>
      </c>
      <c r="V1133" s="330" t="s">
        <v>2718</v>
      </c>
      <c r="W1133" s="330" t="b">
        <v>1</v>
      </c>
      <c r="X1133" s="330">
        <v>2021.0</v>
      </c>
      <c r="Y1133" s="330" t="s">
        <v>2736</v>
      </c>
      <c r="Z1133" s="330" t="s">
        <v>2713</v>
      </c>
      <c r="AA1133" s="330"/>
      <c r="AB1133" s="332" t="s">
        <v>2730</v>
      </c>
      <c r="AC1133" s="330" t="s">
        <v>2737</v>
      </c>
      <c r="AD1133" s="330" t="s">
        <v>419</v>
      </c>
    </row>
    <row r="1134" ht="15.75" customHeight="1">
      <c r="A1134" s="329" t="s">
        <v>418</v>
      </c>
      <c r="B1134" s="330" t="s">
        <v>2710</v>
      </c>
      <c r="C1134" s="330">
        <v>1121.0</v>
      </c>
      <c r="D1134" s="330">
        <v>282.0</v>
      </c>
      <c r="E1134" s="330" t="s">
        <v>974</v>
      </c>
      <c r="F1134" s="330" t="s">
        <v>2751</v>
      </c>
      <c r="G1134" s="330"/>
      <c r="H1134" s="330" t="s">
        <v>962</v>
      </c>
      <c r="I1134" s="330" t="s">
        <v>2729</v>
      </c>
      <c r="J1134" s="330"/>
      <c r="K1134" s="330" t="s">
        <v>1188</v>
      </c>
      <c r="L1134" s="330" t="s">
        <v>2729</v>
      </c>
      <c r="M1134" s="330"/>
      <c r="N1134" s="330" t="s">
        <v>2719</v>
      </c>
      <c r="O1134" s="330" t="s">
        <v>2735</v>
      </c>
      <c r="P1134" s="330" t="s">
        <v>2766</v>
      </c>
      <c r="Q1134" s="330" t="s">
        <v>2717</v>
      </c>
      <c r="R1134" s="330" t="s">
        <v>2719</v>
      </c>
      <c r="S1134" s="330" t="s">
        <v>2718</v>
      </c>
      <c r="T1134" s="330" t="s">
        <v>2719</v>
      </c>
      <c r="U1134" s="330">
        <v>0.6050331202698</v>
      </c>
      <c r="V1134" s="330" t="s">
        <v>2718</v>
      </c>
      <c r="W1134" s="330" t="b">
        <v>1</v>
      </c>
      <c r="X1134" s="330">
        <v>2021.0</v>
      </c>
      <c r="Y1134" s="330" t="s">
        <v>2736</v>
      </c>
      <c r="Z1134" s="330" t="s">
        <v>2713</v>
      </c>
      <c r="AA1134" s="330"/>
      <c r="AB1134" s="332" t="s">
        <v>2730</v>
      </c>
      <c r="AC1134" s="330" t="s">
        <v>2737</v>
      </c>
      <c r="AD1134" s="330" t="s">
        <v>419</v>
      </c>
    </row>
    <row r="1135" ht="15.75" customHeight="1">
      <c r="A1135" s="329" t="s">
        <v>418</v>
      </c>
      <c r="B1135" s="330" t="s">
        <v>2710</v>
      </c>
      <c r="C1135" s="330">
        <v>1122.0</v>
      </c>
      <c r="D1135" s="330">
        <v>282.0</v>
      </c>
      <c r="E1135" s="330" t="s">
        <v>974</v>
      </c>
      <c r="F1135" s="330" t="s">
        <v>2751</v>
      </c>
      <c r="G1135" s="330"/>
      <c r="H1135" s="330" t="s">
        <v>962</v>
      </c>
      <c r="I1135" s="330" t="s">
        <v>2729</v>
      </c>
      <c r="J1135" s="330"/>
      <c r="K1135" s="330" t="s">
        <v>1188</v>
      </c>
      <c r="L1135" s="330" t="s">
        <v>2729</v>
      </c>
      <c r="M1135" s="330"/>
      <c r="N1135" s="330" t="s">
        <v>2719</v>
      </c>
      <c r="O1135" s="330" t="s">
        <v>2716</v>
      </c>
      <c r="P1135" s="330" t="s">
        <v>2766</v>
      </c>
      <c r="Q1135" s="330" t="s">
        <v>2717</v>
      </c>
      <c r="R1135" s="330" t="s">
        <v>2719</v>
      </c>
      <c r="S1135" s="330" t="s">
        <v>2718</v>
      </c>
      <c r="T1135" s="330" t="s">
        <v>2719</v>
      </c>
      <c r="U1135" s="330">
        <v>0.597618355179763</v>
      </c>
      <c r="V1135" s="330" t="s">
        <v>2718</v>
      </c>
      <c r="W1135" s="330" t="b">
        <v>1</v>
      </c>
      <c r="X1135" s="330">
        <v>2021.0</v>
      </c>
      <c r="Y1135" s="330" t="s">
        <v>2736</v>
      </c>
      <c r="Z1135" s="330" t="s">
        <v>2713</v>
      </c>
      <c r="AA1135" s="330"/>
      <c r="AB1135" s="332" t="s">
        <v>2730</v>
      </c>
      <c r="AC1135" s="330" t="s">
        <v>2737</v>
      </c>
      <c r="AD1135" s="330" t="s">
        <v>419</v>
      </c>
    </row>
    <row r="1136" ht="15.75" customHeight="1">
      <c r="A1136" s="329" t="s">
        <v>418</v>
      </c>
      <c r="B1136" s="330" t="s">
        <v>2710</v>
      </c>
      <c r="C1136" s="330">
        <v>1123.0</v>
      </c>
      <c r="D1136" s="330">
        <v>282.0</v>
      </c>
      <c r="E1136" s="330" t="s">
        <v>974</v>
      </c>
      <c r="F1136" s="330" t="s">
        <v>2751</v>
      </c>
      <c r="G1136" s="330"/>
      <c r="H1136" s="330" t="s">
        <v>962</v>
      </c>
      <c r="I1136" s="330" t="s">
        <v>2729</v>
      </c>
      <c r="J1136" s="330"/>
      <c r="K1136" s="330" t="s">
        <v>1188</v>
      </c>
      <c r="L1136" s="330" t="s">
        <v>2729</v>
      </c>
      <c r="M1136" s="330"/>
      <c r="N1136" s="330" t="s">
        <v>2719</v>
      </c>
      <c r="O1136" s="330" t="s">
        <v>2724</v>
      </c>
      <c r="P1136" s="330" t="s">
        <v>2766</v>
      </c>
      <c r="Q1136" s="330" t="s">
        <v>2717</v>
      </c>
      <c r="R1136" s="330" t="s">
        <v>2719</v>
      </c>
      <c r="S1136" s="330" t="s">
        <v>2718</v>
      </c>
      <c r="T1136" s="330" t="s">
        <v>2719</v>
      </c>
      <c r="U1136" s="331">
        <v>2.44609097330573E-5</v>
      </c>
      <c r="V1136" s="330" t="s">
        <v>2718</v>
      </c>
      <c r="W1136" s="330" t="b">
        <v>1</v>
      </c>
      <c r="X1136" s="330">
        <v>2021.0</v>
      </c>
      <c r="Y1136" s="330" t="s">
        <v>2736</v>
      </c>
      <c r="Z1136" s="330" t="s">
        <v>2713</v>
      </c>
      <c r="AA1136" s="330"/>
      <c r="AB1136" s="332" t="s">
        <v>2730</v>
      </c>
      <c r="AC1136" s="330" t="s">
        <v>2737</v>
      </c>
      <c r="AD1136" s="330" t="s">
        <v>419</v>
      </c>
    </row>
    <row r="1137" ht="15.75" customHeight="1">
      <c r="A1137" s="329" t="s">
        <v>418</v>
      </c>
      <c r="B1137" s="330" t="s">
        <v>2710</v>
      </c>
      <c r="C1137" s="330">
        <v>1124.0</v>
      </c>
      <c r="D1137" s="330">
        <v>282.0</v>
      </c>
      <c r="E1137" s="330" t="s">
        <v>974</v>
      </c>
      <c r="F1137" s="330" t="s">
        <v>2751</v>
      </c>
      <c r="G1137" s="330"/>
      <c r="H1137" s="330" t="s">
        <v>962</v>
      </c>
      <c r="I1137" s="330" t="s">
        <v>2729</v>
      </c>
      <c r="J1137" s="330"/>
      <c r="K1137" s="330" t="s">
        <v>1188</v>
      </c>
      <c r="L1137" s="330" t="s">
        <v>2729</v>
      </c>
      <c r="M1137" s="330"/>
      <c r="N1137" s="330" t="s">
        <v>2719</v>
      </c>
      <c r="O1137" s="330" t="s">
        <v>2721</v>
      </c>
      <c r="P1137" s="330" t="s">
        <v>2766</v>
      </c>
      <c r="Q1137" s="330" t="s">
        <v>2717</v>
      </c>
      <c r="R1137" s="330" t="s">
        <v>2719</v>
      </c>
      <c r="S1137" s="330" t="s">
        <v>2718</v>
      </c>
      <c r="T1137" s="330" t="s">
        <v>2719</v>
      </c>
      <c r="U1137" s="331">
        <v>4.885490946596E-6</v>
      </c>
      <c r="V1137" s="330" t="s">
        <v>2718</v>
      </c>
      <c r="W1137" s="330" t="b">
        <v>1</v>
      </c>
      <c r="X1137" s="330">
        <v>2021.0</v>
      </c>
      <c r="Y1137" s="330" t="s">
        <v>2736</v>
      </c>
      <c r="Z1137" s="330" t="s">
        <v>2713</v>
      </c>
      <c r="AA1137" s="330"/>
      <c r="AB1137" s="332" t="s">
        <v>2730</v>
      </c>
      <c r="AC1137" s="330" t="s">
        <v>2737</v>
      </c>
      <c r="AD1137" s="330" t="s">
        <v>419</v>
      </c>
    </row>
    <row r="1138" ht="15.75" customHeight="1">
      <c r="A1138" s="329" t="s">
        <v>418</v>
      </c>
      <c r="B1138" s="330" t="s">
        <v>2710</v>
      </c>
      <c r="C1138" s="330">
        <v>1125.0</v>
      </c>
      <c r="D1138" s="330">
        <v>283.0</v>
      </c>
      <c r="E1138" s="330" t="s">
        <v>974</v>
      </c>
      <c r="F1138" s="330" t="s">
        <v>2752</v>
      </c>
      <c r="G1138" s="330"/>
      <c r="H1138" s="330" t="s">
        <v>962</v>
      </c>
      <c r="I1138" s="330" t="s">
        <v>2729</v>
      </c>
      <c r="J1138" s="330"/>
      <c r="K1138" s="330" t="s">
        <v>1188</v>
      </c>
      <c r="L1138" s="330" t="s">
        <v>2729</v>
      </c>
      <c r="M1138" s="330"/>
      <c r="N1138" s="330" t="s">
        <v>2719</v>
      </c>
      <c r="O1138" s="330" t="s">
        <v>2735</v>
      </c>
      <c r="P1138" s="330" t="s">
        <v>2766</v>
      </c>
      <c r="Q1138" s="330" t="s">
        <v>2717</v>
      </c>
      <c r="R1138" s="330" t="s">
        <v>2719</v>
      </c>
      <c r="S1138" s="330" t="s">
        <v>2718</v>
      </c>
      <c r="T1138" s="330" t="s">
        <v>2719</v>
      </c>
      <c r="U1138" s="330">
        <v>0.93826455930692</v>
      </c>
      <c r="V1138" s="330" t="s">
        <v>2718</v>
      </c>
      <c r="W1138" s="330" t="b">
        <v>1</v>
      </c>
      <c r="X1138" s="330">
        <v>2021.0</v>
      </c>
      <c r="Y1138" s="330" t="s">
        <v>2736</v>
      </c>
      <c r="Z1138" s="330" t="s">
        <v>2713</v>
      </c>
      <c r="AA1138" s="330"/>
      <c r="AB1138" s="332" t="s">
        <v>2730</v>
      </c>
      <c r="AC1138" s="330" t="s">
        <v>2737</v>
      </c>
      <c r="AD1138" s="330" t="s">
        <v>419</v>
      </c>
    </row>
    <row r="1139" ht="15.75" customHeight="1">
      <c r="A1139" s="329" t="s">
        <v>418</v>
      </c>
      <c r="B1139" s="330" t="s">
        <v>2710</v>
      </c>
      <c r="C1139" s="330">
        <v>1126.0</v>
      </c>
      <c r="D1139" s="330">
        <v>283.0</v>
      </c>
      <c r="E1139" s="330" t="s">
        <v>974</v>
      </c>
      <c r="F1139" s="330" t="s">
        <v>2752</v>
      </c>
      <c r="G1139" s="330"/>
      <c r="H1139" s="330" t="s">
        <v>962</v>
      </c>
      <c r="I1139" s="330" t="s">
        <v>2729</v>
      </c>
      <c r="J1139" s="330"/>
      <c r="K1139" s="330" t="s">
        <v>1188</v>
      </c>
      <c r="L1139" s="330" t="s">
        <v>2729</v>
      </c>
      <c r="M1139" s="330"/>
      <c r="N1139" s="330" t="s">
        <v>2719</v>
      </c>
      <c r="O1139" s="330" t="s">
        <v>2716</v>
      </c>
      <c r="P1139" s="330" t="s">
        <v>2766</v>
      </c>
      <c r="Q1139" s="330" t="s">
        <v>2717</v>
      </c>
      <c r="R1139" s="330" t="s">
        <v>2719</v>
      </c>
      <c r="S1139" s="330" t="s">
        <v>2718</v>
      </c>
      <c r="T1139" s="330" t="s">
        <v>2719</v>
      </c>
      <c r="U1139" s="330">
        <v>0.926153031988268</v>
      </c>
      <c r="V1139" s="330" t="s">
        <v>2718</v>
      </c>
      <c r="W1139" s="330" t="b">
        <v>1</v>
      </c>
      <c r="X1139" s="330">
        <v>2021.0</v>
      </c>
      <c r="Y1139" s="330" t="s">
        <v>2736</v>
      </c>
      <c r="Z1139" s="330" t="s">
        <v>2713</v>
      </c>
      <c r="AA1139" s="330"/>
      <c r="AB1139" s="332" t="s">
        <v>2730</v>
      </c>
      <c r="AC1139" s="330" t="s">
        <v>2737</v>
      </c>
      <c r="AD1139" s="330" t="s">
        <v>419</v>
      </c>
    </row>
    <row r="1140" ht="15.75" customHeight="1">
      <c r="A1140" s="329" t="s">
        <v>418</v>
      </c>
      <c r="B1140" s="330" t="s">
        <v>2710</v>
      </c>
      <c r="C1140" s="330">
        <v>1127.0</v>
      </c>
      <c r="D1140" s="330">
        <v>283.0</v>
      </c>
      <c r="E1140" s="330" t="s">
        <v>974</v>
      </c>
      <c r="F1140" s="330" t="s">
        <v>2752</v>
      </c>
      <c r="G1140" s="330"/>
      <c r="H1140" s="330" t="s">
        <v>962</v>
      </c>
      <c r="I1140" s="330" t="s">
        <v>2729</v>
      </c>
      <c r="J1140" s="330"/>
      <c r="K1140" s="330" t="s">
        <v>1188</v>
      </c>
      <c r="L1140" s="330" t="s">
        <v>2729</v>
      </c>
      <c r="M1140" s="330"/>
      <c r="N1140" s="330" t="s">
        <v>2719</v>
      </c>
      <c r="O1140" s="330" t="s">
        <v>2724</v>
      </c>
      <c r="P1140" s="330" t="s">
        <v>2766</v>
      </c>
      <c r="Q1140" s="330" t="s">
        <v>2717</v>
      </c>
      <c r="R1140" s="330" t="s">
        <v>2719</v>
      </c>
      <c r="S1140" s="330" t="s">
        <v>2718</v>
      </c>
      <c r="T1140" s="330" t="s">
        <v>2719</v>
      </c>
      <c r="U1140" s="331">
        <v>3.9958895359413E-5</v>
      </c>
      <c r="V1140" s="330" t="s">
        <v>2718</v>
      </c>
      <c r="W1140" s="330" t="b">
        <v>1</v>
      </c>
      <c r="X1140" s="330">
        <v>2021.0</v>
      </c>
      <c r="Y1140" s="330" t="s">
        <v>2736</v>
      </c>
      <c r="Z1140" s="330" t="s">
        <v>2713</v>
      </c>
      <c r="AA1140" s="330"/>
      <c r="AB1140" s="332" t="s">
        <v>2730</v>
      </c>
      <c r="AC1140" s="330" t="s">
        <v>2737</v>
      </c>
      <c r="AD1140" s="330" t="s">
        <v>419</v>
      </c>
    </row>
    <row r="1141" ht="15.75" customHeight="1">
      <c r="A1141" s="329" t="s">
        <v>418</v>
      </c>
      <c r="B1141" s="330" t="s">
        <v>2710</v>
      </c>
      <c r="C1141" s="330">
        <v>1128.0</v>
      </c>
      <c r="D1141" s="330">
        <v>283.0</v>
      </c>
      <c r="E1141" s="330" t="s">
        <v>974</v>
      </c>
      <c r="F1141" s="330" t="s">
        <v>2752</v>
      </c>
      <c r="G1141" s="330"/>
      <c r="H1141" s="330" t="s">
        <v>962</v>
      </c>
      <c r="I1141" s="330" t="s">
        <v>2729</v>
      </c>
      <c r="J1141" s="330"/>
      <c r="K1141" s="330" t="s">
        <v>1188</v>
      </c>
      <c r="L1141" s="330" t="s">
        <v>2729</v>
      </c>
      <c r="M1141" s="330"/>
      <c r="N1141" s="330" t="s">
        <v>2719</v>
      </c>
      <c r="O1141" s="330" t="s">
        <v>2721</v>
      </c>
      <c r="P1141" s="330" t="s">
        <v>2766</v>
      </c>
      <c r="Q1141" s="330" t="s">
        <v>2717</v>
      </c>
      <c r="R1141" s="330" t="s">
        <v>2719</v>
      </c>
      <c r="S1141" s="330" t="s">
        <v>2718</v>
      </c>
      <c r="T1141" s="330" t="s">
        <v>2719</v>
      </c>
      <c r="U1141" s="331">
        <v>8.101060061888E-6</v>
      </c>
      <c r="V1141" s="330" t="s">
        <v>2718</v>
      </c>
      <c r="W1141" s="330" t="b">
        <v>1</v>
      </c>
      <c r="X1141" s="330">
        <v>2021.0</v>
      </c>
      <c r="Y1141" s="330" t="s">
        <v>2736</v>
      </c>
      <c r="Z1141" s="330" t="s">
        <v>2713</v>
      </c>
      <c r="AA1141" s="330"/>
      <c r="AB1141" s="332" t="s">
        <v>2730</v>
      </c>
      <c r="AC1141" s="330" t="s">
        <v>2737</v>
      </c>
      <c r="AD1141" s="330" t="s">
        <v>419</v>
      </c>
    </row>
    <row r="1142" ht="15.75" customHeight="1">
      <c r="A1142" s="329" t="s">
        <v>418</v>
      </c>
      <c r="B1142" s="330" t="s">
        <v>2710</v>
      </c>
      <c r="C1142" s="330">
        <v>1129.0</v>
      </c>
      <c r="D1142" s="330">
        <v>284.0</v>
      </c>
      <c r="E1142" s="330" t="s">
        <v>974</v>
      </c>
      <c r="F1142" s="330" t="s">
        <v>2753</v>
      </c>
      <c r="G1142" s="330"/>
      <c r="H1142" s="330" t="s">
        <v>962</v>
      </c>
      <c r="I1142" s="330" t="s">
        <v>2729</v>
      </c>
      <c r="J1142" s="330"/>
      <c r="K1142" s="330" t="s">
        <v>1188</v>
      </c>
      <c r="L1142" s="330" t="s">
        <v>2729</v>
      </c>
      <c r="M1142" s="330"/>
      <c r="N1142" s="330" t="s">
        <v>2719</v>
      </c>
      <c r="O1142" s="330" t="s">
        <v>2735</v>
      </c>
      <c r="P1142" s="330" t="s">
        <v>2766</v>
      </c>
      <c r="Q1142" s="330" t="s">
        <v>2717</v>
      </c>
      <c r="R1142" s="330" t="s">
        <v>2719</v>
      </c>
      <c r="S1142" s="330" t="s">
        <v>2718</v>
      </c>
      <c r="T1142" s="330" t="s">
        <v>2719</v>
      </c>
      <c r="U1142" s="330">
        <v>0.793024727574657</v>
      </c>
      <c r="V1142" s="330" t="s">
        <v>2718</v>
      </c>
      <c r="W1142" s="330" t="b">
        <v>1</v>
      </c>
      <c r="X1142" s="330">
        <v>2021.0</v>
      </c>
      <c r="Y1142" s="330" t="s">
        <v>2736</v>
      </c>
      <c r="Z1142" s="330" t="s">
        <v>2713</v>
      </c>
      <c r="AA1142" s="330"/>
      <c r="AB1142" s="332" t="s">
        <v>2730</v>
      </c>
      <c r="AC1142" s="330" t="s">
        <v>2737</v>
      </c>
      <c r="AD1142" s="330" t="s">
        <v>419</v>
      </c>
    </row>
    <row r="1143" ht="15.75" customHeight="1">
      <c r="A1143" s="329" t="s">
        <v>418</v>
      </c>
      <c r="B1143" s="330" t="s">
        <v>2710</v>
      </c>
      <c r="C1143" s="330">
        <v>1130.0</v>
      </c>
      <c r="D1143" s="330">
        <v>284.0</v>
      </c>
      <c r="E1143" s="330" t="s">
        <v>974</v>
      </c>
      <c r="F1143" s="330" t="s">
        <v>2753</v>
      </c>
      <c r="G1143" s="330"/>
      <c r="H1143" s="330" t="s">
        <v>962</v>
      </c>
      <c r="I1143" s="330" t="s">
        <v>2729</v>
      </c>
      <c r="J1143" s="330"/>
      <c r="K1143" s="330" t="s">
        <v>1188</v>
      </c>
      <c r="L1143" s="330" t="s">
        <v>2729</v>
      </c>
      <c r="M1143" s="330"/>
      <c r="N1143" s="330" t="s">
        <v>2719</v>
      </c>
      <c r="O1143" s="330" t="s">
        <v>2716</v>
      </c>
      <c r="P1143" s="330" t="s">
        <v>2766</v>
      </c>
      <c r="Q1143" s="330" t="s">
        <v>2717</v>
      </c>
      <c r="R1143" s="330" t="s">
        <v>2719</v>
      </c>
      <c r="S1143" s="330" t="s">
        <v>2718</v>
      </c>
      <c r="T1143" s="330" t="s">
        <v>2719</v>
      </c>
      <c r="U1143" s="330">
        <v>0.782866255452545</v>
      </c>
      <c r="V1143" s="330" t="s">
        <v>2718</v>
      </c>
      <c r="W1143" s="330" t="b">
        <v>1</v>
      </c>
      <c r="X1143" s="330">
        <v>2021.0</v>
      </c>
      <c r="Y1143" s="330" t="s">
        <v>2736</v>
      </c>
      <c r="Z1143" s="330" t="s">
        <v>2713</v>
      </c>
      <c r="AA1143" s="330"/>
      <c r="AB1143" s="332" t="s">
        <v>2730</v>
      </c>
      <c r="AC1143" s="330" t="s">
        <v>2737</v>
      </c>
      <c r="AD1143" s="330" t="s">
        <v>419</v>
      </c>
    </row>
    <row r="1144" ht="15.75" customHeight="1">
      <c r="A1144" s="329" t="s">
        <v>418</v>
      </c>
      <c r="B1144" s="330" t="s">
        <v>2710</v>
      </c>
      <c r="C1144" s="330">
        <v>1131.0</v>
      </c>
      <c r="D1144" s="330">
        <v>284.0</v>
      </c>
      <c r="E1144" s="330" t="s">
        <v>974</v>
      </c>
      <c r="F1144" s="330" t="s">
        <v>2753</v>
      </c>
      <c r="G1144" s="330"/>
      <c r="H1144" s="330" t="s">
        <v>962</v>
      </c>
      <c r="I1144" s="330" t="s">
        <v>2729</v>
      </c>
      <c r="J1144" s="330"/>
      <c r="K1144" s="330" t="s">
        <v>1188</v>
      </c>
      <c r="L1144" s="330" t="s">
        <v>2729</v>
      </c>
      <c r="M1144" s="330"/>
      <c r="N1144" s="330" t="s">
        <v>2719</v>
      </c>
      <c r="O1144" s="330" t="s">
        <v>2724</v>
      </c>
      <c r="P1144" s="330" t="s">
        <v>2766</v>
      </c>
      <c r="Q1144" s="330" t="s">
        <v>2717</v>
      </c>
      <c r="R1144" s="330" t="s">
        <v>2719</v>
      </c>
      <c r="S1144" s="330" t="s">
        <v>2718</v>
      </c>
      <c r="T1144" s="330" t="s">
        <v>2719</v>
      </c>
      <c r="U1144" s="331">
        <v>3.351587227846E-5</v>
      </c>
      <c r="V1144" s="330" t="s">
        <v>2718</v>
      </c>
      <c r="W1144" s="330" t="b">
        <v>1</v>
      </c>
      <c r="X1144" s="330">
        <v>2021.0</v>
      </c>
      <c r="Y1144" s="330" t="s">
        <v>2736</v>
      </c>
      <c r="Z1144" s="330" t="s">
        <v>2713</v>
      </c>
      <c r="AA1144" s="330"/>
      <c r="AB1144" s="332" t="s">
        <v>2730</v>
      </c>
      <c r="AC1144" s="330" t="s">
        <v>2737</v>
      </c>
      <c r="AD1144" s="330" t="s">
        <v>419</v>
      </c>
    </row>
    <row r="1145" ht="15.75" customHeight="1">
      <c r="A1145" s="329" t="s">
        <v>418</v>
      </c>
      <c r="B1145" s="330" t="s">
        <v>2710</v>
      </c>
      <c r="C1145" s="330">
        <v>1132.0</v>
      </c>
      <c r="D1145" s="330">
        <v>284.0</v>
      </c>
      <c r="E1145" s="330" t="s">
        <v>974</v>
      </c>
      <c r="F1145" s="330" t="s">
        <v>2753</v>
      </c>
      <c r="G1145" s="330"/>
      <c r="H1145" s="330" t="s">
        <v>962</v>
      </c>
      <c r="I1145" s="330" t="s">
        <v>2729</v>
      </c>
      <c r="J1145" s="330"/>
      <c r="K1145" s="330" t="s">
        <v>1188</v>
      </c>
      <c r="L1145" s="330" t="s">
        <v>2729</v>
      </c>
      <c r="M1145" s="330"/>
      <c r="N1145" s="330" t="s">
        <v>2719</v>
      </c>
      <c r="O1145" s="330" t="s">
        <v>2721</v>
      </c>
      <c r="P1145" s="330" t="s">
        <v>2766</v>
      </c>
      <c r="Q1145" s="330" t="s">
        <v>2717</v>
      </c>
      <c r="R1145" s="330" t="s">
        <v>2719</v>
      </c>
      <c r="S1145" s="330" t="s">
        <v>2718</v>
      </c>
      <c r="T1145" s="330" t="s">
        <v>2719</v>
      </c>
      <c r="U1145" s="331">
        <v>6.755412777908E-6</v>
      </c>
      <c r="V1145" s="330" t="s">
        <v>2718</v>
      </c>
      <c r="W1145" s="330" t="b">
        <v>1</v>
      </c>
      <c r="X1145" s="330">
        <v>2021.0</v>
      </c>
      <c r="Y1145" s="330" t="s">
        <v>2736</v>
      </c>
      <c r="Z1145" s="330" t="s">
        <v>2713</v>
      </c>
      <c r="AA1145" s="330"/>
      <c r="AB1145" s="332" t="s">
        <v>2730</v>
      </c>
      <c r="AC1145" s="330" t="s">
        <v>2737</v>
      </c>
      <c r="AD1145" s="330" t="s">
        <v>419</v>
      </c>
    </row>
    <row r="1146" ht="15.75" customHeight="1">
      <c r="A1146" s="329" t="s">
        <v>418</v>
      </c>
      <c r="B1146" s="330" t="s">
        <v>2710</v>
      </c>
      <c r="C1146" s="330">
        <v>1133.0</v>
      </c>
      <c r="D1146" s="330">
        <v>285.0</v>
      </c>
      <c r="E1146" s="330" t="s">
        <v>974</v>
      </c>
      <c r="F1146" s="330" t="s">
        <v>2754</v>
      </c>
      <c r="G1146" s="330"/>
      <c r="H1146" s="330" t="s">
        <v>962</v>
      </c>
      <c r="I1146" s="330" t="s">
        <v>2729</v>
      </c>
      <c r="J1146" s="330"/>
      <c r="K1146" s="330" t="s">
        <v>1188</v>
      </c>
      <c r="L1146" s="330" t="s">
        <v>2729</v>
      </c>
      <c r="M1146" s="330"/>
      <c r="N1146" s="330" t="s">
        <v>2719</v>
      </c>
      <c r="O1146" s="330" t="s">
        <v>2735</v>
      </c>
      <c r="P1146" s="330" t="s">
        <v>2766</v>
      </c>
      <c r="Q1146" s="330" t="s">
        <v>2717</v>
      </c>
      <c r="R1146" s="330" t="s">
        <v>2719</v>
      </c>
      <c r="S1146" s="330" t="s">
        <v>2718</v>
      </c>
      <c r="T1146" s="330" t="s">
        <v>2719</v>
      </c>
      <c r="U1146" s="330">
        <v>0.774330701467682</v>
      </c>
      <c r="V1146" s="330" t="s">
        <v>2718</v>
      </c>
      <c r="W1146" s="330" t="b">
        <v>1</v>
      </c>
      <c r="X1146" s="330">
        <v>2021.0</v>
      </c>
      <c r="Y1146" s="330" t="s">
        <v>2736</v>
      </c>
      <c r="Z1146" s="330" t="s">
        <v>2713</v>
      </c>
      <c r="AA1146" s="330"/>
      <c r="AB1146" s="332" t="s">
        <v>2730</v>
      </c>
      <c r="AC1146" s="330" t="s">
        <v>2737</v>
      </c>
      <c r="AD1146" s="330" t="s">
        <v>419</v>
      </c>
    </row>
    <row r="1147" ht="15.75" customHeight="1">
      <c r="A1147" s="329" t="s">
        <v>418</v>
      </c>
      <c r="B1147" s="330" t="s">
        <v>2710</v>
      </c>
      <c r="C1147" s="330">
        <v>1134.0</v>
      </c>
      <c r="D1147" s="330">
        <v>285.0</v>
      </c>
      <c r="E1147" s="330" t="s">
        <v>974</v>
      </c>
      <c r="F1147" s="330" t="s">
        <v>2754</v>
      </c>
      <c r="G1147" s="330"/>
      <c r="H1147" s="330" t="s">
        <v>962</v>
      </c>
      <c r="I1147" s="330" t="s">
        <v>2729</v>
      </c>
      <c r="J1147" s="330"/>
      <c r="K1147" s="330" t="s">
        <v>1188</v>
      </c>
      <c r="L1147" s="330" t="s">
        <v>2729</v>
      </c>
      <c r="M1147" s="330"/>
      <c r="N1147" s="330" t="s">
        <v>2719</v>
      </c>
      <c r="O1147" s="330" t="s">
        <v>2716</v>
      </c>
      <c r="P1147" s="330" t="s">
        <v>2766</v>
      </c>
      <c r="Q1147" s="330" t="s">
        <v>2717</v>
      </c>
      <c r="R1147" s="330" t="s">
        <v>2719</v>
      </c>
      <c r="S1147" s="330" t="s">
        <v>2718</v>
      </c>
      <c r="T1147" s="330" t="s">
        <v>2719</v>
      </c>
      <c r="U1147" s="330">
        <v>0.760640504057563</v>
      </c>
      <c r="V1147" s="330" t="s">
        <v>2718</v>
      </c>
      <c r="W1147" s="330" t="b">
        <v>1</v>
      </c>
      <c r="X1147" s="330">
        <v>2021.0</v>
      </c>
      <c r="Y1147" s="330" t="s">
        <v>2736</v>
      </c>
      <c r="Z1147" s="330" t="s">
        <v>2713</v>
      </c>
      <c r="AA1147" s="330"/>
      <c r="AB1147" s="332" t="s">
        <v>2730</v>
      </c>
      <c r="AC1147" s="330" t="s">
        <v>2737</v>
      </c>
      <c r="AD1147" s="330" t="s">
        <v>419</v>
      </c>
    </row>
    <row r="1148" ht="15.75" customHeight="1">
      <c r="A1148" s="329" t="s">
        <v>418</v>
      </c>
      <c r="B1148" s="330" t="s">
        <v>2710</v>
      </c>
      <c r="C1148" s="330">
        <v>1135.0</v>
      </c>
      <c r="D1148" s="330">
        <v>285.0</v>
      </c>
      <c r="E1148" s="330" t="s">
        <v>974</v>
      </c>
      <c r="F1148" s="330" t="s">
        <v>2754</v>
      </c>
      <c r="G1148" s="330"/>
      <c r="H1148" s="330" t="s">
        <v>962</v>
      </c>
      <c r="I1148" s="330" t="s">
        <v>2729</v>
      </c>
      <c r="J1148" s="330"/>
      <c r="K1148" s="330" t="s">
        <v>1188</v>
      </c>
      <c r="L1148" s="330" t="s">
        <v>2729</v>
      </c>
      <c r="M1148" s="330"/>
      <c r="N1148" s="330" t="s">
        <v>2719</v>
      </c>
      <c r="O1148" s="330" t="s">
        <v>2724</v>
      </c>
      <c r="P1148" s="330" t="s">
        <v>2766</v>
      </c>
      <c r="Q1148" s="330" t="s">
        <v>2717</v>
      </c>
      <c r="R1148" s="330" t="s">
        <v>2719</v>
      </c>
      <c r="S1148" s="330" t="s">
        <v>2718</v>
      </c>
      <c r="T1148" s="330" t="s">
        <v>2719</v>
      </c>
      <c r="U1148" s="331">
        <v>4.559263091135E-5</v>
      </c>
      <c r="V1148" s="330" t="s">
        <v>2718</v>
      </c>
      <c r="W1148" s="330" t="b">
        <v>1</v>
      </c>
      <c r="X1148" s="330">
        <v>2021.0</v>
      </c>
      <c r="Y1148" s="330" t="s">
        <v>2736</v>
      </c>
      <c r="Z1148" s="330" t="s">
        <v>2713</v>
      </c>
      <c r="AA1148" s="330"/>
      <c r="AB1148" s="332" t="s">
        <v>2730</v>
      </c>
      <c r="AC1148" s="330" t="s">
        <v>2737</v>
      </c>
      <c r="AD1148" s="330" t="s">
        <v>419</v>
      </c>
    </row>
    <row r="1149" ht="15.75" customHeight="1">
      <c r="A1149" s="329" t="s">
        <v>418</v>
      </c>
      <c r="B1149" s="330" t="s">
        <v>2710</v>
      </c>
      <c r="C1149" s="330">
        <v>1136.0</v>
      </c>
      <c r="D1149" s="330">
        <v>285.0</v>
      </c>
      <c r="E1149" s="330" t="s">
        <v>974</v>
      </c>
      <c r="F1149" s="330" t="s">
        <v>2754</v>
      </c>
      <c r="G1149" s="330"/>
      <c r="H1149" s="330" t="s">
        <v>962</v>
      </c>
      <c r="I1149" s="330" t="s">
        <v>2729</v>
      </c>
      <c r="J1149" s="330"/>
      <c r="K1149" s="330" t="s">
        <v>1188</v>
      </c>
      <c r="L1149" s="330" t="s">
        <v>2729</v>
      </c>
      <c r="M1149" s="330"/>
      <c r="N1149" s="330" t="s">
        <v>2719</v>
      </c>
      <c r="O1149" s="330" t="s">
        <v>2721</v>
      </c>
      <c r="P1149" s="330" t="s">
        <v>2766</v>
      </c>
      <c r="Q1149" s="330" t="s">
        <v>2717</v>
      </c>
      <c r="R1149" s="330" t="s">
        <v>2719</v>
      </c>
      <c r="S1149" s="330" t="s">
        <v>2718</v>
      </c>
      <c r="T1149" s="330" t="s">
        <v>2719</v>
      </c>
      <c r="U1149" s="331">
        <v>4.312667304608E-6</v>
      </c>
      <c r="V1149" s="330" t="s">
        <v>2718</v>
      </c>
      <c r="W1149" s="330" t="b">
        <v>1</v>
      </c>
      <c r="X1149" s="330">
        <v>2021.0</v>
      </c>
      <c r="Y1149" s="330" t="s">
        <v>2736</v>
      </c>
      <c r="Z1149" s="330" t="s">
        <v>2713</v>
      </c>
      <c r="AA1149" s="330"/>
      <c r="AB1149" s="332" t="s">
        <v>2730</v>
      </c>
      <c r="AC1149" s="330" t="s">
        <v>2737</v>
      </c>
      <c r="AD1149" s="330" t="s">
        <v>419</v>
      </c>
    </row>
    <row r="1150" ht="15.75" customHeight="1">
      <c r="A1150" s="329" t="s">
        <v>418</v>
      </c>
      <c r="B1150" s="330" t="s">
        <v>2710</v>
      </c>
      <c r="C1150" s="330">
        <v>1137.0</v>
      </c>
      <c r="D1150" s="330">
        <v>286.0</v>
      </c>
      <c r="E1150" s="330" t="s">
        <v>974</v>
      </c>
      <c r="F1150" s="330" t="s">
        <v>2755</v>
      </c>
      <c r="G1150" s="330"/>
      <c r="H1150" s="330" t="s">
        <v>962</v>
      </c>
      <c r="I1150" s="330" t="s">
        <v>2729</v>
      </c>
      <c r="J1150" s="330"/>
      <c r="K1150" s="330" t="s">
        <v>1188</v>
      </c>
      <c r="L1150" s="330" t="s">
        <v>2729</v>
      </c>
      <c r="M1150" s="330"/>
      <c r="N1150" s="330" t="s">
        <v>2719</v>
      </c>
      <c r="O1150" s="330" t="s">
        <v>2735</v>
      </c>
      <c r="P1150" s="330" t="s">
        <v>2766</v>
      </c>
      <c r="Q1150" s="330" t="s">
        <v>2717</v>
      </c>
      <c r="R1150" s="330" t="s">
        <v>2719</v>
      </c>
      <c r="S1150" s="330" t="s">
        <v>2718</v>
      </c>
      <c r="T1150" s="330" t="s">
        <v>2719</v>
      </c>
      <c r="U1150" s="330">
        <v>0.875278558865746</v>
      </c>
      <c r="V1150" s="330" t="s">
        <v>2718</v>
      </c>
      <c r="W1150" s="330" t="b">
        <v>1</v>
      </c>
      <c r="X1150" s="330">
        <v>2021.0</v>
      </c>
      <c r="Y1150" s="330" t="s">
        <v>2736</v>
      </c>
      <c r="Z1150" s="330" t="s">
        <v>2713</v>
      </c>
      <c r="AA1150" s="330"/>
      <c r="AB1150" s="332" t="s">
        <v>2730</v>
      </c>
      <c r="AC1150" s="330" t="s">
        <v>2737</v>
      </c>
      <c r="AD1150" s="330" t="s">
        <v>419</v>
      </c>
    </row>
    <row r="1151" ht="15.75" customHeight="1">
      <c r="A1151" s="329" t="s">
        <v>418</v>
      </c>
      <c r="B1151" s="330" t="s">
        <v>2710</v>
      </c>
      <c r="C1151" s="330">
        <v>1138.0</v>
      </c>
      <c r="D1151" s="330">
        <v>286.0</v>
      </c>
      <c r="E1151" s="330" t="s">
        <v>974</v>
      </c>
      <c r="F1151" s="330" t="s">
        <v>2755</v>
      </c>
      <c r="G1151" s="330"/>
      <c r="H1151" s="330" t="s">
        <v>962</v>
      </c>
      <c r="I1151" s="330" t="s">
        <v>2729</v>
      </c>
      <c r="J1151" s="330"/>
      <c r="K1151" s="330" t="s">
        <v>1188</v>
      </c>
      <c r="L1151" s="330" t="s">
        <v>2729</v>
      </c>
      <c r="M1151" s="330"/>
      <c r="N1151" s="330" t="s">
        <v>2719</v>
      </c>
      <c r="O1151" s="330" t="s">
        <v>2716</v>
      </c>
      <c r="P1151" s="330" t="s">
        <v>2766</v>
      </c>
      <c r="Q1151" s="330" t="s">
        <v>2717</v>
      </c>
      <c r="R1151" s="330" t="s">
        <v>2719</v>
      </c>
      <c r="S1151" s="330" t="s">
        <v>2718</v>
      </c>
      <c r="T1151" s="330" t="s">
        <v>2719</v>
      </c>
      <c r="U1151" s="330">
        <v>0.858987665720109</v>
      </c>
      <c r="V1151" s="330" t="s">
        <v>2718</v>
      </c>
      <c r="W1151" s="330" t="b">
        <v>1</v>
      </c>
      <c r="X1151" s="330">
        <v>2021.0</v>
      </c>
      <c r="Y1151" s="330" t="s">
        <v>2736</v>
      </c>
      <c r="Z1151" s="330" t="s">
        <v>2713</v>
      </c>
      <c r="AA1151" s="330"/>
      <c r="AB1151" s="332" t="s">
        <v>2730</v>
      </c>
      <c r="AC1151" s="330" t="s">
        <v>2737</v>
      </c>
      <c r="AD1151" s="330" t="s">
        <v>419</v>
      </c>
    </row>
    <row r="1152" ht="15.75" customHeight="1">
      <c r="A1152" s="329" t="s">
        <v>418</v>
      </c>
      <c r="B1152" s="330" t="s">
        <v>2710</v>
      </c>
      <c r="C1152" s="330">
        <v>1139.0</v>
      </c>
      <c r="D1152" s="330">
        <v>286.0</v>
      </c>
      <c r="E1152" s="330" t="s">
        <v>974</v>
      </c>
      <c r="F1152" s="330" t="s">
        <v>2755</v>
      </c>
      <c r="G1152" s="330"/>
      <c r="H1152" s="330" t="s">
        <v>962</v>
      </c>
      <c r="I1152" s="330" t="s">
        <v>2729</v>
      </c>
      <c r="J1152" s="330"/>
      <c r="K1152" s="330" t="s">
        <v>1188</v>
      </c>
      <c r="L1152" s="330" t="s">
        <v>2729</v>
      </c>
      <c r="M1152" s="330"/>
      <c r="N1152" s="330" t="s">
        <v>2719</v>
      </c>
      <c r="O1152" s="330" t="s">
        <v>2724</v>
      </c>
      <c r="P1152" s="330" t="s">
        <v>2766</v>
      </c>
      <c r="Q1152" s="330" t="s">
        <v>2717</v>
      </c>
      <c r="R1152" s="330" t="s">
        <v>2719</v>
      </c>
      <c r="S1152" s="330" t="s">
        <v>2718</v>
      </c>
      <c r="T1152" s="330" t="s">
        <v>2719</v>
      </c>
      <c r="U1152" s="331">
        <v>5.42585882678318E-5</v>
      </c>
      <c r="V1152" s="330" t="s">
        <v>2718</v>
      </c>
      <c r="W1152" s="330" t="b">
        <v>1</v>
      </c>
      <c r="X1152" s="330">
        <v>2021.0</v>
      </c>
      <c r="Y1152" s="330" t="s">
        <v>2736</v>
      </c>
      <c r="Z1152" s="330" t="s">
        <v>2713</v>
      </c>
      <c r="AA1152" s="330"/>
      <c r="AB1152" s="332" t="s">
        <v>2730</v>
      </c>
      <c r="AC1152" s="330" t="s">
        <v>2737</v>
      </c>
      <c r="AD1152" s="330" t="s">
        <v>419</v>
      </c>
    </row>
    <row r="1153" ht="15.75" customHeight="1">
      <c r="A1153" s="329" t="s">
        <v>418</v>
      </c>
      <c r="B1153" s="330" t="s">
        <v>2710</v>
      </c>
      <c r="C1153" s="330">
        <v>1140.0</v>
      </c>
      <c r="D1153" s="330">
        <v>286.0</v>
      </c>
      <c r="E1153" s="330" t="s">
        <v>974</v>
      </c>
      <c r="F1153" s="330" t="s">
        <v>2755</v>
      </c>
      <c r="G1153" s="330"/>
      <c r="H1153" s="330" t="s">
        <v>962</v>
      </c>
      <c r="I1153" s="330" t="s">
        <v>2729</v>
      </c>
      <c r="J1153" s="330"/>
      <c r="K1153" s="330" t="s">
        <v>1188</v>
      </c>
      <c r="L1153" s="330" t="s">
        <v>2729</v>
      </c>
      <c r="M1153" s="330"/>
      <c r="N1153" s="330" t="s">
        <v>2719</v>
      </c>
      <c r="O1153" s="330" t="s">
        <v>2721</v>
      </c>
      <c r="P1153" s="330" t="s">
        <v>2766</v>
      </c>
      <c r="Q1153" s="330" t="s">
        <v>2717</v>
      </c>
      <c r="R1153" s="330" t="s">
        <v>2719</v>
      </c>
      <c r="S1153" s="330" t="s">
        <v>2718</v>
      </c>
      <c r="T1153" s="330" t="s">
        <v>2719</v>
      </c>
      <c r="U1153" s="331">
        <v>5.085490946596E-6</v>
      </c>
      <c r="V1153" s="330" t="s">
        <v>2718</v>
      </c>
      <c r="W1153" s="330" t="b">
        <v>1</v>
      </c>
      <c r="X1153" s="330">
        <v>2021.0</v>
      </c>
      <c r="Y1153" s="330" t="s">
        <v>2736</v>
      </c>
      <c r="Z1153" s="330" t="s">
        <v>2713</v>
      </c>
      <c r="AA1153" s="330"/>
      <c r="AB1153" s="332" t="s">
        <v>2730</v>
      </c>
      <c r="AC1153" s="330" t="s">
        <v>2737</v>
      </c>
      <c r="AD1153" s="330" t="s">
        <v>419</v>
      </c>
    </row>
    <row r="1154" ht="15.75" customHeight="1">
      <c r="A1154" s="329" t="s">
        <v>418</v>
      </c>
      <c r="B1154" s="330" t="s">
        <v>2710</v>
      </c>
      <c r="C1154" s="330">
        <v>1141.0</v>
      </c>
      <c r="D1154" s="330">
        <v>287.0</v>
      </c>
      <c r="E1154" s="330" t="s">
        <v>974</v>
      </c>
      <c r="F1154" s="330" t="s">
        <v>2756</v>
      </c>
      <c r="G1154" s="330"/>
      <c r="H1154" s="330" t="s">
        <v>962</v>
      </c>
      <c r="I1154" s="330" t="s">
        <v>2729</v>
      </c>
      <c r="J1154" s="330"/>
      <c r="K1154" s="330" t="s">
        <v>1188</v>
      </c>
      <c r="L1154" s="330" t="s">
        <v>2729</v>
      </c>
      <c r="M1154" s="330"/>
      <c r="N1154" s="330" t="s">
        <v>2719</v>
      </c>
      <c r="O1154" s="330" t="s">
        <v>2735</v>
      </c>
      <c r="P1154" s="330" t="s">
        <v>2766</v>
      </c>
      <c r="Q1154" s="330" t="s">
        <v>2717</v>
      </c>
      <c r="R1154" s="330" t="s">
        <v>2719</v>
      </c>
      <c r="S1154" s="330" t="s">
        <v>2718</v>
      </c>
      <c r="T1154" s="330" t="s">
        <v>2719</v>
      </c>
      <c r="U1154" s="330">
        <v>0.871146244516385</v>
      </c>
      <c r="V1154" s="330" t="s">
        <v>2718</v>
      </c>
      <c r="W1154" s="330" t="b">
        <v>1</v>
      </c>
      <c r="X1154" s="330">
        <v>2021.0</v>
      </c>
      <c r="Y1154" s="330" t="s">
        <v>2736</v>
      </c>
      <c r="Z1154" s="330" t="s">
        <v>2713</v>
      </c>
      <c r="AA1154" s="330"/>
      <c r="AB1154" s="332" t="s">
        <v>2730</v>
      </c>
      <c r="AC1154" s="330" t="s">
        <v>2737</v>
      </c>
      <c r="AD1154" s="330" t="s">
        <v>419</v>
      </c>
    </row>
    <row r="1155" ht="15.75" customHeight="1">
      <c r="A1155" s="329" t="s">
        <v>418</v>
      </c>
      <c r="B1155" s="330" t="s">
        <v>2710</v>
      </c>
      <c r="C1155" s="330">
        <v>1142.0</v>
      </c>
      <c r="D1155" s="330">
        <v>287.0</v>
      </c>
      <c r="E1155" s="330" t="s">
        <v>974</v>
      </c>
      <c r="F1155" s="330" t="s">
        <v>2756</v>
      </c>
      <c r="G1155" s="330"/>
      <c r="H1155" s="330" t="s">
        <v>962</v>
      </c>
      <c r="I1155" s="330" t="s">
        <v>2729</v>
      </c>
      <c r="J1155" s="330"/>
      <c r="K1155" s="330" t="s">
        <v>1188</v>
      </c>
      <c r="L1155" s="330" t="s">
        <v>2729</v>
      </c>
      <c r="M1155" s="330"/>
      <c r="N1155" s="330" t="s">
        <v>2719</v>
      </c>
      <c r="O1155" s="330" t="s">
        <v>2716</v>
      </c>
      <c r="P1155" s="330" t="s">
        <v>2766</v>
      </c>
      <c r="Q1155" s="330" t="s">
        <v>2717</v>
      </c>
      <c r="R1155" s="330" t="s">
        <v>2719</v>
      </c>
      <c r="S1155" s="330" t="s">
        <v>2718</v>
      </c>
      <c r="T1155" s="330" t="s">
        <v>2719</v>
      </c>
      <c r="U1155" s="330">
        <v>0.854960364621521</v>
      </c>
      <c r="V1155" s="330" t="s">
        <v>2718</v>
      </c>
      <c r="W1155" s="330" t="b">
        <v>1</v>
      </c>
      <c r="X1155" s="330">
        <v>2021.0</v>
      </c>
      <c r="Y1155" s="330" t="s">
        <v>2736</v>
      </c>
      <c r="Z1155" s="330" t="s">
        <v>2713</v>
      </c>
      <c r="AA1155" s="330"/>
      <c r="AB1155" s="332" t="s">
        <v>2730</v>
      </c>
      <c r="AC1155" s="330" t="s">
        <v>2737</v>
      </c>
      <c r="AD1155" s="330" t="s">
        <v>419</v>
      </c>
    </row>
    <row r="1156" ht="15.75" customHeight="1">
      <c r="A1156" s="329" t="s">
        <v>418</v>
      </c>
      <c r="B1156" s="330" t="s">
        <v>2710</v>
      </c>
      <c r="C1156" s="330">
        <v>1143.0</v>
      </c>
      <c r="D1156" s="330">
        <v>287.0</v>
      </c>
      <c r="E1156" s="330" t="s">
        <v>974</v>
      </c>
      <c r="F1156" s="330" t="s">
        <v>2756</v>
      </c>
      <c r="G1156" s="330"/>
      <c r="H1156" s="330" t="s">
        <v>962</v>
      </c>
      <c r="I1156" s="330" t="s">
        <v>2729</v>
      </c>
      <c r="J1156" s="330"/>
      <c r="K1156" s="330" t="s">
        <v>1188</v>
      </c>
      <c r="L1156" s="330" t="s">
        <v>2729</v>
      </c>
      <c r="M1156" s="330"/>
      <c r="N1156" s="330" t="s">
        <v>2719</v>
      </c>
      <c r="O1156" s="330" t="s">
        <v>2724</v>
      </c>
      <c r="P1156" s="330" t="s">
        <v>2766</v>
      </c>
      <c r="Q1156" s="330" t="s">
        <v>2717</v>
      </c>
      <c r="R1156" s="330" t="s">
        <v>2719</v>
      </c>
      <c r="S1156" s="330" t="s">
        <v>2718</v>
      </c>
      <c r="T1156" s="330" t="s">
        <v>2719</v>
      </c>
      <c r="U1156" s="331">
        <v>5.38967873194587E-5</v>
      </c>
      <c r="V1156" s="330" t="s">
        <v>2718</v>
      </c>
      <c r="W1156" s="330" t="b">
        <v>1</v>
      </c>
      <c r="X1156" s="330">
        <v>2021.0</v>
      </c>
      <c r="Y1156" s="330" t="s">
        <v>2736</v>
      </c>
      <c r="Z1156" s="330" t="s">
        <v>2713</v>
      </c>
      <c r="AA1156" s="330"/>
      <c r="AB1156" s="332" t="s">
        <v>2730</v>
      </c>
      <c r="AC1156" s="330" t="s">
        <v>2737</v>
      </c>
      <c r="AD1156" s="330" t="s">
        <v>419</v>
      </c>
    </row>
    <row r="1157" ht="15.75" customHeight="1">
      <c r="A1157" s="329" t="s">
        <v>418</v>
      </c>
      <c r="B1157" s="330" t="s">
        <v>2710</v>
      </c>
      <c r="C1157" s="330">
        <v>1144.0</v>
      </c>
      <c r="D1157" s="330">
        <v>287.0</v>
      </c>
      <c r="E1157" s="330" t="s">
        <v>974</v>
      </c>
      <c r="F1157" s="330" t="s">
        <v>2756</v>
      </c>
      <c r="G1157" s="330"/>
      <c r="H1157" s="330" t="s">
        <v>962</v>
      </c>
      <c r="I1157" s="330" t="s">
        <v>2729</v>
      </c>
      <c r="J1157" s="330"/>
      <c r="K1157" s="330" t="s">
        <v>1188</v>
      </c>
      <c r="L1157" s="330" t="s">
        <v>2729</v>
      </c>
      <c r="M1157" s="330"/>
      <c r="N1157" s="330" t="s">
        <v>2719</v>
      </c>
      <c r="O1157" s="330" t="s">
        <v>2721</v>
      </c>
      <c r="P1157" s="330" t="s">
        <v>2766</v>
      </c>
      <c r="Q1157" s="330" t="s">
        <v>2717</v>
      </c>
      <c r="R1157" s="330" t="s">
        <v>2719</v>
      </c>
      <c r="S1157" s="330" t="s">
        <v>2718</v>
      </c>
      <c r="T1157" s="330" t="s">
        <v>2719</v>
      </c>
      <c r="U1157" s="331">
        <v>5.085490946596E-6</v>
      </c>
      <c r="V1157" s="330" t="s">
        <v>2718</v>
      </c>
      <c r="W1157" s="330" t="b">
        <v>1</v>
      </c>
      <c r="X1157" s="330">
        <v>2021.0</v>
      </c>
      <c r="Y1157" s="330" t="s">
        <v>2736</v>
      </c>
      <c r="Z1157" s="330" t="s">
        <v>2713</v>
      </c>
      <c r="AA1157" s="330"/>
      <c r="AB1157" s="332" t="s">
        <v>2730</v>
      </c>
      <c r="AC1157" s="330" t="s">
        <v>2737</v>
      </c>
      <c r="AD1157" s="330" t="s">
        <v>419</v>
      </c>
    </row>
    <row r="1158" ht="15.75" customHeight="1">
      <c r="A1158" s="329" t="s">
        <v>418</v>
      </c>
      <c r="B1158" s="330" t="s">
        <v>2710</v>
      </c>
      <c r="C1158" s="330">
        <v>1145.0</v>
      </c>
      <c r="D1158" s="330">
        <v>288.0</v>
      </c>
      <c r="E1158" s="330" t="s">
        <v>974</v>
      </c>
      <c r="F1158" s="330" t="s">
        <v>2757</v>
      </c>
      <c r="G1158" s="330"/>
      <c r="H1158" s="330" t="s">
        <v>962</v>
      </c>
      <c r="I1158" s="330" t="s">
        <v>2729</v>
      </c>
      <c r="J1158" s="330"/>
      <c r="K1158" s="330" t="s">
        <v>1188</v>
      </c>
      <c r="L1158" s="330" t="s">
        <v>2729</v>
      </c>
      <c r="M1158" s="330"/>
      <c r="N1158" s="330" t="s">
        <v>2719</v>
      </c>
      <c r="O1158" s="330" t="s">
        <v>2735</v>
      </c>
      <c r="P1158" s="330" t="s">
        <v>2766</v>
      </c>
      <c r="Q1158" s="330" t="s">
        <v>2717</v>
      </c>
      <c r="R1158" s="330" t="s">
        <v>2719</v>
      </c>
      <c r="S1158" s="330" t="s">
        <v>2718</v>
      </c>
      <c r="T1158" s="330" t="s">
        <v>2719</v>
      </c>
      <c r="U1158" s="330">
        <v>0.837397564420818</v>
      </c>
      <c r="V1158" s="330" t="s">
        <v>2718</v>
      </c>
      <c r="W1158" s="330" t="b">
        <v>1</v>
      </c>
      <c r="X1158" s="330">
        <v>2021.0</v>
      </c>
      <c r="Y1158" s="330" t="s">
        <v>2736</v>
      </c>
      <c r="Z1158" s="330" t="s">
        <v>2713</v>
      </c>
      <c r="AA1158" s="330"/>
      <c r="AB1158" s="332" t="s">
        <v>2730</v>
      </c>
      <c r="AC1158" s="330" t="s">
        <v>2737</v>
      </c>
      <c r="AD1158" s="330" t="s">
        <v>419</v>
      </c>
    </row>
    <row r="1159" ht="15.75" customHeight="1">
      <c r="A1159" s="329" t="s">
        <v>418</v>
      </c>
      <c r="B1159" s="330" t="s">
        <v>2710</v>
      </c>
      <c r="C1159" s="330">
        <v>1146.0</v>
      </c>
      <c r="D1159" s="330">
        <v>288.0</v>
      </c>
      <c r="E1159" s="330" t="s">
        <v>974</v>
      </c>
      <c r="F1159" s="330" t="s">
        <v>2757</v>
      </c>
      <c r="G1159" s="330"/>
      <c r="H1159" s="330" t="s">
        <v>962</v>
      </c>
      <c r="I1159" s="330" t="s">
        <v>2729</v>
      </c>
      <c r="J1159" s="330"/>
      <c r="K1159" s="330" t="s">
        <v>1188</v>
      </c>
      <c r="L1159" s="330" t="s">
        <v>2729</v>
      </c>
      <c r="M1159" s="330"/>
      <c r="N1159" s="330" t="s">
        <v>2719</v>
      </c>
      <c r="O1159" s="330" t="s">
        <v>2716</v>
      </c>
      <c r="P1159" s="330" t="s">
        <v>2766</v>
      </c>
      <c r="Q1159" s="330" t="s">
        <v>2717</v>
      </c>
      <c r="R1159" s="330" t="s">
        <v>2719</v>
      </c>
      <c r="S1159" s="330" t="s">
        <v>2718</v>
      </c>
      <c r="T1159" s="330" t="s">
        <v>2719</v>
      </c>
      <c r="U1159" s="330">
        <v>0.823816263841077</v>
      </c>
      <c r="V1159" s="330" t="s">
        <v>2718</v>
      </c>
      <c r="W1159" s="330" t="b">
        <v>1</v>
      </c>
      <c r="X1159" s="330">
        <v>2021.0</v>
      </c>
      <c r="Y1159" s="330" t="s">
        <v>2736</v>
      </c>
      <c r="Z1159" s="330" t="s">
        <v>2713</v>
      </c>
      <c r="AA1159" s="330"/>
      <c r="AB1159" s="332" t="s">
        <v>2730</v>
      </c>
      <c r="AC1159" s="330" t="s">
        <v>2737</v>
      </c>
      <c r="AD1159" s="330" t="s">
        <v>419</v>
      </c>
    </row>
    <row r="1160" ht="15.75" customHeight="1">
      <c r="A1160" s="329" t="s">
        <v>418</v>
      </c>
      <c r="B1160" s="330" t="s">
        <v>2710</v>
      </c>
      <c r="C1160" s="330">
        <v>1147.0</v>
      </c>
      <c r="D1160" s="330">
        <v>288.0</v>
      </c>
      <c r="E1160" s="330" t="s">
        <v>974</v>
      </c>
      <c r="F1160" s="330" t="s">
        <v>2757</v>
      </c>
      <c r="G1160" s="330"/>
      <c r="H1160" s="330" t="s">
        <v>962</v>
      </c>
      <c r="I1160" s="330" t="s">
        <v>2729</v>
      </c>
      <c r="J1160" s="330"/>
      <c r="K1160" s="330" t="s">
        <v>1188</v>
      </c>
      <c r="L1160" s="330" t="s">
        <v>2729</v>
      </c>
      <c r="M1160" s="330"/>
      <c r="N1160" s="330" t="s">
        <v>2719</v>
      </c>
      <c r="O1160" s="330" t="s">
        <v>2724</v>
      </c>
      <c r="P1160" s="330" t="s">
        <v>2766</v>
      </c>
      <c r="Q1160" s="330" t="s">
        <v>2717</v>
      </c>
      <c r="R1160" s="330" t="s">
        <v>2719</v>
      </c>
      <c r="S1160" s="330" t="s">
        <v>2718</v>
      </c>
      <c r="T1160" s="330" t="s">
        <v>2719</v>
      </c>
      <c r="U1160" s="331">
        <v>4.5090735849612E-5</v>
      </c>
      <c r="V1160" s="330" t="s">
        <v>2718</v>
      </c>
      <c r="W1160" s="330" t="b">
        <v>1</v>
      </c>
      <c r="X1160" s="330">
        <v>2021.0</v>
      </c>
      <c r="Y1160" s="330" t="s">
        <v>2736</v>
      </c>
      <c r="Z1160" s="330" t="s">
        <v>2713</v>
      </c>
      <c r="AA1160" s="330"/>
      <c r="AB1160" s="332" t="s">
        <v>2730</v>
      </c>
      <c r="AC1160" s="330" t="s">
        <v>2737</v>
      </c>
      <c r="AD1160" s="330" t="s">
        <v>419</v>
      </c>
    </row>
    <row r="1161" ht="15.75" customHeight="1">
      <c r="A1161" s="329" t="s">
        <v>418</v>
      </c>
      <c r="B1161" s="330" t="s">
        <v>2710</v>
      </c>
      <c r="C1161" s="330">
        <v>1148.0</v>
      </c>
      <c r="D1161" s="330">
        <v>288.0</v>
      </c>
      <c r="E1161" s="330" t="s">
        <v>974</v>
      </c>
      <c r="F1161" s="330" t="s">
        <v>2757</v>
      </c>
      <c r="G1161" s="330"/>
      <c r="H1161" s="330" t="s">
        <v>962</v>
      </c>
      <c r="I1161" s="330" t="s">
        <v>2729</v>
      </c>
      <c r="J1161" s="330"/>
      <c r="K1161" s="330" t="s">
        <v>1188</v>
      </c>
      <c r="L1161" s="330" t="s">
        <v>2729</v>
      </c>
      <c r="M1161" s="330"/>
      <c r="N1161" s="330" t="s">
        <v>2719</v>
      </c>
      <c r="O1161" s="330" t="s">
        <v>2721</v>
      </c>
      <c r="P1161" s="330" t="s">
        <v>2766</v>
      </c>
      <c r="Q1161" s="330" t="s">
        <v>2717</v>
      </c>
      <c r="R1161" s="330" t="s">
        <v>2719</v>
      </c>
      <c r="S1161" s="330" t="s">
        <v>2718</v>
      </c>
      <c r="T1161" s="330" t="s">
        <v>2719</v>
      </c>
      <c r="U1161" s="331">
        <v>5.658314588588E-6</v>
      </c>
      <c r="V1161" s="330" t="s">
        <v>2718</v>
      </c>
      <c r="W1161" s="330" t="b">
        <v>1</v>
      </c>
      <c r="X1161" s="330">
        <v>2021.0</v>
      </c>
      <c r="Y1161" s="330" t="s">
        <v>2736</v>
      </c>
      <c r="Z1161" s="330" t="s">
        <v>2713</v>
      </c>
      <c r="AA1161" s="330"/>
      <c r="AB1161" s="332" t="s">
        <v>2730</v>
      </c>
      <c r="AC1161" s="330" t="s">
        <v>2737</v>
      </c>
      <c r="AD1161" s="330" t="s">
        <v>419</v>
      </c>
    </row>
    <row r="1162" ht="15.75" customHeight="1">
      <c r="A1162" s="329" t="s">
        <v>418</v>
      </c>
      <c r="B1162" s="330" t="s">
        <v>2710</v>
      </c>
      <c r="C1162" s="330">
        <v>1149.0</v>
      </c>
      <c r="D1162" s="330">
        <v>289.0</v>
      </c>
      <c r="E1162" s="330" t="s">
        <v>974</v>
      </c>
      <c r="F1162" s="330" t="s">
        <v>2758</v>
      </c>
      <c r="G1162" s="330"/>
      <c r="H1162" s="330" t="s">
        <v>962</v>
      </c>
      <c r="I1162" s="330" t="s">
        <v>2729</v>
      </c>
      <c r="J1162" s="330"/>
      <c r="K1162" s="330" t="s">
        <v>1188</v>
      </c>
      <c r="L1162" s="330" t="s">
        <v>2729</v>
      </c>
      <c r="M1162" s="330"/>
      <c r="N1162" s="330" t="s">
        <v>2719</v>
      </c>
      <c r="O1162" s="330" t="s">
        <v>2735</v>
      </c>
      <c r="P1162" s="330" t="s">
        <v>2766</v>
      </c>
      <c r="Q1162" s="330" t="s">
        <v>2717</v>
      </c>
      <c r="R1162" s="330" t="s">
        <v>2719</v>
      </c>
      <c r="S1162" s="330" t="s">
        <v>2718</v>
      </c>
      <c r="T1162" s="330" t="s">
        <v>2719</v>
      </c>
      <c r="U1162" s="330">
        <v>0.574866323803546</v>
      </c>
      <c r="V1162" s="330" t="s">
        <v>2718</v>
      </c>
      <c r="W1162" s="330" t="b">
        <v>1</v>
      </c>
      <c r="X1162" s="330">
        <v>2021.0</v>
      </c>
      <c r="Y1162" s="330" t="s">
        <v>2736</v>
      </c>
      <c r="Z1162" s="330" t="s">
        <v>2713</v>
      </c>
      <c r="AA1162" s="330"/>
      <c r="AB1162" s="332" t="s">
        <v>2730</v>
      </c>
      <c r="AC1162" s="330" t="s">
        <v>2737</v>
      </c>
      <c r="AD1162" s="330" t="s">
        <v>419</v>
      </c>
    </row>
    <row r="1163" ht="15.75" customHeight="1">
      <c r="A1163" s="329" t="s">
        <v>418</v>
      </c>
      <c r="B1163" s="330" t="s">
        <v>2710</v>
      </c>
      <c r="C1163" s="330">
        <v>1150.0</v>
      </c>
      <c r="D1163" s="330">
        <v>289.0</v>
      </c>
      <c r="E1163" s="330" t="s">
        <v>974</v>
      </c>
      <c r="F1163" s="330" t="s">
        <v>2758</v>
      </c>
      <c r="G1163" s="330"/>
      <c r="H1163" s="330" t="s">
        <v>962</v>
      </c>
      <c r="I1163" s="330" t="s">
        <v>2729</v>
      </c>
      <c r="J1163" s="330"/>
      <c r="K1163" s="330" t="s">
        <v>1188</v>
      </c>
      <c r="L1163" s="330" t="s">
        <v>2729</v>
      </c>
      <c r="M1163" s="330"/>
      <c r="N1163" s="330" t="s">
        <v>2719</v>
      </c>
      <c r="O1163" s="330" t="s">
        <v>2716</v>
      </c>
      <c r="P1163" s="330" t="s">
        <v>2766</v>
      </c>
      <c r="Q1163" s="330" t="s">
        <v>2717</v>
      </c>
      <c r="R1163" s="330" t="s">
        <v>2719</v>
      </c>
      <c r="S1163" s="330" t="s">
        <v>2718</v>
      </c>
      <c r="T1163" s="330" t="s">
        <v>2719</v>
      </c>
      <c r="U1163" s="330">
        <v>0.568786257689487</v>
      </c>
      <c r="V1163" s="330" t="s">
        <v>2718</v>
      </c>
      <c r="W1163" s="330" t="b">
        <v>1</v>
      </c>
      <c r="X1163" s="330">
        <v>2021.0</v>
      </c>
      <c r="Y1163" s="330" t="s">
        <v>2736</v>
      </c>
      <c r="Z1163" s="330" t="s">
        <v>2713</v>
      </c>
      <c r="AA1163" s="330"/>
      <c r="AB1163" s="332" t="s">
        <v>2730</v>
      </c>
      <c r="AC1163" s="330" t="s">
        <v>2737</v>
      </c>
      <c r="AD1163" s="330" t="s">
        <v>419</v>
      </c>
    </row>
    <row r="1164" ht="15.75" customHeight="1">
      <c r="A1164" s="329" t="s">
        <v>418</v>
      </c>
      <c r="B1164" s="330" t="s">
        <v>2710</v>
      </c>
      <c r="C1164" s="330">
        <v>1151.0</v>
      </c>
      <c r="D1164" s="330">
        <v>289.0</v>
      </c>
      <c r="E1164" s="330" t="s">
        <v>974</v>
      </c>
      <c r="F1164" s="330" t="s">
        <v>2758</v>
      </c>
      <c r="G1164" s="330"/>
      <c r="H1164" s="330" t="s">
        <v>962</v>
      </c>
      <c r="I1164" s="330" t="s">
        <v>2729</v>
      </c>
      <c r="J1164" s="330"/>
      <c r="K1164" s="330" t="s">
        <v>1188</v>
      </c>
      <c r="L1164" s="330" t="s">
        <v>2729</v>
      </c>
      <c r="M1164" s="330"/>
      <c r="N1164" s="330" t="s">
        <v>2719</v>
      </c>
      <c r="O1164" s="330" t="s">
        <v>2724</v>
      </c>
      <c r="P1164" s="330" t="s">
        <v>2766</v>
      </c>
      <c r="Q1164" s="330" t="s">
        <v>2717</v>
      </c>
      <c r="R1164" s="330" t="s">
        <v>2719</v>
      </c>
      <c r="S1164" s="330" t="s">
        <v>2718</v>
      </c>
      <c r="T1164" s="330" t="s">
        <v>2719</v>
      </c>
      <c r="U1164" s="331">
        <v>2.00630968566627E-5</v>
      </c>
      <c r="V1164" s="330" t="s">
        <v>2718</v>
      </c>
      <c r="W1164" s="330" t="b">
        <v>1</v>
      </c>
      <c r="X1164" s="330">
        <v>2021.0</v>
      </c>
      <c r="Y1164" s="330" t="s">
        <v>2736</v>
      </c>
      <c r="Z1164" s="330" t="s">
        <v>2713</v>
      </c>
      <c r="AA1164" s="330"/>
      <c r="AB1164" s="332" t="s">
        <v>2730</v>
      </c>
      <c r="AC1164" s="330" t="s">
        <v>2737</v>
      </c>
      <c r="AD1164" s="330" t="s">
        <v>419</v>
      </c>
    </row>
    <row r="1165" ht="15.75" customHeight="1">
      <c r="A1165" s="329" t="s">
        <v>418</v>
      </c>
      <c r="B1165" s="330" t="s">
        <v>2710</v>
      </c>
      <c r="C1165" s="330">
        <v>1152.0</v>
      </c>
      <c r="D1165" s="330">
        <v>289.0</v>
      </c>
      <c r="E1165" s="330" t="s">
        <v>974</v>
      </c>
      <c r="F1165" s="330" t="s">
        <v>2758</v>
      </c>
      <c r="G1165" s="330"/>
      <c r="H1165" s="330" t="s">
        <v>962</v>
      </c>
      <c r="I1165" s="330" t="s">
        <v>2729</v>
      </c>
      <c r="J1165" s="330"/>
      <c r="K1165" s="330" t="s">
        <v>1188</v>
      </c>
      <c r="L1165" s="330" t="s">
        <v>2729</v>
      </c>
      <c r="M1165" s="330"/>
      <c r="N1165" s="330" t="s">
        <v>2719</v>
      </c>
      <c r="O1165" s="330" t="s">
        <v>2721</v>
      </c>
      <c r="P1165" s="330" t="s">
        <v>2766</v>
      </c>
      <c r="Q1165" s="330" t="s">
        <v>2717</v>
      </c>
      <c r="R1165" s="330" t="s">
        <v>2719</v>
      </c>
      <c r="S1165" s="330" t="s">
        <v>2718</v>
      </c>
      <c r="T1165" s="330" t="s">
        <v>2719</v>
      </c>
      <c r="U1165" s="331">
        <v>3.98839275727938E-6</v>
      </c>
      <c r="V1165" s="330" t="s">
        <v>2718</v>
      </c>
      <c r="W1165" s="330" t="b">
        <v>1</v>
      </c>
      <c r="X1165" s="330">
        <v>2021.0</v>
      </c>
      <c r="Y1165" s="330" t="s">
        <v>2736</v>
      </c>
      <c r="Z1165" s="330" t="s">
        <v>2713</v>
      </c>
      <c r="AA1165" s="330"/>
      <c r="AB1165" s="332" t="s">
        <v>2730</v>
      </c>
      <c r="AC1165" s="330" t="s">
        <v>2737</v>
      </c>
      <c r="AD1165" s="330" t="s">
        <v>419</v>
      </c>
    </row>
    <row r="1166" ht="15.75" customHeight="1">
      <c r="A1166" s="329" t="s">
        <v>418</v>
      </c>
      <c r="B1166" s="330" t="s">
        <v>2710</v>
      </c>
      <c r="C1166" s="330">
        <v>1153.0</v>
      </c>
      <c r="D1166" s="330">
        <v>290.0</v>
      </c>
      <c r="E1166" s="330" t="s">
        <v>974</v>
      </c>
      <c r="F1166" s="330" t="s">
        <v>2759</v>
      </c>
      <c r="G1166" s="330"/>
      <c r="H1166" s="330" t="s">
        <v>962</v>
      </c>
      <c r="I1166" s="330" t="s">
        <v>2729</v>
      </c>
      <c r="J1166" s="330"/>
      <c r="K1166" s="330" t="s">
        <v>1188</v>
      </c>
      <c r="L1166" s="330" t="s">
        <v>2729</v>
      </c>
      <c r="M1166" s="330"/>
      <c r="N1166" s="330" t="s">
        <v>2719</v>
      </c>
      <c r="O1166" s="330" t="s">
        <v>2735</v>
      </c>
      <c r="P1166" s="330" t="s">
        <v>2766</v>
      </c>
      <c r="Q1166" s="330" t="s">
        <v>2717</v>
      </c>
      <c r="R1166" s="330" t="s">
        <v>2719</v>
      </c>
      <c r="S1166" s="330" t="s">
        <v>2718</v>
      </c>
      <c r="T1166" s="330" t="s">
        <v>2719</v>
      </c>
      <c r="U1166" s="330">
        <v>0.720334082776169</v>
      </c>
      <c r="V1166" s="330" t="s">
        <v>2718</v>
      </c>
      <c r="W1166" s="330" t="b">
        <v>1</v>
      </c>
      <c r="X1166" s="330">
        <v>2021.0</v>
      </c>
      <c r="Y1166" s="330" t="s">
        <v>2736</v>
      </c>
      <c r="Z1166" s="330" t="s">
        <v>2713</v>
      </c>
      <c r="AA1166" s="330"/>
      <c r="AB1166" s="332" t="s">
        <v>2767</v>
      </c>
      <c r="AC1166" s="330" t="s">
        <v>2737</v>
      </c>
      <c r="AD1166" s="330" t="s">
        <v>419</v>
      </c>
    </row>
    <row r="1167" ht="15.75" customHeight="1">
      <c r="A1167" s="329" t="s">
        <v>418</v>
      </c>
      <c r="B1167" s="330" t="s">
        <v>2710</v>
      </c>
      <c r="C1167" s="330">
        <v>1154.0</v>
      </c>
      <c r="D1167" s="330">
        <v>290.0</v>
      </c>
      <c r="E1167" s="330" t="s">
        <v>974</v>
      </c>
      <c r="F1167" s="330" t="s">
        <v>2759</v>
      </c>
      <c r="G1167" s="330"/>
      <c r="H1167" s="330" t="s">
        <v>962</v>
      </c>
      <c r="I1167" s="330" t="s">
        <v>2729</v>
      </c>
      <c r="J1167" s="330"/>
      <c r="K1167" s="330" t="s">
        <v>1188</v>
      </c>
      <c r="L1167" s="330" t="s">
        <v>2729</v>
      </c>
      <c r="M1167" s="330"/>
      <c r="N1167" s="330" t="s">
        <v>2719</v>
      </c>
      <c r="O1167" s="330" t="s">
        <v>2716</v>
      </c>
      <c r="P1167" s="330" t="s">
        <v>2766</v>
      </c>
      <c r="Q1167" s="330" t="s">
        <v>2717</v>
      </c>
      <c r="R1167" s="330" t="s">
        <v>2719</v>
      </c>
      <c r="S1167" s="330" t="s">
        <v>2718</v>
      </c>
      <c r="T1167" s="330" t="s">
        <v>2719</v>
      </c>
      <c r="U1167" s="330">
        <v>0.712921817686132</v>
      </c>
      <c r="V1167" s="330" t="s">
        <v>2718</v>
      </c>
      <c r="W1167" s="330" t="b">
        <v>1</v>
      </c>
      <c r="X1167" s="330">
        <v>2021.0</v>
      </c>
      <c r="Y1167" s="330" t="s">
        <v>2736</v>
      </c>
      <c r="Z1167" s="330" t="s">
        <v>2713</v>
      </c>
      <c r="AA1167" s="330"/>
      <c r="AB1167" s="332" t="s">
        <v>2767</v>
      </c>
      <c r="AC1167" s="330" t="s">
        <v>2737</v>
      </c>
      <c r="AD1167" s="330" t="s">
        <v>419</v>
      </c>
    </row>
    <row r="1168" ht="15.75" customHeight="1">
      <c r="A1168" s="329" t="s">
        <v>418</v>
      </c>
      <c r="B1168" s="330" t="s">
        <v>2710</v>
      </c>
      <c r="C1168" s="330">
        <v>1155.0</v>
      </c>
      <c r="D1168" s="330">
        <v>290.0</v>
      </c>
      <c r="E1168" s="330" t="s">
        <v>974</v>
      </c>
      <c r="F1168" s="330" t="s">
        <v>2759</v>
      </c>
      <c r="G1168" s="330"/>
      <c r="H1168" s="330" t="s">
        <v>962</v>
      </c>
      <c r="I1168" s="330" t="s">
        <v>2729</v>
      </c>
      <c r="J1168" s="330"/>
      <c r="K1168" s="330" t="s">
        <v>1188</v>
      </c>
      <c r="L1168" s="330" t="s">
        <v>2729</v>
      </c>
      <c r="M1168" s="330"/>
      <c r="N1168" s="330" t="s">
        <v>2719</v>
      </c>
      <c r="O1168" s="330" t="s">
        <v>2724</v>
      </c>
      <c r="P1168" s="330" t="s">
        <v>2766</v>
      </c>
      <c r="Q1168" s="330" t="s">
        <v>2717</v>
      </c>
      <c r="R1168" s="330" t="s">
        <v>2719</v>
      </c>
      <c r="S1168" s="330" t="s">
        <v>2718</v>
      </c>
      <c r="T1168" s="330" t="s">
        <v>2719</v>
      </c>
      <c r="U1168" s="331">
        <v>2.44609097330573E-5</v>
      </c>
      <c r="V1168" s="330" t="s">
        <v>2718</v>
      </c>
      <c r="W1168" s="330" t="b">
        <v>1</v>
      </c>
      <c r="X1168" s="330">
        <v>2021.0</v>
      </c>
      <c r="Y1168" s="330" t="s">
        <v>2736</v>
      </c>
      <c r="Z1168" s="330" t="s">
        <v>2713</v>
      </c>
      <c r="AA1168" s="330"/>
      <c r="AB1168" s="332" t="s">
        <v>2767</v>
      </c>
      <c r="AC1168" s="330" t="s">
        <v>2737</v>
      </c>
      <c r="AD1168" s="330" t="s">
        <v>419</v>
      </c>
    </row>
    <row r="1169" ht="15.75" customHeight="1">
      <c r="A1169" s="329" t="s">
        <v>418</v>
      </c>
      <c r="B1169" s="330" t="s">
        <v>2710</v>
      </c>
      <c r="C1169" s="330">
        <v>1156.0</v>
      </c>
      <c r="D1169" s="330">
        <v>290.0</v>
      </c>
      <c r="E1169" s="330" t="s">
        <v>974</v>
      </c>
      <c r="F1169" s="330" t="s">
        <v>2759</v>
      </c>
      <c r="G1169" s="330"/>
      <c r="H1169" s="330" t="s">
        <v>962</v>
      </c>
      <c r="I1169" s="330" t="s">
        <v>2729</v>
      </c>
      <c r="J1169" s="330"/>
      <c r="K1169" s="330" t="s">
        <v>1188</v>
      </c>
      <c r="L1169" s="330" t="s">
        <v>2729</v>
      </c>
      <c r="M1169" s="330"/>
      <c r="N1169" s="330" t="s">
        <v>2719</v>
      </c>
      <c r="O1169" s="330" t="s">
        <v>2721</v>
      </c>
      <c r="P1169" s="330" t="s">
        <v>2766</v>
      </c>
      <c r="Q1169" s="330" t="s">
        <v>2717</v>
      </c>
      <c r="R1169" s="330" t="s">
        <v>2719</v>
      </c>
      <c r="S1169" s="330" t="s">
        <v>2718</v>
      </c>
      <c r="T1169" s="330" t="s">
        <v>2719</v>
      </c>
      <c r="U1169" s="331">
        <v>4.885490946596E-6</v>
      </c>
      <c r="V1169" s="330" t="s">
        <v>2718</v>
      </c>
      <c r="W1169" s="330" t="b">
        <v>1</v>
      </c>
      <c r="X1169" s="330">
        <v>2021.0</v>
      </c>
      <c r="Y1169" s="330" t="s">
        <v>2736</v>
      </c>
      <c r="Z1169" s="330" t="s">
        <v>2713</v>
      </c>
      <c r="AA1169" s="330"/>
      <c r="AB1169" s="332" t="s">
        <v>2767</v>
      </c>
      <c r="AC1169" s="330" t="s">
        <v>2737</v>
      </c>
      <c r="AD1169" s="330" t="s">
        <v>419</v>
      </c>
    </row>
    <row r="1170" ht="15.75" customHeight="1">
      <c r="A1170" s="329" t="s">
        <v>418</v>
      </c>
      <c r="B1170" s="330" t="s">
        <v>2710</v>
      </c>
      <c r="C1170" s="330">
        <v>1157.0</v>
      </c>
      <c r="D1170" s="330">
        <v>291.0</v>
      </c>
      <c r="E1170" s="330" t="s">
        <v>974</v>
      </c>
      <c r="F1170" s="330" t="s">
        <v>2760</v>
      </c>
      <c r="G1170" s="330"/>
      <c r="H1170" s="330" t="s">
        <v>962</v>
      </c>
      <c r="I1170" s="330" t="s">
        <v>2729</v>
      </c>
      <c r="J1170" s="330"/>
      <c r="K1170" s="330" t="s">
        <v>1188</v>
      </c>
      <c r="L1170" s="330" t="s">
        <v>2729</v>
      </c>
      <c r="M1170" s="330"/>
      <c r="N1170" s="330" t="s">
        <v>2719</v>
      </c>
      <c r="O1170" s="330" t="s">
        <v>2735</v>
      </c>
      <c r="P1170" s="330" t="s">
        <v>2766</v>
      </c>
      <c r="Q1170" s="330" t="s">
        <v>2717</v>
      </c>
      <c r="R1170" s="330" t="s">
        <v>2719</v>
      </c>
      <c r="S1170" s="330" t="s">
        <v>2718</v>
      </c>
      <c r="T1170" s="330" t="s">
        <v>2719</v>
      </c>
      <c r="U1170" s="330">
        <v>1.11695161153019</v>
      </c>
      <c r="V1170" s="330" t="s">
        <v>2718</v>
      </c>
      <c r="W1170" s="330" t="b">
        <v>1</v>
      </c>
      <c r="X1170" s="330">
        <v>2021.0</v>
      </c>
      <c r="Y1170" s="330" t="s">
        <v>2736</v>
      </c>
      <c r="Z1170" s="330" t="s">
        <v>2713</v>
      </c>
      <c r="AA1170" s="330"/>
      <c r="AB1170" s="332" t="s">
        <v>2730</v>
      </c>
      <c r="AC1170" s="330" t="s">
        <v>2737</v>
      </c>
      <c r="AD1170" s="330" t="s">
        <v>419</v>
      </c>
    </row>
    <row r="1171" ht="15.75" customHeight="1">
      <c r="A1171" s="329" t="s">
        <v>418</v>
      </c>
      <c r="B1171" s="330" t="s">
        <v>2710</v>
      </c>
      <c r="C1171" s="330">
        <v>1158.0</v>
      </c>
      <c r="D1171" s="330">
        <v>291.0</v>
      </c>
      <c r="E1171" s="330" t="s">
        <v>974</v>
      </c>
      <c r="F1171" s="330" t="s">
        <v>2760</v>
      </c>
      <c r="G1171" s="330"/>
      <c r="H1171" s="330" t="s">
        <v>962</v>
      </c>
      <c r="I1171" s="330" t="s">
        <v>2729</v>
      </c>
      <c r="J1171" s="330"/>
      <c r="K1171" s="330" t="s">
        <v>1188</v>
      </c>
      <c r="L1171" s="330" t="s">
        <v>2729</v>
      </c>
      <c r="M1171" s="330"/>
      <c r="N1171" s="330" t="s">
        <v>2719</v>
      </c>
      <c r="O1171" s="330" t="s">
        <v>2716</v>
      </c>
      <c r="P1171" s="330" t="s">
        <v>2766</v>
      </c>
      <c r="Q1171" s="330" t="s">
        <v>2717</v>
      </c>
      <c r="R1171" s="330" t="s">
        <v>2719</v>
      </c>
      <c r="S1171" s="330" t="s">
        <v>2718</v>
      </c>
      <c r="T1171" s="330" t="s">
        <v>2719</v>
      </c>
      <c r="U1171" s="330">
        <v>1.10483930749561</v>
      </c>
      <c r="V1171" s="330" t="s">
        <v>2718</v>
      </c>
      <c r="W1171" s="330" t="b">
        <v>1</v>
      </c>
      <c r="X1171" s="330">
        <v>2021.0</v>
      </c>
      <c r="Y1171" s="330" t="s">
        <v>2736</v>
      </c>
      <c r="Z1171" s="330" t="s">
        <v>2713</v>
      </c>
      <c r="AA1171" s="330"/>
      <c r="AB1171" s="332" t="s">
        <v>2730</v>
      </c>
      <c r="AC1171" s="330" t="s">
        <v>2737</v>
      </c>
      <c r="AD1171" s="330" t="s">
        <v>419</v>
      </c>
    </row>
    <row r="1172" ht="15.75" customHeight="1">
      <c r="A1172" s="329" t="s">
        <v>418</v>
      </c>
      <c r="B1172" s="330" t="s">
        <v>2710</v>
      </c>
      <c r="C1172" s="330">
        <v>1159.0</v>
      </c>
      <c r="D1172" s="330">
        <v>291.0</v>
      </c>
      <c r="E1172" s="330" t="s">
        <v>974</v>
      </c>
      <c r="F1172" s="330" t="s">
        <v>2760</v>
      </c>
      <c r="G1172" s="330"/>
      <c r="H1172" s="330" t="s">
        <v>962</v>
      </c>
      <c r="I1172" s="330" t="s">
        <v>2729</v>
      </c>
      <c r="J1172" s="330"/>
      <c r="K1172" s="330" t="s">
        <v>1188</v>
      </c>
      <c r="L1172" s="330" t="s">
        <v>2729</v>
      </c>
      <c r="M1172" s="330"/>
      <c r="N1172" s="330" t="s">
        <v>2719</v>
      </c>
      <c r="O1172" s="330" t="s">
        <v>2724</v>
      </c>
      <c r="P1172" s="330" t="s">
        <v>2766</v>
      </c>
      <c r="Q1172" s="330" t="s">
        <v>2717</v>
      </c>
      <c r="R1172" s="330" t="s">
        <v>2719</v>
      </c>
      <c r="S1172" s="330" t="s">
        <v>2718</v>
      </c>
      <c r="T1172" s="330" t="s">
        <v>2719</v>
      </c>
      <c r="U1172" s="331">
        <v>3.9958895359413E-5</v>
      </c>
      <c r="V1172" s="330" t="s">
        <v>2718</v>
      </c>
      <c r="W1172" s="330" t="b">
        <v>1</v>
      </c>
      <c r="X1172" s="330">
        <v>2021.0</v>
      </c>
      <c r="Y1172" s="330" t="s">
        <v>2736</v>
      </c>
      <c r="Z1172" s="330" t="s">
        <v>2713</v>
      </c>
      <c r="AA1172" s="330"/>
      <c r="AB1172" s="332" t="s">
        <v>2730</v>
      </c>
      <c r="AC1172" s="330" t="s">
        <v>2737</v>
      </c>
      <c r="AD1172" s="330" t="s">
        <v>419</v>
      </c>
    </row>
    <row r="1173" ht="15.75" customHeight="1">
      <c r="A1173" s="329" t="s">
        <v>418</v>
      </c>
      <c r="B1173" s="330" t="s">
        <v>2710</v>
      </c>
      <c r="C1173" s="330">
        <v>1160.0</v>
      </c>
      <c r="D1173" s="330">
        <v>291.0</v>
      </c>
      <c r="E1173" s="330" t="s">
        <v>974</v>
      </c>
      <c r="F1173" s="330" t="s">
        <v>2760</v>
      </c>
      <c r="G1173" s="330"/>
      <c r="H1173" s="330" t="s">
        <v>962</v>
      </c>
      <c r="I1173" s="330" t="s">
        <v>2729</v>
      </c>
      <c r="J1173" s="330"/>
      <c r="K1173" s="330" t="s">
        <v>1188</v>
      </c>
      <c r="L1173" s="330" t="s">
        <v>2729</v>
      </c>
      <c r="M1173" s="330"/>
      <c r="N1173" s="330" t="s">
        <v>2719</v>
      </c>
      <c r="O1173" s="330" t="s">
        <v>2721</v>
      </c>
      <c r="P1173" s="330" t="s">
        <v>2766</v>
      </c>
      <c r="Q1173" s="330" t="s">
        <v>2717</v>
      </c>
      <c r="R1173" s="330" t="s">
        <v>2719</v>
      </c>
      <c r="S1173" s="330" t="s">
        <v>2718</v>
      </c>
      <c r="T1173" s="330" t="s">
        <v>2719</v>
      </c>
      <c r="U1173" s="331">
        <v>8.101060061888E-6</v>
      </c>
      <c r="V1173" s="330" t="s">
        <v>2718</v>
      </c>
      <c r="W1173" s="330" t="b">
        <v>1</v>
      </c>
      <c r="X1173" s="330">
        <v>2021.0</v>
      </c>
      <c r="Y1173" s="330" t="s">
        <v>2736</v>
      </c>
      <c r="Z1173" s="330" t="s">
        <v>2713</v>
      </c>
      <c r="AA1173" s="330"/>
      <c r="AB1173" s="332" t="s">
        <v>2730</v>
      </c>
      <c r="AC1173" s="330" t="s">
        <v>2737</v>
      </c>
      <c r="AD1173" s="330" t="s">
        <v>419</v>
      </c>
    </row>
    <row r="1174" ht="15.75" customHeight="1">
      <c r="A1174" s="329" t="s">
        <v>418</v>
      </c>
      <c r="B1174" s="330" t="s">
        <v>2710</v>
      </c>
      <c r="C1174" s="330">
        <v>1161.0</v>
      </c>
      <c r="D1174" s="330">
        <v>292.0</v>
      </c>
      <c r="E1174" s="330" t="s">
        <v>974</v>
      </c>
      <c r="F1174" s="330" t="s">
        <v>2761</v>
      </c>
      <c r="G1174" s="330"/>
      <c r="H1174" s="330" t="s">
        <v>962</v>
      </c>
      <c r="I1174" s="330" t="s">
        <v>2729</v>
      </c>
      <c r="J1174" s="330"/>
      <c r="K1174" s="330" t="s">
        <v>1188</v>
      </c>
      <c r="L1174" s="330" t="s">
        <v>2729</v>
      </c>
      <c r="M1174" s="330"/>
      <c r="N1174" s="330" t="s">
        <v>2719</v>
      </c>
      <c r="O1174" s="330" t="s">
        <v>2735</v>
      </c>
      <c r="P1174" s="330" t="s">
        <v>2766</v>
      </c>
      <c r="Q1174" s="330" t="s">
        <v>2717</v>
      </c>
      <c r="R1174" s="330" t="s">
        <v>2719</v>
      </c>
      <c r="S1174" s="330" t="s">
        <v>2718</v>
      </c>
      <c r="T1174" s="330" t="s">
        <v>2719</v>
      </c>
      <c r="U1174" s="330">
        <v>0.944066066555233</v>
      </c>
      <c r="V1174" s="330" t="s">
        <v>2718</v>
      </c>
      <c r="W1174" s="330" t="b">
        <v>1</v>
      </c>
      <c r="X1174" s="330">
        <v>2021.0</v>
      </c>
      <c r="Y1174" s="330" t="s">
        <v>2736</v>
      </c>
      <c r="Z1174" s="330" t="s">
        <v>2713</v>
      </c>
      <c r="AA1174" s="330"/>
      <c r="AB1174" s="332" t="s">
        <v>2730</v>
      </c>
      <c r="AC1174" s="330" t="s">
        <v>2737</v>
      </c>
      <c r="AD1174" s="330" t="s">
        <v>419</v>
      </c>
    </row>
    <row r="1175" ht="15.75" customHeight="1">
      <c r="A1175" s="329" t="s">
        <v>418</v>
      </c>
      <c r="B1175" s="330" t="s">
        <v>2710</v>
      </c>
      <c r="C1175" s="330">
        <v>1162.0</v>
      </c>
      <c r="D1175" s="330">
        <v>292.0</v>
      </c>
      <c r="E1175" s="330" t="s">
        <v>974</v>
      </c>
      <c r="F1175" s="330" t="s">
        <v>2761</v>
      </c>
      <c r="G1175" s="330"/>
      <c r="H1175" s="330" t="s">
        <v>962</v>
      </c>
      <c r="I1175" s="330" t="s">
        <v>2729</v>
      </c>
      <c r="J1175" s="330"/>
      <c r="K1175" s="330" t="s">
        <v>1188</v>
      </c>
      <c r="L1175" s="330" t="s">
        <v>2729</v>
      </c>
      <c r="M1175" s="330"/>
      <c r="N1175" s="330" t="s">
        <v>2719</v>
      </c>
      <c r="O1175" s="330" t="s">
        <v>2716</v>
      </c>
      <c r="P1175" s="330" t="s">
        <v>2766</v>
      </c>
      <c r="Q1175" s="330" t="s">
        <v>2717</v>
      </c>
      <c r="R1175" s="330" t="s">
        <v>2719</v>
      </c>
      <c r="S1175" s="330" t="s">
        <v>2718</v>
      </c>
      <c r="T1175" s="330" t="s">
        <v>2719</v>
      </c>
      <c r="U1175" s="330">
        <v>0.933908371149042</v>
      </c>
      <c r="V1175" s="330" t="s">
        <v>2718</v>
      </c>
      <c r="W1175" s="330" t="b">
        <v>1</v>
      </c>
      <c r="X1175" s="330">
        <v>2021.0</v>
      </c>
      <c r="Y1175" s="330" t="s">
        <v>2736</v>
      </c>
      <c r="Z1175" s="330" t="s">
        <v>2713</v>
      </c>
      <c r="AA1175" s="330"/>
      <c r="AB1175" s="332" t="s">
        <v>2730</v>
      </c>
      <c r="AC1175" s="330" t="s">
        <v>2737</v>
      </c>
      <c r="AD1175" s="330" t="s">
        <v>419</v>
      </c>
    </row>
    <row r="1176" ht="15.75" customHeight="1">
      <c r="A1176" s="329" t="s">
        <v>418</v>
      </c>
      <c r="B1176" s="330" t="s">
        <v>2710</v>
      </c>
      <c r="C1176" s="330">
        <v>1163.0</v>
      </c>
      <c r="D1176" s="330">
        <v>292.0</v>
      </c>
      <c r="E1176" s="330" t="s">
        <v>974</v>
      </c>
      <c r="F1176" s="330" t="s">
        <v>2761</v>
      </c>
      <c r="G1176" s="330"/>
      <c r="H1176" s="330" t="s">
        <v>962</v>
      </c>
      <c r="I1176" s="330" t="s">
        <v>2729</v>
      </c>
      <c r="J1176" s="330"/>
      <c r="K1176" s="330" t="s">
        <v>1188</v>
      </c>
      <c r="L1176" s="330" t="s">
        <v>2729</v>
      </c>
      <c r="M1176" s="330"/>
      <c r="N1176" s="330" t="s">
        <v>2719</v>
      </c>
      <c r="O1176" s="330" t="s">
        <v>2724</v>
      </c>
      <c r="P1176" s="330" t="s">
        <v>2766</v>
      </c>
      <c r="Q1176" s="330" t="s">
        <v>2717</v>
      </c>
      <c r="R1176" s="330" t="s">
        <v>2719</v>
      </c>
      <c r="S1176" s="330" t="s">
        <v>2718</v>
      </c>
      <c r="T1176" s="330" t="s">
        <v>2719</v>
      </c>
      <c r="U1176" s="331">
        <v>3.351587227846E-5</v>
      </c>
      <c r="V1176" s="330" t="s">
        <v>2718</v>
      </c>
      <c r="W1176" s="330" t="b">
        <v>1</v>
      </c>
      <c r="X1176" s="330">
        <v>2021.0</v>
      </c>
      <c r="Y1176" s="330" t="s">
        <v>2736</v>
      </c>
      <c r="Z1176" s="330" t="s">
        <v>2713</v>
      </c>
      <c r="AA1176" s="330"/>
      <c r="AB1176" s="332" t="s">
        <v>2730</v>
      </c>
      <c r="AC1176" s="330" t="s">
        <v>2737</v>
      </c>
      <c r="AD1176" s="330" t="s">
        <v>419</v>
      </c>
    </row>
    <row r="1177" ht="15.75" customHeight="1">
      <c r="A1177" s="329" t="s">
        <v>418</v>
      </c>
      <c r="B1177" s="330" t="s">
        <v>2710</v>
      </c>
      <c r="C1177" s="330">
        <v>1164.0</v>
      </c>
      <c r="D1177" s="330">
        <v>292.0</v>
      </c>
      <c r="E1177" s="330" t="s">
        <v>974</v>
      </c>
      <c r="F1177" s="330" t="s">
        <v>2761</v>
      </c>
      <c r="G1177" s="330"/>
      <c r="H1177" s="330" t="s">
        <v>962</v>
      </c>
      <c r="I1177" s="330" t="s">
        <v>2729</v>
      </c>
      <c r="J1177" s="330"/>
      <c r="K1177" s="330" t="s">
        <v>1188</v>
      </c>
      <c r="L1177" s="330" t="s">
        <v>2729</v>
      </c>
      <c r="M1177" s="330"/>
      <c r="N1177" s="330" t="s">
        <v>2719</v>
      </c>
      <c r="O1177" s="330" t="s">
        <v>2721</v>
      </c>
      <c r="P1177" s="330" t="s">
        <v>2766</v>
      </c>
      <c r="Q1177" s="330" t="s">
        <v>2717</v>
      </c>
      <c r="R1177" s="330" t="s">
        <v>2719</v>
      </c>
      <c r="S1177" s="330" t="s">
        <v>2718</v>
      </c>
      <c r="T1177" s="330" t="s">
        <v>2719</v>
      </c>
      <c r="U1177" s="331">
        <v>6.755412777908E-6</v>
      </c>
      <c r="V1177" s="330" t="s">
        <v>2718</v>
      </c>
      <c r="W1177" s="330" t="b">
        <v>1</v>
      </c>
      <c r="X1177" s="330">
        <v>2021.0</v>
      </c>
      <c r="Y1177" s="330" t="s">
        <v>2736</v>
      </c>
      <c r="Z1177" s="330" t="s">
        <v>2713</v>
      </c>
      <c r="AA1177" s="330"/>
      <c r="AB1177" s="332" t="s">
        <v>2730</v>
      </c>
      <c r="AC1177" s="330" t="s">
        <v>2737</v>
      </c>
      <c r="AD1177" s="330" t="s">
        <v>419</v>
      </c>
    </row>
    <row r="1178" ht="15.75" customHeight="1">
      <c r="A1178" s="329" t="s">
        <v>418</v>
      </c>
      <c r="B1178" s="330" t="s">
        <v>2710</v>
      </c>
      <c r="C1178" s="330">
        <v>1165.0</v>
      </c>
      <c r="D1178" s="330">
        <v>293.0</v>
      </c>
      <c r="E1178" s="330" t="s">
        <v>974</v>
      </c>
      <c r="F1178" s="330" t="s">
        <v>2762</v>
      </c>
      <c r="G1178" s="330"/>
      <c r="H1178" s="330" t="s">
        <v>962</v>
      </c>
      <c r="I1178" s="330" t="s">
        <v>2729</v>
      </c>
      <c r="J1178" s="330"/>
      <c r="K1178" s="330" t="s">
        <v>1188</v>
      </c>
      <c r="L1178" s="330" t="s">
        <v>2729</v>
      </c>
      <c r="M1178" s="330"/>
      <c r="N1178" s="330" t="s">
        <v>2719</v>
      </c>
      <c r="O1178" s="330" t="s">
        <v>2735</v>
      </c>
      <c r="P1178" s="330" t="s">
        <v>2766</v>
      </c>
      <c r="Q1178" s="330" t="s">
        <v>2717</v>
      </c>
      <c r="R1178" s="330" t="s">
        <v>2719</v>
      </c>
      <c r="S1178" s="330" t="s">
        <v>2718</v>
      </c>
      <c r="T1178" s="330" t="s">
        <v>2719</v>
      </c>
      <c r="U1178" s="330">
        <v>0.895513560450246</v>
      </c>
      <c r="V1178" s="330" t="s">
        <v>2718</v>
      </c>
      <c r="W1178" s="330" t="b">
        <v>1</v>
      </c>
      <c r="X1178" s="330">
        <v>2021.0</v>
      </c>
      <c r="Y1178" s="330" t="s">
        <v>2736</v>
      </c>
      <c r="Z1178" s="330" t="s">
        <v>2713</v>
      </c>
      <c r="AA1178" s="330"/>
      <c r="AB1178" s="332" t="s">
        <v>2730</v>
      </c>
      <c r="AC1178" s="330" t="s">
        <v>2737</v>
      </c>
      <c r="AD1178" s="330" t="s">
        <v>419</v>
      </c>
    </row>
    <row r="1179" ht="15.75" customHeight="1">
      <c r="A1179" s="329" t="s">
        <v>418</v>
      </c>
      <c r="B1179" s="330" t="s">
        <v>2710</v>
      </c>
      <c r="C1179" s="330">
        <v>1166.0</v>
      </c>
      <c r="D1179" s="330">
        <v>293.0</v>
      </c>
      <c r="E1179" s="330" t="s">
        <v>974</v>
      </c>
      <c r="F1179" s="330" t="s">
        <v>2762</v>
      </c>
      <c r="G1179" s="330"/>
      <c r="H1179" s="330" t="s">
        <v>962</v>
      </c>
      <c r="I1179" s="330" t="s">
        <v>2729</v>
      </c>
      <c r="J1179" s="330"/>
      <c r="K1179" s="330" t="s">
        <v>1188</v>
      </c>
      <c r="L1179" s="330" t="s">
        <v>2729</v>
      </c>
      <c r="M1179" s="330"/>
      <c r="N1179" s="330" t="s">
        <v>2719</v>
      </c>
      <c r="O1179" s="330" t="s">
        <v>2716</v>
      </c>
      <c r="P1179" s="330" t="s">
        <v>2766</v>
      </c>
      <c r="Q1179" s="330" t="s">
        <v>2717</v>
      </c>
      <c r="R1179" s="330" t="s">
        <v>2719</v>
      </c>
      <c r="S1179" s="330" t="s">
        <v>2718</v>
      </c>
      <c r="T1179" s="330" t="s">
        <v>2719</v>
      </c>
      <c r="U1179" s="330">
        <v>0.881823363040128</v>
      </c>
      <c r="V1179" s="330" t="s">
        <v>2718</v>
      </c>
      <c r="W1179" s="330" t="b">
        <v>1</v>
      </c>
      <c r="X1179" s="330">
        <v>2021.0</v>
      </c>
      <c r="Y1179" s="330" t="s">
        <v>2736</v>
      </c>
      <c r="Z1179" s="330" t="s">
        <v>2713</v>
      </c>
      <c r="AA1179" s="330"/>
      <c r="AB1179" s="332" t="s">
        <v>2730</v>
      </c>
      <c r="AC1179" s="330" t="s">
        <v>2737</v>
      </c>
      <c r="AD1179" s="330" t="s">
        <v>419</v>
      </c>
    </row>
    <row r="1180" ht="15.75" customHeight="1">
      <c r="A1180" s="329" t="s">
        <v>418</v>
      </c>
      <c r="B1180" s="330" t="s">
        <v>2710</v>
      </c>
      <c r="C1180" s="330">
        <v>1167.0</v>
      </c>
      <c r="D1180" s="330">
        <v>293.0</v>
      </c>
      <c r="E1180" s="330" t="s">
        <v>974</v>
      </c>
      <c r="F1180" s="330" t="s">
        <v>2762</v>
      </c>
      <c r="G1180" s="330"/>
      <c r="H1180" s="330" t="s">
        <v>962</v>
      </c>
      <c r="I1180" s="330" t="s">
        <v>2729</v>
      </c>
      <c r="J1180" s="330"/>
      <c r="K1180" s="330" t="s">
        <v>1188</v>
      </c>
      <c r="L1180" s="330" t="s">
        <v>2729</v>
      </c>
      <c r="M1180" s="330"/>
      <c r="N1180" s="330" t="s">
        <v>2719</v>
      </c>
      <c r="O1180" s="330" t="s">
        <v>2724</v>
      </c>
      <c r="P1180" s="330" t="s">
        <v>2766</v>
      </c>
      <c r="Q1180" s="330" t="s">
        <v>2717</v>
      </c>
      <c r="R1180" s="330" t="s">
        <v>2719</v>
      </c>
      <c r="S1180" s="330" t="s">
        <v>2718</v>
      </c>
      <c r="T1180" s="330" t="s">
        <v>2719</v>
      </c>
      <c r="U1180" s="331">
        <v>4.559263091135E-5</v>
      </c>
      <c r="V1180" s="330" t="s">
        <v>2718</v>
      </c>
      <c r="W1180" s="330" t="b">
        <v>1</v>
      </c>
      <c r="X1180" s="330">
        <v>2021.0</v>
      </c>
      <c r="Y1180" s="330" t="s">
        <v>2736</v>
      </c>
      <c r="Z1180" s="330" t="s">
        <v>2713</v>
      </c>
      <c r="AA1180" s="330"/>
      <c r="AB1180" s="332" t="s">
        <v>2730</v>
      </c>
      <c r="AC1180" s="330" t="s">
        <v>2737</v>
      </c>
      <c r="AD1180" s="330" t="s">
        <v>419</v>
      </c>
    </row>
    <row r="1181" ht="15.75" customHeight="1">
      <c r="A1181" s="329" t="s">
        <v>418</v>
      </c>
      <c r="B1181" s="330" t="s">
        <v>2710</v>
      </c>
      <c r="C1181" s="330">
        <v>1168.0</v>
      </c>
      <c r="D1181" s="330">
        <v>293.0</v>
      </c>
      <c r="E1181" s="330" t="s">
        <v>974</v>
      </c>
      <c r="F1181" s="330" t="s">
        <v>2762</v>
      </c>
      <c r="G1181" s="330"/>
      <c r="H1181" s="330" t="s">
        <v>962</v>
      </c>
      <c r="I1181" s="330" t="s">
        <v>2729</v>
      </c>
      <c r="J1181" s="330"/>
      <c r="K1181" s="330" t="s">
        <v>1188</v>
      </c>
      <c r="L1181" s="330" t="s">
        <v>2729</v>
      </c>
      <c r="M1181" s="330"/>
      <c r="N1181" s="330" t="s">
        <v>2719</v>
      </c>
      <c r="O1181" s="330" t="s">
        <v>2721</v>
      </c>
      <c r="P1181" s="330" t="s">
        <v>2766</v>
      </c>
      <c r="Q1181" s="330" t="s">
        <v>2717</v>
      </c>
      <c r="R1181" s="330" t="s">
        <v>2719</v>
      </c>
      <c r="S1181" s="330" t="s">
        <v>2718</v>
      </c>
      <c r="T1181" s="330" t="s">
        <v>2719</v>
      </c>
      <c r="U1181" s="331">
        <v>4.312667304608E-6</v>
      </c>
      <c r="V1181" s="330" t="s">
        <v>2718</v>
      </c>
      <c r="W1181" s="330" t="b">
        <v>1</v>
      </c>
      <c r="X1181" s="330">
        <v>2021.0</v>
      </c>
      <c r="Y1181" s="330" t="s">
        <v>2736</v>
      </c>
      <c r="Z1181" s="330" t="s">
        <v>2713</v>
      </c>
      <c r="AA1181" s="330"/>
      <c r="AB1181" s="332" t="s">
        <v>2730</v>
      </c>
      <c r="AC1181" s="330" t="s">
        <v>2737</v>
      </c>
      <c r="AD1181" s="330" t="s">
        <v>419</v>
      </c>
    </row>
    <row r="1182" ht="15.75" customHeight="1">
      <c r="A1182" s="329" t="s">
        <v>418</v>
      </c>
      <c r="B1182" s="330" t="s">
        <v>2710</v>
      </c>
      <c r="C1182" s="330">
        <v>1169.0</v>
      </c>
      <c r="D1182" s="330">
        <v>294.0</v>
      </c>
      <c r="E1182" s="330" t="s">
        <v>974</v>
      </c>
      <c r="F1182" s="330" t="s">
        <v>2763</v>
      </c>
      <c r="G1182" s="330"/>
      <c r="H1182" s="330" t="s">
        <v>962</v>
      </c>
      <c r="I1182" s="330" t="s">
        <v>2729</v>
      </c>
      <c r="J1182" s="330"/>
      <c r="K1182" s="330" t="s">
        <v>1188</v>
      </c>
      <c r="L1182" s="330" t="s">
        <v>2729</v>
      </c>
      <c r="M1182" s="330"/>
      <c r="N1182" s="330" t="s">
        <v>2719</v>
      </c>
      <c r="O1182" s="330" t="s">
        <v>2735</v>
      </c>
      <c r="P1182" s="330" t="s">
        <v>2766</v>
      </c>
      <c r="Q1182" s="330" t="s">
        <v>2717</v>
      </c>
      <c r="R1182" s="330" t="s">
        <v>2719</v>
      </c>
      <c r="S1182" s="330" t="s">
        <v>2718</v>
      </c>
      <c r="T1182" s="330" t="s">
        <v>2719</v>
      </c>
      <c r="U1182" s="330">
        <v>1.01213037462562</v>
      </c>
      <c r="V1182" s="330" t="s">
        <v>2718</v>
      </c>
      <c r="W1182" s="330" t="b">
        <v>1</v>
      </c>
      <c r="X1182" s="330">
        <v>2021.0</v>
      </c>
      <c r="Y1182" s="330" t="s">
        <v>2736</v>
      </c>
      <c r="Z1182" s="330" t="s">
        <v>2713</v>
      </c>
      <c r="AA1182" s="330"/>
      <c r="AB1182" s="332" t="s">
        <v>2730</v>
      </c>
      <c r="AC1182" s="330" t="s">
        <v>2737</v>
      </c>
      <c r="AD1182" s="330" t="s">
        <v>419</v>
      </c>
    </row>
    <row r="1183" ht="15.75" customHeight="1">
      <c r="A1183" s="329" t="s">
        <v>418</v>
      </c>
      <c r="B1183" s="330" t="s">
        <v>2710</v>
      </c>
      <c r="C1183" s="330">
        <v>1170.0</v>
      </c>
      <c r="D1183" s="330">
        <v>294.0</v>
      </c>
      <c r="E1183" s="330" t="s">
        <v>974</v>
      </c>
      <c r="F1183" s="330" t="s">
        <v>2763</v>
      </c>
      <c r="G1183" s="330"/>
      <c r="H1183" s="330" t="s">
        <v>962</v>
      </c>
      <c r="I1183" s="330" t="s">
        <v>2729</v>
      </c>
      <c r="J1183" s="330"/>
      <c r="K1183" s="330" t="s">
        <v>1188</v>
      </c>
      <c r="L1183" s="330" t="s">
        <v>2729</v>
      </c>
      <c r="M1183" s="330"/>
      <c r="N1183" s="330" t="s">
        <v>2719</v>
      </c>
      <c r="O1183" s="330" t="s">
        <v>2716</v>
      </c>
      <c r="P1183" s="330" t="s">
        <v>2766</v>
      </c>
      <c r="Q1183" s="330" t="s">
        <v>2717</v>
      </c>
      <c r="R1183" s="330" t="s">
        <v>2719</v>
      </c>
      <c r="S1183" s="330" t="s">
        <v>2718</v>
      </c>
      <c r="T1183" s="330" t="s">
        <v>2719</v>
      </c>
      <c r="U1183" s="330">
        <v>0.995838704764064</v>
      </c>
      <c r="V1183" s="330" t="s">
        <v>2718</v>
      </c>
      <c r="W1183" s="330" t="b">
        <v>1</v>
      </c>
      <c r="X1183" s="330">
        <v>2021.0</v>
      </c>
      <c r="Y1183" s="330" t="s">
        <v>2736</v>
      </c>
      <c r="Z1183" s="330" t="s">
        <v>2713</v>
      </c>
      <c r="AA1183" s="330"/>
      <c r="AB1183" s="332" t="s">
        <v>2730</v>
      </c>
      <c r="AC1183" s="330" t="s">
        <v>2737</v>
      </c>
      <c r="AD1183" s="330" t="s">
        <v>419</v>
      </c>
    </row>
    <row r="1184" ht="15.75" customHeight="1">
      <c r="A1184" s="329" t="s">
        <v>418</v>
      </c>
      <c r="B1184" s="330" t="s">
        <v>2710</v>
      </c>
      <c r="C1184" s="330">
        <v>1171.0</v>
      </c>
      <c r="D1184" s="330">
        <v>294.0</v>
      </c>
      <c r="E1184" s="330" t="s">
        <v>974</v>
      </c>
      <c r="F1184" s="330" t="s">
        <v>2763</v>
      </c>
      <c r="G1184" s="330"/>
      <c r="H1184" s="330" t="s">
        <v>962</v>
      </c>
      <c r="I1184" s="330" t="s">
        <v>2729</v>
      </c>
      <c r="J1184" s="330"/>
      <c r="K1184" s="330" t="s">
        <v>1188</v>
      </c>
      <c r="L1184" s="330" t="s">
        <v>2729</v>
      </c>
      <c r="M1184" s="330"/>
      <c r="N1184" s="330" t="s">
        <v>2719</v>
      </c>
      <c r="O1184" s="330" t="s">
        <v>2724</v>
      </c>
      <c r="P1184" s="330" t="s">
        <v>2766</v>
      </c>
      <c r="Q1184" s="330" t="s">
        <v>2717</v>
      </c>
      <c r="R1184" s="330" t="s">
        <v>2719</v>
      </c>
      <c r="S1184" s="330" t="s">
        <v>2718</v>
      </c>
      <c r="T1184" s="330" t="s">
        <v>2719</v>
      </c>
      <c r="U1184" s="331">
        <v>5.42585882678318E-5</v>
      </c>
      <c r="V1184" s="330" t="s">
        <v>2718</v>
      </c>
      <c r="W1184" s="330" t="b">
        <v>1</v>
      </c>
      <c r="X1184" s="330">
        <v>2021.0</v>
      </c>
      <c r="Y1184" s="330" t="s">
        <v>2736</v>
      </c>
      <c r="Z1184" s="330" t="s">
        <v>2713</v>
      </c>
      <c r="AA1184" s="330"/>
      <c r="AB1184" s="332" t="s">
        <v>2730</v>
      </c>
      <c r="AC1184" s="330" t="s">
        <v>2737</v>
      </c>
      <c r="AD1184" s="330" t="s">
        <v>419</v>
      </c>
    </row>
    <row r="1185" ht="15.75" customHeight="1">
      <c r="A1185" s="329" t="s">
        <v>418</v>
      </c>
      <c r="B1185" s="330" t="s">
        <v>2710</v>
      </c>
      <c r="C1185" s="330">
        <v>1172.0</v>
      </c>
      <c r="D1185" s="330">
        <v>294.0</v>
      </c>
      <c r="E1185" s="330" t="s">
        <v>974</v>
      </c>
      <c r="F1185" s="330" t="s">
        <v>2763</v>
      </c>
      <c r="G1185" s="330"/>
      <c r="H1185" s="330" t="s">
        <v>962</v>
      </c>
      <c r="I1185" s="330" t="s">
        <v>2729</v>
      </c>
      <c r="J1185" s="330"/>
      <c r="K1185" s="330" t="s">
        <v>1188</v>
      </c>
      <c r="L1185" s="330" t="s">
        <v>2729</v>
      </c>
      <c r="M1185" s="330"/>
      <c r="N1185" s="330" t="s">
        <v>2719</v>
      </c>
      <c r="O1185" s="330" t="s">
        <v>2721</v>
      </c>
      <c r="P1185" s="330" t="s">
        <v>2766</v>
      </c>
      <c r="Q1185" s="330" t="s">
        <v>2717</v>
      </c>
      <c r="R1185" s="330" t="s">
        <v>2719</v>
      </c>
      <c r="S1185" s="330" t="s">
        <v>2718</v>
      </c>
      <c r="T1185" s="330" t="s">
        <v>2719</v>
      </c>
      <c r="U1185" s="331">
        <v>5.085490946596E-6</v>
      </c>
      <c r="V1185" s="330" t="s">
        <v>2718</v>
      </c>
      <c r="W1185" s="330" t="b">
        <v>1</v>
      </c>
      <c r="X1185" s="330">
        <v>2021.0</v>
      </c>
      <c r="Y1185" s="330" t="s">
        <v>2736</v>
      </c>
      <c r="Z1185" s="330" t="s">
        <v>2713</v>
      </c>
      <c r="AA1185" s="330"/>
      <c r="AB1185" s="332" t="s">
        <v>2730</v>
      </c>
      <c r="AC1185" s="330" t="s">
        <v>2737</v>
      </c>
      <c r="AD1185" s="330" t="s">
        <v>419</v>
      </c>
    </row>
    <row r="1186" ht="15.75" customHeight="1">
      <c r="A1186" s="329" t="s">
        <v>418</v>
      </c>
      <c r="B1186" s="330" t="s">
        <v>2710</v>
      </c>
      <c r="C1186" s="330">
        <v>1173.0</v>
      </c>
      <c r="D1186" s="330">
        <v>295.0</v>
      </c>
      <c r="E1186" s="330" t="s">
        <v>974</v>
      </c>
      <c r="F1186" s="330" t="s">
        <v>2764</v>
      </c>
      <c r="G1186" s="330"/>
      <c r="H1186" s="330" t="s">
        <v>962</v>
      </c>
      <c r="I1186" s="330" t="s">
        <v>2729</v>
      </c>
      <c r="J1186" s="330"/>
      <c r="K1186" s="330" t="s">
        <v>1188</v>
      </c>
      <c r="L1186" s="330" t="s">
        <v>2729</v>
      </c>
      <c r="M1186" s="330"/>
      <c r="N1186" s="330" t="s">
        <v>2719</v>
      </c>
      <c r="O1186" s="330" t="s">
        <v>2735</v>
      </c>
      <c r="P1186" s="330" t="s">
        <v>2766</v>
      </c>
      <c r="Q1186" s="330" t="s">
        <v>2717</v>
      </c>
      <c r="R1186" s="330" t="s">
        <v>2719</v>
      </c>
      <c r="S1186" s="330" t="s">
        <v>2718</v>
      </c>
      <c r="T1186" s="330" t="s">
        <v>2719</v>
      </c>
      <c r="U1186" s="330">
        <v>1.00735602660096</v>
      </c>
      <c r="V1186" s="330" t="s">
        <v>2718</v>
      </c>
      <c r="W1186" s="330" t="b">
        <v>1</v>
      </c>
      <c r="X1186" s="330">
        <v>2021.0</v>
      </c>
      <c r="Y1186" s="330" t="s">
        <v>2736</v>
      </c>
      <c r="Z1186" s="330" t="s">
        <v>2713</v>
      </c>
      <c r="AA1186" s="330"/>
      <c r="AB1186" s="332" t="s">
        <v>2730</v>
      </c>
      <c r="AC1186" s="330" t="s">
        <v>2737</v>
      </c>
      <c r="AD1186" s="330" t="s">
        <v>419</v>
      </c>
    </row>
    <row r="1187" ht="15.75" customHeight="1">
      <c r="A1187" s="329" t="s">
        <v>418</v>
      </c>
      <c r="B1187" s="330" t="s">
        <v>2710</v>
      </c>
      <c r="C1187" s="330">
        <v>1174.0</v>
      </c>
      <c r="D1187" s="330">
        <v>295.0</v>
      </c>
      <c r="E1187" s="330" t="s">
        <v>974</v>
      </c>
      <c r="F1187" s="330" t="s">
        <v>2764</v>
      </c>
      <c r="G1187" s="330"/>
      <c r="H1187" s="330" t="s">
        <v>962</v>
      </c>
      <c r="I1187" s="330" t="s">
        <v>2729</v>
      </c>
      <c r="J1187" s="330"/>
      <c r="K1187" s="330" t="s">
        <v>1188</v>
      </c>
      <c r="L1187" s="330" t="s">
        <v>2729</v>
      </c>
      <c r="M1187" s="330"/>
      <c r="N1187" s="330" t="s">
        <v>2719</v>
      </c>
      <c r="O1187" s="330" t="s">
        <v>2716</v>
      </c>
      <c r="P1187" s="330" t="s">
        <v>2766</v>
      </c>
      <c r="Q1187" s="330" t="s">
        <v>2717</v>
      </c>
      <c r="R1187" s="330" t="s">
        <v>2719</v>
      </c>
      <c r="S1187" s="330" t="s">
        <v>2718</v>
      </c>
      <c r="T1187" s="330" t="s">
        <v>2719</v>
      </c>
      <c r="U1187" s="330">
        <v>0.991170923422024</v>
      </c>
      <c r="V1187" s="330" t="s">
        <v>2718</v>
      </c>
      <c r="W1187" s="330" t="b">
        <v>1</v>
      </c>
      <c r="X1187" s="330">
        <v>2021.0</v>
      </c>
      <c r="Y1187" s="330" t="s">
        <v>2736</v>
      </c>
      <c r="Z1187" s="330" t="s">
        <v>2713</v>
      </c>
      <c r="AA1187" s="330"/>
      <c r="AB1187" s="332" t="s">
        <v>2730</v>
      </c>
      <c r="AC1187" s="330" t="s">
        <v>2737</v>
      </c>
      <c r="AD1187" s="330" t="s">
        <v>419</v>
      </c>
    </row>
    <row r="1188" ht="15.75" customHeight="1">
      <c r="A1188" s="329" t="s">
        <v>418</v>
      </c>
      <c r="B1188" s="330" t="s">
        <v>2710</v>
      </c>
      <c r="C1188" s="330">
        <v>1175.0</v>
      </c>
      <c r="D1188" s="330">
        <v>295.0</v>
      </c>
      <c r="E1188" s="330" t="s">
        <v>974</v>
      </c>
      <c r="F1188" s="330" t="s">
        <v>2764</v>
      </c>
      <c r="G1188" s="330"/>
      <c r="H1188" s="330" t="s">
        <v>962</v>
      </c>
      <c r="I1188" s="330" t="s">
        <v>2729</v>
      </c>
      <c r="J1188" s="330"/>
      <c r="K1188" s="330" t="s">
        <v>1188</v>
      </c>
      <c r="L1188" s="330" t="s">
        <v>2729</v>
      </c>
      <c r="M1188" s="330"/>
      <c r="N1188" s="330" t="s">
        <v>2719</v>
      </c>
      <c r="O1188" s="330" t="s">
        <v>2724</v>
      </c>
      <c r="P1188" s="330" t="s">
        <v>2766</v>
      </c>
      <c r="Q1188" s="330" t="s">
        <v>2717</v>
      </c>
      <c r="R1188" s="330" t="s">
        <v>2719</v>
      </c>
      <c r="S1188" s="330" t="s">
        <v>2718</v>
      </c>
      <c r="T1188" s="330" t="s">
        <v>2719</v>
      </c>
      <c r="U1188" s="331">
        <v>5.38967873194587E-5</v>
      </c>
      <c r="V1188" s="330" t="s">
        <v>2718</v>
      </c>
      <c r="W1188" s="330" t="b">
        <v>1</v>
      </c>
      <c r="X1188" s="330">
        <v>2021.0</v>
      </c>
      <c r="Y1188" s="330" t="s">
        <v>2736</v>
      </c>
      <c r="Z1188" s="330" t="s">
        <v>2713</v>
      </c>
      <c r="AA1188" s="330"/>
      <c r="AB1188" s="332" t="s">
        <v>2730</v>
      </c>
      <c r="AC1188" s="330" t="s">
        <v>2737</v>
      </c>
      <c r="AD1188" s="330" t="s">
        <v>419</v>
      </c>
    </row>
    <row r="1189" ht="15.75" customHeight="1">
      <c r="A1189" s="329" t="s">
        <v>418</v>
      </c>
      <c r="B1189" s="330" t="s">
        <v>2710</v>
      </c>
      <c r="C1189" s="330">
        <v>1176.0</v>
      </c>
      <c r="D1189" s="330">
        <v>295.0</v>
      </c>
      <c r="E1189" s="330" t="s">
        <v>974</v>
      </c>
      <c r="F1189" s="330" t="s">
        <v>2764</v>
      </c>
      <c r="G1189" s="330"/>
      <c r="H1189" s="330" t="s">
        <v>962</v>
      </c>
      <c r="I1189" s="330" t="s">
        <v>2729</v>
      </c>
      <c r="J1189" s="330"/>
      <c r="K1189" s="330" t="s">
        <v>1188</v>
      </c>
      <c r="L1189" s="330" t="s">
        <v>2729</v>
      </c>
      <c r="M1189" s="330"/>
      <c r="N1189" s="330" t="s">
        <v>2719</v>
      </c>
      <c r="O1189" s="330" t="s">
        <v>2721</v>
      </c>
      <c r="P1189" s="330" t="s">
        <v>2766</v>
      </c>
      <c r="Q1189" s="330" t="s">
        <v>2717</v>
      </c>
      <c r="R1189" s="330" t="s">
        <v>2719</v>
      </c>
      <c r="S1189" s="330" t="s">
        <v>2718</v>
      </c>
      <c r="T1189" s="330" t="s">
        <v>2719</v>
      </c>
      <c r="U1189" s="331">
        <v>5.085490946596E-6</v>
      </c>
      <c r="V1189" s="330" t="s">
        <v>2718</v>
      </c>
      <c r="W1189" s="330" t="b">
        <v>1</v>
      </c>
      <c r="X1189" s="330">
        <v>2021.0</v>
      </c>
      <c r="Y1189" s="330" t="s">
        <v>2736</v>
      </c>
      <c r="Z1189" s="330" t="s">
        <v>2713</v>
      </c>
      <c r="AA1189" s="330"/>
      <c r="AB1189" s="332" t="s">
        <v>2730</v>
      </c>
      <c r="AC1189" s="330" t="s">
        <v>2737</v>
      </c>
      <c r="AD1189" s="330" t="s">
        <v>419</v>
      </c>
    </row>
    <row r="1190" ht="15.75" customHeight="1">
      <c r="A1190" s="329" t="s">
        <v>418</v>
      </c>
      <c r="B1190" s="330" t="s">
        <v>2710</v>
      </c>
      <c r="C1190" s="330">
        <v>1177.0</v>
      </c>
      <c r="D1190" s="330">
        <v>296.0</v>
      </c>
      <c r="E1190" s="330" t="s">
        <v>974</v>
      </c>
      <c r="F1190" s="330" t="s">
        <v>2765</v>
      </c>
      <c r="G1190" s="330"/>
      <c r="H1190" s="330" t="s">
        <v>962</v>
      </c>
      <c r="I1190" s="330" t="s">
        <v>2729</v>
      </c>
      <c r="J1190" s="330"/>
      <c r="K1190" s="330" t="s">
        <v>1188</v>
      </c>
      <c r="L1190" s="330" t="s">
        <v>2729</v>
      </c>
      <c r="M1190" s="330"/>
      <c r="N1190" s="330" t="s">
        <v>2719</v>
      </c>
      <c r="O1190" s="330" t="s">
        <v>2735</v>
      </c>
      <c r="P1190" s="330" t="s">
        <v>2766</v>
      </c>
      <c r="Q1190" s="330" t="s">
        <v>2717</v>
      </c>
      <c r="R1190" s="330" t="s">
        <v>2719</v>
      </c>
      <c r="S1190" s="330" t="s">
        <v>2718</v>
      </c>
      <c r="T1190" s="330" t="s">
        <v>2719</v>
      </c>
      <c r="U1190" s="330">
        <v>0.980608781876421</v>
      </c>
      <c r="V1190" s="330" t="s">
        <v>2718</v>
      </c>
      <c r="W1190" s="330" t="b">
        <v>1</v>
      </c>
      <c r="X1190" s="330">
        <v>2021.0</v>
      </c>
      <c r="Y1190" s="330" t="s">
        <v>2736</v>
      </c>
      <c r="Z1190" s="330" t="s">
        <v>2713</v>
      </c>
      <c r="AA1190" s="330"/>
      <c r="AB1190" s="332" t="s">
        <v>2730</v>
      </c>
      <c r="AC1190" s="330" t="s">
        <v>2737</v>
      </c>
      <c r="AD1190" s="330" t="s">
        <v>419</v>
      </c>
    </row>
    <row r="1191" ht="15.75" customHeight="1">
      <c r="A1191" s="329" t="s">
        <v>418</v>
      </c>
      <c r="B1191" s="330" t="s">
        <v>2710</v>
      </c>
      <c r="C1191" s="330">
        <v>1178.0</v>
      </c>
      <c r="D1191" s="330">
        <v>296.0</v>
      </c>
      <c r="E1191" s="330" t="s">
        <v>974</v>
      </c>
      <c r="F1191" s="330" t="s">
        <v>2765</v>
      </c>
      <c r="G1191" s="330"/>
      <c r="H1191" s="330" t="s">
        <v>962</v>
      </c>
      <c r="I1191" s="330" t="s">
        <v>2729</v>
      </c>
      <c r="J1191" s="330"/>
      <c r="K1191" s="330" t="s">
        <v>1188</v>
      </c>
      <c r="L1191" s="330" t="s">
        <v>2729</v>
      </c>
      <c r="M1191" s="330"/>
      <c r="N1191" s="330" t="s">
        <v>2719</v>
      </c>
      <c r="O1191" s="330" t="s">
        <v>2716</v>
      </c>
      <c r="P1191" s="330" t="s">
        <v>2766</v>
      </c>
      <c r="Q1191" s="330" t="s">
        <v>2717</v>
      </c>
      <c r="R1191" s="330" t="s">
        <v>2719</v>
      </c>
      <c r="S1191" s="330" t="s">
        <v>2718</v>
      </c>
      <c r="T1191" s="330" t="s">
        <v>2719</v>
      </c>
      <c r="U1191" s="330">
        <v>0.967027177864838</v>
      </c>
      <c r="V1191" s="330" t="s">
        <v>2718</v>
      </c>
      <c r="W1191" s="330" t="b">
        <v>1</v>
      </c>
      <c r="X1191" s="330">
        <v>2021.0</v>
      </c>
      <c r="Y1191" s="330" t="s">
        <v>2736</v>
      </c>
      <c r="Z1191" s="330" t="s">
        <v>2713</v>
      </c>
      <c r="AA1191" s="330"/>
      <c r="AB1191" s="332" t="s">
        <v>2730</v>
      </c>
      <c r="AC1191" s="330" t="s">
        <v>2737</v>
      </c>
      <c r="AD1191" s="330" t="s">
        <v>419</v>
      </c>
    </row>
    <row r="1192" ht="15.75" customHeight="1">
      <c r="A1192" s="329" t="s">
        <v>418</v>
      </c>
      <c r="B1192" s="330" t="s">
        <v>2710</v>
      </c>
      <c r="C1192" s="330">
        <v>1179.0</v>
      </c>
      <c r="D1192" s="330">
        <v>296.0</v>
      </c>
      <c r="E1192" s="330" t="s">
        <v>974</v>
      </c>
      <c r="F1192" s="330" t="s">
        <v>2765</v>
      </c>
      <c r="G1192" s="330"/>
      <c r="H1192" s="330" t="s">
        <v>962</v>
      </c>
      <c r="I1192" s="330" t="s">
        <v>2729</v>
      </c>
      <c r="J1192" s="330"/>
      <c r="K1192" s="330" t="s">
        <v>1188</v>
      </c>
      <c r="L1192" s="330" t="s">
        <v>2729</v>
      </c>
      <c r="M1192" s="330"/>
      <c r="N1192" s="330" t="s">
        <v>2719</v>
      </c>
      <c r="O1192" s="330" t="s">
        <v>2724</v>
      </c>
      <c r="P1192" s="330" t="s">
        <v>2766</v>
      </c>
      <c r="Q1192" s="330" t="s">
        <v>2717</v>
      </c>
      <c r="R1192" s="330" t="s">
        <v>2719</v>
      </c>
      <c r="S1192" s="330" t="s">
        <v>2718</v>
      </c>
      <c r="T1192" s="330" t="s">
        <v>2719</v>
      </c>
      <c r="U1192" s="331">
        <v>4.5090735849612E-5</v>
      </c>
      <c r="V1192" s="330" t="s">
        <v>2718</v>
      </c>
      <c r="W1192" s="330" t="b">
        <v>1</v>
      </c>
      <c r="X1192" s="330">
        <v>2021.0</v>
      </c>
      <c r="Y1192" s="330" t="s">
        <v>2736</v>
      </c>
      <c r="Z1192" s="330" t="s">
        <v>2713</v>
      </c>
      <c r="AA1192" s="330"/>
      <c r="AB1192" s="332" t="s">
        <v>2730</v>
      </c>
      <c r="AC1192" s="330" t="s">
        <v>2737</v>
      </c>
      <c r="AD1192" s="330" t="s">
        <v>419</v>
      </c>
    </row>
    <row r="1193" ht="15.75" customHeight="1">
      <c r="A1193" s="329" t="s">
        <v>418</v>
      </c>
      <c r="B1193" s="330" t="s">
        <v>2710</v>
      </c>
      <c r="C1193" s="330">
        <v>1180.0</v>
      </c>
      <c r="D1193" s="330">
        <v>296.0</v>
      </c>
      <c r="E1193" s="330" t="s">
        <v>974</v>
      </c>
      <c r="F1193" s="330" t="s">
        <v>2765</v>
      </c>
      <c r="G1193" s="330"/>
      <c r="H1193" s="330" t="s">
        <v>962</v>
      </c>
      <c r="I1193" s="330" t="s">
        <v>2729</v>
      </c>
      <c r="J1193" s="330"/>
      <c r="K1193" s="330" t="s">
        <v>1188</v>
      </c>
      <c r="L1193" s="330" t="s">
        <v>2729</v>
      </c>
      <c r="M1193" s="330"/>
      <c r="N1193" s="330" t="s">
        <v>2719</v>
      </c>
      <c r="O1193" s="330" t="s">
        <v>2721</v>
      </c>
      <c r="P1193" s="330" t="s">
        <v>2766</v>
      </c>
      <c r="Q1193" s="330" t="s">
        <v>2717</v>
      </c>
      <c r="R1193" s="330" t="s">
        <v>2719</v>
      </c>
      <c r="S1193" s="330" t="s">
        <v>2718</v>
      </c>
      <c r="T1193" s="330" t="s">
        <v>2719</v>
      </c>
      <c r="U1193" s="331">
        <v>5.658314588588E-6</v>
      </c>
      <c r="V1193" s="330" t="s">
        <v>2718</v>
      </c>
      <c r="W1193" s="330" t="b">
        <v>1</v>
      </c>
      <c r="X1193" s="330">
        <v>2021.0</v>
      </c>
      <c r="Y1193" s="330" t="s">
        <v>2736</v>
      </c>
      <c r="Z1193" s="330" t="s">
        <v>2713</v>
      </c>
      <c r="AA1193" s="330"/>
      <c r="AB1193" s="332" t="s">
        <v>2730</v>
      </c>
      <c r="AC1193" s="330" t="s">
        <v>2737</v>
      </c>
      <c r="AD1193" s="330" t="s">
        <v>419</v>
      </c>
    </row>
    <row r="1194" ht="15.75" customHeight="1">
      <c r="A1194" s="333" t="s">
        <v>418</v>
      </c>
      <c r="B1194" s="334" t="s">
        <v>2710</v>
      </c>
      <c r="C1194" s="334">
        <v>1181.0</v>
      </c>
      <c r="D1194" s="334">
        <v>297.0</v>
      </c>
      <c r="E1194" s="334" t="s">
        <v>974</v>
      </c>
      <c r="F1194" s="334" t="s">
        <v>2729</v>
      </c>
      <c r="G1194" s="334"/>
      <c r="H1194" s="334" t="s">
        <v>962</v>
      </c>
      <c r="I1194" s="334" t="s">
        <v>2729</v>
      </c>
      <c r="J1194" s="334"/>
      <c r="K1194" s="334" t="s">
        <v>1188</v>
      </c>
      <c r="L1194" s="334" t="s">
        <v>2729</v>
      </c>
      <c r="M1194" s="334"/>
      <c r="N1194" s="334" t="s">
        <v>2719</v>
      </c>
      <c r="O1194" s="334" t="s">
        <v>2735</v>
      </c>
      <c r="P1194" s="334" t="s">
        <v>2766</v>
      </c>
      <c r="Q1194" s="334" t="s">
        <v>2717</v>
      </c>
      <c r="R1194" s="334" t="s">
        <v>2719</v>
      </c>
      <c r="S1194" s="334" t="s">
        <v>2718</v>
      </c>
      <c r="T1194" s="334" t="s">
        <v>2719</v>
      </c>
      <c r="U1194" s="334">
        <v>0.714628557262171</v>
      </c>
      <c r="V1194" s="334" t="s">
        <v>2718</v>
      </c>
      <c r="W1194" s="334" t="b">
        <v>1</v>
      </c>
      <c r="X1194" s="334">
        <v>2021.0</v>
      </c>
      <c r="Y1194" s="334" t="s">
        <v>2736</v>
      </c>
      <c r="Z1194" s="334" t="s">
        <v>2713</v>
      </c>
      <c r="AA1194" s="334"/>
      <c r="AB1194" s="338" t="s">
        <v>2730</v>
      </c>
      <c r="AC1194" s="334" t="s">
        <v>2737</v>
      </c>
      <c r="AD1194" s="334" t="s">
        <v>419</v>
      </c>
    </row>
    <row r="1195" ht="15.75" customHeight="1">
      <c r="A1195" s="333" t="s">
        <v>418</v>
      </c>
      <c r="B1195" s="334" t="s">
        <v>2710</v>
      </c>
      <c r="C1195" s="334">
        <v>1182.0</v>
      </c>
      <c r="D1195" s="334">
        <v>297.0</v>
      </c>
      <c r="E1195" s="334" t="s">
        <v>974</v>
      </c>
      <c r="F1195" s="334" t="s">
        <v>2729</v>
      </c>
      <c r="G1195" s="334"/>
      <c r="H1195" s="334" t="s">
        <v>962</v>
      </c>
      <c r="I1195" s="334" t="s">
        <v>2729</v>
      </c>
      <c r="J1195" s="334"/>
      <c r="K1195" s="334" t="s">
        <v>1188</v>
      </c>
      <c r="L1195" s="334" t="s">
        <v>2729</v>
      </c>
      <c r="M1195" s="334"/>
      <c r="N1195" s="334" t="s">
        <v>2719</v>
      </c>
      <c r="O1195" s="334" t="s">
        <v>2716</v>
      </c>
      <c r="P1195" s="334" t="s">
        <v>2766</v>
      </c>
      <c r="Q1195" s="334" t="s">
        <v>2717</v>
      </c>
      <c r="R1195" s="334" t="s">
        <v>2719</v>
      </c>
      <c r="S1195" s="334" t="s">
        <v>2718</v>
      </c>
      <c r="T1195" s="334" t="s">
        <v>2719</v>
      </c>
      <c r="U1195" s="334">
        <v>0.704743612607605</v>
      </c>
      <c r="V1195" s="334" t="s">
        <v>2718</v>
      </c>
      <c r="W1195" s="334" t="b">
        <v>1</v>
      </c>
      <c r="X1195" s="334">
        <v>2021.0</v>
      </c>
      <c r="Y1195" s="334" t="s">
        <v>2736</v>
      </c>
      <c r="Z1195" s="334" t="s">
        <v>2713</v>
      </c>
      <c r="AA1195" s="334"/>
      <c r="AB1195" s="338" t="s">
        <v>2730</v>
      </c>
      <c r="AC1195" s="334" t="s">
        <v>2737</v>
      </c>
      <c r="AD1195" s="334" t="s">
        <v>419</v>
      </c>
    </row>
    <row r="1196" ht="15.75" customHeight="1">
      <c r="A1196" s="333" t="s">
        <v>418</v>
      </c>
      <c r="B1196" s="334" t="s">
        <v>2710</v>
      </c>
      <c r="C1196" s="334">
        <v>1183.0</v>
      </c>
      <c r="D1196" s="334">
        <v>297.0</v>
      </c>
      <c r="E1196" s="334" t="s">
        <v>974</v>
      </c>
      <c r="F1196" s="334" t="s">
        <v>2729</v>
      </c>
      <c r="G1196" s="334"/>
      <c r="H1196" s="334" t="s">
        <v>962</v>
      </c>
      <c r="I1196" s="334" t="s">
        <v>2729</v>
      </c>
      <c r="J1196" s="334"/>
      <c r="K1196" s="334" t="s">
        <v>1188</v>
      </c>
      <c r="L1196" s="334" t="s">
        <v>2729</v>
      </c>
      <c r="M1196" s="334"/>
      <c r="N1196" s="334" t="s">
        <v>2719</v>
      </c>
      <c r="O1196" s="334" t="s">
        <v>2724</v>
      </c>
      <c r="P1196" s="334" t="s">
        <v>2766</v>
      </c>
      <c r="Q1196" s="334" t="s">
        <v>2717</v>
      </c>
      <c r="R1196" s="334" t="s">
        <v>2719</v>
      </c>
      <c r="S1196" s="334" t="s">
        <v>2718</v>
      </c>
      <c r="T1196" s="334" t="s">
        <v>2719</v>
      </c>
      <c r="U1196" s="336">
        <v>3.26707200161835E-5</v>
      </c>
      <c r="V1196" s="334" t="s">
        <v>2718</v>
      </c>
      <c r="W1196" s="334" t="b">
        <v>1</v>
      </c>
      <c r="X1196" s="334">
        <v>2021.0</v>
      </c>
      <c r="Y1196" s="334" t="s">
        <v>2736</v>
      </c>
      <c r="Z1196" s="334" t="s">
        <v>2713</v>
      </c>
      <c r="AA1196" s="334"/>
      <c r="AB1196" s="338" t="s">
        <v>2730</v>
      </c>
      <c r="AC1196" s="334" t="s">
        <v>2737</v>
      </c>
      <c r="AD1196" s="334" t="s">
        <v>419</v>
      </c>
    </row>
    <row r="1197" ht="15.75" customHeight="1">
      <c r="A1197" s="333" t="s">
        <v>418</v>
      </c>
      <c r="B1197" s="334" t="s">
        <v>2710</v>
      </c>
      <c r="C1197" s="334">
        <v>1184.0</v>
      </c>
      <c r="D1197" s="334">
        <v>297.0</v>
      </c>
      <c r="E1197" s="334" t="s">
        <v>974</v>
      </c>
      <c r="F1197" s="334" t="s">
        <v>2729</v>
      </c>
      <c r="G1197" s="334"/>
      <c r="H1197" s="334" t="s">
        <v>962</v>
      </c>
      <c r="I1197" s="334" t="s">
        <v>2729</v>
      </c>
      <c r="J1197" s="334"/>
      <c r="K1197" s="334" t="s">
        <v>1188</v>
      </c>
      <c r="L1197" s="334" t="s">
        <v>2729</v>
      </c>
      <c r="M1197" s="334"/>
      <c r="N1197" s="334" t="s">
        <v>2719</v>
      </c>
      <c r="O1197" s="334" t="s">
        <v>2721</v>
      </c>
      <c r="P1197" s="334" t="s">
        <v>2766</v>
      </c>
      <c r="Q1197" s="334" t="s">
        <v>2717</v>
      </c>
      <c r="R1197" s="334" t="s">
        <v>2719</v>
      </c>
      <c r="S1197" s="334" t="s">
        <v>2718</v>
      </c>
      <c r="T1197" s="334" t="s">
        <v>2719</v>
      </c>
      <c r="U1197" s="336">
        <v>6.13440021148799E-6</v>
      </c>
      <c r="V1197" s="334" t="s">
        <v>2718</v>
      </c>
      <c r="W1197" s="334" t="b">
        <v>1</v>
      </c>
      <c r="X1197" s="334">
        <v>2021.0</v>
      </c>
      <c r="Y1197" s="334" t="s">
        <v>2736</v>
      </c>
      <c r="Z1197" s="334" t="s">
        <v>2713</v>
      </c>
      <c r="AA1197" s="334"/>
      <c r="AB1197" s="338" t="s">
        <v>2730</v>
      </c>
      <c r="AC1197" s="334" t="s">
        <v>2737</v>
      </c>
      <c r="AD1197" s="334" t="s">
        <v>419</v>
      </c>
    </row>
  </sheetData>
  <printOptions/>
  <pageMargins bottom="1.0" footer="0.0" header="0.0" left="0.75" right="0.75" top="1.0"/>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0"/>
    <col customWidth="1" min="2" max="2" width="34.71"/>
    <col customWidth="1" min="3" max="3" width="30.0"/>
    <col customWidth="1" min="4" max="6" width="14.43"/>
  </cols>
  <sheetData>
    <row r="1" ht="15.75" customHeight="1">
      <c r="A1" s="2"/>
      <c r="B1" s="2"/>
    </row>
    <row r="2" ht="15.75" customHeight="1">
      <c r="A2" s="2"/>
      <c r="B2" s="2"/>
    </row>
    <row r="3" ht="15.75" customHeight="1">
      <c r="A3" s="266" t="s">
        <v>133</v>
      </c>
      <c r="B3" s="2" t="s">
        <v>2768</v>
      </c>
    </row>
    <row r="4" ht="15.75" customHeight="1">
      <c r="A4" s="266" t="s">
        <v>133</v>
      </c>
      <c r="B4" s="2" t="s">
        <v>2769</v>
      </c>
    </row>
    <row r="5" ht="15.75" customHeight="1">
      <c r="A5" s="183" t="s">
        <v>133</v>
      </c>
      <c r="B5" s="2" t="s">
        <v>2770</v>
      </c>
    </row>
    <row r="6" ht="15.75" customHeight="1">
      <c r="A6" s="183" t="s">
        <v>133</v>
      </c>
      <c r="B6" s="2" t="s">
        <v>2771</v>
      </c>
    </row>
    <row r="7" ht="15.75" customHeight="1">
      <c r="A7" s="183" t="s">
        <v>133</v>
      </c>
      <c r="B7" s="2" t="s">
        <v>2772</v>
      </c>
    </row>
    <row r="8" ht="15.75" customHeight="1">
      <c r="A8" s="266" t="s">
        <v>145</v>
      </c>
      <c r="B8" s="2" t="s">
        <v>2773</v>
      </c>
    </row>
    <row r="9" ht="15.75" customHeight="1">
      <c r="A9" s="266" t="s">
        <v>145</v>
      </c>
      <c r="B9" s="2" t="s">
        <v>2243</v>
      </c>
    </row>
    <row r="10" ht="15.75" customHeight="1">
      <c r="A10" s="181" t="s">
        <v>145</v>
      </c>
      <c r="B10" s="3" t="s">
        <v>2774</v>
      </c>
    </row>
    <row r="11" ht="15.75" customHeight="1">
      <c r="A11" s="181" t="s">
        <v>145</v>
      </c>
      <c r="B11" s="3" t="s">
        <v>2775</v>
      </c>
    </row>
    <row r="12" ht="15.75" customHeight="1">
      <c r="A12" s="181" t="s">
        <v>145</v>
      </c>
      <c r="B12" s="3" t="s">
        <v>2776</v>
      </c>
    </row>
    <row r="13" ht="15.75" customHeight="1">
      <c r="A13" s="181" t="s">
        <v>145</v>
      </c>
      <c r="B13" s="3" t="s">
        <v>2777</v>
      </c>
    </row>
    <row r="14" ht="15.75" customHeight="1">
      <c r="A14" s="266" t="s">
        <v>1807</v>
      </c>
      <c r="B14" s="2" t="s">
        <v>695</v>
      </c>
    </row>
    <row r="15" ht="15.75" customHeight="1">
      <c r="A15" s="266" t="s">
        <v>1807</v>
      </c>
      <c r="B15" s="2" t="s">
        <v>696</v>
      </c>
    </row>
    <row r="16" ht="15.75" customHeight="1">
      <c r="A16" s="266" t="s">
        <v>1807</v>
      </c>
      <c r="B16" s="2" t="s">
        <v>2269</v>
      </c>
    </row>
    <row r="17" ht="15.75" customHeight="1">
      <c r="A17" s="266" t="s">
        <v>1807</v>
      </c>
      <c r="B17" s="2" t="s">
        <v>2277</v>
      </c>
    </row>
    <row r="18" ht="15.75" customHeight="1">
      <c r="A18" s="266" t="s">
        <v>1807</v>
      </c>
      <c r="B18" s="2" t="s">
        <v>2281</v>
      </c>
    </row>
    <row r="19" ht="15.75" customHeight="1">
      <c r="A19" s="183" t="s">
        <v>1807</v>
      </c>
      <c r="B19" s="2" t="s">
        <v>2778</v>
      </c>
    </row>
    <row r="20" ht="15.75" customHeight="1">
      <c r="A20" s="181" t="s">
        <v>2107</v>
      </c>
      <c r="B20" s="3" t="s">
        <v>2779</v>
      </c>
    </row>
    <row r="21" ht="15.75" customHeight="1">
      <c r="A21" s="181" t="s">
        <v>2107</v>
      </c>
      <c r="B21" s="3" t="s">
        <v>2780</v>
      </c>
    </row>
    <row r="22" ht="15.75" customHeight="1">
      <c r="A22" s="183" t="s">
        <v>2338</v>
      </c>
      <c r="B22" s="2" t="s">
        <v>2339</v>
      </c>
    </row>
    <row r="23" ht="15.75" customHeight="1">
      <c r="A23" s="181" t="s">
        <v>2107</v>
      </c>
      <c r="B23" s="3" t="s">
        <v>2781</v>
      </c>
    </row>
    <row r="24" ht="15.75" customHeight="1">
      <c r="A24" s="181" t="s">
        <v>2107</v>
      </c>
      <c r="B24" s="3" t="s">
        <v>2782</v>
      </c>
    </row>
    <row r="25" ht="15.75" customHeight="1">
      <c r="A25" s="266" t="s">
        <v>144</v>
      </c>
      <c r="B25" s="2" t="s">
        <v>689</v>
      </c>
    </row>
    <row r="26" ht="15.75" customHeight="1">
      <c r="A26" s="266" t="s">
        <v>139</v>
      </c>
      <c r="B26" s="2" t="s">
        <v>2326</v>
      </c>
    </row>
    <row r="27" ht="15.75" customHeight="1">
      <c r="A27" s="266" t="s">
        <v>141</v>
      </c>
      <c r="B27" s="2" t="s">
        <v>2783</v>
      </c>
    </row>
    <row r="28" ht="15.75" customHeight="1">
      <c r="A28" s="183" t="s">
        <v>2784</v>
      </c>
      <c r="B28" s="2" t="s">
        <v>2785</v>
      </c>
    </row>
    <row r="29" ht="15.75" customHeight="1">
      <c r="A29" s="183" t="s">
        <v>2786</v>
      </c>
      <c r="B29" s="2" t="s">
        <v>2787</v>
      </c>
    </row>
    <row r="30" ht="15.75" customHeight="1">
      <c r="A30" s="183" t="s">
        <v>2788</v>
      </c>
      <c r="B30" s="2" t="s">
        <v>2789</v>
      </c>
    </row>
    <row r="31" ht="15.75" customHeight="1">
      <c r="A31" s="183" t="s">
        <v>2790</v>
      </c>
      <c r="B31" s="2" t="s">
        <v>2791</v>
      </c>
    </row>
    <row r="32" ht="15.75" customHeight="1">
      <c r="A32" s="183" t="s">
        <v>2792</v>
      </c>
      <c r="B32" s="2" t="s">
        <v>2793</v>
      </c>
    </row>
    <row r="33" ht="15.75" customHeight="1">
      <c r="A33" s="183" t="s">
        <v>149</v>
      </c>
    </row>
    <row r="34" ht="15.75" customHeight="1">
      <c r="A34" s="2"/>
      <c r="B34" s="2"/>
    </row>
    <row r="35" ht="15.75" customHeight="1">
      <c r="A35" s="2"/>
      <c r="B35" s="2"/>
    </row>
    <row r="36" ht="15.75" customHeight="1">
      <c r="A36" s="2"/>
      <c r="B36" s="2"/>
    </row>
    <row r="37" ht="15.75" customHeight="1">
      <c r="A37" s="2"/>
      <c r="B37" s="2"/>
    </row>
    <row r="38" ht="15.75" customHeight="1">
      <c r="A38" s="2"/>
      <c r="B38" s="2"/>
    </row>
    <row r="39" ht="15.75" customHeight="1">
      <c r="A39" s="2"/>
      <c r="B39" s="2"/>
    </row>
    <row r="40" ht="15.75" customHeight="1">
      <c r="A40" s="2"/>
      <c r="B40" s="2"/>
    </row>
    <row r="41" ht="15.75" customHeight="1">
      <c r="A41" s="2"/>
      <c r="B41" s="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9.86"/>
    <col customWidth="1" min="2" max="2" width="21.14"/>
    <col customWidth="1" min="3" max="5" width="14.43"/>
    <col customWidth="1" min="6" max="6" width="28.86"/>
    <col customWidth="1" min="8" max="8" width="21.14"/>
    <col customWidth="1" min="18" max="18" width="31.0"/>
  </cols>
  <sheetData>
    <row r="1" ht="15.75" customHeight="1">
      <c r="A1" s="339" t="s">
        <v>919</v>
      </c>
      <c r="B1" s="340" t="s">
        <v>297</v>
      </c>
      <c r="C1" s="341" t="s">
        <v>2687</v>
      </c>
      <c r="D1" s="341" t="s">
        <v>2686</v>
      </c>
      <c r="E1" s="342" t="s">
        <v>2688</v>
      </c>
      <c r="F1" s="342" t="s">
        <v>940</v>
      </c>
      <c r="G1" s="342" t="s">
        <v>2690</v>
      </c>
      <c r="H1" s="342" t="s">
        <v>941</v>
      </c>
      <c r="I1" s="342" t="s">
        <v>2692</v>
      </c>
      <c r="J1" s="342" t="s">
        <v>942</v>
      </c>
      <c r="K1" s="342" t="s">
        <v>2694</v>
      </c>
      <c r="L1" s="342" t="s">
        <v>2695</v>
      </c>
      <c r="M1" s="342" t="s">
        <v>2696</v>
      </c>
      <c r="N1" s="342" t="s">
        <v>2697</v>
      </c>
      <c r="O1" s="343" t="s">
        <v>2794</v>
      </c>
      <c r="P1" s="343" t="s">
        <v>2795</v>
      </c>
      <c r="Q1" s="344" t="s">
        <v>2796</v>
      </c>
      <c r="R1" s="2" t="s">
        <v>2797</v>
      </c>
    </row>
    <row r="2" ht="15.75" customHeight="1">
      <c r="A2" s="345" t="s">
        <v>2798</v>
      </c>
      <c r="B2" s="346"/>
      <c r="C2" s="346"/>
      <c r="D2" s="346"/>
      <c r="E2" s="346"/>
      <c r="F2" s="346"/>
      <c r="G2" s="346"/>
      <c r="H2" s="346"/>
      <c r="I2" s="346"/>
      <c r="J2" s="346"/>
      <c r="K2" s="346" t="s">
        <v>2799</v>
      </c>
      <c r="L2" s="346" t="s">
        <v>2735</v>
      </c>
      <c r="M2" s="346">
        <v>0.46</v>
      </c>
      <c r="N2" s="346" t="s">
        <v>2800</v>
      </c>
      <c r="O2" s="346"/>
      <c r="P2" s="346"/>
      <c r="Q2" s="346"/>
      <c r="R2" s="346" t="s">
        <v>2801</v>
      </c>
      <c r="S2" s="346"/>
      <c r="T2" s="346"/>
      <c r="U2" s="346"/>
      <c r="V2" s="346"/>
      <c r="W2" s="346"/>
      <c r="X2" s="346"/>
      <c r="Y2" s="346"/>
      <c r="Z2" s="346"/>
    </row>
    <row r="3" ht="15.75" customHeight="1">
      <c r="A3" s="345" t="s">
        <v>2802</v>
      </c>
      <c r="B3" s="346"/>
      <c r="C3" s="346"/>
      <c r="D3" s="346"/>
      <c r="E3" s="346"/>
      <c r="F3" s="346"/>
      <c r="G3" s="346"/>
      <c r="H3" s="346"/>
      <c r="I3" s="346"/>
      <c r="J3" s="346"/>
      <c r="K3" s="346" t="s">
        <v>2799</v>
      </c>
      <c r="L3" s="346" t="s">
        <v>2735</v>
      </c>
      <c r="M3" s="346">
        <v>0.38</v>
      </c>
      <c r="N3" s="346" t="s">
        <v>2800</v>
      </c>
      <c r="O3" s="346"/>
      <c r="P3" s="346"/>
      <c r="Q3" s="346"/>
      <c r="R3" s="346" t="s">
        <v>2801</v>
      </c>
      <c r="S3" s="346"/>
      <c r="T3" s="346"/>
      <c r="U3" s="346"/>
      <c r="V3" s="346"/>
      <c r="W3" s="346"/>
      <c r="X3" s="346"/>
      <c r="Y3" s="346"/>
      <c r="Z3" s="346"/>
    </row>
    <row r="4" ht="15.75" customHeight="1">
      <c r="A4" s="345" t="s">
        <v>2803</v>
      </c>
      <c r="B4" s="346"/>
      <c r="C4" s="346"/>
      <c r="D4" s="346"/>
      <c r="E4" s="346" t="s">
        <v>1360</v>
      </c>
      <c r="F4" s="346" t="s">
        <v>2804</v>
      </c>
      <c r="G4" s="346"/>
      <c r="H4" s="346"/>
      <c r="I4" s="346"/>
      <c r="J4" s="346"/>
      <c r="K4" s="346" t="s">
        <v>2805</v>
      </c>
      <c r="L4" s="346" t="s">
        <v>2716</v>
      </c>
      <c r="M4" s="346">
        <v>0.138</v>
      </c>
      <c r="N4" s="346" t="s">
        <v>2805</v>
      </c>
      <c r="O4" s="346"/>
      <c r="P4" s="346"/>
      <c r="Q4" s="346"/>
      <c r="R4" s="346"/>
      <c r="S4" s="346"/>
      <c r="T4" s="346"/>
      <c r="U4" s="346"/>
      <c r="V4" s="346"/>
      <c r="W4" s="346"/>
      <c r="X4" s="346"/>
      <c r="Y4" s="346"/>
      <c r="Z4" s="346"/>
    </row>
    <row r="5" ht="15.75" customHeight="1">
      <c r="A5" s="345" t="s">
        <v>2491</v>
      </c>
      <c r="B5" s="346"/>
      <c r="C5" s="346"/>
      <c r="D5" s="346"/>
      <c r="E5" s="346"/>
      <c r="F5" s="346"/>
      <c r="G5" s="346"/>
      <c r="H5" s="346"/>
      <c r="I5" s="346"/>
      <c r="J5" s="346"/>
      <c r="K5" s="346" t="s">
        <v>2800</v>
      </c>
      <c r="L5" s="346" t="s">
        <v>2721</v>
      </c>
      <c r="M5" s="346">
        <v>-1.0</v>
      </c>
      <c r="N5" s="346" t="s">
        <v>2800</v>
      </c>
      <c r="O5" s="346"/>
      <c r="P5" s="346"/>
      <c r="Q5" s="346"/>
      <c r="R5" s="346"/>
      <c r="S5" s="346"/>
      <c r="T5" s="346"/>
      <c r="U5" s="346"/>
      <c r="V5" s="346"/>
      <c r="W5" s="346"/>
      <c r="X5" s="346"/>
      <c r="Y5" s="346"/>
      <c r="Z5" s="346"/>
    </row>
    <row r="6" ht="15.75" customHeight="1">
      <c r="A6" s="7" t="s">
        <v>2498</v>
      </c>
      <c r="E6" s="7" t="s">
        <v>1436</v>
      </c>
      <c r="F6" s="7" t="s">
        <v>2806</v>
      </c>
      <c r="K6" s="2" t="s">
        <v>2800</v>
      </c>
      <c r="L6" s="2" t="s">
        <v>2721</v>
      </c>
      <c r="M6" s="2">
        <v>0.0</v>
      </c>
      <c r="N6" s="2" t="s">
        <v>2800</v>
      </c>
    </row>
    <row r="7" ht="15.75" customHeight="1">
      <c r="A7" s="7" t="s">
        <v>2498</v>
      </c>
      <c r="E7" s="7" t="s">
        <v>1436</v>
      </c>
      <c r="F7" s="7" t="s">
        <v>2807</v>
      </c>
      <c r="K7" s="2" t="s">
        <v>2800</v>
      </c>
      <c r="L7" s="2" t="s">
        <v>2721</v>
      </c>
      <c r="M7" s="2">
        <v>0.075</v>
      </c>
      <c r="N7" s="2" t="s">
        <v>2800</v>
      </c>
    </row>
    <row r="8" ht="15.75" customHeight="1">
      <c r="A8" s="7" t="s">
        <v>2498</v>
      </c>
      <c r="E8" s="7" t="s">
        <v>1436</v>
      </c>
      <c r="F8" s="7" t="s">
        <v>2808</v>
      </c>
      <c r="K8" s="2" t="s">
        <v>2800</v>
      </c>
      <c r="L8" s="2" t="s">
        <v>2721</v>
      </c>
      <c r="M8" s="2">
        <v>0.2</v>
      </c>
      <c r="N8" s="2" t="s">
        <v>2800</v>
      </c>
    </row>
    <row r="9" ht="15.75" customHeight="1">
      <c r="A9" s="7" t="s">
        <v>2498</v>
      </c>
      <c r="E9" s="7" t="s">
        <v>1436</v>
      </c>
      <c r="F9" s="7" t="s">
        <v>2809</v>
      </c>
      <c r="K9" s="2" t="s">
        <v>2800</v>
      </c>
      <c r="L9" s="2" t="s">
        <v>2721</v>
      </c>
      <c r="M9" s="2">
        <v>0.2</v>
      </c>
      <c r="N9" s="2" t="s">
        <v>2800</v>
      </c>
    </row>
    <row r="10" ht="15.75" customHeight="1">
      <c r="A10" s="7" t="s">
        <v>2498</v>
      </c>
      <c r="E10" s="7" t="s">
        <v>1436</v>
      </c>
      <c r="F10" s="7" t="s">
        <v>2810</v>
      </c>
      <c r="K10" s="2" t="s">
        <v>2800</v>
      </c>
      <c r="L10" s="2" t="s">
        <v>2721</v>
      </c>
      <c r="M10" s="2">
        <v>0.05</v>
      </c>
      <c r="N10" s="2" t="s">
        <v>2800</v>
      </c>
    </row>
    <row r="11" ht="15.75" customHeight="1">
      <c r="A11" s="345" t="s">
        <v>2498</v>
      </c>
      <c r="B11" s="346"/>
      <c r="C11" s="346"/>
      <c r="D11" s="346"/>
      <c r="E11" s="345" t="s">
        <v>1436</v>
      </c>
      <c r="F11" s="345" t="s">
        <v>2811</v>
      </c>
      <c r="G11" s="346"/>
      <c r="H11" s="346"/>
      <c r="I11" s="346"/>
      <c r="J11" s="346"/>
      <c r="K11" s="346" t="s">
        <v>2800</v>
      </c>
      <c r="L11" s="346" t="s">
        <v>2721</v>
      </c>
      <c r="M11" s="346">
        <v>0.2</v>
      </c>
      <c r="N11" s="346" t="s">
        <v>2800</v>
      </c>
      <c r="O11" s="346"/>
      <c r="P11" s="346"/>
      <c r="Q11" s="346"/>
      <c r="R11" s="346"/>
      <c r="S11" s="346"/>
      <c r="T11" s="346"/>
      <c r="U11" s="346"/>
      <c r="V11" s="346"/>
      <c r="W11" s="346"/>
      <c r="X11" s="346"/>
      <c r="Y11" s="346"/>
      <c r="Z11" s="346"/>
    </row>
    <row r="12" ht="15.75" customHeight="1">
      <c r="A12" s="7" t="s">
        <v>2508</v>
      </c>
      <c r="E12" s="7" t="s">
        <v>1436</v>
      </c>
      <c r="F12" s="7" t="s">
        <v>2806</v>
      </c>
      <c r="K12" s="2" t="s">
        <v>2800</v>
      </c>
      <c r="L12" s="2" t="s">
        <v>2721</v>
      </c>
      <c r="M12" s="2">
        <v>0.0</v>
      </c>
      <c r="N12" s="2" t="s">
        <v>2800</v>
      </c>
    </row>
    <row r="13" ht="15.75" customHeight="1">
      <c r="A13" s="7" t="s">
        <v>2508</v>
      </c>
      <c r="E13" s="7" t="s">
        <v>1436</v>
      </c>
      <c r="F13" s="7" t="s">
        <v>2807</v>
      </c>
      <c r="K13" s="2" t="s">
        <v>2800</v>
      </c>
      <c r="L13" s="2" t="s">
        <v>2721</v>
      </c>
      <c r="M13" s="2">
        <v>0.075</v>
      </c>
      <c r="N13" s="2" t="s">
        <v>2800</v>
      </c>
    </row>
    <row r="14" ht="15.75" customHeight="1">
      <c r="A14" s="7" t="s">
        <v>2508</v>
      </c>
      <c r="E14" s="7" t="s">
        <v>1436</v>
      </c>
      <c r="F14" s="7" t="s">
        <v>2808</v>
      </c>
      <c r="K14" s="2" t="s">
        <v>2800</v>
      </c>
      <c r="L14" s="2" t="s">
        <v>2721</v>
      </c>
      <c r="M14" s="2">
        <v>0.2</v>
      </c>
      <c r="N14" s="2" t="s">
        <v>2800</v>
      </c>
    </row>
    <row r="15" ht="15.75" customHeight="1">
      <c r="A15" s="7" t="s">
        <v>2508</v>
      </c>
      <c r="E15" s="7" t="s">
        <v>1436</v>
      </c>
      <c r="F15" s="7" t="s">
        <v>2809</v>
      </c>
      <c r="K15" s="2" t="s">
        <v>2800</v>
      </c>
      <c r="L15" s="2" t="s">
        <v>2721</v>
      </c>
      <c r="M15" s="2">
        <v>0.2</v>
      </c>
      <c r="N15" s="2" t="s">
        <v>2800</v>
      </c>
    </row>
    <row r="16" ht="15.75" customHeight="1">
      <c r="A16" s="7" t="s">
        <v>2508</v>
      </c>
      <c r="E16" s="7" t="s">
        <v>1436</v>
      </c>
      <c r="F16" s="7" t="s">
        <v>2810</v>
      </c>
      <c r="K16" s="2" t="s">
        <v>2800</v>
      </c>
      <c r="L16" s="2" t="s">
        <v>2721</v>
      </c>
      <c r="M16" s="2">
        <v>0.05</v>
      </c>
      <c r="N16" s="2" t="s">
        <v>2800</v>
      </c>
    </row>
    <row r="17" ht="15.75" customHeight="1">
      <c r="A17" s="345" t="s">
        <v>2508</v>
      </c>
      <c r="B17" s="346"/>
      <c r="C17" s="346"/>
      <c r="D17" s="346"/>
      <c r="E17" s="345" t="s">
        <v>1436</v>
      </c>
      <c r="F17" s="345" t="s">
        <v>2811</v>
      </c>
      <c r="G17" s="346"/>
      <c r="H17" s="346"/>
      <c r="I17" s="346"/>
      <c r="J17" s="346"/>
      <c r="K17" s="346" t="s">
        <v>2800</v>
      </c>
      <c r="L17" s="346" t="s">
        <v>2721</v>
      </c>
      <c r="M17" s="346">
        <v>0.2</v>
      </c>
      <c r="N17" s="346" t="s">
        <v>2800</v>
      </c>
      <c r="O17" s="346"/>
      <c r="P17" s="346"/>
      <c r="Q17" s="346"/>
      <c r="R17" s="346"/>
      <c r="S17" s="346"/>
      <c r="T17" s="346"/>
      <c r="U17" s="346"/>
      <c r="V17" s="346"/>
      <c r="W17" s="346"/>
      <c r="X17" s="346"/>
      <c r="Y17" s="346"/>
      <c r="Z17" s="346"/>
    </row>
    <row r="18" ht="15.75" customHeight="1">
      <c r="A18" s="7" t="s">
        <v>2520</v>
      </c>
      <c r="E18" s="7" t="s">
        <v>1436</v>
      </c>
      <c r="F18" s="7" t="s">
        <v>2806</v>
      </c>
      <c r="K18" s="2" t="s">
        <v>2800</v>
      </c>
      <c r="L18" s="2" t="s">
        <v>2721</v>
      </c>
      <c r="M18" s="2">
        <v>0.0</v>
      </c>
      <c r="N18" s="2" t="s">
        <v>2800</v>
      </c>
    </row>
    <row r="19" ht="15.75" customHeight="1">
      <c r="A19" s="7" t="s">
        <v>2520</v>
      </c>
      <c r="E19" s="7" t="s">
        <v>1436</v>
      </c>
      <c r="F19" s="7" t="s">
        <v>2807</v>
      </c>
      <c r="K19" s="2" t="s">
        <v>2800</v>
      </c>
      <c r="L19" s="2" t="s">
        <v>2721</v>
      </c>
      <c r="M19" s="2">
        <v>0.075</v>
      </c>
      <c r="N19" s="2" t="s">
        <v>2800</v>
      </c>
    </row>
    <row r="20" ht="15.75" customHeight="1">
      <c r="A20" s="7" t="s">
        <v>2520</v>
      </c>
      <c r="E20" s="7" t="s">
        <v>1436</v>
      </c>
      <c r="F20" s="7" t="s">
        <v>2808</v>
      </c>
      <c r="K20" s="2" t="s">
        <v>2800</v>
      </c>
      <c r="L20" s="2" t="s">
        <v>2721</v>
      </c>
      <c r="M20" s="2">
        <v>0.2</v>
      </c>
      <c r="N20" s="2" t="s">
        <v>2800</v>
      </c>
    </row>
    <row r="21" ht="15.75" customHeight="1">
      <c r="A21" s="7" t="s">
        <v>2520</v>
      </c>
      <c r="E21" s="7" t="s">
        <v>1436</v>
      </c>
      <c r="F21" s="7" t="s">
        <v>2809</v>
      </c>
      <c r="K21" s="2" t="s">
        <v>2800</v>
      </c>
      <c r="L21" s="2" t="s">
        <v>2721</v>
      </c>
      <c r="M21" s="2">
        <v>0.2</v>
      </c>
      <c r="N21" s="2" t="s">
        <v>2800</v>
      </c>
    </row>
    <row r="22" ht="15.75" customHeight="1">
      <c r="A22" s="7" t="s">
        <v>2520</v>
      </c>
      <c r="E22" s="7" t="s">
        <v>1436</v>
      </c>
      <c r="F22" s="7" t="s">
        <v>2810</v>
      </c>
      <c r="K22" s="2" t="s">
        <v>2800</v>
      </c>
      <c r="L22" s="2" t="s">
        <v>2721</v>
      </c>
      <c r="M22" s="2">
        <v>0.05</v>
      </c>
      <c r="N22" s="2" t="s">
        <v>2800</v>
      </c>
    </row>
    <row r="23" ht="15.75" customHeight="1">
      <c r="A23" s="345" t="s">
        <v>2520</v>
      </c>
      <c r="B23" s="346"/>
      <c r="C23" s="346"/>
      <c r="D23" s="346"/>
      <c r="E23" s="345" t="s">
        <v>1436</v>
      </c>
      <c r="F23" s="345" t="s">
        <v>2811</v>
      </c>
      <c r="G23" s="346"/>
      <c r="H23" s="346"/>
      <c r="I23" s="346"/>
      <c r="J23" s="346"/>
      <c r="K23" s="346" t="s">
        <v>2800</v>
      </c>
      <c r="L23" s="346" t="s">
        <v>2721</v>
      </c>
      <c r="M23" s="346">
        <v>0.2</v>
      </c>
      <c r="N23" s="346" t="s">
        <v>2800</v>
      </c>
      <c r="O23" s="346"/>
      <c r="P23" s="346"/>
      <c r="Q23" s="346"/>
      <c r="R23" s="346"/>
      <c r="S23" s="346"/>
      <c r="T23" s="346"/>
      <c r="U23" s="346"/>
      <c r="V23" s="346"/>
      <c r="W23" s="346"/>
      <c r="X23" s="346"/>
      <c r="Y23" s="346"/>
      <c r="Z23" s="346"/>
    </row>
    <row r="24" ht="15.75" customHeight="1">
      <c r="A24" s="7" t="s">
        <v>2524</v>
      </c>
      <c r="E24" s="7" t="s">
        <v>1436</v>
      </c>
      <c r="F24" s="7" t="s">
        <v>2806</v>
      </c>
      <c r="K24" s="2" t="s">
        <v>2800</v>
      </c>
      <c r="L24" s="2" t="s">
        <v>2721</v>
      </c>
      <c r="M24" s="2">
        <v>0.0</v>
      </c>
      <c r="N24" s="2" t="s">
        <v>2800</v>
      </c>
    </row>
    <row r="25" ht="15.75" customHeight="1">
      <c r="A25" s="7" t="s">
        <v>2524</v>
      </c>
      <c r="E25" s="7" t="s">
        <v>1436</v>
      </c>
      <c r="F25" s="7" t="s">
        <v>2807</v>
      </c>
      <c r="K25" s="2" t="s">
        <v>2800</v>
      </c>
      <c r="L25" s="2" t="s">
        <v>2721</v>
      </c>
      <c r="M25" s="2">
        <v>0.075</v>
      </c>
      <c r="N25" s="2" t="s">
        <v>2800</v>
      </c>
    </row>
    <row r="26" ht="15.75" customHeight="1">
      <c r="A26" s="7" t="s">
        <v>2524</v>
      </c>
      <c r="E26" s="7" t="s">
        <v>1436</v>
      </c>
      <c r="F26" s="7" t="s">
        <v>2808</v>
      </c>
      <c r="K26" s="2" t="s">
        <v>2800</v>
      </c>
      <c r="L26" s="2" t="s">
        <v>2721</v>
      </c>
      <c r="M26" s="2">
        <v>0.2</v>
      </c>
      <c r="N26" s="2" t="s">
        <v>2800</v>
      </c>
    </row>
    <row r="27" ht="15.75" customHeight="1">
      <c r="A27" s="7" t="s">
        <v>2524</v>
      </c>
      <c r="E27" s="7" t="s">
        <v>1436</v>
      </c>
      <c r="F27" s="7" t="s">
        <v>2809</v>
      </c>
      <c r="K27" s="2" t="s">
        <v>2800</v>
      </c>
      <c r="L27" s="2" t="s">
        <v>2721</v>
      </c>
      <c r="M27" s="2">
        <v>0.2</v>
      </c>
      <c r="N27" s="2" t="s">
        <v>2800</v>
      </c>
    </row>
    <row r="28" ht="15.75" customHeight="1">
      <c r="A28" s="7" t="s">
        <v>2524</v>
      </c>
      <c r="E28" s="7" t="s">
        <v>1436</v>
      </c>
      <c r="F28" s="7" t="s">
        <v>2810</v>
      </c>
      <c r="K28" s="2" t="s">
        <v>2800</v>
      </c>
      <c r="L28" s="2" t="s">
        <v>2721</v>
      </c>
      <c r="M28" s="2">
        <v>0.05</v>
      </c>
      <c r="N28" s="2" t="s">
        <v>2800</v>
      </c>
    </row>
    <row r="29" ht="15.75" customHeight="1">
      <c r="A29" s="345" t="s">
        <v>2524</v>
      </c>
      <c r="B29" s="346"/>
      <c r="C29" s="346"/>
      <c r="D29" s="346"/>
      <c r="E29" s="345" t="s">
        <v>1436</v>
      </c>
      <c r="F29" s="345" t="s">
        <v>2811</v>
      </c>
      <c r="G29" s="346"/>
      <c r="H29" s="346"/>
      <c r="I29" s="346"/>
      <c r="J29" s="346"/>
      <c r="K29" s="346" t="s">
        <v>2800</v>
      </c>
      <c r="L29" s="346" t="s">
        <v>2721</v>
      </c>
      <c r="M29" s="346">
        <v>0.2</v>
      </c>
      <c r="N29" s="346" t="s">
        <v>2800</v>
      </c>
      <c r="O29" s="346"/>
      <c r="P29" s="346"/>
      <c r="Q29" s="346"/>
      <c r="R29" s="346"/>
      <c r="S29" s="346"/>
      <c r="T29" s="346"/>
      <c r="U29" s="346"/>
      <c r="V29" s="346"/>
      <c r="W29" s="346"/>
      <c r="X29" s="346"/>
      <c r="Y29" s="346"/>
      <c r="Z29" s="346"/>
    </row>
    <row r="30" ht="15.75" customHeight="1">
      <c r="A30" s="7" t="s">
        <v>2530</v>
      </c>
      <c r="E30" s="7" t="s">
        <v>1436</v>
      </c>
      <c r="F30" s="7" t="s">
        <v>2806</v>
      </c>
      <c r="K30" s="2" t="s">
        <v>2800</v>
      </c>
      <c r="L30" s="2" t="s">
        <v>2721</v>
      </c>
      <c r="M30" s="2">
        <v>0.0</v>
      </c>
      <c r="N30" s="2" t="s">
        <v>2800</v>
      </c>
    </row>
    <row r="31" ht="15.75" customHeight="1">
      <c r="A31" s="7" t="s">
        <v>2530</v>
      </c>
      <c r="E31" s="7" t="s">
        <v>1436</v>
      </c>
      <c r="F31" s="7" t="s">
        <v>2807</v>
      </c>
      <c r="K31" s="2" t="s">
        <v>2800</v>
      </c>
      <c r="L31" s="2" t="s">
        <v>2721</v>
      </c>
      <c r="M31" s="2">
        <v>0.075</v>
      </c>
      <c r="N31" s="2" t="s">
        <v>2800</v>
      </c>
    </row>
    <row r="32" ht="15.75" customHeight="1">
      <c r="A32" s="7" t="s">
        <v>2530</v>
      </c>
      <c r="E32" s="7" t="s">
        <v>1436</v>
      </c>
      <c r="F32" s="7" t="s">
        <v>2808</v>
      </c>
      <c r="K32" s="2" t="s">
        <v>2800</v>
      </c>
      <c r="L32" s="2" t="s">
        <v>2721</v>
      </c>
      <c r="M32" s="2">
        <v>0.2</v>
      </c>
      <c r="N32" s="2" t="s">
        <v>2800</v>
      </c>
    </row>
    <row r="33" ht="15.75" customHeight="1">
      <c r="A33" s="7" t="s">
        <v>2530</v>
      </c>
      <c r="E33" s="7" t="s">
        <v>1436</v>
      </c>
      <c r="F33" s="7" t="s">
        <v>2809</v>
      </c>
      <c r="K33" s="2" t="s">
        <v>2800</v>
      </c>
      <c r="L33" s="2" t="s">
        <v>2721</v>
      </c>
      <c r="M33" s="2">
        <v>0.2</v>
      </c>
      <c r="N33" s="2" t="s">
        <v>2800</v>
      </c>
    </row>
    <row r="34" ht="15.75" customHeight="1">
      <c r="A34" s="7" t="s">
        <v>2530</v>
      </c>
      <c r="E34" s="7" t="s">
        <v>1436</v>
      </c>
      <c r="F34" s="7" t="s">
        <v>2810</v>
      </c>
      <c r="K34" s="2" t="s">
        <v>2800</v>
      </c>
      <c r="L34" s="2" t="s">
        <v>2721</v>
      </c>
      <c r="M34" s="2">
        <v>0.05</v>
      </c>
      <c r="N34" s="2" t="s">
        <v>2800</v>
      </c>
    </row>
    <row r="35" ht="15.75" customHeight="1">
      <c r="A35" s="345" t="s">
        <v>2530</v>
      </c>
      <c r="B35" s="346"/>
      <c r="C35" s="346"/>
      <c r="D35" s="346"/>
      <c r="E35" s="345" t="s">
        <v>1436</v>
      </c>
      <c r="F35" s="345" t="s">
        <v>2811</v>
      </c>
      <c r="G35" s="346"/>
      <c r="H35" s="346"/>
      <c r="I35" s="346"/>
      <c r="J35" s="346"/>
      <c r="K35" s="346" t="s">
        <v>2800</v>
      </c>
      <c r="L35" s="346" t="s">
        <v>2721</v>
      </c>
      <c r="M35" s="346">
        <v>0.2</v>
      </c>
      <c r="N35" s="346" t="s">
        <v>2800</v>
      </c>
      <c r="O35" s="346"/>
      <c r="P35" s="346"/>
      <c r="Q35" s="346"/>
      <c r="R35" s="346"/>
      <c r="S35" s="346"/>
      <c r="T35" s="346"/>
      <c r="U35" s="346"/>
      <c r="V35" s="346"/>
      <c r="W35" s="346"/>
      <c r="X35" s="346"/>
      <c r="Y35" s="346"/>
      <c r="Z35" s="346"/>
    </row>
    <row r="36" ht="15.75" customHeight="1">
      <c r="A36" s="7" t="s">
        <v>2536</v>
      </c>
      <c r="E36" s="7" t="s">
        <v>1436</v>
      </c>
      <c r="F36" s="7" t="s">
        <v>2806</v>
      </c>
      <c r="K36" s="2" t="s">
        <v>2800</v>
      </c>
      <c r="L36" s="2" t="s">
        <v>2721</v>
      </c>
      <c r="M36" s="2">
        <v>0.0</v>
      </c>
      <c r="N36" s="2" t="s">
        <v>2800</v>
      </c>
    </row>
    <row r="37" ht="15.75" customHeight="1">
      <c r="A37" s="7" t="s">
        <v>2536</v>
      </c>
      <c r="E37" s="7" t="s">
        <v>1436</v>
      </c>
      <c r="F37" s="7" t="s">
        <v>2807</v>
      </c>
      <c r="K37" s="2" t="s">
        <v>2800</v>
      </c>
      <c r="L37" s="2" t="s">
        <v>2721</v>
      </c>
      <c r="M37" s="2">
        <v>0.075</v>
      </c>
      <c r="N37" s="2" t="s">
        <v>2800</v>
      </c>
    </row>
    <row r="38" ht="15.75" customHeight="1">
      <c r="A38" s="7" t="s">
        <v>2536</v>
      </c>
      <c r="E38" s="7" t="s">
        <v>1436</v>
      </c>
      <c r="F38" s="7" t="s">
        <v>2808</v>
      </c>
      <c r="K38" s="2" t="s">
        <v>2800</v>
      </c>
      <c r="L38" s="2" t="s">
        <v>2721</v>
      </c>
      <c r="M38" s="2">
        <v>0.2</v>
      </c>
      <c r="N38" s="2" t="s">
        <v>2800</v>
      </c>
    </row>
    <row r="39" ht="15.75" customHeight="1">
      <c r="A39" s="7" t="s">
        <v>2536</v>
      </c>
      <c r="E39" s="7" t="s">
        <v>1436</v>
      </c>
      <c r="F39" s="7" t="s">
        <v>2809</v>
      </c>
      <c r="K39" s="2" t="s">
        <v>2800</v>
      </c>
      <c r="L39" s="2" t="s">
        <v>2721</v>
      </c>
      <c r="M39" s="2">
        <v>0.2</v>
      </c>
      <c r="N39" s="2" t="s">
        <v>2800</v>
      </c>
    </row>
    <row r="40" ht="15.75" customHeight="1">
      <c r="A40" s="7" t="s">
        <v>2536</v>
      </c>
      <c r="E40" s="7" t="s">
        <v>1436</v>
      </c>
      <c r="F40" s="7" t="s">
        <v>2810</v>
      </c>
      <c r="K40" s="2" t="s">
        <v>2800</v>
      </c>
      <c r="L40" s="2" t="s">
        <v>2721</v>
      </c>
      <c r="M40" s="2">
        <v>0.05</v>
      </c>
      <c r="N40" s="2" t="s">
        <v>2800</v>
      </c>
    </row>
    <row r="41" ht="15.75" customHeight="1">
      <c r="A41" s="345" t="s">
        <v>2536</v>
      </c>
      <c r="B41" s="346"/>
      <c r="C41" s="346"/>
      <c r="D41" s="346"/>
      <c r="E41" s="345" t="s">
        <v>1436</v>
      </c>
      <c r="F41" s="345" t="s">
        <v>2811</v>
      </c>
      <c r="G41" s="346"/>
      <c r="H41" s="346"/>
      <c r="I41" s="346"/>
      <c r="J41" s="346"/>
      <c r="K41" s="346" t="s">
        <v>2800</v>
      </c>
      <c r="L41" s="346" t="s">
        <v>2721</v>
      </c>
      <c r="M41" s="346">
        <v>0.2</v>
      </c>
      <c r="N41" s="346" t="s">
        <v>2800</v>
      </c>
      <c r="O41" s="346"/>
      <c r="P41" s="346"/>
      <c r="Q41" s="346"/>
      <c r="R41" s="346"/>
      <c r="S41" s="346"/>
      <c r="T41" s="346"/>
      <c r="U41" s="346"/>
      <c r="V41" s="346"/>
      <c r="W41" s="346"/>
      <c r="X41" s="346"/>
      <c r="Y41" s="346"/>
      <c r="Z41" s="346"/>
    </row>
    <row r="42" ht="15.75" customHeight="1">
      <c r="A42" s="7" t="s">
        <v>2482</v>
      </c>
      <c r="E42" s="2" t="s">
        <v>2078</v>
      </c>
      <c r="F42" s="2" t="s">
        <v>2812</v>
      </c>
      <c r="G42" s="2" t="s">
        <v>2079</v>
      </c>
      <c r="H42" s="2" t="s">
        <v>2813</v>
      </c>
      <c r="K42" s="2" t="s">
        <v>2814</v>
      </c>
      <c r="L42" s="2" t="s">
        <v>2735</v>
      </c>
      <c r="M42" s="2">
        <v>0.687</v>
      </c>
      <c r="N42" s="2" t="s">
        <v>2815</v>
      </c>
    </row>
    <row r="43" ht="15.75" customHeight="1">
      <c r="A43" s="7" t="s">
        <v>2482</v>
      </c>
      <c r="E43" s="2" t="s">
        <v>2078</v>
      </c>
      <c r="F43" s="2" t="s">
        <v>2812</v>
      </c>
      <c r="G43" s="2" t="s">
        <v>2079</v>
      </c>
      <c r="H43" s="2" t="s">
        <v>2816</v>
      </c>
      <c r="K43" s="2" t="s">
        <v>2814</v>
      </c>
      <c r="L43" s="2" t="s">
        <v>2735</v>
      </c>
      <c r="M43" s="2">
        <v>0.059</v>
      </c>
      <c r="N43" s="2" t="s">
        <v>2815</v>
      </c>
    </row>
    <row r="44" ht="15.75" customHeight="1">
      <c r="A44" s="7" t="s">
        <v>2482</v>
      </c>
      <c r="E44" s="2" t="s">
        <v>2078</v>
      </c>
      <c r="F44" s="2" t="s">
        <v>2812</v>
      </c>
      <c r="G44" s="2" t="s">
        <v>2079</v>
      </c>
      <c r="H44" s="2" t="s">
        <v>2817</v>
      </c>
      <c r="K44" s="2" t="s">
        <v>2814</v>
      </c>
      <c r="L44" s="2" t="s">
        <v>2735</v>
      </c>
      <c r="M44" s="2">
        <v>0.13</v>
      </c>
      <c r="N44" s="2" t="s">
        <v>2815</v>
      </c>
    </row>
    <row r="45" ht="15.75" customHeight="1">
      <c r="A45" s="7" t="s">
        <v>2482</v>
      </c>
      <c r="E45" s="2" t="s">
        <v>2078</v>
      </c>
      <c r="F45" s="2" t="s">
        <v>2818</v>
      </c>
      <c r="G45" s="2" t="s">
        <v>2079</v>
      </c>
      <c r="H45" s="2" t="s">
        <v>2813</v>
      </c>
      <c r="K45" s="2" t="s">
        <v>2814</v>
      </c>
      <c r="L45" s="2" t="s">
        <v>2735</v>
      </c>
      <c r="M45" s="2">
        <v>0.392</v>
      </c>
      <c r="N45" s="2" t="s">
        <v>2815</v>
      </c>
    </row>
    <row r="46" ht="15.75" customHeight="1">
      <c r="A46" s="7" t="s">
        <v>2482</v>
      </c>
      <c r="E46" s="2" t="s">
        <v>2078</v>
      </c>
      <c r="F46" s="2" t="s">
        <v>2818</v>
      </c>
      <c r="G46" s="2" t="s">
        <v>2079</v>
      </c>
      <c r="H46" s="2" t="s">
        <v>2816</v>
      </c>
      <c r="K46" s="2" t="s">
        <v>2814</v>
      </c>
      <c r="L46" s="2" t="s">
        <v>2735</v>
      </c>
      <c r="M46" s="2">
        <v>0.034</v>
      </c>
      <c r="N46" s="2" t="s">
        <v>2815</v>
      </c>
    </row>
    <row r="47" ht="15.75" customHeight="1">
      <c r="A47" s="345" t="s">
        <v>2482</v>
      </c>
      <c r="B47" s="346"/>
      <c r="C47" s="346"/>
      <c r="D47" s="346"/>
      <c r="E47" s="346" t="s">
        <v>2078</v>
      </c>
      <c r="F47" s="346" t="s">
        <v>2818</v>
      </c>
      <c r="G47" s="346" t="s">
        <v>2079</v>
      </c>
      <c r="H47" s="346" t="s">
        <v>2817</v>
      </c>
      <c r="I47" s="346"/>
      <c r="J47" s="346"/>
      <c r="K47" s="346" t="s">
        <v>2814</v>
      </c>
      <c r="L47" s="346" t="s">
        <v>2735</v>
      </c>
      <c r="M47" s="346">
        <v>0.074</v>
      </c>
      <c r="N47" s="346" t="s">
        <v>2815</v>
      </c>
      <c r="O47" s="346"/>
      <c r="P47" s="346"/>
      <c r="Q47" s="346"/>
      <c r="R47" s="346"/>
      <c r="S47" s="346"/>
      <c r="T47" s="346"/>
      <c r="U47" s="346"/>
      <c r="V47" s="346"/>
      <c r="W47" s="346"/>
      <c r="X47" s="346"/>
      <c r="Y47" s="346"/>
      <c r="Z47" s="346"/>
    </row>
    <row r="48" ht="15.75" customHeight="1">
      <c r="A48" s="7" t="s">
        <v>2488</v>
      </c>
      <c r="E48" s="7" t="s">
        <v>1436</v>
      </c>
      <c r="F48" s="7" t="s">
        <v>2806</v>
      </c>
      <c r="G48" s="7" t="s">
        <v>1424</v>
      </c>
      <c r="H48" s="2" t="s">
        <v>2819</v>
      </c>
      <c r="K48" s="2" t="s">
        <v>2820</v>
      </c>
      <c r="L48" s="2" t="s">
        <v>2721</v>
      </c>
      <c r="M48" s="2">
        <v>0.0</v>
      </c>
      <c r="N48" s="2" t="s">
        <v>2800</v>
      </c>
    </row>
    <row r="49" ht="15.75" customHeight="1">
      <c r="A49" s="7" t="s">
        <v>2488</v>
      </c>
      <c r="E49" s="7" t="s">
        <v>1436</v>
      </c>
      <c r="F49" s="7" t="s">
        <v>2806</v>
      </c>
      <c r="G49" s="7" t="s">
        <v>1424</v>
      </c>
      <c r="H49" s="2" t="s">
        <v>2821</v>
      </c>
      <c r="K49" s="2" t="s">
        <v>2820</v>
      </c>
      <c r="L49" s="2" t="s">
        <v>2721</v>
      </c>
      <c r="M49" s="2">
        <v>0.0</v>
      </c>
      <c r="N49" s="2" t="s">
        <v>2800</v>
      </c>
    </row>
    <row r="50" ht="15.75" customHeight="1">
      <c r="A50" s="7" t="s">
        <v>2488</v>
      </c>
      <c r="E50" s="7" t="s">
        <v>1436</v>
      </c>
      <c r="F50" s="7" t="s">
        <v>2806</v>
      </c>
      <c r="G50" s="7" t="s">
        <v>1424</v>
      </c>
      <c r="H50" s="2" t="s">
        <v>2822</v>
      </c>
      <c r="K50" s="2" t="s">
        <v>2820</v>
      </c>
      <c r="L50" s="2" t="s">
        <v>2721</v>
      </c>
      <c r="M50" s="2">
        <v>0.0</v>
      </c>
      <c r="N50" s="2" t="s">
        <v>2800</v>
      </c>
    </row>
    <row r="51" ht="15.75" customHeight="1">
      <c r="A51" s="7" t="s">
        <v>2488</v>
      </c>
      <c r="E51" s="7" t="s">
        <v>1436</v>
      </c>
      <c r="F51" s="7" t="s">
        <v>2806</v>
      </c>
      <c r="G51" s="7" t="s">
        <v>1424</v>
      </c>
      <c r="H51" s="2" t="s">
        <v>2823</v>
      </c>
      <c r="K51" s="2" t="s">
        <v>2820</v>
      </c>
      <c r="L51" s="2" t="s">
        <v>2721</v>
      </c>
      <c r="M51" s="2">
        <v>0.0</v>
      </c>
      <c r="N51" s="2" t="s">
        <v>2800</v>
      </c>
    </row>
    <row r="52" ht="15.75" customHeight="1">
      <c r="A52" s="7" t="s">
        <v>2488</v>
      </c>
      <c r="E52" s="7" t="s">
        <v>1436</v>
      </c>
      <c r="F52" s="7" t="s">
        <v>2806</v>
      </c>
      <c r="G52" s="7" t="s">
        <v>1424</v>
      </c>
      <c r="H52" s="2" t="s">
        <v>2824</v>
      </c>
      <c r="K52" s="2" t="s">
        <v>2820</v>
      </c>
      <c r="L52" s="2" t="s">
        <v>2721</v>
      </c>
      <c r="M52" s="2">
        <v>0.0</v>
      </c>
      <c r="N52" s="2" t="s">
        <v>2800</v>
      </c>
    </row>
    <row r="53" ht="15.75" customHeight="1">
      <c r="A53" s="7" t="s">
        <v>2488</v>
      </c>
      <c r="E53" s="7" t="s">
        <v>1436</v>
      </c>
      <c r="F53" s="7" t="s">
        <v>2806</v>
      </c>
      <c r="G53" s="7" t="s">
        <v>1424</v>
      </c>
      <c r="H53" s="2" t="s">
        <v>2825</v>
      </c>
      <c r="K53" s="2" t="s">
        <v>2820</v>
      </c>
      <c r="L53" s="2" t="s">
        <v>2721</v>
      </c>
      <c r="M53" s="2">
        <v>0.0</v>
      </c>
      <c r="N53" s="2" t="s">
        <v>2800</v>
      </c>
    </row>
    <row r="54" ht="15.75" customHeight="1">
      <c r="A54" s="7" t="s">
        <v>2488</v>
      </c>
      <c r="E54" s="7" t="s">
        <v>1436</v>
      </c>
      <c r="F54" s="7" t="s">
        <v>2806</v>
      </c>
      <c r="G54" s="7" t="s">
        <v>1424</v>
      </c>
      <c r="H54" s="2" t="s">
        <v>2826</v>
      </c>
      <c r="K54" s="2" t="s">
        <v>2820</v>
      </c>
      <c r="L54" s="2" t="s">
        <v>2721</v>
      </c>
      <c r="M54" s="2">
        <v>0.0</v>
      </c>
      <c r="N54" s="2" t="s">
        <v>2800</v>
      </c>
    </row>
    <row r="55" ht="15.75" customHeight="1">
      <c r="A55" s="7" t="s">
        <v>2488</v>
      </c>
      <c r="E55" s="7" t="s">
        <v>1436</v>
      </c>
      <c r="F55" s="7" t="s">
        <v>2806</v>
      </c>
      <c r="G55" s="7" t="s">
        <v>1424</v>
      </c>
      <c r="H55" s="2" t="s">
        <v>2827</v>
      </c>
      <c r="K55" s="2" t="s">
        <v>2820</v>
      </c>
      <c r="L55" s="2" t="s">
        <v>2721</v>
      </c>
      <c r="M55" s="2">
        <v>0.0</v>
      </c>
      <c r="N55" s="2" t="s">
        <v>2800</v>
      </c>
    </row>
    <row r="56" ht="15.75" customHeight="1">
      <c r="A56" s="7" t="s">
        <v>2488</v>
      </c>
      <c r="E56" s="7" t="s">
        <v>1436</v>
      </c>
      <c r="F56" s="7" t="s">
        <v>2806</v>
      </c>
      <c r="G56" s="7" t="s">
        <v>1424</v>
      </c>
      <c r="H56" s="2" t="s">
        <v>2828</v>
      </c>
      <c r="K56" s="2" t="s">
        <v>2820</v>
      </c>
      <c r="L56" s="2" t="s">
        <v>2721</v>
      </c>
      <c r="M56" s="2">
        <v>0.0</v>
      </c>
      <c r="N56" s="2" t="s">
        <v>2800</v>
      </c>
    </row>
    <row r="57" ht="15.75" customHeight="1">
      <c r="A57" s="7" t="s">
        <v>2488</v>
      </c>
      <c r="E57" s="7" t="s">
        <v>1436</v>
      </c>
      <c r="F57" s="7" t="s">
        <v>2806</v>
      </c>
      <c r="G57" s="7" t="s">
        <v>1424</v>
      </c>
      <c r="H57" s="2" t="s">
        <v>2829</v>
      </c>
      <c r="K57" s="2" t="s">
        <v>2820</v>
      </c>
      <c r="L57" s="2" t="s">
        <v>2721</v>
      </c>
      <c r="M57" s="2">
        <v>0.0</v>
      </c>
      <c r="N57" s="2" t="s">
        <v>2800</v>
      </c>
    </row>
    <row r="58" ht="15.75" customHeight="1">
      <c r="A58" s="7" t="s">
        <v>2488</v>
      </c>
      <c r="E58" s="7" t="s">
        <v>1436</v>
      </c>
      <c r="F58" s="7" t="s">
        <v>2806</v>
      </c>
      <c r="G58" s="7" t="s">
        <v>1424</v>
      </c>
      <c r="H58" s="2" t="s">
        <v>2830</v>
      </c>
      <c r="K58" s="2" t="s">
        <v>2820</v>
      </c>
      <c r="L58" s="2" t="s">
        <v>2721</v>
      </c>
      <c r="M58" s="2">
        <v>0.0</v>
      </c>
      <c r="N58" s="2" t="s">
        <v>2800</v>
      </c>
    </row>
    <row r="59" ht="15.75" customHeight="1">
      <c r="A59" s="7" t="s">
        <v>2488</v>
      </c>
      <c r="E59" s="7" t="s">
        <v>1436</v>
      </c>
      <c r="F59" s="7" t="s">
        <v>2806</v>
      </c>
      <c r="G59" s="7" t="s">
        <v>1424</v>
      </c>
      <c r="H59" s="2" t="s">
        <v>2831</v>
      </c>
      <c r="K59" s="2" t="s">
        <v>2820</v>
      </c>
      <c r="L59" s="2" t="s">
        <v>2721</v>
      </c>
      <c r="M59" s="2">
        <v>0.0</v>
      </c>
      <c r="N59" s="2" t="s">
        <v>2800</v>
      </c>
    </row>
    <row r="60" ht="15.75" customHeight="1">
      <c r="A60" s="7" t="s">
        <v>2488</v>
      </c>
      <c r="E60" s="7" t="s">
        <v>1436</v>
      </c>
      <c r="F60" s="7" t="s">
        <v>2806</v>
      </c>
      <c r="G60" s="7" t="s">
        <v>1424</v>
      </c>
      <c r="H60" s="2" t="s">
        <v>2832</v>
      </c>
      <c r="K60" s="2" t="s">
        <v>2820</v>
      </c>
      <c r="L60" s="2" t="s">
        <v>2721</v>
      </c>
      <c r="M60" s="2">
        <v>0.0</v>
      </c>
      <c r="N60" s="2" t="s">
        <v>2800</v>
      </c>
    </row>
    <row r="61" ht="15.75" customHeight="1">
      <c r="A61" s="7" t="s">
        <v>2488</v>
      </c>
      <c r="E61" s="7" t="s">
        <v>1436</v>
      </c>
      <c r="F61" s="7" t="s">
        <v>2806</v>
      </c>
      <c r="G61" s="7" t="s">
        <v>1424</v>
      </c>
      <c r="H61" s="2" t="s">
        <v>2833</v>
      </c>
      <c r="K61" s="2" t="s">
        <v>2820</v>
      </c>
      <c r="L61" s="2" t="s">
        <v>2721</v>
      </c>
      <c r="M61" s="2">
        <v>0.0</v>
      </c>
      <c r="N61" s="2" t="s">
        <v>2800</v>
      </c>
    </row>
    <row r="62" ht="15.75" customHeight="1">
      <c r="A62" s="7" t="s">
        <v>2488</v>
      </c>
      <c r="E62" s="7" t="s">
        <v>1436</v>
      </c>
      <c r="F62" s="7" t="s">
        <v>2806</v>
      </c>
      <c r="G62" s="7" t="s">
        <v>1424</v>
      </c>
      <c r="H62" s="2" t="s">
        <v>104</v>
      </c>
      <c r="K62" s="2" t="s">
        <v>2820</v>
      </c>
      <c r="L62" s="2" t="s">
        <v>2721</v>
      </c>
      <c r="M62" s="2">
        <v>0.0</v>
      </c>
      <c r="N62" s="2" t="s">
        <v>2800</v>
      </c>
    </row>
    <row r="63" ht="15.75" customHeight="1">
      <c r="A63" s="7" t="s">
        <v>2488</v>
      </c>
      <c r="E63" s="7" t="s">
        <v>1436</v>
      </c>
      <c r="F63" s="7" t="s">
        <v>2807</v>
      </c>
      <c r="G63" s="7" t="s">
        <v>1424</v>
      </c>
      <c r="H63" s="2" t="s">
        <v>2819</v>
      </c>
      <c r="K63" s="2" t="s">
        <v>2820</v>
      </c>
      <c r="L63" s="2" t="s">
        <v>2721</v>
      </c>
      <c r="M63" s="2">
        <v>0.825</v>
      </c>
      <c r="N63" s="2" t="s">
        <v>2800</v>
      </c>
    </row>
    <row r="64" ht="15.75" customHeight="1">
      <c r="A64" s="7" t="s">
        <v>2488</v>
      </c>
      <c r="E64" s="7" t="s">
        <v>1436</v>
      </c>
      <c r="F64" s="7" t="s">
        <v>2807</v>
      </c>
      <c r="G64" s="7" t="s">
        <v>1424</v>
      </c>
      <c r="H64" s="2" t="s">
        <v>2821</v>
      </c>
      <c r="K64" s="2" t="s">
        <v>2820</v>
      </c>
      <c r="L64" s="2" t="s">
        <v>2721</v>
      </c>
      <c r="M64" s="2">
        <v>0.1425</v>
      </c>
      <c r="N64" s="2" t="s">
        <v>2800</v>
      </c>
    </row>
    <row r="65" ht="15.75" customHeight="1">
      <c r="A65" s="7" t="s">
        <v>2488</v>
      </c>
      <c r="E65" s="7" t="s">
        <v>1436</v>
      </c>
      <c r="F65" s="7" t="s">
        <v>2807</v>
      </c>
      <c r="G65" s="7" t="s">
        <v>1424</v>
      </c>
      <c r="H65" s="2" t="s">
        <v>2822</v>
      </c>
      <c r="K65" s="2" t="s">
        <v>2820</v>
      </c>
      <c r="L65" s="2" t="s">
        <v>2721</v>
      </c>
      <c r="M65" s="2">
        <v>0.675</v>
      </c>
      <c r="N65" s="2" t="s">
        <v>2800</v>
      </c>
    </row>
    <row r="66" ht="15.75" customHeight="1">
      <c r="A66" s="7" t="s">
        <v>2488</v>
      </c>
      <c r="E66" s="7" t="s">
        <v>1436</v>
      </c>
      <c r="F66" s="7" t="s">
        <v>2807</v>
      </c>
      <c r="G66" s="7" t="s">
        <v>1424</v>
      </c>
      <c r="H66" s="2" t="s">
        <v>2823</v>
      </c>
      <c r="K66" s="2" t="s">
        <v>2820</v>
      </c>
      <c r="L66" s="2" t="s">
        <v>2721</v>
      </c>
      <c r="M66" s="2">
        <v>0.2025</v>
      </c>
      <c r="N66" s="2" t="s">
        <v>2800</v>
      </c>
    </row>
    <row r="67" ht="15.75" customHeight="1">
      <c r="A67" s="7" t="s">
        <v>2488</v>
      </c>
      <c r="E67" s="7" t="s">
        <v>1436</v>
      </c>
      <c r="F67" s="7" t="s">
        <v>2807</v>
      </c>
      <c r="G67" s="7" t="s">
        <v>1424</v>
      </c>
      <c r="H67" s="2" t="s">
        <v>2824</v>
      </c>
      <c r="K67" s="2" t="s">
        <v>2820</v>
      </c>
      <c r="L67" s="2" t="s">
        <v>2721</v>
      </c>
      <c r="M67" s="2">
        <v>0.1875</v>
      </c>
      <c r="N67" s="2" t="s">
        <v>2800</v>
      </c>
    </row>
    <row r="68" ht="15.75" customHeight="1">
      <c r="A68" s="7" t="s">
        <v>2488</v>
      </c>
      <c r="E68" s="7" t="s">
        <v>1436</v>
      </c>
      <c r="F68" s="7" t="s">
        <v>2807</v>
      </c>
      <c r="G68" s="7" t="s">
        <v>1424</v>
      </c>
      <c r="H68" s="2" t="s">
        <v>2825</v>
      </c>
      <c r="K68" s="2" t="s">
        <v>2820</v>
      </c>
      <c r="L68" s="2" t="s">
        <v>2721</v>
      </c>
      <c r="M68" s="2">
        <v>0.3075</v>
      </c>
      <c r="N68" s="2" t="s">
        <v>2800</v>
      </c>
    </row>
    <row r="69" ht="15.75" customHeight="1">
      <c r="A69" s="7" t="s">
        <v>2488</v>
      </c>
      <c r="E69" s="7" t="s">
        <v>1436</v>
      </c>
      <c r="F69" s="7" t="s">
        <v>2807</v>
      </c>
      <c r="G69" s="7" t="s">
        <v>1424</v>
      </c>
      <c r="H69" s="2" t="s">
        <v>2826</v>
      </c>
      <c r="K69" s="2" t="s">
        <v>2820</v>
      </c>
      <c r="L69" s="2" t="s">
        <v>2721</v>
      </c>
      <c r="M69" s="2">
        <v>0.225</v>
      </c>
      <c r="N69" s="2" t="s">
        <v>2800</v>
      </c>
    </row>
    <row r="70" ht="15.75" customHeight="1">
      <c r="A70" s="7" t="s">
        <v>2488</v>
      </c>
      <c r="E70" s="7" t="s">
        <v>1436</v>
      </c>
      <c r="F70" s="7" t="s">
        <v>2807</v>
      </c>
      <c r="G70" s="7" t="s">
        <v>1424</v>
      </c>
      <c r="H70" s="2" t="s">
        <v>2827</v>
      </c>
      <c r="K70" s="2" t="s">
        <v>2820</v>
      </c>
      <c r="L70" s="2" t="s">
        <v>2721</v>
      </c>
      <c r="M70" s="2">
        <v>0.075</v>
      </c>
      <c r="N70" s="2" t="s">
        <v>2800</v>
      </c>
    </row>
    <row r="71" ht="15.75" customHeight="1">
      <c r="A71" s="7" t="s">
        <v>2488</v>
      </c>
      <c r="E71" s="7" t="s">
        <v>1436</v>
      </c>
      <c r="F71" s="7" t="s">
        <v>2807</v>
      </c>
      <c r="G71" s="7" t="s">
        <v>1424</v>
      </c>
      <c r="H71" s="2" t="s">
        <v>2828</v>
      </c>
      <c r="K71" s="2" t="s">
        <v>2820</v>
      </c>
      <c r="L71" s="2" t="s">
        <v>2721</v>
      </c>
      <c r="M71" s="2">
        <v>0.2775</v>
      </c>
      <c r="N71" s="2" t="s">
        <v>2800</v>
      </c>
    </row>
    <row r="72" ht="15.75" customHeight="1">
      <c r="A72" s="7" t="s">
        <v>2488</v>
      </c>
      <c r="E72" s="7" t="s">
        <v>1436</v>
      </c>
      <c r="F72" s="7" t="s">
        <v>2807</v>
      </c>
      <c r="G72" s="7" t="s">
        <v>1424</v>
      </c>
      <c r="H72" s="2" t="s">
        <v>2829</v>
      </c>
      <c r="K72" s="2" t="s">
        <v>2820</v>
      </c>
      <c r="L72" s="2" t="s">
        <v>2721</v>
      </c>
      <c r="M72" s="2">
        <v>0.675</v>
      </c>
      <c r="N72" s="2" t="s">
        <v>2800</v>
      </c>
    </row>
    <row r="73" ht="15.75" customHeight="1">
      <c r="A73" s="7" t="s">
        <v>2488</v>
      </c>
      <c r="E73" s="7" t="s">
        <v>1436</v>
      </c>
      <c r="F73" s="7" t="s">
        <v>2807</v>
      </c>
      <c r="G73" s="7" t="s">
        <v>1424</v>
      </c>
      <c r="H73" s="2" t="s">
        <v>2830</v>
      </c>
      <c r="K73" s="2" t="s">
        <v>2820</v>
      </c>
      <c r="L73" s="2" t="s">
        <v>2721</v>
      </c>
      <c r="M73" s="2">
        <v>0.75</v>
      </c>
      <c r="N73" s="2" t="s">
        <v>2800</v>
      </c>
    </row>
    <row r="74" ht="15.75" customHeight="1">
      <c r="A74" s="7" t="s">
        <v>2488</v>
      </c>
      <c r="E74" s="7" t="s">
        <v>1436</v>
      </c>
      <c r="F74" s="7" t="s">
        <v>2807</v>
      </c>
      <c r="G74" s="7" t="s">
        <v>1424</v>
      </c>
      <c r="H74" s="2" t="s">
        <v>2831</v>
      </c>
      <c r="K74" s="2" t="s">
        <v>2820</v>
      </c>
      <c r="L74" s="2" t="s">
        <v>2721</v>
      </c>
      <c r="M74" s="2">
        <v>0.24</v>
      </c>
      <c r="N74" s="2" t="s">
        <v>2800</v>
      </c>
    </row>
    <row r="75" ht="15.75" customHeight="1">
      <c r="A75" s="7" t="s">
        <v>2488</v>
      </c>
      <c r="E75" s="7" t="s">
        <v>1436</v>
      </c>
      <c r="F75" s="7" t="s">
        <v>2807</v>
      </c>
      <c r="G75" s="7" t="s">
        <v>1424</v>
      </c>
      <c r="H75" s="2" t="s">
        <v>2832</v>
      </c>
      <c r="K75" s="2" t="s">
        <v>2820</v>
      </c>
      <c r="L75" s="2" t="s">
        <v>2721</v>
      </c>
      <c r="M75" s="2">
        <v>0.375</v>
      </c>
      <c r="N75" s="2" t="s">
        <v>2800</v>
      </c>
    </row>
    <row r="76" ht="15.75" customHeight="1">
      <c r="A76" s="7" t="s">
        <v>2488</v>
      </c>
      <c r="E76" s="7" t="s">
        <v>1436</v>
      </c>
      <c r="F76" s="7" t="s">
        <v>2807</v>
      </c>
      <c r="G76" s="7" t="s">
        <v>1424</v>
      </c>
      <c r="H76" s="2" t="s">
        <v>2833</v>
      </c>
      <c r="K76" s="2" t="s">
        <v>2820</v>
      </c>
      <c r="L76" s="2" t="s">
        <v>2721</v>
      </c>
      <c r="M76" s="2">
        <v>0.1125</v>
      </c>
      <c r="N76" s="2" t="s">
        <v>2800</v>
      </c>
    </row>
    <row r="77" ht="15.75" customHeight="1">
      <c r="A77" s="7" t="s">
        <v>2488</v>
      </c>
      <c r="E77" s="7" t="s">
        <v>1436</v>
      </c>
      <c r="F77" s="7" t="s">
        <v>2807</v>
      </c>
      <c r="G77" s="7" t="s">
        <v>1424</v>
      </c>
      <c r="H77" s="2" t="s">
        <v>104</v>
      </c>
      <c r="K77" s="2" t="s">
        <v>2820</v>
      </c>
      <c r="L77" s="2" t="s">
        <v>2721</v>
      </c>
      <c r="M77" s="2">
        <v>0.0</v>
      </c>
      <c r="N77" s="2" t="s">
        <v>2800</v>
      </c>
    </row>
    <row r="78" ht="15.75" customHeight="1">
      <c r="A78" s="7" t="s">
        <v>2488</v>
      </c>
      <c r="E78" s="7" t="s">
        <v>1436</v>
      </c>
      <c r="F78" s="7" t="s">
        <v>2808</v>
      </c>
      <c r="G78" s="7" t="s">
        <v>1424</v>
      </c>
      <c r="H78" s="2" t="s">
        <v>2819</v>
      </c>
      <c r="K78" s="2" t="s">
        <v>2820</v>
      </c>
      <c r="L78" s="2" t="s">
        <v>2721</v>
      </c>
      <c r="M78" s="2">
        <v>2.2</v>
      </c>
      <c r="N78" s="2" t="s">
        <v>2800</v>
      </c>
    </row>
    <row r="79" ht="15.75" customHeight="1">
      <c r="A79" s="7" t="s">
        <v>2488</v>
      </c>
      <c r="E79" s="7" t="s">
        <v>1436</v>
      </c>
      <c r="F79" s="7" t="s">
        <v>2808</v>
      </c>
      <c r="G79" s="7" t="s">
        <v>1424</v>
      </c>
      <c r="H79" s="2" t="s">
        <v>2821</v>
      </c>
      <c r="K79" s="2" t="s">
        <v>2820</v>
      </c>
      <c r="L79" s="2" t="s">
        <v>2721</v>
      </c>
      <c r="M79" s="2">
        <v>0.38</v>
      </c>
      <c r="N79" s="2" t="s">
        <v>2800</v>
      </c>
    </row>
    <row r="80" ht="15.75" customHeight="1">
      <c r="A80" s="7" t="s">
        <v>2488</v>
      </c>
      <c r="E80" s="7" t="s">
        <v>1436</v>
      </c>
      <c r="F80" s="7" t="s">
        <v>2808</v>
      </c>
      <c r="G80" s="7" t="s">
        <v>1424</v>
      </c>
      <c r="H80" s="2" t="s">
        <v>2822</v>
      </c>
      <c r="K80" s="2" t="s">
        <v>2820</v>
      </c>
      <c r="L80" s="2" t="s">
        <v>2721</v>
      </c>
      <c r="M80" s="2">
        <v>1.8</v>
      </c>
      <c r="N80" s="2" t="s">
        <v>2800</v>
      </c>
    </row>
    <row r="81" ht="15.75" customHeight="1">
      <c r="A81" s="7" t="s">
        <v>2488</v>
      </c>
      <c r="E81" s="7" t="s">
        <v>1436</v>
      </c>
      <c r="F81" s="7" t="s">
        <v>2808</v>
      </c>
      <c r="G81" s="7" t="s">
        <v>1424</v>
      </c>
      <c r="H81" s="2" t="s">
        <v>2823</v>
      </c>
      <c r="K81" s="2" t="s">
        <v>2820</v>
      </c>
      <c r="L81" s="2" t="s">
        <v>2721</v>
      </c>
      <c r="M81" s="2">
        <v>0.54</v>
      </c>
      <c r="N81" s="2" t="s">
        <v>2800</v>
      </c>
    </row>
    <row r="82" ht="15.75" customHeight="1">
      <c r="A82" s="7" t="s">
        <v>2488</v>
      </c>
      <c r="E82" s="7" t="s">
        <v>1436</v>
      </c>
      <c r="F82" s="7" t="s">
        <v>2808</v>
      </c>
      <c r="G82" s="7" t="s">
        <v>1424</v>
      </c>
      <c r="H82" s="2" t="s">
        <v>2824</v>
      </c>
      <c r="K82" s="2" t="s">
        <v>2820</v>
      </c>
      <c r="L82" s="2" t="s">
        <v>2721</v>
      </c>
      <c r="M82" s="2">
        <v>0.5</v>
      </c>
      <c r="N82" s="2" t="s">
        <v>2800</v>
      </c>
    </row>
    <row r="83" ht="15.75" customHeight="1">
      <c r="A83" s="7" t="s">
        <v>2488</v>
      </c>
      <c r="E83" s="7" t="s">
        <v>1436</v>
      </c>
      <c r="F83" s="7" t="s">
        <v>2808</v>
      </c>
      <c r="G83" s="7" t="s">
        <v>1424</v>
      </c>
      <c r="H83" s="2" t="s">
        <v>2825</v>
      </c>
      <c r="K83" s="2" t="s">
        <v>2820</v>
      </c>
      <c r="L83" s="2" t="s">
        <v>2721</v>
      </c>
      <c r="M83" s="2">
        <v>0.82</v>
      </c>
      <c r="N83" s="2" t="s">
        <v>2800</v>
      </c>
    </row>
    <row r="84" ht="15.75" customHeight="1">
      <c r="A84" s="7" t="s">
        <v>2488</v>
      </c>
      <c r="E84" s="7" t="s">
        <v>1436</v>
      </c>
      <c r="F84" s="7" t="s">
        <v>2808</v>
      </c>
      <c r="G84" s="7" t="s">
        <v>1424</v>
      </c>
      <c r="H84" s="2" t="s">
        <v>2826</v>
      </c>
      <c r="K84" s="2" t="s">
        <v>2820</v>
      </c>
      <c r="L84" s="2" t="s">
        <v>2721</v>
      </c>
      <c r="M84" s="2">
        <v>0.6</v>
      </c>
      <c r="N84" s="2" t="s">
        <v>2800</v>
      </c>
    </row>
    <row r="85" ht="15.75" customHeight="1">
      <c r="A85" s="7" t="s">
        <v>2488</v>
      </c>
      <c r="E85" s="7" t="s">
        <v>1436</v>
      </c>
      <c r="F85" s="7" t="s">
        <v>2808</v>
      </c>
      <c r="G85" s="7" t="s">
        <v>1424</v>
      </c>
      <c r="H85" s="2" t="s">
        <v>2827</v>
      </c>
      <c r="K85" s="2" t="s">
        <v>2820</v>
      </c>
      <c r="L85" s="2" t="s">
        <v>2721</v>
      </c>
      <c r="M85" s="2">
        <v>0.2</v>
      </c>
      <c r="N85" s="2" t="s">
        <v>2800</v>
      </c>
    </row>
    <row r="86" ht="15.75" customHeight="1">
      <c r="A86" s="7" t="s">
        <v>2488</v>
      </c>
      <c r="E86" s="7" t="s">
        <v>1436</v>
      </c>
      <c r="F86" s="7" t="s">
        <v>2808</v>
      </c>
      <c r="G86" s="7" t="s">
        <v>1424</v>
      </c>
      <c r="H86" s="2" t="s">
        <v>2828</v>
      </c>
      <c r="K86" s="2" t="s">
        <v>2820</v>
      </c>
      <c r="L86" s="2" t="s">
        <v>2721</v>
      </c>
      <c r="M86" s="2">
        <v>0.74</v>
      </c>
      <c r="N86" s="2" t="s">
        <v>2800</v>
      </c>
    </row>
    <row r="87" ht="15.75" customHeight="1">
      <c r="A87" s="7" t="s">
        <v>2488</v>
      </c>
      <c r="E87" s="7" t="s">
        <v>1436</v>
      </c>
      <c r="F87" s="7" t="s">
        <v>2808</v>
      </c>
      <c r="G87" s="7" t="s">
        <v>1424</v>
      </c>
      <c r="H87" s="2" t="s">
        <v>2829</v>
      </c>
      <c r="K87" s="2" t="s">
        <v>2820</v>
      </c>
      <c r="L87" s="2" t="s">
        <v>2721</v>
      </c>
      <c r="M87" s="2">
        <v>1.8</v>
      </c>
      <c r="N87" s="2" t="s">
        <v>2800</v>
      </c>
    </row>
    <row r="88" ht="15.75" customHeight="1">
      <c r="A88" s="7" t="s">
        <v>2488</v>
      </c>
      <c r="E88" s="7" t="s">
        <v>1436</v>
      </c>
      <c r="F88" s="7" t="s">
        <v>2808</v>
      </c>
      <c r="G88" s="7" t="s">
        <v>1424</v>
      </c>
      <c r="H88" s="2" t="s">
        <v>2830</v>
      </c>
      <c r="K88" s="2" t="s">
        <v>2820</v>
      </c>
      <c r="L88" s="2" t="s">
        <v>2721</v>
      </c>
      <c r="M88" s="2">
        <v>2.0</v>
      </c>
      <c r="N88" s="2" t="s">
        <v>2800</v>
      </c>
    </row>
    <row r="89" ht="15.75" customHeight="1">
      <c r="A89" s="7" t="s">
        <v>2488</v>
      </c>
      <c r="E89" s="7" t="s">
        <v>1436</v>
      </c>
      <c r="F89" s="7" t="s">
        <v>2808</v>
      </c>
      <c r="G89" s="7" t="s">
        <v>1424</v>
      </c>
      <c r="H89" s="2" t="s">
        <v>2831</v>
      </c>
      <c r="K89" s="2" t="s">
        <v>2820</v>
      </c>
      <c r="L89" s="2" t="s">
        <v>2721</v>
      </c>
      <c r="M89" s="2">
        <v>0.64</v>
      </c>
      <c r="N89" s="2" t="s">
        <v>2800</v>
      </c>
    </row>
    <row r="90" ht="15.75" customHeight="1">
      <c r="A90" s="7" t="s">
        <v>2488</v>
      </c>
      <c r="E90" s="7" t="s">
        <v>1436</v>
      </c>
      <c r="F90" s="7" t="s">
        <v>2808</v>
      </c>
      <c r="G90" s="7" t="s">
        <v>1424</v>
      </c>
      <c r="H90" s="2" t="s">
        <v>2832</v>
      </c>
      <c r="K90" s="2" t="s">
        <v>2820</v>
      </c>
      <c r="L90" s="2" t="s">
        <v>2721</v>
      </c>
      <c r="M90" s="2">
        <v>1.0</v>
      </c>
      <c r="N90" s="2" t="s">
        <v>2800</v>
      </c>
    </row>
    <row r="91" ht="15.75" customHeight="1">
      <c r="A91" s="7" t="s">
        <v>2488</v>
      </c>
      <c r="E91" s="7" t="s">
        <v>1436</v>
      </c>
      <c r="F91" s="7" t="s">
        <v>2808</v>
      </c>
      <c r="G91" s="7" t="s">
        <v>1424</v>
      </c>
      <c r="H91" s="2" t="s">
        <v>2833</v>
      </c>
      <c r="K91" s="2" t="s">
        <v>2820</v>
      </c>
      <c r="L91" s="2" t="s">
        <v>2721</v>
      </c>
      <c r="M91" s="2">
        <v>0.3</v>
      </c>
      <c r="N91" s="2" t="s">
        <v>2800</v>
      </c>
    </row>
    <row r="92" ht="15.75" customHeight="1">
      <c r="A92" s="7" t="s">
        <v>2488</v>
      </c>
      <c r="E92" s="7" t="s">
        <v>1436</v>
      </c>
      <c r="F92" s="7" t="s">
        <v>2808</v>
      </c>
      <c r="G92" s="7" t="s">
        <v>1424</v>
      </c>
      <c r="H92" s="2" t="s">
        <v>104</v>
      </c>
      <c r="K92" s="2" t="s">
        <v>2820</v>
      </c>
      <c r="L92" s="2" t="s">
        <v>2721</v>
      </c>
      <c r="M92" s="2">
        <v>0.0</v>
      </c>
      <c r="N92" s="2" t="s">
        <v>2800</v>
      </c>
    </row>
    <row r="93" ht="15.75" customHeight="1">
      <c r="A93" s="7" t="s">
        <v>2488</v>
      </c>
      <c r="E93" s="7" t="s">
        <v>1436</v>
      </c>
      <c r="F93" s="7" t="s">
        <v>2809</v>
      </c>
      <c r="G93" s="7" t="s">
        <v>1424</v>
      </c>
      <c r="H93" s="2" t="s">
        <v>2819</v>
      </c>
      <c r="K93" s="2" t="s">
        <v>2820</v>
      </c>
      <c r="L93" s="2" t="s">
        <v>2721</v>
      </c>
      <c r="M93" s="2">
        <v>2.2</v>
      </c>
      <c r="N93" s="2" t="s">
        <v>2800</v>
      </c>
    </row>
    <row r="94" ht="15.75" customHeight="1">
      <c r="A94" s="7" t="s">
        <v>2488</v>
      </c>
      <c r="E94" s="7" t="s">
        <v>1436</v>
      </c>
      <c r="F94" s="7" t="s">
        <v>2809</v>
      </c>
      <c r="G94" s="7" t="s">
        <v>1424</v>
      </c>
      <c r="H94" s="2" t="s">
        <v>2821</v>
      </c>
      <c r="K94" s="2" t="s">
        <v>2820</v>
      </c>
      <c r="L94" s="2" t="s">
        <v>2721</v>
      </c>
      <c r="M94" s="2">
        <v>0.38</v>
      </c>
      <c r="N94" s="2" t="s">
        <v>2800</v>
      </c>
    </row>
    <row r="95" ht="15.75" customHeight="1">
      <c r="A95" s="7" t="s">
        <v>2488</v>
      </c>
      <c r="E95" s="7" t="s">
        <v>1436</v>
      </c>
      <c r="F95" s="7" t="s">
        <v>2809</v>
      </c>
      <c r="G95" s="7" t="s">
        <v>1424</v>
      </c>
      <c r="H95" s="2" t="s">
        <v>2822</v>
      </c>
      <c r="K95" s="2" t="s">
        <v>2820</v>
      </c>
      <c r="L95" s="2" t="s">
        <v>2721</v>
      </c>
      <c r="M95" s="2">
        <v>1.8</v>
      </c>
      <c r="N95" s="2" t="s">
        <v>2800</v>
      </c>
    </row>
    <row r="96" ht="15.75" customHeight="1">
      <c r="A96" s="7" t="s">
        <v>2488</v>
      </c>
      <c r="E96" s="7" t="s">
        <v>1436</v>
      </c>
      <c r="F96" s="7" t="s">
        <v>2809</v>
      </c>
      <c r="G96" s="7" t="s">
        <v>1424</v>
      </c>
      <c r="H96" s="2" t="s">
        <v>2823</v>
      </c>
      <c r="K96" s="2" t="s">
        <v>2820</v>
      </c>
      <c r="L96" s="2" t="s">
        <v>2721</v>
      </c>
      <c r="M96" s="2">
        <v>0.54</v>
      </c>
      <c r="N96" s="2" t="s">
        <v>2800</v>
      </c>
    </row>
    <row r="97" ht="15.75" customHeight="1">
      <c r="A97" s="7" t="s">
        <v>2488</v>
      </c>
      <c r="E97" s="7" t="s">
        <v>1436</v>
      </c>
      <c r="F97" s="7" t="s">
        <v>2809</v>
      </c>
      <c r="G97" s="7" t="s">
        <v>1424</v>
      </c>
      <c r="H97" s="2" t="s">
        <v>2824</v>
      </c>
      <c r="K97" s="2" t="s">
        <v>2820</v>
      </c>
      <c r="L97" s="2" t="s">
        <v>2721</v>
      </c>
      <c r="M97" s="2">
        <v>0.5</v>
      </c>
      <c r="N97" s="2" t="s">
        <v>2800</v>
      </c>
    </row>
    <row r="98" ht="15.75" customHeight="1">
      <c r="A98" s="7" t="s">
        <v>2488</v>
      </c>
      <c r="E98" s="7" t="s">
        <v>1436</v>
      </c>
      <c r="F98" s="7" t="s">
        <v>2809</v>
      </c>
      <c r="G98" s="7" t="s">
        <v>1424</v>
      </c>
      <c r="H98" s="2" t="s">
        <v>2825</v>
      </c>
      <c r="K98" s="2" t="s">
        <v>2820</v>
      </c>
      <c r="L98" s="2" t="s">
        <v>2721</v>
      </c>
      <c r="M98" s="2">
        <v>0.82</v>
      </c>
      <c r="N98" s="2" t="s">
        <v>2800</v>
      </c>
    </row>
    <row r="99" ht="15.75" customHeight="1">
      <c r="A99" s="7" t="s">
        <v>2488</v>
      </c>
      <c r="E99" s="7" t="s">
        <v>1436</v>
      </c>
      <c r="F99" s="7" t="s">
        <v>2809</v>
      </c>
      <c r="G99" s="7" t="s">
        <v>1424</v>
      </c>
      <c r="H99" s="2" t="s">
        <v>2826</v>
      </c>
      <c r="K99" s="2" t="s">
        <v>2820</v>
      </c>
      <c r="L99" s="2" t="s">
        <v>2721</v>
      </c>
      <c r="M99" s="2">
        <v>0.6</v>
      </c>
      <c r="N99" s="2" t="s">
        <v>2800</v>
      </c>
    </row>
    <row r="100" ht="15.75" customHeight="1">
      <c r="A100" s="7" t="s">
        <v>2488</v>
      </c>
      <c r="E100" s="7" t="s">
        <v>1436</v>
      </c>
      <c r="F100" s="7" t="s">
        <v>2809</v>
      </c>
      <c r="G100" s="7" t="s">
        <v>1424</v>
      </c>
      <c r="H100" s="2" t="s">
        <v>2827</v>
      </c>
      <c r="K100" s="2" t="s">
        <v>2820</v>
      </c>
      <c r="L100" s="2" t="s">
        <v>2721</v>
      </c>
      <c r="M100" s="2">
        <v>0.2</v>
      </c>
      <c r="N100" s="2" t="s">
        <v>2800</v>
      </c>
    </row>
    <row r="101" ht="15.75" customHeight="1">
      <c r="A101" s="7" t="s">
        <v>2488</v>
      </c>
      <c r="E101" s="7" t="s">
        <v>1436</v>
      </c>
      <c r="F101" s="7" t="s">
        <v>2809</v>
      </c>
      <c r="G101" s="7" t="s">
        <v>1424</v>
      </c>
      <c r="H101" s="2" t="s">
        <v>2828</v>
      </c>
      <c r="K101" s="2" t="s">
        <v>2820</v>
      </c>
      <c r="L101" s="2" t="s">
        <v>2721</v>
      </c>
      <c r="M101" s="2">
        <v>0.74</v>
      </c>
      <c r="N101" s="2" t="s">
        <v>2800</v>
      </c>
    </row>
    <row r="102" ht="15.75" customHeight="1">
      <c r="A102" s="7" t="s">
        <v>2488</v>
      </c>
      <c r="E102" s="7" t="s">
        <v>1436</v>
      </c>
      <c r="F102" s="7" t="s">
        <v>2809</v>
      </c>
      <c r="G102" s="7" t="s">
        <v>1424</v>
      </c>
      <c r="H102" s="2" t="s">
        <v>2829</v>
      </c>
      <c r="K102" s="2" t="s">
        <v>2820</v>
      </c>
      <c r="L102" s="2" t="s">
        <v>2721</v>
      </c>
      <c r="M102" s="2">
        <v>1.8</v>
      </c>
      <c r="N102" s="2" t="s">
        <v>2800</v>
      </c>
    </row>
    <row r="103" ht="15.75" customHeight="1">
      <c r="A103" s="7" t="s">
        <v>2488</v>
      </c>
      <c r="E103" s="7" t="s">
        <v>1436</v>
      </c>
      <c r="F103" s="7" t="s">
        <v>2809</v>
      </c>
      <c r="G103" s="7" t="s">
        <v>1424</v>
      </c>
      <c r="H103" s="2" t="s">
        <v>2830</v>
      </c>
      <c r="K103" s="2" t="s">
        <v>2820</v>
      </c>
      <c r="L103" s="2" t="s">
        <v>2721</v>
      </c>
      <c r="M103" s="2">
        <v>2.0</v>
      </c>
      <c r="N103" s="2" t="s">
        <v>2800</v>
      </c>
    </row>
    <row r="104" ht="15.75" customHeight="1">
      <c r="A104" s="7" t="s">
        <v>2488</v>
      </c>
      <c r="E104" s="7" t="s">
        <v>1436</v>
      </c>
      <c r="F104" s="7" t="s">
        <v>2809</v>
      </c>
      <c r="G104" s="7" t="s">
        <v>1424</v>
      </c>
      <c r="H104" s="2" t="s">
        <v>2831</v>
      </c>
      <c r="K104" s="2" t="s">
        <v>2820</v>
      </c>
      <c r="L104" s="2" t="s">
        <v>2721</v>
      </c>
      <c r="M104" s="2">
        <v>0.64</v>
      </c>
      <c r="N104" s="2" t="s">
        <v>2800</v>
      </c>
    </row>
    <row r="105" ht="15.75" customHeight="1">
      <c r="A105" s="7" t="s">
        <v>2488</v>
      </c>
      <c r="E105" s="7" t="s">
        <v>1436</v>
      </c>
      <c r="F105" s="7" t="s">
        <v>2809</v>
      </c>
      <c r="G105" s="7" t="s">
        <v>1424</v>
      </c>
      <c r="H105" s="2" t="s">
        <v>2832</v>
      </c>
      <c r="K105" s="2" t="s">
        <v>2820</v>
      </c>
      <c r="L105" s="2" t="s">
        <v>2721</v>
      </c>
      <c r="M105" s="2">
        <v>1.0</v>
      </c>
      <c r="N105" s="2" t="s">
        <v>2800</v>
      </c>
    </row>
    <row r="106" ht="15.75" customHeight="1">
      <c r="A106" s="7" t="s">
        <v>2488</v>
      </c>
      <c r="E106" s="7" t="s">
        <v>1436</v>
      </c>
      <c r="F106" s="7" t="s">
        <v>2809</v>
      </c>
      <c r="G106" s="7" t="s">
        <v>1424</v>
      </c>
      <c r="H106" s="2" t="s">
        <v>2833</v>
      </c>
      <c r="K106" s="2" t="s">
        <v>2820</v>
      </c>
      <c r="L106" s="2" t="s">
        <v>2721</v>
      </c>
      <c r="M106" s="2">
        <v>0.3</v>
      </c>
      <c r="N106" s="2" t="s">
        <v>2800</v>
      </c>
    </row>
    <row r="107" ht="15.75" customHeight="1">
      <c r="A107" s="7" t="s">
        <v>2488</v>
      </c>
      <c r="E107" s="7" t="s">
        <v>1436</v>
      </c>
      <c r="F107" s="7" t="s">
        <v>2809</v>
      </c>
      <c r="G107" s="7" t="s">
        <v>1424</v>
      </c>
      <c r="H107" s="2" t="s">
        <v>104</v>
      </c>
      <c r="K107" s="2" t="s">
        <v>2820</v>
      </c>
      <c r="L107" s="2" t="s">
        <v>2721</v>
      </c>
      <c r="M107" s="2">
        <v>0.0</v>
      </c>
      <c r="N107" s="2" t="s">
        <v>2800</v>
      </c>
    </row>
    <row r="108" ht="15.75" customHeight="1">
      <c r="A108" s="7" t="s">
        <v>2488</v>
      </c>
      <c r="E108" s="7" t="s">
        <v>1436</v>
      </c>
      <c r="F108" s="7" t="s">
        <v>2810</v>
      </c>
      <c r="G108" s="7" t="s">
        <v>1424</v>
      </c>
      <c r="H108" s="2" t="s">
        <v>2819</v>
      </c>
      <c r="K108" s="2" t="s">
        <v>2820</v>
      </c>
      <c r="L108" s="2" t="s">
        <v>2721</v>
      </c>
      <c r="M108" s="2">
        <v>0.55</v>
      </c>
      <c r="N108" s="2" t="s">
        <v>2800</v>
      </c>
    </row>
    <row r="109" ht="15.75" customHeight="1">
      <c r="A109" s="7" t="s">
        <v>2488</v>
      </c>
      <c r="E109" s="7" t="s">
        <v>1436</v>
      </c>
      <c r="F109" s="7" t="s">
        <v>2810</v>
      </c>
      <c r="G109" s="7" t="s">
        <v>1424</v>
      </c>
      <c r="H109" s="2" t="s">
        <v>2821</v>
      </c>
      <c r="K109" s="2" t="s">
        <v>2820</v>
      </c>
      <c r="L109" s="2" t="s">
        <v>2721</v>
      </c>
      <c r="M109" s="2">
        <v>0.095</v>
      </c>
      <c r="N109" s="2" t="s">
        <v>2800</v>
      </c>
    </row>
    <row r="110" ht="15.75" customHeight="1">
      <c r="A110" s="7" t="s">
        <v>2488</v>
      </c>
      <c r="E110" s="7" t="s">
        <v>1436</v>
      </c>
      <c r="F110" s="7" t="s">
        <v>2810</v>
      </c>
      <c r="G110" s="7" t="s">
        <v>1424</v>
      </c>
      <c r="H110" s="2" t="s">
        <v>2822</v>
      </c>
      <c r="K110" s="2" t="s">
        <v>2820</v>
      </c>
      <c r="L110" s="2" t="s">
        <v>2721</v>
      </c>
      <c r="M110" s="2">
        <v>0.45</v>
      </c>
      <c r="N110" s="2" t="s">
        <v>2800</v>
      </c>
    </row>
    <row r="111" ht="15.75" customHeight="1">
      <c r="A111" s="7" t="s">
        <v>2488</v>
      </c>
      <c r="E111" s="7" t="s">
        <v>1436</v>
      </c>
      <c r="F111" s="7" t="s">
        <v>2810</v>
      </c>
      <c r="G111" s="7" t="s">
        <v>1424</v>
      </c>
      <c r="H111" s="2" t="s">
        <v>2823</v>
      </c>
      <c r="K111" s="2" t="s">
        <v>2820</v>
      </c>
      <c r="L111" s="2" t="s">
        <v>2721</v>
      </c>
      <c r="M111" s="2">
        <v>0.135</v>
      </c>
      <c r="N111" s="2" t="s">
        <v>2800</v>
      </c>
    </row>
    <row r="112" ht="15.75" customHeight="1">
      <c r="A112" s="7" t="s">
        <v>2488</v>
      </c>
      <c r="E112" s="7" t="s">
        <v>1436</v>
      </c>
      <c r="F112" s="7" t="s">
        <v>2810</v>
      </c>
      <c r="G112" s="7" t="s">
        <v>1424</v>
      </c>
      <c r="H112" s="2" t="s">
        <v>2824</v>
      </c>
      <c r="K112" s="2" t="s">
        <v>2820</v>
      </c>
      <c r="L112" s="2" t="s">
        <v>2721</v>
      </c>
      <c r="M112" s="2">
        <v>0.125</v>
      </c>
      <c r="N112" s="2" t="s">
        <v>2800</v>
      </c>
    </row>
    <row r="113" ht="15.75" customHeight="1">
      <c r="A113" s="7" t="s">
        <v>2488</v>
      </c>
      <c r="E113" s="7" t="s">
        <v>1436</v>
      </c>
      <c r="F113" s="7" t="s">
        <v>2810</v>
      </c>
      <c r="G113" s="7" t="s">
        <v>1424</v>
      </c>
      <c r="H113" s="2" t="s">
        <v>2825</v>
      </c>
      <c r="K113" s="2" t="s">
        <v>2820</v>
      </c>
      <c r="L113" s="2" t="s">
        <v>2721</v>
      </c>
      <c r="M113" s="2">
        <v>0.205</v>
      </c>
      <c r="N113" s="2" t="s">
        <v>2800</v>
      </c>
    </row>
    <row r="114" ht="15.75" customHeight="1">
      <c r="A114" s="7" t="s">
        <v>2488</v>
      </c>
      <c r="E114" s="7" t="s">
        <v>1436</v>
      </c>
      <c r="F114" s="7" t="s">
        <v>2810</v>
      </c>
      <c r="G114" s="7" t="s">
        <v>1424</v>
      </c>
      <c r="H114" s="2" t="s">
        <v>2826</v>
      </c>
      <c r="K114" s="2" t="s">
        <v>2820</v>
      </c>
      <c r="L114" s="2" t="s">
        <v>2721</v>
      </c>
      <c r="M114" s="2">
        <v>0.15</v>
      </c>
      <c r="N114" s="2" t="s">
        <v>2800</v>
      </c>
    </row>
    <row r="115" ht="15.75" customHeight="1">
      <c r="A115" s="7" t="s">
        <v>2488</v>
      </c>
      <c r="E115" s="7" t="s">
        <v>1436</v>
      </c>
      <c r="F115" s="7" t="s">
        <v>2810</v>
      </c>
      <c r="G115" s="7" t="s">
        <v>1424</v>
      </c>
      <c r="H115" s="2" t="s">
        <v>2827</v>
      </c>
      <c r="K115" s="2" t="s">
        <v>2820</v>
      </c>
      <c r="L115" s="2" t="s">
        <v>2721</v>
      </c>
      <c r="M115" s="2">
        <v>0.05</v>
      </c>
      <c r="N115" s="2" t="s">
        <v>2800</v>
      </c>
    </row>
    <row r="116" ht="15.75" customHeight="1">
      <c r="A116" s="7" t="s">
        <v>2488</v>
      </c>
      <c r="E116" s="7" t="s">
        <v>1436</v>
      </c>
      <c r="F116" s="7" t="s">
        <v>2810</v>
      </c>
      <c r="G116" s="7" t="s">
        <v>1424</v>
      </c>
      <c r="H116" s="2" t="s">
        <v>2828</v>
      </c>
      <c r="K116" s="2" t="s">
        <v>2820</v>
      </c>
      <c r="L116" s="2" t="s">
        <v>2721</v>
      </c>
      <c r="M116" s="2">
        <v>0.185</v>
      </c>
      <c r="N116" s="2" t="s">
        <v>2800</v>
      </c>
    </row>
    <row r="117" ht="15.75" customHeight="1">
      <c r="A117" s="7" t="s">
        <v>2488</v>
      </c>
      <c r="E117" s="7" t="s">
        <v>1436</v>
      </c>
      <c r="F117" s="7" t="s">
        <v>2810</v>
      </c>
      <c r="G117" s="7" t="s">
        <v>1424</v>
      </c>
      <c r="H117" s="2" t="s">
        <v>2829</v>
      </c>
      <c r="K117" s="2" t="s">
        <v>2820</v>
      </c>
      <c r="L117" s="2" t="s">
        <v>2721</v>
      </c>
      <c r="M117" s="2">
        <v>0.45</v>
      </c>
      <c r="N117" s="2" t="s">
        <v>2800</v>
      </c>
    </row>
    <row r="118" ht="15.75" customHeight="1">
      <c r="A118" s="7" t="s">
        <v>2488</v>
      </c>
      <c r="E118" s="7" t="s">
        <v>1436</v>
      </c>
      <c r="F118" s="7" t="s">
        <v>2810</v>
      </c>
      <c r="G118" s="7" t="s">
        <v>1424</v>
      </c>
      <c r="H118" s="2" t="s">
        <v>2830</v>
      </c>
      <c r="K118" s="2" t="s">
        <v>2820</v>
      </c>
      <c r="L118" s="2" t="s">
        <v>2721</v>
      </c>
      <c r="M118" s="2">
        <v>0.5</v>
      </c>
      <c r="N118" s="2" t="s">
        <v>2800</v>
      </c>
    </row>
    <row r="119" ht="15.75" customHeight="1">
      <c r="A119" s="7" t="s">
        <v>2488</v>
      </c>
      <c r="E119" s="7" t="s">
        <v>1436</v>
      </c>
      <c r="F119" s="7" t="s">
        <v>2810</v>
      </c>
      <c r="G119" s="7" t="s">
        <v>1424</v>
      </c>
      <c r="H119" s="2" t="s">
        <v>2831</v>
      </c>
      <c r="K119" s="2" t="s">
        <v>2820</v>
      </c>
      <c r="L119" s="2" t="s">
        <v>2721</v>
      </c>
      <c r="M119" s="2">
        <v>0.16</v>
      </c>
      <c r="N119" s="2" t="s">
        <v>2800</v>
      </c>
    </row>
    <row r="120" ht="15.75" customHeight="1">
      <c r="A120" s="7" t="s">
        <v>2488</v>
      </c>
      <c r="E120" s="7" t="s">
        <v>1436</v>
      </c>
      <c r="F120" s="7" t="s">
        <v>2810</v>
      </c>
      <c r="G120" s="7" t="s">
        <v>1424</v>
      </c>
      <c r="H120" s="2" t="s">
        <v>2832</v>
      </c>
      <c r="K120" s="2" t="s">
        <v>2820</v>
      </c>
      <c r="L120" s="2" t="s">
        <v>2721</v>
      </c>
      <c r="M120" s="2">
        <v>0.25</v>
      </c>
      <c r="N120" s="2" t="s">
        <v>2800</v>
      </c>
    </row>
    <row r="121" ht="15.75" customHeight="1">
      <c r="A121" s="7" t="s">
        <v>2488</v>
      </c>
      <c r="E121" s="7" t="s">
        <v>1436</v>
      </c>
      <c r="F121" s="7" t="s">
        <v>2810</v>
      </c>
      <c r="G121" s="7" t="s">
        <v>1424</v>
      </c>
      <c r="H121" s="2" t="s">
        <v>2833</v>
      </c>
      <c r="K121" s="2" t="s">
        <v>2820</v>
      </c>
      <c r="L121" s="2" t="s">
        <v>2721</v>
      </c>
      <c r="M121" s="2">
        <v>0.075</v>
      </c>
      <c r="N121" s="2" t="s">
        <v>2800</v>
      </c>
    </row>
    <row r="122" ht="15.75" customHeight="1">
      <c r="A122" s="7" t="s">
        <v>2488</v>
      </c>
      <c r="E122" s="7" t="s">
        <v>1436</v>
      </c>
      <c r="F122" s="7" t="s">
        <v>2810</v>
      </c>
      <c r="G122" s="7" t="s">
        <v>1424</v>
      </c>
      <c r="H122" s="2" t="s">
        <v>104</v>
      </c>
      <c r="K122" s="2" t="s">
        <v>2820</v>
      </c>
      <c r="L122" s="2" t="s">
        <v>2721</v>
      </c>
      <c r="M122" s="2">
        <v>0.0</v>
      </c>
      <c r="N122" s="2" t="s">
        <v>2800</v>
      </c>
    </row>
    <row r="123" ht="15.75" customHeight="1">
      <c r="A123" s="7" t="s">
        <v>2488</v>
      </c>
      <c r="E123" s="7" t="s">
        <v>1436</v>
      </c>
      <c r="F123" s="7" t="s">
        <v>2811</v>
      </c>
      <c r="G123" s="7" t="s">
        <v>1424</v>
      </c>
      <c r="H123" s="2" t="s">
        <v>2819</v>
      </c>
      <c r="K123" s="2" t="s">
        <v>2820</v>
      </c>
      <c r="L123" s="2" t="s">
        <v>2721</v>
      </c>
      <c r="M123" s="2">
        <v>2.2</v>
      </c>
      <c r="N123" s="2" t="s">
        <v>2800</v>
      </c>
    </row>
    <row r="124" ht="15.75" customHeight="1">
      <c r="A124" s="7" t="s">
        <v>2488</v>
      </c>
      <c r="E124" s="7" t="s">
        <v>1436</v>
      </c>
      <c r="F124" s="7" t="s">
        <v>2811</v>
      </c>
      <c r="G124" s="7" t="s">
        <v>1424</v>
      </c>
      <c r="H124" s="2" t="s">
        <v>2821</v>
      </c>
      <c r="K124" s="2" t="s">
        <v>2820</v>
      </c>
      <c r="L124" s="2" t="s">
        <v>2721</v>
      </c>
      <c r="M124" s="2">
        <v>0.38</v>
      </c>
      <c r="N124" s="2" t="s">
        <v>2800</v>
      </c>
    </row>
    <row r="125" ht="15.75" customHeight="1">
      <c r="A125" s="7" t="s">
        <v>2488</v>
      </c>
      <c r="E125" s="7" t="s">
        <v>1436</v>
      </c>
      <c r="F125" s="7" t="s">
        <v>2811</v>
      </c>
      <c r="G125" s="7" t="s">
        <v>1424</v>
      </c>
      <c r="H125" s="2" t="s">
        <v>2822</v>
      </c>
      <c r="K125" s="2" t="s">
        <v>2820</v>
      </c>
      <c r="L125" s="2" t="s">
        <v>2721</v>
      </c>
      <c r="M125" s="2">
        <v>1.8</v>
      </c>
      <c r="N125" s="2" t="s">
        <v>2800</v>
      </c>
    </row>
    <row r="126" ht="15.75" customHeight="1">
      <c r="A126" s="7" t="s">
        <v>2488</v>
      </c>
      <c r="E126" s="7" t="s">
        <v>1436</v>
      </c>
      <c r="F126" s="7" t="s">
        <v>2811</v>
      </c>
      <c r="G126" s="7" t="s">
        <v>1424</v>
      </c>
      <c r="H126" s="2" t="s">
        <v>2823</v>
      </c>
      <c r="K126" s="2" t="s">
        <v>2820</v>
      </c>
      <c r="L126" s="2" t="s">
        <v>2721</v>
      </c>
      <c r="M126" s="2">
        <v>0.54</v>
      </c>
      <c r="N126" s="2" t="s">
        <v>2800</v>
      </c>
    </row>
    <row r="127" ht="15.75" customHeight="1">
      <c r="A127" s="7" t="s">
        <v>2488</v>
      </c>
      <c r="E127" s="7" t="s">
        <v>1436</v>
      </c>
      <c r="F127" s="7" t="s">
        <v>2811</v>
      </c>
      <c r="G127" s="7" t="s">
        <v>1424</v>
      </c>
      <c r="H127" s="2" t="s">
        <v>2824</v>
      </c>
      <c r="K127" s="2" t="s">
        <v>2820</v>
      </c>
      <c r="L127" s="2" t="s">
        <v>2721</v>
      </c>
      <c r="M127" s="2">
        <v>0.5</v>
      </c>
      <c r="N127" s="2" t="s">
        <v>2800</v>
      </c>
    </row>
    <row r="128" ht="15.75" customHeight="1">
      <c r="A128" s="7" t="s">
        <v>2488</v>
      </c>
      <c r="E128" s="7" t="s">
        <v>1436</v>
      </c>
      <c r="F128" s="7" t="s">
        <v>2811</v>
      </c>
      <c r="G128" s="7" t="s">
        <v>1424</v>
      </c>
      <c r="H128" s="2" t="s">
        <v>2825</v>
      </c>
      <c r="K128" s="2" t="s">
        <v>2820</v>
      </c>
      <c r="L128" s="2" t="s">
        <v>2721</v>
      </c>
      <c r="M128" s="2">
        <v>0.82</v>
      </c>
      <c r="N128" s="2" t="s">
        <v>2800</v>
      </c>
    </row>
    <row r="129" ht="15.75" customHeight="1">
      <c r="A129" s="7" t="s">
        <v>2488</v>
      </c>
      <c r="E129" s="7" t="s">
        <v>1436</v>
      </c>
      <c r="F129" s="7" t="s">
        <v>2811</v>
      </c>
      <c r="G129" s="7" t="s">
        <v>1424</v>
      </c>
      <c r="H129" s="2" t="s">
        <v>2826</v>
      </c>
      <c r="K129" s="2" t="s">
        <v>2820</v>
      </c>
      <c r="L129" s="2" t="s">
        <v>2721</v>
      </c>
      <c r="M129" s="2">
        <v>0.6</v>
      </c>
      <c r="N129" s="2" t="s">
        <v>2800</v>
      </c>
    </row>
    <row r="130" ht="15.75" customHeight="1">
      <c r="A130" s="7" t="s">
        <v>2488</v>
      </c>
      <c r="E130" s="7" t="s">
        <v>1436</v>
      </c>
      <c r="F130" s="7" t="s">
        <v>2811</v>
      </c>
      <c r="G130" s="7" t="s">
        <v>1424</v>
      </c>
      <c r="H130" s="2" t="s">
        <v>2827</v>
      </c>
      <c r="K130" s="2" t="s">
        <v>2820</v>
      </c>
      <c r="L130" s="2" t="s">
        <v>2721</v>
      </c>
      <c r="M130" s="2">
        <v>0.2</v>
      </c>
      <c r="N130" s="2" t="s">
        <v>2800</v>
      </c>
    </row>
    <row r="131" ht="15.75" customHeight="1">
      <c r="A131" s="7" t="s">
        <v>2488</v>
      </c>
      <c r="E131" s="7" t="s">
        <v>1436</v>
      </c>
      <c r="F131" s="7" t="s">
        <v>2811</v>
      </c>
      <c r="G131" s="7" t="s">
        <v>1424</v>
      </c>
      <c r="H131" s="2" t="s">
        <v>2828</v>
      </c>
      <c r="K131" s="2" t="s">
        <v>2820</v>
      </c>
      <c r="L131" s="2" t="s">
        <v>2721</v>
      </c>
      <c r="M131" s="2">
        <v>0.74</v>
      </c>
      <c r="N131" s="2" t="s">
        <v>2800</v>
      </c>
    </row>
    <row r="132" ht="15.75" customHeight="1">
      <c r="A132" s="7" t="s">
        <v>2488</v>
      </c>
      <c r="E132" s="7" t="s">
        <v>1436</v>
      </c>
      <c r="F132" s="7" t="s">
        <v>2811</v>
      </c>
      <c r="G132" s="7" t="s">
        <v>1424</v>
      </c>
      <c r="H132" s="2" t="s">
        <v>2829</v>
      </c>
      <c r="K132" s="2" t="s">
        <v>2820</v>
      </c>
      <c r="L132" s="2" t="s">
        <v>2721</v>
      </c>
      <c r="M132" s="2">
        <v>1.8</v>
      </c>
      <c r="N132" s="2" t="s">
        <v>2800</v>
      </c>
    </row>
    <row r="133" ht="15.75" customHeight="1">
      <c r="A133" s="7" t="s">
        <v>2488</v>
      </c>
      <c r="E133" s="7" t="s">
        <v>1436</v>
      </c>
      <c r="F133" s="7" t="s">
        <v>2811</v>
      </c>
      <c r="G133" s="7" t="s">
        <v>1424</v>
      </c>
      <c r="H133" s="2" t="s">
        <v>2830</v>
      </c>
      <c r="K133" s="2" t="s">
        <v>2820</v>
      </c>
      <c r="L133" s="2" t="s">
        <v>2721</v>
      </c>
      <c r="M133" s="2">
        <v>2.0</v>
      </c>
      <c r="N133" s="2" t="s">
        <v>2800</v>
      </c>
    </row>
    <row r="134" ht="15.75" customHeight="1">
      <c r="A134" s="7" t="s">
        <v>2488</v>
      </c>
      <c r="E134" s="7" t="s">
        <v>1436</v>
      </c>
      <c r="F134" s="7" t="s">
        <v>2811</v>
      </c>
      <c r="G134" s="7" t="s">
        <v>1424</v>
      </c>
      <c r="H134" s="2" t="s">
        <v>2831</v>
      </c>
      <c r="K134" s="2" t="s">
        <v>2820</v>
      </c>
      <c r="L134" s="2" t="s">
        <v>2721</v>
      </c>
      <c r="M134" s="2">
        <v>0.64</v>
      </c>
      <c r="N134" s="2" t="s">
        <v>2800</v>
      </c>
    </row>
    <row r="135" ht="15.75" customHeight="1">
      <c r="A135" s="7" t="s">
        <v>2488</v>
      </c>
      <c r="E135" s="7" t="s">
        <v>1436</v>
      </c>
      <c r="F135" s="7" t="s">
        <v>2811</v>
      </c>
      <c r="G135" s="7" t="s">
        <v>1424</v>
      </c>
      <c r="H135" s="2" t="s">
        <v>2832</v>
      </c>
      <c r="K135" s="2" t="s">
        <v>2820</v>
      </c>
      <c r="L135" s="2" t="s">
        <v>2721</v>
      </c>
      <c r="M135" s="2">
        <v>1.0</v>
      </c>
      <c r="N135" s="2" t="s">
        <v>2800</v>
      </c>
    </row>
    <row r="136" ht="15.75" customHeight="1">
      <c r="A136" s="7" t="s">
        <v>2488</v>
      </c>
      <c r="E136" s="7" t="s">
        <v>1436</v>
      </c>
      <c r="F136" s="7" t="s">
        <v>2811</v>
      </c>
      <c r="G136" s="7" t="s">
        <v>1424</v>
      </c>
      <c r="H136" s="2" t="s">
        <v>2833</v>
      </c>
      <c r="K136" s="2" t="s">
        <v>2820</v>
      </c>
      <c r="L136" s="2" t="s">
        <v>2721</v>
      </c>
      <c r="M136" s="2">
        <v>0.3</v>
      </c>
      <c r="N136" s="2" t="s">
        <v>2800</v>
      </c>
    </row>
    <row r="137" ht="15.75" customHeight="1">
      <c r="A137" s="345" t="s">
        <v>2488</v>
      </c>
      <c r="B137" s="346"/>
      <c r="C137" s="346"/>
      <c r="D137" s="346"/>
      <c r="E137" s="345" t="s">
        <v>1436</v>
      </c>
      <c r="F137" s="345" t="s">
        <v>2811</v>
      </c>
      <c r="G137" s="345" t="s">
        <v>1424</v>
      </c>
      <c r="H137" s="346" t="s">
        <v>104</v>
      </c>
      <c r="I137" s="346"/>
      <c r="J137" s="346"/>
      <c r="K137" s="346" t="s">
        <v>2820</v>
      </c>
      <c r="L137" s="2" t="s">
        <v>2721</v>
      </c>
      <c r="M137" s="346">
        <v>0.0</v>
      </c>
      <c r="N137" s="346" t="s">
        <v>2800</v>
      </c>
      <c r="O137" s="346"/>
      <c r="P137" s="346"/>
      <c r="Q137" s="346"/>
      <c r="R137" s="346"/>
      <c r="S137" s="346"/>
      <c r="T137" s="346"/>
      <c r="U137" s="346"/>
      <c r="V137" s="346"/>
      <c r="W137" s="346"/>
      <c r="X137" s="346"/>
      <c r="Y137" s="346"/>
      <c r="Z137" s="346"/>
    </row>
    <row r="138" ht="15.75" customHeight="1">
      <c r="A138" s="7" t="s">
        <v>2834</v>
      </c>
      <c r="E138" s="7" t="s">
        <v>1436</v>
      </c>
      <c r="F138" s="7" t="s">
        <v>2806</v>
      </c>
      <c r="G138" s="7" t="s">
        <v>1111</v>
      </c>
      <c r="H138" s="2" t="s">
        <v>2835</v>
      </c>
      <c r="K138" s="2" t="s">
        <v>2836</v>
      </c>
      <c r="L138" s="2" t="s">
        <v>2721</v>
      </c>
      <c r="M138" s="2">
        <v>0.0</v>
      </c>
      <c r="N138" s="2" t="s">
        <v>2800</v>
      </c>
    </row>
    <row r="139" ht="15.75" customHeight="1">
      <c r="A139" s="7" t="s">
        <v>2834</v>
      </c>
      <c r="E139" s="7" t="s">
        <v>1436</v>
      </c>
      <c r="F139" s="7" t="s">
        <v>2806</v>
      </c>
      <c r="G139" s="7" t="s">
        <v>1111</v>
      </c>
      <c r="H139" s="2" t="s">
        <v>2837</v>
      </c>
      <c r="K139" s="2" t="s">
        <v>2836</v>
      </c>
      <c r="L139" s="2" t="s">
        <v>2721</v>
      </c>
      <c r="M139" s="2">
        <v>0.0</v>
      </c>
      <c r="N139" s="2" t="s">
        <v>2800</v>
      </c>
    </row>
    <row r="140" ht="15.75" customHeight="1">
      <c r="A140" s="7" t="s">
        <v>2834</v>
      </c>
      <c r="E140" s="7" t="s">
        <v>1436</v>
      </c>
      <c r="F140" s="7" t="s">
        <v>2806</v>
      </c>
      <c r="G140" s="7" t="s">
        <v>1111</v>
      </c>
      <c r="H140" s="2" t="s">
        <v>2838</v>
      </c>
      <c r="K140" s="2" t="s">
        <v>2836</v>
      </c>
      <c r="L140" s="2" t="s">
        <v>2721</v>
      </c>
      <c r="M140" s="2">
        <v>0.0</v>
      </c>
      <c r="N140" s="2" t="s">
        <v>2800</v>
      </c>
    </row>
    <row r="141" ht="15.75" customHeight="1">
      <c r="A141" s="7" t="s">
        <v>2834</v>
      </c>
      <c r="E141" s="7" t="s">
        <v>1436</v>
      </c>
      <c r="F141" s="7" t="s">
        <v>2806</v>
      </c>
      <c r="G141" s="7" t="s">
        <v>1111</v>
      </c>
      <c r="H141" s="2" t="s">
        <v>2839</v>
      </c>
      <c r="K141" s="2" t="s">
        <v>2836</v>
      </c>
      <c r="L141" s="2" t="s">
        <v>2721</v>
      </c>
      <c r="M141" s="2">
        <v>0.0</v>
      </c>
      <c r="N141" s="2" t="s">
        <v>2800</v>
      </c>
    </row>
    <row r="142" ht="15.75" customHeight="1">
      <c r="A142" s="7" t="s">
        <v>2834</v>
      </c>
      <c r="E142" s="7" t="s">
        <v>1436</v>
      </c>
      <c r="F142" s="7" t="s">
        <v>2806</v>
      </c>
      <c r="G142" s="7" t="s">
        <v>1111</v>
      </c>
      <c r="H142" s="2" t="s">
        <v>2840</v>
      </c>
      <c r="K142" s="2" t="s">
        <v>2836</v>
      </c>
      <c r="L142" s="2" t="s">
        <v>2721</v>
      </c>
      <c r="M142" s="2">
        <v>0.0</v>
      </c>
      <c r="N142" s="2" t="s">
        <v>2800</v>
      </c>
    </row>
    <row r="143" ht="15.75" customHeight="1">
      <c r="A143" s="7" t="s">
        <v>2834</v>
      </c>
      <c r="E143" s="7" t="s">
        <v>1436</v>
      </c>
      <c r="F143" s="7" t="s">
        <v>2806</v>
      </c>
      <c r="G143" s="7" t="s">
        <v>1111</v>
      </c>
      <c r="H143" s="2" t="s">
        <v>2841</v>
      </c>
      <c r="K143" s="2" t="s">
        <v>2836</v>
      </c>
      <c r="L143" s="2" t="s">
        <v>2721</v>
      </c>
      <c r="M143" s="2">
        <v>0.0</v>
      </c>
      <c r="N143" s="2" t="s">
        <v>2800</v>
      </c>
    </row>
    <row r="144" ht="15.75" customHeight="1">
      <c r="A144" s="7" t="s">
        <v>2834</v>
      </c>
      <c r="E144" s="7" t="s">
        <v>1436</v>
      </c>
      <c r="F144" s="7" t="s">
        <v>2806</v>
      </c>
      <c r="G144" s="7" t="s">
        <v>1111</v>
      </c>
      <c r="H144" s="2" t="s">
        <v>2842</v>
      </c>
      <c r="K144" s="2" t="s">
        <v>2836</v>
      </c>
      <c r="L144" s="2" t="s">
        <v>2721</v>
      </c>
      <c r="M144" s="2">
        <v>0.0</v>
      </c>
      <c r="N144" s="2" t="s">
        <v>2800</v>
      </c>
    </row>
    <row r="145" ht="15.75" customHeight="1">
      <c r="A145" s="7" t="s">
        <v>2834</v>
      </c>
      <c r="E145" s="7" t="s">
        <v>1436</v>
      </c>
      <c r="F145" s="7" t="s">
        <v>2806</v>
      </c>
      <c r="G145" s="7" t="s">
        <v>1111</v>
      </c>
      <c r="H145" s="2" t="s">
        <v>2843</v>
      </c>
      <c r="K145" s="2" t="s">
        <v>2836</v>
      </c>
      <c r="L145" s="2" t="s">
        <v>2721</v>
      </c>
      <c r="M145" s="2">
        <v>0.0</v>
      </c>
      <c r="N145" s="2" t="s">
        <v>2800</v>
      </c>
    </row>
    <row r="146" ht="15.75" customHeight="1">
      <c r="A146" s="7" t="s">
        <v>2834</v>
      </c>
      <c r="E146" s="7" t="s">
        <v>1436</v>
      </c>
      <c r="F146" s="7" t="s">
        <v>2806</v>
      </c>
      <c r="G146" s="7" t="s">
        <v>1111</v>
      </c>
      <c r="H146" s="2" t="s">
        <v>2844</v>
      </c>
      <c r="K146" s="2" t="s">
        <v>2836</v>
      </c>
      <c r="L146" s="2" t="s">
        <v>2721</v>
      </c>
      <c r="M146" s="2">
        <v>0.0</v>
      </c>
      <c r="N146" s="2" t="s">
        <v>2800</v>
      </c>
    </row>
    <row r="147" ht="15.75" customHeight="1">
      <c r="A147" s="7" t="s">
        <v>2834</v>
      </c>
      <c r="E147" s="7" t="s">
        <v>1436</v>
      </c>
      <c r="F147" s="7" t="s">
        <v>2806</v>
      </c>
      <c r="G147" s="7" t="s">
        <v>1111</v>
      </c>
      <c r="H147" s="2" t="s">
        <v>2047</v>
      </c>
      <c r="K147" s="2" t="s">
        <v>2836</v>
      </c>
      <c r="L147" s="2" t="s">
        <v>2721</v>
      </c>
      <c r="M147" s="2">
        <v>0.0</v>
      </c>
      <c r="N147" s="2" t="s">
        <v>2800</v>
      </c>
    </row>
    <row r="148" ht="15.75" customHeight="1">
      <c r="A148" s="7" t="s">
        <v>2834</v>
      </c>
      <c r="E148" s="7" t="s">
        <v>1436</v>
      </c>
      <c r="F148" s="7" t="s">
        <v>2806</v>
      </c>
      <c r="G148" s="7" t="s">
        <v>1111</v>
      </c>
      <c r="H148" s="2" t="s">
        <v>2845</v>
      </c>
      <c r="K148" s="2" t="s">
        <v>2836</v>
      </c>
      <c r="L148" s="2" t="s">
        <v>2721</v>
      </c>
      <c r="M148" s="2">
        <v>0.0</v>
      </c>
      <c r="N148" s="2" t="s">
        <v>2800</v>
      </c>
    </row>
    <row r="149" ht="15.75" customHeight="1">
      <c r="A149" s="7" t="s">
        <v>2834</v>
      </c>
      <c r="E149" s="7" t="s">
        <v>1436</v>
      </c>
      <c r="F149" s="7" t="s">
        <v>2806</v>
      </c>
      <c r="G149" s="7" t="s">
        <v>1111</v>
      </c>
      <c r="H149" s="2" t="s">
        <v>2846</v>
      </c>
      <c r="K149" s="2" t="s">
        <v>2836</v>
      </c>
      <c r="L149" s="2" t="s">
        <v>2721</v>
      </c>
      <c r="M149" s="2">
        <v>0.0</v>
      </c>
      <c r="N149" s="2" t="s">
        <v>2800</v>
      </c>
    </row>
    <row r="150" ht="15.75" customHeight="1">
      <c r="A150" s="7" t="s">
        <v>2834</v>
      </c>
      <c r="E150" s="7" t="s">
        <v>1436</v>
      </c>
      <c r="F150" s="7" t="s">
        <v>2806</v>
      </c>
      <c r="G150" s="7" t="s">
        <v>1111</v>
      </c>
      <c r="H150" s="2" t="s">
        <v>2847</v>
      </c>
      <c r="K150" s="2" t="s">
        <v>2836</v>
      </c>
      <c r="L150" s="2" t="s">
        <v>2721</v>
      </c>
      <c r="M150" s="2">
        <v>0.0</v>
      </c>
      <c r="N150" s="2" t="s">
        <v>2800</v>
      </c>
    </row>
    <row r="151" ht="15.75" customHeight="1">
      <c r="A151" s="7" t="s">
        <v>2834</v>
      </c>
      <c r="E151" s="7" t="s">
        <v>1436</v>
      </c>
      <c r="F151" s="7" t="s">
        <v>2806</v>
      </c>
      <c r="G151" s="7" t="s">
        <v>1111</v>
      </c>
      <c r="H151" s="2" t="s">
        <v>2848</v>
      </c>
      <c r="K151" s="2" t="s">
        <v>2836</v>
      </c>
      <c r="L151" s="2" t="s">
        <v>2721</v>
      </c>
      <c r="M151" s="2">
        <v>0.0</v>
      </c>
      <c r="N151" s="2" t="s">
        <v>2800</v>
      </c>
    </row>
    <row r="152" ht="15.75" customHeight="1">
      <c r="A152" s="7" t="s">
        <v>2834</v>
      </c>
      <c r="E152" s="7" t="s">
        <v>1436</v>
      </c>
      <c r="F152" s="7" t="s">
        <v>2806</v>
      </c>
      <c r="G152" s="7" t="s">
        <v>1111</v>
      </c>
      <c r="H152" s="2" t="s">
        <v>2849</v>
      </c>
      <c r="K152" s="2" t="s">
        <v>2836</v>
      </c>
      <c r="L152" s="2" t="s">
        <v>2721</v>
      </c>
      <c r="M152" s="2">
        <v>0.0</v>
      </c>
      <c r="N152" s="2" t="s">
        <v>2800</v>
      </c>
    </row>
    <row r="153" ht="15.75" customHeight="1">
      <c r="A153" s="7" t="s">
        <v>2834</v>
      </c>
      <c r="E153" s="7" t="s">
        <v>1436</v>
      </c>
      <c r="F153" s="7" t="s">
        <v>2806</v>
      </c>
      <c r="G153" s="7" t="s">
        <v>1111</v>
      </c>
      <c r="H153" s="2" t="s">
        <v>2850</v>
      </c>
      <c r="K153" s="2" t="s">
        <v>2836</v>
      </c>
      <c r="L153" s="2" t="s">
        <v>2721</v>
      </c>
      <c r="M153" s="2">
        <v>0.0</v>
      </c>
      <c r="N153" s="2" t="s">
        <v>2800</v>
      </c>
    </row>
    <row r="154" ht="15.75" customHeight="1">
      <c r="A154" s="7" t="s">
        <v>2834</v>
      </c>
      <c r="E154" s="7" t="s">
        <v>1436</v>
      </c>
      <c r="F154" s="7" t="s">
        <v>2806</v>
      </c>
      <c r="G154" s="7" t="s">
        <v>1111</v>
      </c>
      <c r="H154" s="2" t="s">
        <v>2851</v>
      </c>
      <c r="K154" s="2" t="s">
        <v>2836</v>
      </c>
      <c r="L154" s="2" t="s">
        <v>2721</v>
      </c>
      <c r="M154" s="2">
        <v>0.0</v>
      </c>
      <c r="N154" s="2" t="s">
        <v>2800</v>
      </c>
    </row>
    <row r="155" ht="15.75" customHeight="1">
      <c r="A155" s="7" t="s">
        <v>2834</v>
      </c>
      <c r="E155" s="7" t="s">
        <v>1436</v>
      </c>
      <c r="F155" s="7" t="s">
        <v>2806</v>
      </c>
      <c r="G155" s="7" t="s">
        <v>1111</v>
      </c>
      <c r="H155" s="2" t="s">
        <v>2852</v>
      </c>
      <c r="K155" s="2" t="s">
        <v>2836</v>
      </c>
      <c r="L155" s="2" t="s">
        <v>2721</v>
      </c>
      <c r="M155" s="2">
        <v>0.0</v>
      </c>
      <c r="N155" s="2" t="s">
        <v>2800</v>
      </c>
    </row>
    <row r="156" ht="15.75" customHeight="1">
      <c r="A156" s="7" t="s">
        <v>2834</v>
      </c>
      <c r="E156" s="7" t="s">
        <v>1436</v>
      </c>
      <c r="F156" s="7" t="s">
        <v>2806</v>
      </c>
      <c r="G156" s="7" t="s">
        <v>1111</v>
      </c>
      <c r="H156" s="2" t="s">
        <v>2853</v>
      </c>
      <c r="K156" s="2" t="s">
        <v>2836</v>
      </c>
      <c r="L156" s="2" t="s">
        <v>2721</v>
      </c>
      <c r="M156" s="2">
        <v>0.0</v>
      </c>
      <c r="N156" s="2" t="s">
        <v>2800</v>
      </c>
    </row>
    <row r="157" ht="15.75" customHeight="1">
      <c r="A157" s="7" t="s">
        <v>2834</v>
      </c>
      <c r="E157" s="7" t="s">
        <v>1436</v>
      </c>
      <c r="F157" s="7" t="s">
        <v>2806</v>
      </c>
      <c r="G157" s="7" t="s">
        <v>1111</v>
      </c>
      <c r="H157" s="2" t="s">
        <v>1995</v>
      </c>
      <c r="K157" s="2" t="s">
        <v>2836</v>
      </c>
      <c r="L157" s="2" t="s">
        <v>2721</v>
      </c>
      <c r="M157" s="2">
        <v>0.0</v>
      </c>
      <c r="N157" s="2" t="s">
        <v>2800</v>
      </c>
    </row>
    <row r="158" ht="15.75" customHeight="1">
      <c r="A158" s="7" t="s">
        <v>2834</v>
      </c>
      <c r="E158" s="7" t="s">
        <v>1436</v>
      </c>
      <c r="F158" s="7" t="s">
        <v>2807</v>
      </c>
      <c r="G158" s="7" t="s">
        <v>1111</v>
      </c>
      <c r="H158" s="2" t="s">
        <v>2835</v>
      </c>
      <c r="K158" s="2" t="s">
        <v>2836</v>
      </c>
      <c r="L158" s="2" t="s">
        <v>2721</v>
      </c>
      <c r="M158" s="2">
        <v>2.4309</v>
      </c>
      <c r="N158" s="2" t="s">
        <v>2800</v>
      </c>
    </row>
    <row r="159" ht="15.75" customHeight="1">
      <c r="A159" s="7" t="s">
        <v>2834</v>
      </c>
      <c r="E159" s="7" t="s">
        <v>1436</v>
      </c>
      <c r="F159" s="7" t="s">
        <v>2807</v>
      </c>
      <c r="G159" s="7" t="s">
        <v>1111</v>
      </c>
      <c r="H159" s="2" t="s">
        <v>2837</v>
      </c>
      <c r="K159" s="2" t="s">
        <v>2836</v>
      </c>
      <c r="L159" s="2" t="s">
        <v>2721</v>
      </c>
      <c r="M159" s="2">
        <v>2.2338</v>
      </c>
      <c r="N159" s="2" t="s">
        <v>2800</v>
      </c>
    </row>
    <row r="160" ht="15.75" customHeight="1">
      <c r="A160" s="7" t="s">
        <v>2834</v>
      </c>
      <c r="E160" s="7" t="s">
        <v>1436</v>
      </c>
      <c r="F160" s="7" t="s">
        <v>2807</v>
      </c>
      <c r="G160" s="7" t="s">
        <v>1111</v>
      </c>
      <c r="H160" s="2" t="s">
        <v>2838</v>
      </c>
      <c r="K160" s="2" t="s">
        <v>2836</v>
      </c>
      <c r="L160" s="2" t="s">
        <v>2721</v>
      </c>
      <c r="M160" s="2">
        <v>2.628</v>
      </c>
      <c r="N160" s="2" t="s">
        <v>2800</v>
      </c>
    </row>
    <row r="161" ht="15.75" customHeight="1">
      <c r="A161" s="7" t="s">
        <v>2834</v>
      </c>
      <c r="E161" s="7" t="s">
        <v>1436</v>
      </c>
      <c r="F161" s="7" t="s">
        <v>2807</v>
      </c>
      <c r="G161" s="7" t="s">
        <v>1111</v>
      </c>
      <c r="H161" s="2" t="s">
        <v>2839</v>
      </c>
      <c r="K161" s="2" t="s">
        <v>2836</v>
      </c>
      <c r="L161" s="2" t="s">
        <v>2721</v>
      </c>
      <c r="M161" s="2">
        <v>2.628</v>
      </c>
      <c r="N161" s="2" t="s">
        <v>2800</v>
      </c>
    </row>
    <row r="162" ht="15.75" customHeight="1">
      <c r="A162" s="7" t="s">
        <v>2834</v>
      </c>
      <c r="E162" s="7" t="s">
        <v>1436</v>
      </c>
      <c r="F162" s="7" t="s">
        <v>2807</v>
      </c>
      <c r="G162" s="7" t="s">
        <v>1111</v>
      </c>
      <c r="H162" s="2" t="s">
        <v>2840</v>
      </c>
      <c r="K162" s="2" t="s">
        <v>2836</v>
      </c>
      <c r="L162" s="2" t="s">
        <v>2721</v>
      </c>
      <c r="M162" s="2">
        <v>2.628</v>
      </c>
      <c r="N162" s="2" t="s">
        <v>2800</v>
      </c>
    </row>
    <row r="163" ht="15.75" customHeight="1">
      <c r="A163" s="7" t="s">
        <v>2834</v>
      </c>
      <c r="E163" s="7" t="s">
        <v>1436</v>
      </c>
      <c r="F163" s="7" t="s">
        <v>2807</v>
      </c>
      <c r="G163" s="7" t="s">
        <v>1111</v>
      </c>
      <c r="H163" s="2" t="s">
        <v>2841</v>
      </c>
      <c r="K163" s="2" t="s">
        <v>2836</v>
      </c>
      <c r="L163" s="2" t="s">
        <v>2721</v>
      </c>
      <c r="M163" s="2">
        <v>2.2338</v>
      </c>
      <c r="N163" s="2" t="s">
        <v>2800</v>
      </c>
    </row>
    <row r="164" ht="15.75" customHeight="1">
      <c r="A164" s="7" t="s">
        <v>2834</v>
      </c>
      <c r="E164" s="7" t="s">
        <v>1436</v>
      </c>
      <c r="F164" s="7" t="s">
        <v>2807</v>
      </c>
      <c r="G164" s="7" t="s">
        <v>1111</v>
      </c>
      <c r="H164" s="2" t="s">
        <v>2842</v>
      </c>
      <c r="K164" s="2" t="s">
        <v>2836</v>
      </c>
      <c r="L164" s="2" t="s">
        <v>2721</v>
      </c>
      <c r="M164" s="2">
        <v>3.285</v>
      </c>
      <c r="N164" s="2" t="s">
        <v>2800</v>
      </c>
    </row>
    <row r="165" ht="15.75" customHeight="1">
      <c r="A165" s="7" t="s">
        <v>2834</v>
      </c>
      <c r="E165" s="7" t="s">
        <v>1436</v>
      </c>
      <c r="F165" s="7" t="s">
        <v>2807</v>
      </c>
      <c r="G165" s="7" t="s">
        <v>1111</v>
      </c>
      <c r="H165" s="2" t="s">
        <v>2843</v>
      </c>
      <c r="K165" s="2" t="s">
        <v>2836</v>
      </c>
      <c r="L165" s="2" t="s">
        <v>2721</v>
      </c>
      <c r="M165" s="2">
        <v>2.7594</v>
      </c>
      <c r="N165" s="2" t="s">
        <v>2800</v>
      </c>
    </row>
    <row r="166" ht="15.75" customHeight="1">
      <c r="A166" s="7" t="s">
        <v>2834</v>
      </c>
      <c r="E166" s="7" t="s">
        <v>1436</v>
      </c>
      <c r="F166" s="7" t="s">
        <v>2807</v>
      </c>
      <c r="G166" s="7" t="s">
        <v>1111</v>
      </c>
      <c r="H166" s="2" t="s">
        <v>2844</v>
      </c>
      <c r="K166" s="2" t="s">
        <v>2836</v>
      </c>
      <c r="L166" s="2" t="s">
        <v>2721</v>
      </c>
      <c r="M166" s="2">
        <v>3.285</v>
      </c>
      <c r="N166" s="2" t="s">
        <v>2800</v>
      </c>
    </row>
    <row r="167" ht="15.75" customHeight="1">
      <c r="A167" s="7" t="s">
        <v>2834</v>
      </c>
      <c r="E167" s="7" t="s">
        <v>1436</v>
      </c>
      <c r="F167" s="7" t="s">
        <v>2807</v>
      </c>
      <c r="G167" s="7" t="s">
        <v>1111</v>
      </c>
      <c r="H167" s="2" t="s">
        <v>2047</v>
      </c>
      <c r="K167" s="2" t="s">
        <v>2836</v>
      </c>
      <c r="L167" s="2" t="s">
        <v>2721</v>
      </c>
      <c r="M167" s="2">
        <v>3.942</v>
      </c>
      <c r="N167" s="2" t="s">
        <v>2800</v>
      </c>
    </row>
    <row r="168" ht="15.75" customHeight="1">
      <c r="A168" s="7" t="s">
        <v>2834</v>
      </c>
      <c r="E168" s="7" t="s">
        <v>1436</v>
      </c>
      <c r="F168" s="7" t="s">
        <v>2807</v>
      </c>
      <c r="G168" s="7" t="s">
        <v>1111</v>
      </c>
      <c r="H168" s="2" t="s">
        <v>2845</v>
      </c>
      <c r="K168" s="2" t="s">
        <v>2836</v>
      </c>
      <c r="L168" s="2" t="s">
        <v>2721</v>
      </c>
      <c r="M168" s="2">
        <v>3.942</v>
      </c>
      <c r="N168" s="2" t="s">
        <v>2800</v>
      </c>
    </row>
    <row r="169" ht="15.75" customHeight="1">
      <c r="A169" s="7" t="s">
        <v>2834</v>
      </c>
      <c r="E169" s="7" t="s">
        <v>1436</v>
      </c>
      <c r="F169" s="7" t="s">
        <v>2807</v>
      </c>
      <c r="G169" s="7" t="s">
        <v>1111</v>
      </c>
      <c r="H169" s="2" t="s">
        <v>2846</v>
      </c>
      <c r="K169" s="2" t="s">
        <v>2836</v>
      </c>
      <c r="L169" s="2" t="s">
        <v>2721</v>
      </c>
      <c r="M169" s="2">
        <v>3.942</v>
      </c>
      <c r="N169" s="2" t="s">
        <v>2800</v>
      </c>
    </row>
    <row r="170" ht="15.75" customHeight="1">
      <c r="A170" s="7" t="s">
        <v>2834</v>
      </c>
      <c r="E170" s="7" t="s">
        <v>1436</v>
      </c>
      <c r="F170" s="7" t="s">
        <v>2807</v>
      </c>
      <c r="G170" s="7" t="s">
        <v>1111</v>
      </c>
      <c r="H170" s="2" t="s">
        <v>2847</v>
      </c>
      <c r="K170" s="2" t="s">
        <v>2836</v>
      </c>
      <c r="L170" s="2" t="s">
        <v>2721</v>
      </c>
      <c r="M170" s="2">
        <v>3.942</v>
      </c>
      <c r="N170" s="2" t="s">
        <v>2800</v>
      </c>
    </row>
    <row r="171" ht="15.75" customHeight="1">
      <c r="A171" s="7" t="s">
        <v>2834</v>
      </c>
      <c r="E171" s="7" t="s">
        <v>1436</v>
      </c>
      <c r="F171" s="7" t="s">
        <v>2807</v>
      </c>
      <c r="G171" s="7" t="s">
        <v>1111</v>
      </c>
      <c r="H171" s="2" t="s">
        <v>2848</v>
      </c>
      <c r="K171" s="2" t="s">
        <v>2836</v>
      </c>
      <c r="L171" s="2" t="s">
        <v>2721</v>
      </c>
      <c r="M171" s="2">
        <v>4.0734</v>
      </c>
      <c r="N171" s="2" t="s">
        <v>2800</v>
      </c>
    </row>
    <row r="172" ht="15.75" customHeight="1">
      <c r="A172" s="7" t="s">
        <v>2834</v>
      </c>
      <c r="E172" s="7" t="s">
        <v>1436</v>
      </c>
      <c r="F172" s="7" t="s">
        <v>2807</v>
      </c>
      <c r="G172" s="7" t="s">
        <v>1111</v>
      </c>
      <c r="H172" s="2" t="s">
        <v>2849</v>
      </c>
      <c r="K172" s="2" t="s">
        <v>2836</v>
      </c>
      <c r="L172" s="2" t="s">
        <v>2721</v>
      </c>
      <c r="M172" s="2">
        <v>4.0734</v>
      </c>
      <c r="N172" s="2" t="s">
        <v>2800</v>
      </c>
    </row>
    <row r="173" ht="15.75" customHeight="1">
      <c r="A173" s="7" t="s">
        <v>2834</v>
      </c>
      <c r="E173" s="7" t="s">
        <v>1436</v>
      </c>
      <c r="F173" s="7" t="s">
        <v>2807</v>
      </c>
      <c r="G173" s="7" t="s">
        <v>1111</v>
      </c>
      <c r="H173" s="2" t="s">
        <v>2850</v>
      </c>
      <c r="K173" s="2" t="s">
        <v>2836</v>
      </c>
      <c r="L173" s="2" t="s">
        <v>2721</v>
      </c>
      <c r="M173" s="2">
        <v>3.7449</v>
      </c>
      <c r="N173" s="2" t="s">
        <v>2800</v>
      </c>
    </row>
    <row r="174" ht="15.75" customHeight="1">
      <c r="A174" s="7" t="s">
        <v>2834</v>
      </c>
      <c r="E174" s="7" t="s">
        <v>1436</v>
      </c>
      <c r="F174" s="7" t="s">
        <v>2807</v>
      </c>
      <c r="G174" s="7" t="s">
        <v>1111</v>
      </c>
      <c r="H174" s="2" t="s">
        <v>2851</v>
      </c>
      <c r="K174" s="2" t="s">
        <v>2836</v>
      </c>
      <c r="L174" s="2" t="s">
        <v>2721</v>
      </c>
      <c r="M174" s="2">
        <v>3.942</v>
      </c>
      <c r="N174" s="2" t="s">
        <v>2800</v>
      </c>
    </row>
    <row r="175" ht="15.75" customHeight="1">
      <c r="A175" s="7" t="s">
        <v>2834</v>
      </c>
      <c r="E175" s="7" t="s">
        <v>1436</v>
      </c>
      <c r="F175" s="7" t="s">
        <v>2807</v>
      </c>
      <c r="G175" s="7" t="s">
        <v>1111</v>
      </c>
      <c r="H175" s="2" t="s">
        <v>2852</v>
      </c>
      <c r="K175" s="2" t="s">
        <v>2836</v>
      </c>
      <c r="L175" s="2" t="s">
        <v>2721</v>
      </c>
      <c r="M175" s="2">
        <v>4.9275</v>
      </c>
      <c r="N175" s="2" t="s">
        <v>2800</v>
      </c>
    </row>
    <row r="176" ht="15.75" customHeight="1">
      <c r="A176" s="7" t="s">
        <v>2834</v>
      </c>
      <c r="E176" s="7" t="s">
        <v>1436</v>
      </c>
      <c r="F176" s="7" t="s">
        <v>2807</v>
      </c>
      <c r="G176" s="7" t="s">
        <v>1111</v>
      </c>
      <c r="H176" s="2" t="s">
        <v>2853</v>
      </c>
      <c r="K176" s="2" t="s">
        <v>2836</v>
      </c>
      <c r="L176" s="2" t="s">
        <v>2721</v>
      </c>
      <c r="M176" s="2">
        <v>2.4966</v>
      </c>
      <c r="N176" s="2" t="s">
        <v>2800</v>
      </c>
    </row>
    <row r="177" ht="15.75" customHeight="1">
      <c r="A177" s="7" t="s">
        <v>2834</v>
      </c>
      <c r="E177" s="7" t="s">
        <v>1436</v>
      </c>
      <c r="F177" s="7" t="s">
        <v>2807</v>
      </c>
      <c r="G177" s="7" t="s">
        <v>1111</v>
      </c>
      <c r="H177" s="2" t="s">
        <v>1995</v>
      </c>
      <c r="K177" s="2" t="s">
        <v>2836</v>
      </c>
      <c r="L177" s="2" t="s">
        <v>2721</v>
      </c>
      <c r="M177" s="2">
        <v>5.5845</v>
      </c>
      <c r="N177" s="2" t="s">
        <v>2800</v>
      </c>
    </row>
    <row r="178" ht="15.75" customHeight="1">
      <c r="A178" s="7" t="s">
        <v>2834</v>
      </c>
      <c r="E178" s="7" t="s">
        <v>1436</v>
      </c>
      <c r="F178" s="7" t="s">
        <v>2808</v>
      </c>
      <c r="G178" s="7" t="s">
        <v>1111</v>
      </c>
      <c r="H178" s="2" t="s">
        <v>2835</v>
      </c>
      <c r="K178" s="2" t="s">
        <v>2836</v>
      </c>
      <c r="L178" s="2" t="s">
        <v>2721</v>
      </c>
      <c r="M178" s="2">
        <v>6.4824</v>
      </c>
      <c r="N178" s="2" t="s">
        <v>2800</v>
      </c>
    </row>
    <row r="179" ht="15.75" customHeight="1">
      <c r="A179" s="7" t="s">
        <v>2834</v>
      </c>
      <c r="E179" s="7" t="s">
        <v>1436</v>
      </c>
      <c r="F179" s="7" t="s">
        <v>2808</v>
      </c>
      <c r="G179" s="7" t="s">
        <v>1111</v>
      </c>
      <c r="H179" s="2" t="s">
        <v>2837</v>
      </c>
      <c r="K179" s="2" t="s">
        <v>2836</v>
      </c>
      <c r="L179" s="2" t="s">
        <v>2721</v>
      </c>
      <c r="M179" s="2">
        <v>5.9568</v>
      </c>
      <c r="N179" s="2" t="s">
        <v>2800</v>
      </c>
    </row>
    <row r="180" ht="15.75" customHeight="1">
      <c r="A180" s="7" t="s">
        <v>2834</v>
      </c>
      <c r="E180" s="7" t="s">
        <v>1436</v>
      </c>
      <c r="F180" s="7" t="s">
        <v>2808</v>
      </c>
      <c r="G180" s="7" t="s">
        <v>1111</v>
      </c>
      <c r="H180" s="2" t="s">
        <v>2838</v>
      </c>
      <c r="K180" s="2" t="s">
        <v>2836</v>
      </c>
      <c r="L180" s="2" t="s">
        <v>2721</v>
      </c>
      <c r="M180" s="2">
        <v>7.008</v>
      </c>
      <c r="N180" s="2" t="s">
        <v>2800</v>
      </c>
    </row>
    <row r="181" ht="15.75" customHeight="1">
      <c r="A181" s="7" t="s">
        <v>2834</v>
      </c>
      <c r="E181" s="7" t="s">
        <v>1436</v>
      </c>
      <c r="F181" s="7" t="s">
        <v>2808</v>
      </c>
      <c r="G181" s="7" t="s">
        <v>1111</v>
      </c>
      <c r="H181" s="2" t="s">
        <v>2839</v>
      </c>
      <c r="K181" s="2" t="s">
        <v>2836</v>
      </c>
      <c r="L181" s="2" t="s">
        <v>2721</v>
      </c>
      <c r="M181" s="2">
        <v>7.008</v>
      </c>
      <c r="N181" s="2" t="s">
        <v>2800</v>
      </c>
    </row>
    <row r="182" ht="15.75" customHeight="1">
      <c r="A182" s="7" t="s">
        <v>2834</v>
      </c>
      <c r="E182" s="7" t="s">
        <v>1436</v>
      </c>
      <c r="F182" s="7" t="s">
        <v>2808</v>
      </c>
      <c r="G182" s="7" t="s">
        <v>1111</v>
      </c>
      <c r="H182" s="2" t="s">
        <v>2840</v>
      </c>
      <c r="K182" s="2" t="s">
        <v>2836</v>
      </c>
      <c r="L182" s="2" t="s">
        <v>2721</v>
      </c>
      <c r="M182" s="2">
        <v>7.008</v>
      </c>
      <c r="N182" s="2" t="s">
        <v>2800</v>
      </c>
    </row>
    <row r="183" ht="15.75" customHeight="1">
      <c r="A183" s="7" t="s">
        <v>2834</v>
      </c>
      <c r="E183" s="7" t="s">
        <v>1436</v>
      </c>
      <c r="F183" s="7" t="s">
        <v>2808</v>
      </c>
      <c r="G183" s="7" t="s">
        <v>1111</v>
      </c>
      <c r="H183" s="2" t="s">
        <v>2841</v>
      </c>
      <c r="K183" s="2" t="s">
        <v>2836</v>
      </c>
      <c r="L183" s="2" t="s">
        <v>2721</v>
      </c>
      <c r="M183" s="2">
        <v>5.9568</v>
      </c>
      <c r="N183" s="2" t="s">
        <v>2800</v>
      </c>
    </row>
    <row r="184" ht="15.75" customHeight="1">
      <c r="A184" s="7" t="s">
        <v>2834</v>
      </c>
      <c r="E184" s="7" t="s">
        <v>1436</v>
      </c>
      <c r="F184" s="7" t="s">
        <v>2808</v>
      </c>
      <c r="G184" s="7" t="s">
        <v>1111</v>
      </c>
      <c r="H184" s="2" t="s">
        <v>2842</v>
      </c>
      <c r="K184" s="2" t="s">
        <v>2836</v>
      </c>
      <c r="L184" s="2" t="s">
        <v>2721</v>
      </c>
      <c r="M184" s="2">
        <v>8.76</v>
      </c>
      <c r="N184" s="2" t="s">
        <v>2800</v>
      </c>
    </row>
    <row r="185" ht="15.75" customHeight="1">
      <c r="A185" s="7" t="s">
        <v>2834</v>
      </c>
      <c r="E185" s="7" t="s">
        <v>1436</v>
      </c>
      <c r="F185" s="7" t="s">
        <v>2808</v>
      </c>
      <c r="G185" s="7" t="s">
        <v>1111</v>
      </c>
      <c r="H185" s="2" t="s">
        <v>2843</v>
      </c>
      <c r="K185" s="2" t="s">
        <v>2836</v>
      </c>
      <c r="L185" s="2" t="s">
        <v>2721</v>
      </c>
      <c r="M185" s="2">
        <v>7.3584</v>
      </c>
      <c r="N185" s="2" t="s">
        <v>2800</v>
      </c>
    </row>
    <row r="186" ht="15.75" customHeight="1">
      <c r="A186" s="7" t="s">
        <v>2834</v>
      </c>
      <c r="E186" s="7" t="s">
        <v>1436</v>
      </c>
      <c r="F186" s="7" t="s">
        <v>2808</v>
      </c>
      <c r="G186" s="7" t="s">
        <v>1111</v>
      </c>
      <c r="H186" s="2" t="s">
        <v>2844</v>
      </c>
      <c r="K186" s="2" t="s">
        <v>2836</v>
      </c>
      <c r="L186" s="2" t="s">
        <v>2721</v>
      </c>
      <c r="M186" s="2">
        <v>8.76</v>
      </c>
      <c r="N186" s="2" t="s">
        <v>2800</v>
      </c>
    </row>
    <row r="187" ht="15.75" customHeight="1">
      <c r="A187" s="7" t="s">
        <v>2834</v>
      </c>
      <c r="E187" s="7" t="s">
        <v>1436</v>
      </c>
      <c r="F187" s="7" t="s">
        <v>2808</v>
      </c>
      <c r="G187" s="7" t="s">
        <v>1111</v>
      </c>
      <c r="H187" s="2" t="s">
        <v>2047</v>
      </c>
      <c r="K187" s="2" t="s">
        <v>2836</v>
      </c>
      <c r="L187" s="2" t="s">
        <v>2721</v>
      </c>
      <c r="M187" s="2">
        <v>10.512</v>
      </c>
      <c r="N187" s="2" t="s">
        <v>2800</v>
      </c>
    </row>
    <row r="188" ht="15.75" customHeight="1">
      <c r="A188" s="7" t="s">
        <v>2834</v>
      </c>
      <c r="E188" s="7" t="s">
        <v>1436</v>
      </c>
      <c r="F188" s="7" t="s">
        <v>2808</v>
      </c>
      <c r="G188" s="7" t="s">
        <v>1111</v>
      </c>
      <c r="H188" s="2" t="s">
        <v>2845</v>
      </c>
      <c r="K188" s="2" t="s">
        <v>2836</v>
      </c>
      <c r="L188" s="2" t="s">
        <v>2721</v>
      </c>
      <c r="M188" s="2">
        <v>10.512</v>
      </c>
      <c r="N188" s="2" t="s">
        <v>2800</v>
      </c>
    </row>
    <row r="189" ht="15.75" customHeight="1">
      <c r="A189" s="7" t="s">
        <v>2834</v>
      </c>
      <c r="E189" s="7" t="s">
        <v>1436</v>
      </c>
      <c r="F189" s="7" t="s">
        <v>2808</v>
      </c>
      <c r="G189" s="7" t="s">
        <v>1111</v>
      </c>
      <c r="H189" s="2" t="s">
        <v>2846</v>
      </c>
      <c r="K189" s="2" t="s">
        <v>2836</v>
      </c>
      <c r="L189" s="2" t="s">
        <v>2721</v>
      </c>
      <c r="M189" s="2">
        <v>10.512</v>
      </c>
      <c r="N189" s="2" t="s">
        <v>2800</v>
      </c>
    </row>
    <row r="190" ht="15.75" customHeight="1">
      <c r="A190" s="7" t="s">
        <v>2834</v>
      </c>
      <c r="E190" s="7" t="s">
        <v>1436</v>
      </c>
      <c r="F190" s="7" t="s">
        <v>2808</v>
      </c>
      <c r="G190" s="7" t="s">
        <v>1111</v>
      </c>
      <c r="H190" s="2" t="s">
        <v>2847</v>
      </c>
      <c r="K190" s="2" t="s">
        <v>2836</v>
      </c>
      <c r="L190" s="2" t="s">
        <v>2721</v>
      </c>
      <c r="M190" s="2">
        <v>10.512</v>
      </c>
      <c r="N190" s="2" t="s">
        <v>2800</v>
      </c>
    </row>
    <row r="191" ht="15.75" customHeight="1">
      <c r="A191" s="7" t="s">
        <v>2834</v>
      </c>
      <c r="E191" s="7" t="s">
        <v>1436</v>
      </c>
      <c r="F191" s="7" t="s">
        <v>2808</v>
      </c>
      <c r="G191" s="7" t="s">
        <v>1111</v>
      </c>
      <c r="H191" s="2" t="s">
        <v>2848</v>
      </c>
      <c r="K191" s="2" t="s">
        <v>2836</v>
      </c>
      <c r="L191" s="2" t="s">
        <v>2721</v>
      </c>
      <c r="M191" s="2">
        <v>10.8624</v>
      </c>
      <c r="N191" s="2" t="s">
        <v>2800</v>
      </c>
    </row>
    <row r="192" ht="15.75" customHeight="1">
      <c r="A192" s="7" t="s">
        <v>2834</v>
      </c>
      <c r="E192" s="7" t="s">
        <v>1436</v>
      </c>
      <c r="F192" s="7" t="s">
        <v>2808</v>
      </c>
      <c r="G192" s="7" t="s">
        <v>1111</v>
      </c>
      <c r="H192" s="2" t="s">
        <v>2849</v>
      </c>
      <c r="K192" s="2" t="s">
        <v>2836</v>
      </c>
      <c r="L192" s="2" t="s">
        <v>2721</v>
      </c>
      <c r="M192" s="2">
        <v>10.8624</v>
      </c>
      <c r="N192" s="2" t="s">
        <v>2800</v>
      </c>
    </row>
    <row r="193" ht="15.75" customHeight="1">
      <c r="A193" s="7" t="s">
        <v>2834</v>
      </c>
      <c r="E193" s="7" t="s">
        <v>1436</v>
      </c>
      <c r="F193" s="7" t="s">
        <v>2808</v>
      </c>
      <c r="G193" s="7" t="s">
        <v>1111</v>
      </c>
      <c r="H193" s="2" t="s">
        <v>2850</v>
      </c>
      <c r="K193" s="2" t="s">
        <v>2836</v>
      </c>
      <c r="L193" s="2" t="s">
        <v>2721</v>
      </c>
      <c r="M193" s="2">
        <v>9.9864</v>
      </c>
      <c r="N193" s="2" t="s">
        <v>2800</v>
      </c>
    </row>
    <row r="194" ht="15.75" customHeight="1">
      <c r="A194" s="7" t="s">
        <v>2834</v>
      </c>
      <c r="E194" s="7" t="s">
        <v>1436</v>
      </c>
      <c r="F194" s="7" t="s">
        <v>2808</v>
      </c>
      <c r="G194" s="7" t="s">
        <v>1111</v>
      </c>
      <c r="H194" s="2" t="s">
        <v>2851</v>
      </c>
      <c r="K194" s="2" t="s">
        <v>2836</v>
      </c>
      <c r="L194" s="2" t="s">
        <v>2721</v>
      </c>
      <c r="M194" s="2">
        <v>10.512</v>
      </c>
      <c r="N194" s="2" t="s">
        <v>2800</v>
      </c>
    </row>
    <row r="195" ht="15.75" customHeight="1">
      <c r="A195" s="7" t="s">
        <v>2834</v>
      </c>
      <c r="E195" s="7" t="s">
        <v>1436</v>
      </c>
      <c r="F195" s="7" t="s">
        <v>2808</v>
      </c>
      <c r="G195" s="7" t="s">
        <v>1111</v>
      </c>
      <c r="H195" s="2" t="s">
        <v>2852</v>
      </c>
      <c r="K195" s="2" t="s">
        <v>2836</v>
      </c>
      <c r="L195" s="2" t="s">
        <v>2721</v>
      </c>
      <c r="M195" s="2">
        <v>13.14</v>
      </c>
      <c r="N195" s="2" t="s">
        <v>2800</v>
      </c>
    </row>
    <row r="196" ht="15.75" customHeight="1">
      <c r="A196" s="7" t="s">
        <v>2834</v>
      </c>
      <c r="E196" s="7" t="s">
        <v>1436</v>
      </c>
      <c r="F196" s="7" t="s">
        <v>2808</v>
      </c>
      <c r="G196" s="7" t="s">
        <v>1111</v>
      </c>
      <c r="H196" s="2" t="s">
        <v>2853</v>
      </c>
      <c r="K196" s="2" t="s">
        <v>2836</v>
      </c>
      <c r="L196" s="2" t="s">
        <v>2721</v>
      </c>
      <c r="M196" s="2">
        <v>6.6576</v>
      </c>
      <c r="N196" s="2" t="s">
        <v>2800</v>
      </c>
    </row>
    <row r="197" ht="15.75" customHeight="1">
      <c r="A197" s="7" t="s">
        <v>2834</v>
      </c>
      <c r="E197" s="7" t="s">
        <v>1436</v>
      </c>
      <c r="F197" s="7" t="s">
        <v>2808</v>
      </c>
      <c r="G197" s="7" t="s">
        <v>1111</v>
      </c>
      <c r="H197" s="2" t="s">
        <v>1995</v>
      </c>
      <c r="K197" s="2" t="s">
        <v>2836</v>
      </c>
      <c r="L197" s="2" t="s">
        <v>2721</v>
      </c>
      <c r="M197" s="2">
        <v>14.892</v>
      </c>
      <c r="N197" s="2" t="s">
        <v>2800</v>
      </c>
    </row>
    <row r="198" ht="15.75" customHeight="1">
      <c r="A198" s="7" t="s">
        <v>2834</v>
      </c>
      <c r="E198" s="7" t="s">
        <v>1436</v>
      </c>
      <c r="F198" s="7" t="s">
        <v>2809</v>
      </c>
      <c r="G198" s="7" t="s">
        <v>1111</v>
      </c>
      <c r="H198" s="2" t="s">
        <v>2835</v>
      </c>
      <c r="K198" s="2" t="s">
        <v>2836</v>
      </c>
      <c r="L198" s="2" t="s">
        <v>2721</v>
      </c>
      <c r="M198" s="2">
        <v>6.4824</v>
      </c>
      <c r="N198" s="2" t="s">
        <v>2800</v>
      </c>
    </row>
    <row r="199" ht="15.75" customHeight="1">
      <c r="A199" s="7" t="s">
        <v>2834</v>
      </c>
      <c r="E199" s="7" t="s">
        <v>1436</v>
      </c>
      <c r="F199" s="7" t="s">
        <v>2809</v>
      </c>
      <c r="G199" s="7" t="s">
        <v>1111</v>
      </c>
      <c r="H199" s="2" t="s">
        <v>2837</v>
      </c>
      <c r="K199" s="2" t="s">
        <v>2836</v>
      </c>
      <c r="L199" s="2" t="s">
        <v>2721</v>
      </c>
      <c r="M199" s="2">
        <v>5.9568</v>
      </c>
      <c r="N199" s="2" t="s">
        <v>2800</v>
      </c>
    </row>
    <row r="200" ht="15.75" customHeight="1">
      <c r="A200" s="7" t="s">
        <v>2834</v>
      </c>
      <c r="E200" s="7" t="s">
        <v>1436</v>
      </c>
      <c r="F200" s="7" t="s">
        <v>2809</v>
      </c>
      <c r="G200" s="7" t="s">
        <v>1111</v>
      </c>
      <c r="H200" s="2" t="s">
        <v>2838</v>
      </c>
      <c r="K200" s="2" t="s">
        <v>2836</v>
      </c>
      <c r="L200" s="2" t="s">
        <v>2721</v>
      </c>
      <c r="M200" s="2">
        <v>7.008</v>
      </c>
      <c r="N200" s="2" t="s">
        <v>2800</v>
      </c>
    </row>
    <row r="201" ht="15.75" customHeight="1">
      <c r="A201" s="7" t="s">
        <v>2834</v>
      </c>
      <c r="E201" s="7" t="s">
        <v>1436</v>
      </c>
      <c r="F201" s="7" t="s">
        <v>2809</v>
      </c>
      <c r="G201" s="7" t="s">
        <v>1111</v>
      </c>
      <c r="H201" s="2" t="s">
        <v>2839</v>
      </c>
      <c r="K201" s="2" t="s">
        <v>2836</v>
      </c>
      <c r="L201" s="2" t="s">
        <v>2721</v>
      </c>
      <c r="M201" s="2">
        <v>7.008</v>
      </c>
      <c r="N201" s="2" t="s">
        <v>2800</v>
      </c>
    </row>
    <row r="202" ht="15.75" customHeight="1">
      <c r="A202" s="7" t="s">
        <v>2834</v>
      </c>
      <c r="E202" s="7" t="s">
        <v>1436</v>
      </c>
      <c r="F202" s="7" t="s">
        <v>2809</v>
      </c>
      <c r="G202" s="7" t="s">
        <v>1111</v>
      </c>
      <c r="H202" s="2" t="s">
        <v>2840</v>
      </c>
      <c r="K202" s="2" t="s">
        <v>2836</v>
      </c>
      <c r="L202" s="2" t="s">
        <v>2721</v>
      </c>
      <c r="M202" s="2">
        <v>7.008</v>
      </c>
      <c r="N202" s="2" t="s">
        <v>2800</v>
      </c>
    </row>
    <row r="203" ht="15.75" customHeight="1">
      <c r="A203" s="7" t="s">
        <v>2834</v>
      </c>
      <c r="E203" s="7" t="s">
        <v>1436</v>
      </c>
      <c r="F203" s="7" t="s">
        <v>2809</v>
      </c>
      <c r="G203" s="7" t="s">
        <v>1111</v>
      </c>
      <c r="H203" s="2" t="s">
        <v>2841</v>
      </c>
      <c r="K203" s="2" t="s">
        <v>2836</v>
      </c>
      <c r="L203" s="2" t="s">
        <v>2721</v>
      </c>
      <c r="M203" s="2">
        <v>5.9568</v>
      </c>
      <c r="N203" s="2" t="s">
        <v>2800</v>
      </c>
    </row>
    <row r="204" ht="15.75" customHeight="1">
      <c r="A204" s="7" t="s">
        <v>2834</v>
      </c>
      <c r="E204" s="7" t="s">
        <v>1436</v>
      </c>
      <c r="F204" s="7" t="s">
        <v>2809</v>
      </c>
      <c r="G204" s="7" t="s">
        <v>1111</v>
      </c>
      <c r="H204" s="2" t="s">
        <v>2842</v>
      </c>
      <c r="K204" s="2" t="s">
        <v>2836</v>
      </c>
      <c r="L204" s="2" t="s">
        <v>2721</v>
      </c>
      <c r="M204" s="2">
        <v>8.76</v>
      </c>
      <c r="N204" s="2" t="s">
        <v>2800</v>
      </c>
    </row>
    <row r="205" ht="15.75" customHeight="1">
      <c r="A205" s="7" t="s">
        <v>2834</v>
      </c>
      <c r="E205" s="7" t="s">
        <v>1436</v>
      </c>
      <c r="F205" s="7" t="s">
        <v>2809</v>
      </c>
      <c r="G205" s="7" t="s">
        <v>1111</v>
      </c>
      <c r="H205" s="2" t="s">
        <v>2843</v>
      </c>
      <c r="K205" s="2" t="s">
        <v>2836</v>
      </c>
      <c r="L205" s="2" t="s">
        <v>2721</v>
      </c>
      <c r="M205" s="2">
        <v>7.3584</v>
      </c>
      <c r="N205" s="2" t="s">
        <v>2800</v>
      </c>
    </row>
    <row r="206" ht="15.75" customHeight="1">
      <c r="A206" s="7" t="s">
        <v>2834</v>
      </c>
      <c r="E206" s="7" t="s">
        <v>1436</v>
      </c>
      <c r="F206" s="7" t="s">
        <v>2809</v>
      </c>
      <c r="G206" s="7" t="s">
        <v>1111</v>
      </c>
      <c r="H206" s="2" t="s">
        <v>2844</v>
      </c>
      <c r="K206" s="2" t="s">
        <v>2836</v>
      </c>
      <c r="L206" s="2" t="s">
        <v>2721</v>
      </c>
      <c r="M206" s="2">
        <v>8.76</v>
      </c>
      <c r="N206" s="2" t="s">
        <v>2800</v>
      </c>
    </row>
    <row r="207" ht="15.75" customHeight="1">
      <c r="A207" s="7" t="s">
        <v>2834</v>
      </c>
      <c r="E207" s="7" t="s">
        <v>1436</v>
      </c>
      <c r="F207" s="7" t="s">
        <v>2809</v>
      </c>
      <c r="G207" s="7" t="s">
        <v>1111</v>
      </c>
      <c r="H207" s="2" t="s">
        <v>2047</v>
      </c>
      <c r="K207" s="2" t="s">
        <v>2836</v>
      </c>
      <c r="L207" s="2" t="s">
        <v>2721</v>
      </c>
      <c r="M207" s="2">
        <v>10.512</v>
      </c>
      <c r="N207" s="2" t="s">
        <v>2800</v>
      </c>
    </row>
    <row r="208" ht="15.75" customHeight="1">
      <c r="A208" s="7" t="s">
        <v>2834</v>
      </c>
      <c r="E208" s="7" t="s">
        <v>1436</v>
      </c>
      <c r="F208" s="7" t="s">
        <v>2809</v>
      </c>
      <c r="G208" s="7" t="s">
        <v>1111</v>
      </c>
      <c r="H208" s="2" t="s">
        <v>2845</v>
      </c>
      <c r="K208" s="2" t="s">
        <v>2836</v>
      </c>
      <c r="L208" s="2" t="s">
        <v>2721</v>
      </c>
      <c r="M208" s="2">
        <v>10.512</v>
      </c>
      <c r="N208" s="2" t="s">
        <v>2800</v>
      </c>
    </row>
    <row r="209" ht="15.75" customHeight="1">
      <c r="A209" s="7" t="s">
        <v>2834</v>
      </c>
      <c r="E209" s="7" t="s">
        <v>1436</v>
      </c>
      <c r="F209" s="7" t="s">
        <v>2809</v>
      </c>
      <c r="G209" s="7" t="s">
        <v>1111</v>
      </c>
      <c r="H209" s="2" t="s">
        <v>2846</v>
      </c>
      <c r="K209" s="2" t="s">
        <v>2836</v>
      </c>
      <c r="L209" s="2" t="s">
        <v>2721</v>
      </c>
      <c r="M209" s="2">
        <v>10.512</v>
      </c>
      <c r="N209" s="2" t="s">
        <v>2800</v>
      </c>
    </row>
    <row r="210" ht="15.75" customHeight="1">
      <c r="A210" s="7" t="s">
        <v>2834</v>
      </c>
      <c r="E210" s="7" t="s">
        <v>1436</v>
      </c>
      <c r="F210" s="7" t="s">
        <v>2809</v>
      </c>
      <c r="G210" s="7" t="s">
        <v>1111</v>
      </c>
      <c r="H210" s="2" t="s">
        <v>2847</v>
      </c>
      <c r="K210" s="2" t="s">
        <v>2836</v>
      </c>
      <c r="L210" s="2" t="s">
        <v>2721</v>
      </c>
      <c r="M210" s="2">
        <v>10.512</v>
      </c>
      <c r="N210" s="2" t="s">
        <v>2800</v>
      </c>
    </row>
    <row r="211" ht="15.75" customHeight="1">
      <c r="A211" s="7" t="s">
        <v>2834</v>
      </c>
      <c r="E211" s="7" t="s">
        <v>1436</v>
      </c>
      <c r="F211" s="7" t="s">
        <v>2809</v>
      </c>
      <c r="G211" s="7" t="s">
        <v>1111</v>
      </c>
      <c r="H211" s="2" t="s">
        <v>2848</v>
      </c>
      <c r="K211" s="2" t="s">
        <v>2836</v>
      </c>
      <c r="L211" s="2" t="s">
        <v>2721</v>
      </c>
      <c r="M211" s="2">
        <v>10.8624</v>
      </c>
      <c r="N211" s="2" t="s">
        <v>2800</v>
      </c>
    </row>
    <row r="212" ht="15.75" customHeight="1">
      <c r="A212" s="7" t="s">
        <v>2834</v>
      </c>
      <c r="E212" s="7" t="s">
        <v>1436</v>
      </c>
      <c r="F212" s="7" t="s">
        <v>2809</v>
      </c>
      <c r="G212" s="7" t="s">
        <v>1111</v>
      </c>
      <c r="H212" s="2" t="s">
        <v>2849</v>
      </c>
      <c r="K212" s="2" t="s">
        <v>2836</v>
      </c>
      <c r="L212" s="2" t="s">
        <v>2721</v>
      </c>
      <c r="M212" s="2">
        <v>10.8624</v>
      </c>
      <c r="N212" s="2" t="s">
        <v>2800</v>
      </c>
    </row>
    <row r="213" ht="15.75" customHeight="1">
      <c r="A213" s="7" t="s">
        <v>2834</v>
      </c>
      <c r="E213" s="7" t="s">
        <v>1436</v>
      </c>
      <c r="F213" s="7" t="s">
        <v>2809</v>
      </c>
      <c r="G213" s="7" t="s">
        <v>1111</v>
      </c>
      <c r="H213" s="2" t="s">
        <v>2850</v>
      </c>
      <c r="K213" s="2" t="s">
        <v>2836</v>
      </c>
      <c r="L213" s="2" t="s">
        <v>2721</v>
      </c>
      <c r="M213" s="2">
        <v>9.9864</v>
      </c>
      <c r="N213" s="2" t="s">
        <v>2800</v>
      </c>
    </row>
    <row r="214" ht="15.75" customHeight="1">
      <c r="A214" s="7" t="s">
        <v>2834</v>
      </c>
      <c r="E214" s="7" t="s">
        <v>1436</v>
      </c>
      <c r="F214" s="7" t="s">
        <v>2809</v>
      </c>
      <c r="G214" s="7" t="s">
        <v>1111</v>
      </c>
      <c r="H214" s="2" t="s">
        <v>2851</v>
      </c>
      <c r="K214" s="2" t="s">
        <v>2836</v>
      </c>
      <c r="L214" s="2" t="s">
        <v>2721</v>
      </c>
      <c r="M214" s="2">
        <v>10.512</v>
      </c>
      <c r="N214" s="2" t="s">
        <v>2800</v>
      </c>
    </row>
    <row r="215" ht="15.75" customHeight="1">
      <c r="A215" s="7" t="s">
        <v>2834</v>
      </c>
      <c r="E215" s="7" t="s">
        <v>1436</v>
      </c>
      <c r="F215" s="7" t="s">
        <v>2809</v>
      </c>
      <c r="G215" s="7" t="s">
        <v>1111</v>
      </c>
      <c r="H215" s="2" t="s">
        <v>2852</v>
      </c>
      <c r="K215" s="2" t="s">
        <v>2836</v>
      </c>
      <c r="L215" s="2" t="s">
        <v>2721</v>
      </c>
      <c r="M215" s="2">
        <v>13.14</v>
      </c>
      <c r="N215" s="2" t="s">
        <v>2800</v>
      </c>
    </row>
    <row r="216" ht="15.75" customHeight="1">
      <c r="A216" s="7" t="s">
        <v>2834</v>
      </c>
      <c r="E216" s="7" t="s">
        <v>1436</v>
      </c>
      <c r="F216" s="7" t="s">
        <v>2809</v>
      </c>
      <c r="G216" s="7" t="s">
        <v>1111</v>
      </c>
      <c r="H216" s="2" t="s">
        <v>2853</v>
      </c>
      <c r="K216" s="2" t="s">
        <v>2836</v>
      </c>
      <c r="L216" s="2" t="s">
        <v>2721</v>
      </c>
      <c r="M216" s="2">
        <v>6.6576</v>
      </c>
      <c r="N216" s="2" t="s">
        <v>2800</v>
      </c>
    </row>
    <row r="217" ht="15.75" customHeight="1">
      <c r="A217" s="7" t="s">
        <v>2834</v>
      </c>
      <c r="E217" s="7" t="s">
        <v>1436</v>
      </c>
      <c r="F217" s="7" t="s">
        <v>2809</v>
      </c>
      <c r="G217" s="7" t="s">
        <v>1111</v>
      </c>
      <c r="H217" s="2" t="s">
        <v>1995</v>
      </c>
      <c r="K217" s="2" t="s">
        <v>2836</v>
      </c>
      <c r="L217" s="2" t="s">
        <v>2721</v>
      </c>
      <c r="M217" s="2">
        <v>14.892</v>
      </c>
      <c r="N217" s="2" t="s">
        <v>2800</v>
      </c>
    </row>
    <row r="218" ht="15.75" customHeight="1">
      <c r="A218" s="7" t="s">
        <v>2834</v>
      </c>
      <c r="E218" s="7" t="s">
        <v>1436</v>
      </c>
      <c r="F218" s="7" t="s">
        <v>2810</v>
      </c>
      <c r="G218" s="7" t="s">
        <v>1111</v>
      </c>
      <c r="H218" s="2" t="s">
        <v>2835</v>
      </c>
      <c r="K218" s="2" t="s">
        <v>2836</v>
      </c>
      <c r="L218" s="2" t="s">
        <v>2721</v>
      </c>
      <c r="M218" s="2">
        <v>1.6206</v>
      </c>
      <c r="N218" s="2" t="s">
        <v>2800</v>
      </c>
    </row>
    <row r="219" ht="15.75" customHeight="1">
      <c r="A219" s="7" t="s">
        <v>2834</v>
      </c>
      <c r="E219" s="7" t="s">
        <v>1436</v>
      </c>
      <c r="F219" s="7" t="s">
        <v>2810</v>
      </c>
      <c r="G219" s="7" t="s">
        <v>1111</v>
      </c>
      <c r="H219" s="2" t="s">
        <v>2837</v>
      </c>
      <c r="K219" s="2" t="s">
        <v>2836</v>
      </c>
      <c r="L219" s="2" t="s">
        <v>2721</v>
      </c>
      <c r="M219" s="2">
        <v>1.4892</v>
      </c>
      <c r="N219" s="2" t="s">
        <v>2800</v>
      </c>
    </row>
    <row r="220" ht="15.75" customHeight="1">
      <c r="A220" s="7" t="s">
        <v>2834</v>
      </c>
      <c r="E220" s="7" t="s">
        <v>1436</v>
      </c>
      <c r="F220" s="7" t="s">
        <v>2810</v>
      </c>
      <c r="G220" s="7" t="s">
        <v>1111</v>
      </c>
      <c r="H220" s="2" t="s">
        <v>2838</v>
      </c>
      <c r="K220" s="2" t="s">
        <v>2836</v>
      </c>
      <c r="L220" s="2" t="s">
        <v>2721</v>
      </c>
      <c r="M220" s="2">
        <v>1.752</v>
      </c>
      <c r="N220" s="2" t="s">
        <v>2800</v>
      </c>
    </row>
    <row r="221" ht="15.75" customHeight="1">
      <c r="A221" s="7" t="s">
        <v>2834</v>
      </c>
      <c r="E221" s="7" t="s">
        <v>1436</v>
      </c>
      <c r="F221" s="7" t="s">
        <v>2810</v>
      </c>
      <c r="G221" s="7" t="s">
        <v>1111</v>
      </c>
      <c r="H221" s="2" t="s">
        <v>2839</v>
      </c>
      <c r="K221" s="2" t="s">
        <v>2836</v>
      </c>
      <c r="L221" s="2" t="s">
        <v>2721</v>
      </c>
      <c r="M221" s="2">
        <v>1.752</v>
      </c>
      <c r="N221" s="2" t="s">
        <v>2800</v>
      </c>
    </row>
    <row r="222" ht="15.75" customHeight="1">
      <c r="A222" s="7" t="s">
        <v>2834</v>
      </c>
      <c r="E222" s="7" t="s">
        <v>1436</v>
      </c>
      <c r="F222" s="7" t="s">
        <v>2810</v>
      </c>
      <c r="G222" s="7" t="s">
        <v>1111</v>
      </c>
      <c r="H222" s="2" t="s">
        <v>2840</v>
      </c>
      <c r="K222" s="2" t="s">
        <v>2836</v>
      </c>
      <c r="L222" s="2" t="s">
        <v>2721</v>
      </c>
      <c r="M222" s="2">
        <v>1.752</v>
      </c>
      <c r="N222" s="2" t="s">
        <v>2800</v>
      </c>
    </row>
    <row r="223" ht="15.75" customHeight="1">
      <c r="A223" s="7" t="s">
        <v>2834</v>
      </c>
      <c r="E223" s="7" t="s">
        <v>1436</v>
      </c>
      <c r="F223" s="7" t="s">
        <v>2810</v>
      </c>
      <c r="G223" s="7" t="s">
        <v>1111</v>
      </c>
      <c r="H223" s="2" t="s">
        <v>2841</v>
      </c>
      <c r="K223" s="2" t="s">
        <v>2836</v>
      </c>
      <c r="L223" s="2" t="s">
        <v>2721</v>
      </c>
      <c r="M223" s="2">
        <v>1.4892</v>
      </c>
      <c r="N223" s="2" t="s">
        <v>2800</v>
      </c>
    </row>
    <row r="224" ht="15.75" customHeight="1">
      <c r="A224" s="7" t="s">
        <v>2834</v>
      </c>
      <c r="E224" s="7" t="s">
        <v>1436</v>
      </c>
      <c r="F224" s="7" t="s">
        <v>2810</v>
      </c>
      <c r="G224" s="7" t="s">
        <v>1111</v>
      </c>
      <c r="H224" s="2" t="s">
        <v>2842</v>
      </c>
      <c r="K224" s="2" t="s">
        <v>2836</v>
      </c>
      <c r="L224" s="2" t="s">
        <v>2721</v>
      </c>
      <c r="M224" s="2">
        <v>2.19</v>
      </c>
      <c r="N224" s="2" t="s">
        <v>2800</v>
      </c>
    </row>
    <row r="225" ht="15.75" customHeight="1">
      <c r="A225" s="7" t="s">
        <v>2834</v>
      </c>
      <c r="E225" s="7" t="s">
        <v>1436</v>
      </c>
      <c r="F225" s="7" t="s">
        <v>2810</v>
      </c>
      <c r="G225" s="7" t="s">
        <v>1111</v>
      </c>
      <c r="H225" s="2" t="s">
        <v>2843</v>
      </c>
      <c r="K225" s="2" t="s">
        <v>2836</v>
      </c>
      <c r="L225" s="2" t="s">
        <v>2721</v>
      </c>
      <c r="M225" s="2">
        <v>1.8396</v>
      </c>
      <c r="N225" s="2" t="s">
        <v>2800</v>
      </c>
    </row>
    <row r="226" ht="15.75" customHeight="1">
      <c r="A226" s="7" t="s">
        <v>2834</v>
      </c>
      <c r="E226" s="7" t="s">
        <v>1436</v>
      </c>
      <c r="F226" s="7" t="s">
        <v>2810</v>
      </c>
      <c r="G226" s="7" t="s">
        <v>1111</v>
      </c>
      <c r="H226" s="2" t="s">
        <v>2844</v>
      </c>
      <c r="K226" s="2" t="s">
        <v>2836</v>
      </c>
      <c r="L226" s="2" t="s">
        <v>2721</v>
      </c>
      <c r="M226" s="2">
        <v>2.19</v>
      </c>
      <c r="N226" s="2" t="s">
        <v>2800</v>
      </c>
    </row>
    <row r="227" ht="15.75" customHeight="1">
      <c r="A227" s="7" t="s">
        <v>2834</v>
      </c>
      <c r="E227" s="7" t="s">
        <v>1436</v>
      </c>
      <c r="F227" s="7" t="s">
        <v>2810</v>
      </c>
      <c r="G227" s="7" t="s">
        <v>1111</v>
      </c>
      <c r="H227" s="2" t="s">
        <v>2047</v>
      </c>
      <c r="K227" s="2" t="s">
        <v>2836</v>
      </c>
      <c r="L227" s="2" t="s">
        <v>2721</v>
      </c>
      <c r="M227" s="2">
        <v>2.628</v>
      </c>
      <c r="N227" s="2" t="s">
        <v>2800</v>
      </c>
    </row>
    <row r="228" ht="15.75" customHeight="1">
      <c r="A228" s="7" t="s">
        <v>2834</v>
      </c>
      <c r="E228" s="7" t="s">
        <v>1436</v>
      </c>
      <c r="F228" s="7" t="s">
        <v>2810</v>
      </c>
      <c r="G228" s="7" t="s">
        <v>1111</v>
      </c>
      <c r="H228" s="2" t="s">
        <v>2845</v>
      </c>
      <c r="K228" s="2" t="s">
        <v>2836</v>
      </c>
      <c r="L228" s="2" t="s">
        <v>2721</v>
      </c>
      <c r="M228" s="2">
        <v>2.628</v>
      </c>
      <c r="N228" s="2" t="s">
        <v>2800</v>
      </c>
    </row>
    <row r="229" ht="15.75" customHeight="1">
      <c r="A229" s="7" t="s">
        <v>2834</v>
      </c>
      <c r="E229" s="7" t="s">
        <v>1436</v>
      </c>
      <c r="F229" s="7" t="s">
        <v>2810</v>
      </c>
      <c r="G229" s="7" t="s">
        <v>1111</v>
      </c>
      <c r="H229" s="2" t="s">
        <v>2846</v>
      </c>
      <c r="K229" s="2" t="s">
        <v>2836</v>
      </c>
      <c r="L229" s="2" t="s">
        <v>2721</v>
      </c>
      <c r="M229" s="2">
        <v>2.628</v>
      </c>
      <c r="N229" s="2" t="s">
        <v>2800</v>
      </c>
    </row>
    <row r="230" ht="15.75" customHeight="1">
      <c r="A230" s="7" t="s">
        <v>2834</v>
      </c>
      <c r="E230" s="7" t="s">
        <v>1436</v>
      </c>
      <c r="F230" s="7" t="s">
        <v>2810</v>
      </c>
      <c r="G230" s="7" t="s">
        <v>1111</v>
      </c>
      <c r="H230" s="2" t="s">
        <v>2847</v>
      </c>
      <c r="K230" s="2" t="s">
        <v>2836</v>
      </c>
      <c r="L230" s="2" t="s">
        <v>2721</v>
      </c>
      <c r="M230" s="2">
        <v>2.628</v>
      </c>
      <c r="N230" s="2" t="s">
        <v>2800</v>
      </c>
    </row>
    <row r="231" ht="15.75" customHeight="1">
      <c r="A231" s="7" t="s">
        <v>2834</v>
      </c>
      <c r="E231" s="7" t="s">
        <v>1436</v>
      </c>
      <c r="F231" s="7" t="s">
        <v>2810</v>
      </c>
      <c r="G231" s="7" t="s">
        <v>1111</v>
      </c>
      <c r="H231" s="2" t="s">
        <v>2848</v>
      </c>
      <c r="K231" s="2" t="s">
        <v>2836</v>
      </c>
      <c r="L231" s="2" t="s">
        <v>2721</v>
      </c>
      <c r="M231" s="2">
        <v>2.7156</v>
      </c>
      <c r="N231" s="2" t="s">
        <v>2800</v>
      </c>
    </row>
    <row r="232" ht="15.75" customHeight="1">
      <c r="A232" s="7" t="s">
        <v>2834</v>
      </c>
      <c r="E232" s="7" t="s">
        <v>1436</v>
      </c>
      <c r="F232" s="7" t="s">
        <v>2810</v>
      </c>
      <c r="G232" s="7" t="s">
        <v>1111</v>
      </c>
      <c r="H232" s="2" t="s">
        <v>2849</v>
      </c>
      <c r="K232" s="2" t="s">
        <v>2836</v>
      </c>
      <c r="L232" s="2" t="s">
        <v>2721</v>
      </c>
      <c r="M232" s="2">
        <v>2.7156</v>
      </c>
      <c r="N232" s="2" t="s">
        <v>2800</v>
      </c>
    </row>
    <row r="233" ht="15.75" customHeight="1">
      <c r="A233" s="7" t="s">
        <v>2834</v>
      </c>
      <c r="E233" s="7" t="s">
        <v>1436</v>
      </c>
      <c r="F233" s="7" t="s">
        <v>2810</v>
      </c>
      <c r="G233" s="7" t="s">
        <v>1111</v>
      </c>
      <c r="H233" s="2" t="s">
        <v>2850</v>
      </c>
      <c r="K233" s="2" t="s">
        <v>2836</v>
      </c>
      <c r="L233" s="2" t="s">
        <v>2721</v>
      </c>
      <c r="M233" s="2">
        <v>2.4966</v>
      </c>
      <c r="N233" s="2" t="s">
        <v>2800</v>
      </c>
    </row>
    <row r="234" ht="15.75" customHeight="1">
      <c r="A234" s="7" t="s">
        <v>2834</v>
      </c>
      <c r="E234" s="7" t="s">
        <v>1436</v>
      </c>
      <c r="F234" s="7" t="s">
        <v>2810</v>
      </c>
      <c r="G234" s="7" t="s">
        <v>1111</v>
      </c>
      <c r="H234" s="2" t="s">
        <v>2851</v>
      </c>
      <c r="K234" s="2" t="s">
        <v>2836</v>
      </c>
      <c r="L234" s="2" t="s">
        <v>2721</v>
      </c>
      <c r="M234" s="2">
        <v>2.628</v>
      </c>
      <c r="N234" s="2" t="s">
        <v>2800</v>
      </c>
    </row>
    <row r="235" ht="15.75" customHeight="1">
      <c r="A235" s="7" t="s">
        <v>2834</v>
      </c>
      <c r="E235" s="7" t="s">
        <v>1436</v>
      </c>
      <c r="F235" s="7" t="s">
        <v>2810</v>
      </c>
      <c r="G235" s="7" t="s">
        <v>1111</v>
      </c>
      <c r="H235" s="2" t="s">
        <v>2852</v>
      </c>
      <c r="K235" s="2" t="s">
        <v>2836</v>
      </c>
      <c r="L235" s="2" t="s">
        <v>2721</v>
      </c>
      <c r="M235" s="2">
        <v>3.285</v>
      </c>
      <c r="N235" s="2" t="s">
        <v>2800</v>
      </c>
    </row>
    <row r="236" ht="15.75" customHeight="1">
      <c r="A236" s="7" t="s">
        <v>2834</v>
      </c>
      <c r="E236" s="7" t="s">
        <v>1436</v>
      </c>
      <c r="F236" s="7" t="s">
        <v>2810</v>
      </c>
      <c r="G236" s="7" t="s">
        <v>1111</v>
      </c>
      <c r="H236" s="2" t="s">
        <v>2853</v>
      </c>
      <c r="K236" s="2" t="s">
        <v>2836</v>
      </c>
      <c r="L236" s="2" t="s">
        <v>2721</v>
      </c>
      <c r="M236" s="2">
        <v>1.6644</v>
      </c>
      <c r="N236" s="2" t="s">
        <v>2800</v>
      </c>
    </row>
    <row r="237" ht="15.75" customHeight="1">
      <c r="A237" s="7" t="s">
        <v>2834</v>
      </c>
      <c r="E237" s="7" t="s">
        <v>1436</v>
      </c>
      <c r="F237" s="7" t="s">
        <v>2810</v>
      </c>
      <c r="G237" s="7" t="s">
        <v>1111</v>
      </c>
      <c r="H237" s="2" t="s">
        <v>1995</v>
      </c>
      <c r="K237" s="2" t="s">
        <v>2836</v>
      </c>
      <c r="L237" s="2" t="s">
        <v>2721</v>
      </c>
      <c r="M237" s="2">
        <v>3.723</v>
      </c>
      <c r="N237" s="2" t="s">
        <v>2800</v>
      </c>
    </row>
    <row r="238" ht="15.75" customHeight="1">
      <c r="A238" s="7" t="s">
        <v>2834</v>
      </c>
      <c r="E238" s="7" t="s">
        <v>1436</v>
      </c>
      <c r="F238" s="7" t="s">
        <v>2811</v>
      </c>
      <c r="G238" s="7" t="s">
        <v>1111</v>
      </c>
      <c r="H238" s="2" t="s">
        <v>2835</v>
      </c>
      <c r="K238" s="2" t="s">
        <v>2836</v>
      </c>
      <c r="L238" s="2" t="s">
        <v>2721</v>
      </c>
      <c r="M238" s="2">
        <v>6.4824</v>
      </c>
      <c r="N238" s="2" t="s">
        <v>2800</v>
      </c>
    </row>
    <row r="239" ht="15.75" customHeight="1">
      <c r="A239" s="7" t="s">
        <v>2834</v>
      </c>
      <c r="E239" s="7" t="s">
        <v>1436</v>
      </c>
      <c r="F239" s="7" t="s">
        <v>2811</v>
      </c>
      <c r="G239" s="7" t="s">
        <v>1111</v>
      </c>
      <c r="H239" s="2" t="s">
        <v>2837</v>
      </c>
      <c r="K239" s="2" t="s">
        <v>2836</v>
      </c>
      <c r="L239" s="2" t="s">
        <v>2721</v>
      </c>
      <c r="M239" s="2">
        <v>5.9568</v>
      </c>
      <c r="N239" s="2" t="s">
        <v>2800</v>
      </c>
    </row>
    <row r="240" ht="15.75" customHeight="1">
      <c r="A240" s="7" t="s">
        <v>2834</v>
      </c>
      <c r="E240" s="7" t="s">
        <v>1436</v>
      </c>
      <c r="F240" s="7" t="s">
        <v>2811</v>
      </c>
      <c r="G240" s="7" t="s">
        <v>1111</v>
      </c>
      <c r="H240" s="2" t="s">
        <v>2838</v>
      </c>
      <c r="K240" s="2" t="s">
        <v>2836</v>
      </c>
      <c r="L240" s="2" t="s">
        <v>2721</v>
      </c>
      <c r="M240" s="2">
        <v>7.008</v>
      </c>
      <c r="N240" s="2" t="s">
        <v>2800</v>
      </c>
    </row>
    <row r="241" ht="15.75" customHeight="1">
      <c r="A241" s="7" t="s">
        <v>2834</v>
      </c>
      <c r="E241" s="7" t="s">
        <v>1436</v>
      </c>
      <c r="F241" s="7" t="s">
        <v>2811</v>
      </c>
      <c r="G241" s="7" t="s">
        <v>1111</v>
      </c>
      <c r="H241" s="2" t="s">
        <v>2839</v>
      </c>
      <c r="K241" s="2" t="s">
        <v>2836</v>
      </c>
      <c r="L241" s="2" t="s">
        <v>2721</v>
      </c>
      <c r="M241" s="2">
        <v>7.008</v>
      </c>
      <c r="N241" s="2" t="s">
        <v>2800</v>
      </c>
    </row>
    <row r="242" ht="15.75" customHeight="1">
      <c r="A242" s="7" t="s">
        <v>2834</v>
      </c>
      <c r="E242" s="7" t="s">
        <v>1436</v>
      </c>
      <c r="F242" s="7" t="s">
        <v>2811</v>
      </c>
      <c r="G242" s="7" t="s">
        <v>1111</v>
      </c>
      <c r="H242" s="2" t="s">
        <v>2840</v>
      </c>
      <c r="K242" s="2" t="s">
        <v>2836</v>
      </c>
      <c r="L242" s="2" t="s">
        <v>2721</v>
      </c>
      <c r="M242" s="2">
        <v>7.008</v>
      </c>
      <c r="N242" s="2" t="s">
        <v>2800</v>
      </c>
    </row>
    <row r="243" ht="15.75" customHeight="1">
      <c r="A243" s="7" t="s">
        <v>2834</v>
      </c>
      <c r="E243" s="7" t="s">
        <v>1436</v>
      </c>
      <c r="F243" s="7" t="s">
        <v>2811</v>
      </c>
      <c r="G243" s="7" t="s">
        <v>1111</v>
      </c>
      <c r="H243" s="2" t="s">
        <v>2841</v>
      </c>
      <c r="K243" s="2" t="s">
        <v>2836</v>
      </c>
      <c r="L243" s="2" t="s">
        <v>2721</v>
      </c>
      <c r="M243" s="2">
        <v>5.9568</v>
      </c>
      <c r="N243" s="2" t="s">
        <v>2800</v>
      </c>
    </row>
    <row r="244" ht="15.75" customHeight="1">
      <c r="A244" s="7" t="s">
        <v>2834</v>
      </c>
      <c r="E244" s="7" t="s">
        <v>1436</v>
      </c>
      <c r="F244" s="7" t="s">
        <v>2811</v>
      </c>
      <c r="G244" s="7" t="s">
        <v>1111</v>
      </c>
      <c r="H244" s="2" t="s">
        <v>2842</v>
      </c>
      <c r="K244" s="2" t="s">
        <v>2836</v>
      </c>
      <c r="L244" s="2" t="s">
        <v>2721</v>
      </c>
      <c r="M244" s="2">
        <v>8.76</v>
      </c>
      <c r="N244" s="2" t="s">
        <v>2800</v>
      </c>
    </row>
    <row r="245" ht="15.75" customHeight="1">
      <c r="A245" s="7" t="s">
        <v>2834</v>
      </c>
      <c r="E245" s="7" t="s">
        <v>1436</v>
      </c>
      <c r="F245" s="7" t="s">
        <v>2811</v>
      </c>
      <c r="G245" s="7" t="s">
        <v>1111</v>
      </c>
      <c r="H245" s="2" t="s">
        <v>2843</v>
      </c>
      <c r="K245" s="2" t="s">
        <v>2836</v>
      </c>
      <c r="L245" s="2" t="s">
        <v>2721</v>
      </c>
      <c r="M245" s="2">
        <v>7.3584</v>
      </c>
      <c r="N245" s="2" t="s">
        <v>2800</v>
      </c>
    </row>
    <row r="246" ht="15.75" customHeight="1">
      <c r="A246" s="7" t="s">
        <v>2834</v>
      </c>
      <c r="E246" s="7" t="s">
        <v>1436</v>
      </c>
      <c r="F246" s="7" t="s">
        <v>2811</v>
      </c>
      <c r="G246" s="7" t="s">
        <v>1111</v>
      </c>
      <c r="H246" s="2" t="s">
        <v>2844</v>
      </c>
      <c r="K246" s="2" t="s">
        <v>2836</v>
      </c>
      <c r="L246" s="2" t="s">
        <v>2721</v>
      </c>
      <c r="M246" s="2">
        <v>8.76</v>
      </c>
      <c r="N246" s="2" t="s">
        <v>2800</v>
      </c>
    </row>
    <row r="247" ht="15.75" customHeight="1">
      <c r="A247" s="7" t="s">
        <v>2834</v>
      </c>
      <c r="E247" s="7" t="s">
        <v>1436</v>
      </c>
      <c r="F247" s="7" t="s">
        <v>2811</v>
      </c>
      <c r="G247" s="7" t="s">
        <v>1111</v>
      </c>
      <c r="H247" s="2" t="s">
        <v>2047</v>
      </c>
      <c r="K247" s="2" t="s">
        <v>2836</v>
      </c>
      <c r="L247" s="2" t="s">
        <v>2721</v>
      </c>
      <c r="M247" s="2">
        <v>10.512</v>
      </c>
      <c r="N247" s="2" t="s">
        <v>2800</v>
      </c>
    </row>
    <row r="248" ht="15.75" customHeight="1">
      <c r="A248" s="7" t="s">
        <v>2834</v>
      </c>
      <c r="E248" s="7" t="s">
        <v>1436</v>
      </c>
      <c r="F248" s="7" t="s">
        <v>2811</v>
      </c>
      <c r="G248" s="7" t="s">
        <v>1111</v>
      </c>
      <c r="H248" s="2" t="s">
        <v>2845</v>
      </c>
      <c r="K248" s="2" t="s">
        <v>2836</v>
      </c>
      <c r="L248" s="2" t="s">
        <v>2721</v>
      </c>
      <c r="M248" s="2">
        <v>10.512</v>
      </c>
      <c r="N248" s="2" t="s">
        <v>2800</v>
      </c>
    </row>
    <row r="249" ht="15.75" customHeight="1">
      <c r="A249" s="7" t="s">
        <v>2834</v>
      </c>
      <c r="E249" s="7" t="s">
        <v>1436</v>
      </c>
      <c r="F249" s="7" t="s">
        <v>2811</v>
      </c>
      <c r="G249" s="7" t="s">
        <v>1111</v>
      </c>
      <c r="H249" s="2" t="s">
        <v>2846</v>
      </c>
      <c r="K249" s="2" t="s">
        <v>2836</v>
      </c>
      <c r="L249" s="2" t="s">
        <v>2721</v>
      </c>
      <c r="M249" s="2">
        <v>10.512</v>
      </c>
      <c r="N249" s="2" t="s">
        <v>2800</v>
      </c>
    </row>
    <row r="250" ht="15.75" customHeight="1">
      <c r="A250" s="7" t="s">
        <v>2834</v>
      </c>
      <c r="E250" s="7" t="s">
        <v>1436</v>
      </c>
      <c r="F250" s="7" t="s">
        <v>2811</v>
      </c>
      <c r="G250" s="7" t="s">
        <v>1111</v>
      </c>
      <c r="H250" s="2" t="s">
        <v>2847</v>
      </c>
      <c r="K250" s="2" t="s">
        <v>2836</v>
      </c>
      <c r="L250" s="2" t="s">
        <v>2721</v>
      </c>
      <c r="M250" s="2">
        <v>10.512</v>
      </c>
      <c r="N250" s="2" t="s">
        <v>2800</v>
      </c>
    </row>
    <row r="251" ht="15.75" customHeight="1">
      <c r="A251" s="7" t="s">
        <v>2834</v>
      </c>
      <c r="E251" s="7" t="s">
        <v>1436</v>
      </c>
      <c r="F251" s="7" t="s">
        <v>2811</v>
      </c>
      <c r="G251" s="7" t="s">
        <v>1111</v>
      </c>
      <c r="H251" s="2" t="s">
        <v>2848</v>
      </c>
      <c r="K251" s="2" t="s">
        <v>2836</v>
      </c>
      <c r="L251" s="2" t="s">
        <v>2721</v>
      </c>
      <c r="M251" s="2">
        <v>10.8624</v>
      </c>
      <c r="N251" s="2" t="s">
        <v>2800</v>
      </c>
    </row>
    <row r="252" ht="15.75" customHeight="1">
      <c r="A252" s="7" t="s">
        <v>2834</v>
      </c>
      <c r="E252" s="7" t="s">
        <v>1436</v>
      </c>
      <c r="F252" s="7" t="s">
        <v>2811</v>
      </c>
      <c r="G252" s="7" t="s">
        <v>1111</v>
      </c>
      <c r="H252" s="2" t="s">
        <v>2849</v>
      </c>
      <c r="K252" s="2" t="s">
        <v>2836</v>
      </c>
      <c r="L252" s="2" t="s">
        <v>2721</v>
      </c>
      <c r="M252" s="2">
        <v>10.8624</v>
      </c>
      <c r="N252" s="2" t="s">
        <v>2800</v>
      </c>
    </row>
    <row r="253" ht="15.75" customHeight="1">
      <c r="A253" s="7" t="s">
        <v>2834</v>
      </c>
      <c r="E253" s="7" t="s">
        <v>1436</v>
      </c>
      <c r="F253" s="7" t="s">
        <v>2811</v>
      </c>
      <c r="G253" s="7" t="s">
        <v>1111</v>
      </c>
      <c r="H253" s="2" t="s">
        <v>2850</v>
      </c>
      <c r="K253" s="2" t="s">
        <v>2836</v>
      </c>
      <c r="L253" s="2" t="s">
        <v>2721</v>
      </c>
      <c r="M253" s="2">
        <v>9.9864</v>
      </c>
      <c r="N253" s="2" t="s">
        <v>2800</v>
      </c>
    </row>
    <row r="254" ht="15.75" customHeight="1">
      <c r="A254" s="7" t="s">
        <v>2834</v>
      </c>
      <c r="E254" s="7" t="s">
        <v>1436</v>
      </c>
      <c r="F254" s="7" t="s">
        <v>2811</v>
      </c>
      <c r="G254" s="7" t="s">
        <v>1111</v>
      </c>
      <c r="H254" s="2" t="s">
        <v>2851</v>
      </c>
      <c r="K254" s="2" t="s">
        <v>2836</v>
      </c>
      <c r="L254" s="2" t="s">
        <v>2721</v>
      </c>
      <c r="M254" s="2">
        <v>10.512</v>
      </c>
      <c r="N254" s="2" t="s">
        <v>2800</v>
      </c>
    </row>
    <row r="255" ht="15.75" customHeight="1">
      <c r="A255" s="7" t="s">
        <v>2834</v>
      </c>
      <c r="E255" s="7" t="s">
        <v>1436</v>
      </c>
      <c r="F255" s="7" t="s">
        <v>2811</v>
      </c>
      <c r="G255" s="7" t="s">
        <v>1111</v>
      </c>
      <c r="H255" s="2" t="s">
        <v>2852</v>
      </c>
      <c r="K255" s="2" t="s">
        <v>2836</v>
      </c>
      <c r="L255" s="2" t="s">
        <v>2721</v>
      </c>
      <c r="M255" s="2">
        <v>13.14</v>
      </c>
      <c r="N255" s="2" t="s">
        <v>2800</v>
      </c>
    </row>
    <row r="256" ht="15.75" customHeight="1">
      <c r="A256" s="7" t="s">
        <v>2834</v>
      </c>
      <c r="E256" s="7" t="s">
        <v>1436</v>
      </c>
      <c r="F256" s="7" t="s">
        <v>2811</v>
      </c>
      <c r="G256" s="7" t="s">
        <v>1111</v>
      </c>
      <c r="H256" s="2" t="s">
        <v>2853</v>
      </c>
      <c r="K256" s="2" t="s">
        <v>2836</v>
      </c>
      <c r="L256" s="2" t="s">
        <v>2721</v>
      </c>
      <c r="M256" s="2">
        <v>6.6576</v>
      </c>
      <c r="N256" s="2" t="s">
        <v>2800</v>
      </c>
    </row>
    <row r="257" ht="15.75" customHeight="1">
      <c r="A257" s="7" t="s">
        <v>2834</v>
      </c>
      <c r="E257" s="7" t="s">
        <v>1436</v>
      </c>
      <c r="F257" s="7" t="s">
        <v>2811</v>
      </c>
      <c r="G257" s="7" t="s">
        <v>1111</v>
      </c>
      <c r="H257" s="2" t="s">
        <v>1995</v>
      </c>
      <c r="K257" s="2" t="s">
        <v>2836</v>
      </c>
      <c r="L257" s="2" t="s">
        <v>2721</v>
      </c>
      <c r="M257" s="2">
        <v>14.892</v>
      </c>
      <c r="N257" s="2" t="s">
        <v>2800</v>
      </c>
    </row>
    <row r="258" ht="15.75" customHeight="1">
      <c r="A258" s="7" t="s">
        <v>2834</v>
      </c>
      <c r="E258" s="7" t="s">
        <v>1436</v>
      </c>
      <c r="F258" s="7" t="s">
        <v>2854</v>
      </c>
      <c r="G258" s="7" t="s">
        <v>1111</v>
      </c>
      <c r="H258" s="2" t="s">
        <v>2835</v>
      </c>
      <c r="K258" s="2" t="s">
        <v>2836</v>
      </c>
      <c r="L258" s="2" t="s">
        <v>2721</v>
      </c>
      <c r="M258" s="2">
        <v>4.0515</v>
      </c>
      <c r="N258" s="2" t="s">
        <v>2800</v>
      </c>
    </row>
    <row r="259" ht="15.75" customHeight="1">
      <c r="A259" s="7" t="s">
        <v>2834</v>
      </c>
      <c r="E259" s="7" t="s">
        <v>1436</v>
      </c>
      <c r="F259" s="7" t="s">
        <v>2854</v>
      </c>
      <c r="G259" s="7" t="s">
        <v>1111</v>
      </c>
      <c r="H259" s="2" t="s">
        <v>2837</v>
      </c>
      <c r="K259" s="2" t="s">
        <v>2836</v>
      </c>
      <c r="L259" s="2" t="s">
        <v>2721</v>
      </c>
      <c r="M259" s="2">
        <v>3.723</v>
      </c>
      <c r="N259" s="2" t="s">
        <v>2800</v>
      </c>
    </row>
    <row r="260" ht="15.75" customHeight="1">
      <c r="A260" s="7" t="s">
        <v>2834</v>
      </c>
      <c r="E260" s="7" t="s">
        <v>1436</v>
      </c>
      <c r="F260" s="7" t="s">
        <v>2854</v>
      </c>
      <c r="G260" s="7" t="s">
        <v>1111</v>
      </c>
      <c r="H260" s="2" t="s">
        <v>2838</v>
      </c>
      <c r="K260" s="2" t="s">
        <v>2836</v>
      </c>
      <c r="L260" s="2" t="s">
        <v>2721</v>
      </c>
      <c r="M260" s="2">
        <v>4.38</v>
      </c>
      <c r="N260" s="2" t="s">
        <v>2800</v>
      </c>
    </row>
    <row r="261" ht="15.75" customHeight="1">
      <c r="A261" s="7" t="s">
        <v>2834</v>
      </c>
      <c r="E261" s="7" t="s">
        <v>1436</v>
      </c>
      <c r="F261" s="7" t="s">
        <v>2854</v>
      </c>
      <c r="G261" s="7" t="s">
        <v>1111</v>
      </c>
      <c r="H261" s="2" t="s">
        <v>2839</v>
      </c>
      <c r="K261" s="2" t="s">
        <v>2836</v>
      </c>
      <c r="L261" s="2" t="s">
        <v>2721</v>
      </c>
      <c r="M261" s="2">
        <v>4.38</v>
      </c>
      <c r="N261" s="2" t="s">
        <v>2800</v>
      </c>
    </row>
    <row r="262" ht="15.75" customHeight="1">
      <c r="A262" s="7" t="s">
        <v>2834</v>
      </c>
      <c r="E262" s="7" t="s">
        <v>1436</v>
      </c>
      <c r="F262" s="7" t="s">
        <v>2854</v>
      </c>
      <c r="G262" s="7" t="s">
        <v>1111</v>
      </c>
      <c r="H262" s="2" t="s">
        <v>2840</v>
      </c>
      <c r="K262" s="2" t="s">
        <v>2836</v>
      </c>
      <c r="L262" s="2" t="s">
        <v>2721</v>
      </c>
      <c r="M262" s="2">
        <v>4.38</v>
      </c>
      <c r="N262" s="2" t="s">
        <v>2800</v>
      </c>
    </row>
    <row r="263" ht="15.75" customHeight="1">
      <c r="A263" s="7" t="s">
        <v>2834</v>
      </c>
      <c r="E263" s="7" t="s">
        <v>1436</v>
      </c>
      <c r="F263" s="7" t="s">
        <v>2854</v>
      </c>
      <c r="G263" s="7" t="s">
        <v>1111</v>
      </c>
      <c r="H263" s="2" t="s">
        <v>2841</v>
      </c>
      <c r="K263" s="2" t="s">
        <v>2836</v>
      </c>
      <c r="L263" s="2" t="s">
        <v>2721</v>
      </c>
      <c r="M263" s="2">
        <v>3.723</v>
      </c>
      <c r="N263" s="2" t="s">
        <v>2800</v>
      </c>
    </row>
    <row r="264" ht="15.75" customHeight="1">
      <c r="A264" s="7" t="s">
        <v>2834</v>
      </c>
      <c r="E264" s="7" t="s">
        <v>1436</v>
      </c>
      <c r="F264" s="7" t="s">
        <v>2854</v>
      </c>
      <c r="G264" s="7" t="s">
        <v>1111</v>
      </c>
      <c r="H264" s="2" t="s">
        <v>2842</v>
      </c>
      <c r="K264" s="2" t="s">
        <v>2836</v>
      </c>
      <c r="L264" s="2" t="s">
        <v>2721</v>
      </c>
      <c r="M264" s="2">
        <v>5.475</v>
      </c>
      <c r="N264" s="2" t="s">
        <v>2800</v>
      </c>
    </row>
    <row r="265" ht="15.75" customHeight="1">
      <c r="A265" s="7" t="s">
        <v>2834</v>
      </c>
      <c r="E265" s="7" t="s">
        <v>1436</v>
      </c>
      <c r="F265" s="7" t="s">
        <v>2854</v>
      </c>
      <c r="G265" s="7" t="s">
        <v>1111</v>
      </c>
      <c r="H265" s="2" t="s">
        <v>2843</v>
      </c>
      <c r="K265" s="2" t="s">
        <v>2836</v>
      </c>
      <c r="L265" s="2" t="s">
        <v>2721</v>
      </c>
      <c r="M265" s="2">
        <v>4.599</v>
      </c>
      <c r="N265" s="2" t="s">
        <v>2800</v>
      </c>
    </row>
    <row r="266" ht="15.75" customHeight="1">
      <c r="A266" s="7" t="s">
        <v>2834</v>
      </c>
      <c r="E266" s="7" t="s">
        <v>1436</v>
      </c>
      <c r="F266" s="7" t="s">
        <v>2854</v>
      </c>
      <c r="G266" s="7" t="s">
        <v>1111</v>
      </c>
      <c r="H266" s="2" t="s">
        <v>2844</v>
      </c>
      <c r="K266" s="2" t="s">
        <v>2836</v>
      </c>
      <c r="L266" s="2" t="s">
        <v>2721</v>
      </c>
      <c r="M266" s="2">
        <v>5.475</v>
      </c>
      <c r="N266" s="2" t="s">
        <v>2800</v>
      </c>
    </row>
    <row r="267" ht="15.75" customHeight="1">
      <c r="A267" s="7" t="s">
        <v>2834</v>
      </c>
      <c r="E267" s="7" t="s">
        <v>1436</v>
      </c>
      <c r="F267" s="7" t="s">
        <v>2854</v>
      </c>
      <c r="G267" s="7" t="s">
        <v>1111</v>
      </c>
      <c r="H267" s="2" t="s">
        <v>2047</v>
      </c>
      <c r="K267" s="2" t="s">
        <v>2836</v>
      </c>
      <c r="L267" s="2" t="s">
        <v>2721</v>
      </c>
      <c r="M267" s="2">
        <v>6.57</v>
      </c>
      <c r="N267" s="2" t="s">
        <v>2800</v>
      </c>
    </row>
    <row r="268" ht="15.75" customHeight="1">
      <c r="A268" s="7" t="s">
        <v>2834</v>
      </c>
      <c r="E268" s="7" t="s">
        <v>1436</v>
      </c>
      <c r="F268" s="7" t="s">
        <v>2854</v>
      </c>
      <c r="G268" s="7" t="s">
        <v>1111</v>
      </c>
      <c r="H268" s="2" t="s">
        <v>2845</v>
      </c>
      <c r="K268" s="2" t="s">
        <v>2836</v>
      </c>
      <c r="L268" s="2" t="s">
        <v>2721</v>
      </c>
      <c r="M268" s="2">
        <v>6.57</v>
      </c>
      <c r="N268" s="2" t="s">
        <v>2800</v>
      </c>
    </row>
    <row r="269" ht="15.75" customHeight="1">
      <c r="A269" s="7" t="s">
        <v>2834</v>
      </c>
      <c r="E269" s="7" t="s">
        <v>1436</v>
      </c>
      <c r="F269" s="7" t="s">
        <v>2854</v>
      </c>
      <c r="G269" s="7" t="s">
        <v>1111</v>
      </c>
      <c r="H269" s="2" t="s">
        <v>2846</v>
      </c>
      <c r="K269" s="2" t="s">
        <v>2836</v>
      </c>
      <c r="L269" s="2" t="s">
        <v>2721</v>
      </c>
      <c r="M269" s="2">
        <v>6.57</v>
      </c>
      <c r="N269" s="2" t="s">
        <v>2800</v>
      </c>
    </row>
    <row r="270" ht="15.75" customHeight="1">
      <c r="A270" s="7" t="s">
        <v>2834</v>
      </c>
      <c r="E270" s="7" t="s">
        <v>1436</v>
      </c>
      <c r="F270" s="7" t="s">
        <v>2854</v>
      </c>
      <c r="G270" s="7" t="s">
        <v>1111</v>
      </c>
      <c r="H270" s="2" t="s">
        <v>2847</v>
      </c>
      <c r="K270" s="2" t="s">
        <v>2836</v>
      </c>
      <c r="L270" s="2" t="s">
        <v>2721</v>
      </c>
      <c r="M270" s="2">
        <v>6.57</v>
      </c>
      <c r="N270" s="2" t="s">
        <v>2800</v>
      </c>
    </row>
    <row r="271" ht="15.75" customHeight="1">
      <c r="A271" s="7" t="s">
        <v>2834</v>
      </c>
      <c r="E271" s="7" t="s">
        <v>1436</v>
      </c>
      <c r="F271" s="7" t="s">
        <v>2854</v>
      </c>
      <c r="G271" s="7" t="s">
        <v>1111</v>
      </c>
      <c r="H271" s="2" t="s">
        <v>2848</v>
      </c>
      <c r="K271" s="2" t="s">
        <v>2836</v>
      </c>
      <c r="L271" s="2" t="s">
        <v>2721</v>
      </c>
      <c r="M271" s="2">
        <v>6.789</v>
      </c>
      <c r="N271" s="2" t="s">
        <v>2800</v>
      </c>
    </row>
    <row r="272" ht="15.75" customHeight="1">
      <c r="A272" s="7" t="s">
        <v>2834</v>
      </c>
      <c r="E272" s="7" t="s">
        <v>1436</v>
      </c>
      <c r="F272" s="7" t="s">
        <v>2854</v>
      </c>
      <c r="G272" s="7" t="s">
        <v>1111</v>
      </c>
      <c r="H272" s="2" t="s">
        <v>2849</v>
      </c>
      <c r="K272" s="2" t="s">
        <v>2836</v>
      </c>
      <c r="L272" s="2" t="s">
        <v>2721</v>
      </c>
      <c r="M272" s="2">
        <v>6.789</v>
      </c>
      <c r="N272" s="2" t="s">
        <v>2800</v>
      </c>
    </row>
    <row r="273" ht="15.75" customHeight="1">
      <c r="A273" s="7" t="s">
        <v>2834</v>
      </c>
      <c r="E273" s="7" t="s">
        <v>1436</v>
      </c>
      <c r="F273" s="7" t="s">
        <v>2854</v>
      </c>
      <c r="G273" s="7" t="s">
        <v>1111</v>
      </c>
      <c r="H273" s="2" t="s">
        <v>2850</v>
      </c>
      <c r="K273" s="2" t="s">
        <v>2836</v>
      </c>
      <c r="L273" s="2" t="s">
        <v>2721</v>
      </c>
      <c r="M273" s="2">
        <v>6.2415</v>
      </c>
      <c r="N273" s="2" t="s">
        <v>2800</v>
      </c>
    </row>
    <row r="274" ht="15.75" customHeight="1">
      <c r="A274" s="7" t="s">
        <v>2834</v>
      </c>
      <c r="E274" s="7" t="s">
        <v>1436</v>
      </c>
      <c r="F274" s="7" t="s">
        <v>2854</v>
      </c>
      <c r="G274" s="7" t="s">
        <v>1111</v>
      </c>
      <c r="H274" s="2" t="s">
        <v>2851</v>
      </c>
      <c r="K274" s="2" t="s">
        <v>2836</v>
      </c>
      <c r="L274" s="2" t="s">
        <v>2721</v>
      </c>
      <c r="M274" s="2">
        <v>6.57</v>
      </c>
      <c r="N274" s="2" t="s">
        <v>2800</v>
      </c>
    </row>
    <row r="275" ht="15.75" customHeight="1">
      <c r="A275" s="7" t="s">
        <v>2834</v>
      </c>
      <c r="E275" s="7" t="s">
        <v>1436</v>
      </c>
      <c r="F275" s="7" t="s">
        <v>2854</v>
      </c>
      <c r="G275" s="7" t="s">
        <v>1111</v>
      </c>
      <c r="H275" s="2" t="s">
        <v>2852</v>
      </c>
      <c r="K275" s="2" t="s">
        <v>2836</v>
      </c>
      <c r="L275" s="2" t="s">
        <v>2721</v>
      </c>
      <c r="M275" s="2">
        <v>8.2125</v>
      </c>
      <c r="N275" s="2" t="s">
        <v>2800</v>
      </c>
    </row>
    <row r="276" ht="15.75" customHeight="1">
      <c r="A276" s="7" t="s">
        <v>2834</v>
      </c>
      <c r="E276" s="7" t="s">
        <v>1436</v>
      </c>
      <c r="F276" s="7" t="s">
        <v>2854</v>
      </c>
      <c r="G276" s="7" t="s">
        <v>1111</v>
      </c>
      <c r="H276" s="2" t="s">
        <v>2853</v>
      </c>
      <c r="K276" s="2" t="s">
        <v>2836</v>
      </c>
      <c r="L276" s="2" t="s">
        <v>2721</v>
      </c>
      <c r="M276" s="2">
        <v>4.161</v>
      </c>
      <c r="N276" s="2" t="s">
        <v>2800</v>
      </c>
    </row>
    <row r="277" ht="15.75" customHeight="1">
      <c r="A277" s="345" t="s">
        <v>2834</v>
      </c>
      <c r="B277" s="346"/>
      <c r="C277" s="346"/>
      <c r="D277" s="346"/>
      <c r="E277" s="345" t="s">
        <v>1436</v>
      </c>
      <c r="F277" s="345" t="s">
        <v>2854</v>
      </c>
      <c r="G277" s="345" t="s">
        <v>1111</v>
      </c>
      <c r="H277" s="346" t="s">
        <v>1995</v>
      </c>
      <c r="I277" s="346"/>
      <c r="J277" s="346"/>
      <c r="K277" s="346" t="s">
        <v>2836</v>
      </c>
      <c r="L277" s="2" t="s">
        <v>2721</v>
      </c>
      <c r="M277" s="346">
        <v>9.3075</v>
      </c>
      <c r="N277" s="346" t="s">
        <v>2800</v>
      </c>
      <c r="O277" s="346"/>
      <c r="P277" s="346"/>
      <c r="Q277" s="346"/>
      <c r="R277" s="346"/>
      <c r="S277" s="346"/>
      <c r="T277" s="346"/>
      <c r="U277" s="346"/>
      <c r="V277" s="346"/>
      <c r="W277" s="346"/>
      <c r="X277" s="346"/>
      <c r="Y277" s="346"/>
      <c r="Z277" s="346"/>
    </row>
    <row r="278" ht="15.75" customHeight="1">
      <c r="A278" s="7" t="s">
        <v>2855</v>
      </c>
      <c r="E278" s="7" t="s">
        <v>1436</v>
      </c>
      <c r="F278" s="2" t="s">
        <v>2806</v>
      </c>
      <c r="H278" s="2"/>
      <c r="K278" s="2" t="s">
        <v>2800</v>
      </c>
      <c r="L278" s="2" t="s">
        <v>2721</v>
      </c>
      <c r="M278" s="2">
        <v>0.0</v>
      </c>
      <c r="N278" s="2" t="s">
        <v>2800</v>
      </c>
    </row>
    <row r="279" ht="15.75" customHeight="1">
      <c r="A279" s="7" t="s">
        <v>2855</v>
      </c>
      <c r="E279" s="7" t="s">
        <v>1436</v>
      </c>
      <c r="F279" s="2" t="s">
        <v>2807</v>
      </c>
      <c r="H279" s="2"/>
      <c r="K279" s="2" t="s">
        <v>2800</v>
      </c>
      <c r="L279" s="2" t="s">
        <v>2721</v>
      </c>
      <c r="M279" s="2">
        <v>0.18</v>
      </c>
      <c r="N279" s="2" t="s">
        <v>2800</v>
      </c>
    </row>
    <row r="280" ht="15.75" customHeight="1">
      <c r="A280" s="7" t="s">
        <v>2855</v>
      </c>
      <c r="E280" s="7" t="s">
        <v>1436</v>
      </c>
      <c r="F280" s="2" t="s">
        <v>2808</v>
      </c>
      <c r="H280" s="2"/>
      <c r="K280" s="2" t="s">
        <v>2800</v>
      </c>
      <c r="L280" s="2" t="s">
        <v>2721</v>
      </c>
      <c r="M280" s="2">
        <v>0.48</v>
      </c>
      <c r="N280" s="2" t="s">
        <v>2800</v>
      </c>
    </row>
    <row r="281" ht="15.75" customHeight="1">
      <c r="A281" s="7" t="s">
        <v>2855</v>
      </c>
      <c r="E281" s="7" t="s">
        <v>1436</v>
      </c>
      <c r="F281" s="2" t="s">
        <v>2809</v>
      </c>
      <c r="H281" s="2"/>
      <c r="K281" s="2" t="s">
        <v>2800</v>
      </c>
      <c r="L281" s="2" t="s">
        <v>2721</v>
      </c>
      <c r="M281" s="2">
        <v>0.48</v>
      </c>
      <c r="N281" s="2" t="s">
        <v>2800</v>
      </c>
    </row>
    <row r="282" ht="15.75" customHeight="1">
      <c r="A282" s="7" t="s">
        <v>2855</v>
      </c>
      <c r="E282" s="7" t="s">
        <v>1436</v>
      </c>
      <c r="F282" s="2" t="s">
        <v>2810</v>
      </c>
      <c r="H282" s="2"/>
      <c r="K282" s="2" t="s">
        <v>2800</v>
      </c>
      <c r="L282" s="2" t="s">
        <v>2721</v>
      </c>
      <c r="M282" s="2">
        <v>0.12</v>
      </c>
      <c r="N282" s="2" t="s">
        <v>2800</v>
      </c>
    </row>
    <row r="283" ht="15.75" customHeight="1">
      <c r="A283" s="7" t="s">
        <v>2855</v>
      </c>
      <c r="E283" s="7" t="s">
        <v>1436</v>
      </c>
      <c r="F283" s="2" t="s">
        <v>2811</v>
      </c>
      <c r="H283" s="2"/>
      <c r="K283" s="2" t="s">
        <v>2800</v>
      </c>
      <c r="L283" s="2" t="s">
        <v>2721</v>
      </c>
      <c r="M283" s="2">
        <v>0.48</v>
      </c>
      <c r="N283" s="2" t="s">
        <v>2800</v>
      </c>
    </row>
    <row r="284" ht="15.75" customHeight="1">
      <c r="A284" s="345" t="s">
        <v>2855</v>
      </c>
      <c r="B284" s="346"/>
      <c r="C284" s="346"/>
      <c r="D284" s="346"/>
      <c r="E284" s="345" t="s">
        <v>1436</v>
      </c>
      <c r="F284" s="346" t="s">
        <v>2854</v>
      </c>
      <c r="G284" s="346"/>
      <c r="H284" s="346"/>
      <c r="I284" s="346"/>
      <c r="J284" s="346"/>
      <c r="K284" s="346" t="s">
        <v>2800</v>
      </c>
      <c r="L284" s="346" t="s">
        <v>2721</v>
      </c>
      <c r="M284" s="346">
        <v>0.3</v>
      </c>
      <c r="N284" s="346" t="s">
        <v>2800</v>
      </c>
      <c r="O284" s="346"/>
      <c r="P284" s="346"/>
      <c r="Q284" s="346"/>
      <c r="R284" s="346"/>
      <c r="S284" s="346"/>
      <c r="T284" s="346"/>
      <c r="U284" s="346"/>
      <c r="V284" s="346"/>
      <c r="W284" s="346"/>
      <c r="X284" s="346"/>
      <c r="Y284" s="346"/>
      <c r="Z284" s="346"/>
    </row>
    <row r="285" ht="15.75" customHeight="1">
      <c r="A285" s="7" t="s">
        <v>2856</v>
      </c>
      <c r="H285" s="2"/>
      <c r="K285" s="2" t="s">
        <v>2836</v>
      </c>
      <c r="L285" s="2" t="s">
        <v>2724</v>
      </c>
      <c r="M285" s="2">
        <f>4/1000</f>
        <v>0.004</v>
      </c>
      <c r="N285" s="2" t="s">
        <v>2800</v>
      </c>
    </row>
    <row r="286" ht="15.75" customHeight="1">
      <c r="A286" s="7" t="s">
        <v>2857</v>
      </c>
      <c r="E286" s="2" t="s">
        <v>1360</v>
      </c>
      <c r="F286" s="2" t="s">
        <v>119</v>
      </c>
      <c r="H286" s="2"/>
    </row>
    <row r="287" ht="15.75" customHeight="1">
      <c r="A287" s="7"/>
      <c r="H287" s="2"/>
    </row>
    <row r="288" ht="15.75" customHeight="1">
      <c r="A288" s="7"/>
      <c r="H288" s="2"/>
    </row>
    <row r="289" ht="15.75" customHeight="1">
      <c r="A289" s="7"/>
      <c r="H289" s="2"/>
    </row>
    <row r="290" ht="15.75" customHeight="1">
      <c r="A290" s="7"/>
      <c r="H290" s="2"/>
    </row>
    <row r="291" ht="15.75" customHeight="1">
      <c r="A291" s="7"/>
      <c r="H291" s="2"/>
    </row>
    <row r="292" ht="15.75" customHeight="1">
      <c r="A292" s="7"/>
      <c r="H292" s="2"/>
    </row>
    <row r="293" ht="15.75" customHeight="1">
      <c r="A293" s="7"/>
      <c r="H293" s="2"/>
    </row>
    <row r="294" ht="15.75" customHeight="1">
      <c r="A294" s="7"/>
      <c r="H294" s="2"/>
    </row>
    <row r="295" ht="15.75" customHeight="1">
      <c r="A295" s="7"/>
      <c r="H295" s="2"/>
    </row>
    <row r="296" ht="15.75" customHeight="1">
      <c r="A296" s="7"/>
      <c r="H296" s="2"/>
    </row>
    <row r="297" ht="15.75" customHeight="1">
      <c r="A297" s="7"/>
      <c r="H297" s="2"/>
    </row>
    <row r="298" ht="15.75" customHeight="1">
      <c r="A298" s="7"/>
      <c r="H298" s="2"/>
    </row>
    <row r="299" ht="15.75" customHeight="1">
      <c r="A299" s="7"/>
      <c r="H299" s="2"/>
    </row>
    <row r="300" ht="15.75" customHeight="1">
      <c r="A300" s="7"/>
      <c r="H300" s="2"/>
    </row>
    <row r="301" ht="15.75" customHeight="1">
      <c r="A301" s="7"/>
      <c r="H301" s="2"/>
    </row>
    <row r="302" ht="15.75" customHeight="1">
      <c r="A302" s="7"/>
      <c r="H302" s="2"/>
    </row>
    <row r="303" ht="15.75" customHeight="1">
      <c r="A303" s="7"/>
      <c r="H303" s="2"/>
    </row>
    <row r="304" ht="15.75" customHeight="1">
      <c r="A304" s="7"/>
      <c r="H304" s="2"/>
    </row>
    <row r="305" ht="15.75" customHeight="1">
      <c r="A305" s="7"/>
      <c r="H305" s="2"/>
    </row>
    <row r="306" ht="15.75" customHeight="1">
      <c r="A306" s="7"/>
      <c r="H306" s="2"/>
    </row>
    <row r="307" ht="15.75" customHeight="1">
      <c r="A307" s="7"/>
      <c r="H307" s="2"/>
    </row>
    <row r="308" ht="15.75" customHeight="1">
      <c r="A308" s="7"/>
      <c r="H308" s="2"/>
    </row>
    <row r="309" ht="15.75" customHeight="1">
      <c r="A309" s="7"/>
      <c r="H309" s="2"/>
    </row>
    <row r="310" ht="15.75" customHeight="1">
      <c r="A310" s="7"/>
      <c r="H310" s="2"/>
    </row>
    <row r="311" ht="15.75" customHeight="1">
      <c r="A311" s="7"/>
      <c r="H311" s="2"/>
    </row>
    <row r="312" ht="15.75" customHeight="1">
      <c r="A312" s="7"/>
      <c r="H312" s="2"/>
    </row>
    <row r="313" ht="15.75" customHeight="1">
      <c r="A313" s="7"/>
      <c r="H313" s="2"/>
    </row>
    <row r="314" ht="15.75" customHeight="1">
      <c r="A314" s="7"/>
      <c r="H314" s="2"/>
    </row>
    <row r="315" ht="15.75" customHeight="1">
      <c r="A315" s="7"/>
      <c r="H315" s="2"/>
    </row>
    <row r="316" ht="15.75" customHeight="1">
      <c r="A316" s="7"/>
      <c r="H316" s="2"/>
    </row>
    <row r="317" ht="15.75" customHeight="1">
      <c r="A317" s="7"/>
      <c r="H317" s="2"/>
    </row>
    <row r="318" ht="15.75" customHeight="1">
      <c r="A318" s="7"/>
      <c r="H318" s="2"/>
    </row>
    <row r="319" ht="15.75" customHeight="1">
      <c r="A319" s="7"/>
      <c r="H319" s="2"/>
    </row>
    <row r="320" ht="15.75" customHeight="1">
      <c r="A320" s="7"/>
      <c r="H320" s="2"/>
    </row>
    <row r="321" ht="15.75" customHeight="1">
      <c r="A321" s="7"/>
      <c r="H321" s="2"/>
    </row>
    <row r="322" ht="15.75" customHeight="1">
      <c r="A322" s="7"/>
      <c r="H322" s="2"/>
    </row>
    <row r="323" ht="15.75" customHeight="1">
      <c r="A323" s="7"/>
      <c r="H323" s="2"/>
    </row>
    <row r="324" ht="15.75" customHeight="1">
      <c r="A324" s="7"/>
      <c r="H324" s="2"/>
    </row>
    <row r="325" ht="15.75" customHeight="1">
      <c r="A325" s="7"/>
      <c r="H325" s="2"/>
    </row>
    <row r="326" ht="15.75" customHeight="1">
      <c r="A326" s="7"/>
      <c r="H326" s="2"/>
    </row>
    <row r="327" ht="15.75" customHeight="1">
      <c r="A327" s="7"/>
      <c r="H327" s="2"/>
    </row>
    <row r="328" ht="15.75" customHeight="1">
      <c r="A328" s="7"/>
      <c r="H328" s="2"/>
    </row>
    <row r="329" ht="15.75" customHeight="1">
      <c r="A329" s="7"/>
      <c r="H329" s="2"/>
    </row>
    <row r="330" ht="15.75" customHeight="1">
      <c r="A330" s="7"/>
      <c r="H330" s="2"/>
    </row>
    <row r="331" ht="15.75" customHeight="1">
      <c r="A331" s="7"/>
      <c r="H331" s="2"/>
    </row>
    <row r="332" ht="15.75" customHeight="1">
      <c r="A332" s="7"/>
      <c r="H332" s="2"/>
    </row>
    <row r="333" ht="15.75" customHeight="1">
      <c r="A333" s="7"/>
      <c r="H333" s="2"/>
    </row>
    <row r="334" ht="15.75" customHeight="1">
      <c r="A334" s="7"/>
      <c r="H334" s="2"/>
    </row>
    <row r="335" ht="15.75" customHeight="1">
      <c r="A335" s="7"/>
      <c r="H335" s="2"/>
    </row>
    <row r="336" ht="15.75" customHeight="1">
      <c r="A336" s="347"/>
      <c r="B336" s="348"/>
      <c r="C336" s="348"/>
      <c r="D336" s="348"/>
      <c r="E336" s="348"/>
      <c r="F336" s="348"/>
      <c r="G336" s="348"/>
      <c r="H336" s="348"/>
      <c r="I336" s="348"/>
      <c r="J336" s="348"/>
      <c r="K336" s="348"/>
      <c r="L336" s="348"/>
      <c r="M336" s="348"/>
      <c r="N336" s="348"/>
      <c r="O336" s="348"/>
      <c r="P336" s="348"/>
      <c r="Q336" s="348"/>
      <c r="R336" s="348"/>
      <c r="S336" s="348"/>
      <c r="T336" s="348"/>
      <c r="U336" s="348"/>
      <c r="V336" s="348"/>
      <c r="W336" s="348"/>
      <c r="X336" s="348"/>
      <c r="Y336" s="348"/>
      <c r="Z336" s="348"/>
    </row>
    <row r="337" ht="15.75" customHeight="1">
      <c r="A337" s="7"/>
    </row>
    <row r="338" ht="15.75" customHeight="1">
      <c r="A338" s="7"/>
    </row>
    <row r="339" ht="15.75" customHeight="1">
      <c r="A339" s="7"/>
    </row>
    <row r="340" ht="15.75" customHeight="1">
      <c r="A340" s="7"/>
    </row>
    <row r="341" ht="15.75" customHeight="1">
      <c r="A341" s="7"/>
    </row>
    <row r="342" ht="15.75" customHeight="1">
      <c r="A342" s="7"/>
    </row>
    <row r="343" ht="15.75" customHeight="1">
      <c r="A343" s="7"/>
    </row>
    <row r="344" ht="15.75" customHeight="1">
      <c r="A344" s="7"/>
    </row>
    <row r="345" ht="15.75" customHeight="1">
      <c r="A345" s="7"/>
    </row>
    <row r="346" ht="15.75" customHeight="1">
      <c r="A346" s="7"/>
    </row>
    <row r="347" ht="15.75" customHeight="1">
      <c r="A347" s="7"/>
    </row>
    <row r="348" ht="15.75" customHeight="1">
      <c r="A348" s="7"/>
    </row>
    <row r="349" ht="15.75" customHeight="1">
      <c r="A349" s="7"/>
    </row>
    <row r="350" ht="15.75" customHeight="1">
      <c r="A350" s="7"/>
    </row>
    <row r="351" ht="15.75" customHeight="1">
      <c r="A351" s="7"/>
    </row>
    <row r="352" ht="15.75" customHeight="1">
      <c r="A352" s="7"/>
    </row>
    <row r="353" ht="15.75" customHeight="1">
      <c r="A353" s="7"/>
    </row>
    <row r="354" ht="15.75" customHeight="1">
      <c r="A354" s="7"/>
    </row>
    <row r="355" ht="15.75" customHeight="1">
      <c r="A355" s="7"/>
    </row>
    <row r="356" ht="15.75" customHeight="1">
      <c r="A356" s="7"/>
    </row>
    <row r="357" ht="15.75" customHeight="1">
      <c r="A357" s="7"/>
    </row>
    <row r="358" ht="15.75" customHeight="1">
      <c r="A358" s="7"/>
    </row>
    <row r="359" ht="15.75" customHeight="1">
      <c r="A359" s="7"/>
    </row>
    <row r="360" ht="15.75" customHeight="1">
      <c r="A360" s="7"/>
    </row>
    <row r="361" ht="15.75" customHeight="1">
      <c r="A361" s="7"/>
    </row>
    <row r="362" ht="15.75" customHeight="1">
      <c r="A362" s="7"/>
    </row>
    <row r="363" ht="15.75" customHeight="1">
      <c r="A363" s="7"/>
    </row>
    <row r="364" ht="15.75" customHeight="1">
      <c r="A364" s="7"/>
    </row>
    <row r="365" ht="15.75" customHeight="1">
      <c r="A365" s="7"/>
    </row>
    <row r="366" ht="15.75" customHeight="1">
      <c r="A366" s="7"/>
    </row>
    <row r="367" ht="15.75" customHeight="1">
      <c r="A367" s="7"/>
    </row>
    <row r="368" ht="15.75" customHeight="1">
      <c r="A368" s="7"/>
    </row>
    <row r="369" ht="15.75" customHeight="1">
      <c r="A369" s="7"/>
    </row>
    <row r="370" ht="15.75" customHeight="1">
      <c r="A370" s="7"/>
    </row>
    <row r="371" ht="15.75" customHeight="1">
      <c r="A371" s="7"/>
    </row>
    <row r="372" ht="15.75" customHeight="1">
      <c r="A372" s="7"/>
    </row>
    <row r="373" ht="15.75" customHeight="1">
      <c r="A373" s="7"/>
    </row>
    <row r="374" ht="15.75" customHeight="1">
      <c r="A374" s="7"/>
    </row>
    <row r="375" ht="15.75" customHeight="1">
      <c r="A375" s="7"/>
    </row>
    <row r="376" ht="15.75" customHeight="1">
      <c r="A376" s="7"/>
    </row>
    <row r="377" ht="15.75" customHeight="1">
      <c r="A377" s="7"/>
    </row>
    <row r="378" ht="15.75" customHeight="1">
      <c r="A378" s="7"/>
    </row>
    <row r="379" ht="15.75" customHeight="1">
      <c r="A379" s="7"/>
    </row>
    <row r="380" ht="15.75" customHeight="1">
      <c r="A380" s="7"/>
    </row>
    <row r="381" ht="15.75" customHeight="1">
      <c r="A381" s="7"/>
    </row>
    <row r="382" ht="15.75" customHeight="1">
      <c r="A382" s="7"/>
    </row>
    <row r="383" ht="15.75" customHeight="1">
      <c r="A383" s="7"/>
    </row>
    <row r="384" ht="15.75" customHeight="1">
      <c r="A384" s="7"/>
    </row>
    <row r="385" ht="15.75" customHeight="1">
      <c r="A385" s="7"/>
    </row>
    <row r="386" ht="15.75" customHeight="1">
      <c r="A386" s="7"/>
    </row>
    <row r="387" ht="15.75" customHeight="1">
      <c r="A387" s="7"/>
    </row>
    <row r="388" ht="15.75" customHeight="1">
      <c r="A388" s="7"/>
    </row>
    <row r="389" ht="15.75" customHeight="1">
      <c r="A389" s="7"/>
    </row>
    <row r="390" ht="15.75" customHeight="1">
      <c r="A390" s="7"/>
    </row>
    <row r="391" ht="15.75" customHeight="1">
      <c r="A391" s="7"/>
    </row>
    <row r="392" ht="15.75" customHeight="1">
      <c r="A392" s="7"/>
    </row>
    <row r="393" ht="15.75" customHeight="1">
      <c r="A393" s="7"/>
    </row>
    <row r="394" ht="15.75" customHeight="1">
      <c r="A394" s="7"/>
    </row>
    <row r="395" ht="15.75" customHeight="1">
      <c r="A395" s="7"/>
    </row>
    <row r="396" ht="15.75" customHeight="1">
      <c r="A396" s="7"/>
    </row>
    <row r="397" ht="15.75" customHeight="1">
      <c r="A397" s="7"/>
    </row>
    <row r="398" ht="15.75" customHeight="1">
      <c r="A398" s="7"/>
    </row>
    <row r="399" ht="15.75" customHeight="1">
      <c r="A399" s="7"/>
    </row>
    <row r="400" ht="15.75" customHeight="1">
      <c r="A400" s="7"/>
    </row>
    <row r="401" ht="15.75" customHeight="1">
      <c r="A401" s="7"/>
    </row>
    <row r="402" ht="15.75" customHeight="1">
      <c r="A402" s="7"/>
    </row>
    <row r="403" ht="15.75" customHeight="1">
      <c r="A403" s="7"/>
    </row>
    <row r="404" ht="15.75" customHeight="1">
      <c r="A404" s="7"/>
    </row>
    <row r="405" ht="15.75" customHeight="1">
      <c r="A405" s="7"/>
    </row>
    <row r="406" ht="15.75" customHeight="1">
      <c r="A406" s="7"/>
    </row>
    <row r="407" ht="15.75" customHeight="1">
      <c r="A407" s="7"/>
    </row>
    <row r="408" ht="15.75" customHeight="1">
      <c r="A408" s="7"/>
    </row>
    <row r="409" ht="15.75" customHeight="1">
      <c r="A409" s="7"/>
    </row>
    <row r="410" ht="15.75" customHeight="1">
      <c r="A410" s="7"/>
    </row>
    <row r="411" ht="15.75" customHeight="1">
      <c r="A411" s="7"/>
    </row>
    <row r="412" ht="15.75" customHeight="1">
      <c r="A412" s="7"/>
    </row>
    <row r="413" ht="15.75" customHeight="1">
      <c r="A413" s="7"/>
    </row>
    <row r="414" ht="15.75" customHeight="1">
      <c r="A414" s="7"/>
    </row>
    <row r="415" ht="15.75" customHeight="1">
      <c r="A415" s="7"/>
    </row>
    <row r="416" ht="15.75" customHeight="1">
      <c r="A416" s="7"/>
    </row>
    <row r="417" ht="15.75" customHeight="1">
      <c r="A417" s="7"/>
    </row>
    <row r="418" ht="15.75" customHeight="1">
      <c r="A418" s="7"/>
    </row>
    <row r="419" ht="15.75" customHeight="1">
      <c r="A419" s="7"/>
    </row>
    <row r="420" ht="15.75" customHeight="1">
      <c r="A420" s="7"/>
    </row>
    <row r="421" ht="15.75" customHeight="1">
      <c r="A421" s="7"/>
    </row>
    <row r="422" ht="15.75" customHeight="1">
      <c r="A422" s="7"/>
    </row>
    <row r="423" ht="15.75" customHeight="1">
      <c r="A423" s="7"/>
    </row>
    <row r="424" ht="15.75" customHeight="1">
      <c r="A424" s="7"/>
    </row>
    <row r="425" ht="15.75" customHeight="1">
      <c r="A425" s="7"/>
    </row>
    <row r="426" ht="15.75" customHeight="1">
      <c r="A426" s="7"/>
    </row>
    <row r="427" ht="15.75" customHeight="1">
      <c r="A427" s="7"/>
    </row>
    <row r="428" ht="15.75" customHeight="1">
      <c r="A428" s="7"/>
    </row>
    <row r="429" ht="15.75" customHeight="1">
      <c r="A429" s="7"/>
    </row>
    <row r="430" ht="15.75" customHeight="1">
      <c r="A430" s="7"/>
    </row>
    <row r="431" ht="15.75" customHeight="1">
      <c r="A431" s="7"/>
    </row>
    <row r="432" ht="15.75" customHeight="1">
      <c r="A432" s="7"/>
    </row>
    <row r="433" ht="15.75" customHeight="1">
      <c r="A433" s="7"/>
    </row>
    <row r="434" ht="15.75" customHeight="1">
      <c r="A434" s="7"/>
    </row>
    <row r="435" ht="15.75" customHeight="1">
      <c r="A435" s="7"/>
    </row>
    <row r="436" ht="15.75" customHeight="1">
      <c r="A436" s="7"/>
    </row>
    <row r="437" ht="15.75" customHeight="1">
      <c r="A437" s="7"/>
    </row>
    <row r="438" ht="15.75" customHeight="1">
      <c r="A438" s="7"/>
    </row>
    <row r="439" ht="15.75" customHeight="1">
      <c r="A439" s="7"/>
    </row>
    <row r="440" ht="15.75" customHeight="1">
      <c r="A440" s="7"/>
    </row>
    <row r="441" ht="15.75" customHeight="1">
      <c r="A441" s="7"/>
    </row>
    <row r="442" ht="15.75" customHeight="1">
      <c r="A442" s="7"/>
    </row>
    <row r="443" ht="15.75" customHeight="1">
      <c r="A443" s="7"/>
    </row>
    <row r="444" ht="15.75" customHeight="1">
      <c r="A444" s="7"/>
    </row>
    <row r="445" ht="15.75" customHeight="1">
      <c r="A445" s="7"/>
    </row>
    <row r="446" ht="15.75" customHeight="1">
      <c r="A446" s="7"/>
    </row>
    <row r="447" ht="15.75" customHeight="1">
      <c r="A447" s="7"/>
    </row>
    <row r="448" ht="15.75" customHeight="1">
      <c r="A448" s="7"/>
    </row>
    <row r="449" ht="15.75" customHeight="1">
      <c r="A449" s="7"/>
    </row>
    <row r="450" ht="15.75" customHeight="1">
      <c r="A450" s="7"/>
    </row>
    <row r="451" ht="15.75" customHeight="1">
      <c r="A451" s="7"/>
    </row>
    <row r="452" ht="15.75" customHeight="1">
      <c r="A452" s="7"/>
    </row>
    <row r="453" ht="15.75" customHeight="1">
      <c r="A453" s="7"/>
    </row>
    <row r="454" ht="15.75" customHeight="1">
      <c r="A454" s="7"/>
    </row>
    <row r="455" ht="15.75" customHeight="1">
      <c r="A455" s="7"/>
    </row>
    <row r="456" ht="15.75" customHeight="1">
      <c r="A456" s="7"/>
    </row>
    <row r="457" ht="15.75" customHeight="1">
      <c r="A457" s="7"/>
    </row>
    <row r="458" ht="15.75" customHeight="1">
      <c r="A458" s="7"/>
    </row>
    <row r="459" ht="15.75" customHeight="1">
      <c r="A459" s="7"/>
    </row>
    <row r="460" ht="15.75" customHeight="1">
      <c r="A460" s="7"/>
    </row>
    <row r="461" ht="15.75" customHeight="1">
      <c r="A461" s="7"/>
    </row>
    <row r="462" ht="15.75" customHeight="1">
      <c r="A462" s="7"/>
    </row>
    <row r="463" ht="15.75" customHeight="1">
      <c r="A463" s="7"/>
    </row>
    <row r="464" ht="15.75" customHeight="1">
      <c r="A464" s="7"/>
    </row>
    <row r="465" ht="15.75" customHeight="1">
      <c r="A465" s="7"/>
    </row>
    <row r="466" ht="15.75" customHeight="1">
      <c r="A466" s="7"/>
    </row>
    <row r="467" ht="15.75" customHeight="1">
      <c r="A467" s="7"/>
    </row>
    <row r="468" ht="15.75" customHeight="1">
      <c r="A468" s="7"/>
    </row>
    <row r="469" ht="15.75" customHeight="1">
      <c r="A469" s="7"/>
    </row>
    <row r="470" ht="15.75" customHeight="1">
      <c r="A470" s="7"/>
    </row>
    <row r="471" ht="15.75" customHeight="1">
      <c r="A471" s="7"/>
    </row>
    <row r="472" ht="15.75" customHeight="1">
      <c r="A472" s="7"/>
    </row>
    <row r="473" ht="15.75" customHeight="1">
      <c r="A473" s="7"/>
    </row>
    <row r="474" ht="15.75" customHeight="1">
      <c r="A474" s="7"/>
    </row>
    <row r="475" ht="15.75" customHeight="1">
      <c r="A475" s="7"/>
    </row>
    <row r="476" ht="15.75" customHeight="1">
      <c r="A476" s="7"/>
    </row>
    <row r="477" ht="15.75" customHeight="1">
      <c r="A477" s="7"/>
    </row>
    <row r="478" ht="15.75" customHeight="1">
      <c r="A478" s="7"/>
    </row>
    <row r="479" ht="15.75" customHeight="1">
      <c r="A479" s="7"/>
    </row>
    <row r="480" ht="15.75" customHeight="1">
      <c r="A480" s="7"/>
    </row>
    <row r="481" ht="15.75" customHeight="1">
      <c r="A481" s="7"/>
    </row>
    <row r="482" ht="15.75" customHeight="1">
      <c r="A482" s="7"/>
    </row>
    <row r="483" ht="15.75" customHeight="1">
      <c r="A483" s="7"/>
    </row>
    <row r="484" ht="15.75" customHeight="1">
      <c r="A484" s="7"/>
    </row>
    <row r="485" ht="15.75" customHeight="1">
      <c r="A485" s="7"/>
    </row>
    <row r="486" ht="15.75" customHeight="1">
      <c r="A486" s="7"/>
    </row>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2:A336">
      <formula1>EAT!$M$2:$M$272</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24.43"/>
  </cols>
  <sheetData>
    <row r="1" ht="15.75" customHeight="1">
      <c r="A1" s="7"/>
      <c r="B1" s="7"/>
      <c r="C1" s="7"/>
      <c r="D1" s="7"/>
      <c r="E1" s="7"/>
      <c r="F1" s="7"/>
    </row>
    <row r="2" ht="15.75" customHeight="1">
      <c r="A2" s="7"/>
      <c r="B2" s="7"/>
      <c r="C2" s="7"/>
      <c r="D2" s="7"/>
      <c r="E2" s="7"/>
      <c r="F2" s="7"/>
    </row>
    <row r="3" ht="15.75" customHeight="1">
      <c r="A3" s="349" t="s">
        <v>2858</v>
      </c>
      <c r="B3" s="349" t="s">
        <v>2859</v>
      </c>
      <c r="C3" s="349" t="s">
        <v>2860</v>
      </c>
      <c r="D3" s="349" t="s">
        <v>2861</v>
      </c>
      <c r="E3" s="349" t="s">
        <v>2862</v>
      </c>
      <c r="F3" s="350" t="s">
        <v>2863</v>
      </c>
    </row>
    <row r="4" ht="15.75" customHeight="1">
      <c r="A4" s="351" t="s">
        <v>2864</v>
      </c>
      <c r="B4" s="352" t="s">
        <v>2865</v>
      </c>
      <c r="C4" s="352" t="s">
        <v>2866</v>
      </c>
      <c r="D4" s="352" t="s">
        <v>2867</v>
      </c>
      <c r="E4" s="352" t="s">
        <v>2867</v>
      </c>
      <c r="F4" s="353" t="s">
        <v>2867</v>
      </c>
    </row>
    <row r="5" ht="15.75" customHeight="1">
      <c r="A5" s="352" t="s">
        <v>2868</v>
      </c>
      <c r="B5" s="352" t="s">
        <v>2869</v>
      </c>
      <c r="C5" s="352" t="s">
        <v>2870</v>
      </c>
      <c r="D5" s="352" t="s">
        <v>2871</v>
      </c>
      <c r="E5" s="352" t="s">
        <v>2872</v>
      </c>
      <c r="F5" s="353" t="s">
        <v>2867</v>
      </c>
      <c r="G5" s="2" t="s">
        <v>2873</v>
      </c>
    </row>
    <row r="6" ht="15.75" customHeight="1">
      <c r="A6" s="352" t="s">
        <v>2874</v>
      </c>
      <c r="B6" s="352" t="s">
        <v>2869</v>
      </c>
      <c r="C6" s="352" t="s">
        <v>2870</v>
      </c>
      <c r="D6" s="352" t="s">
        <v>2871</v>
      </c>
      <c r="E6" s="352" t="s">
        <v>2872</v>
      </c>
      <c r="F6" s="353" t="s">
        <v>2867</v>
      </c>
    </row>
    <row r="7" ht="15.75" customHeight="1">
      <c r="A7" s="352" t="s">
        <v>2875</v>
      </c>
      <c r="B7" s="352" t="s">
        <v>2876</v>
      </c>
      <c r="C7" s="352" t="s">
        <v>2870</v>
      </c>
      <c r="D7" s="352" t="s">
        <v>2871</v>
      </c>
      <c r="E7" s="352" t="s">
        <v>2872</v>
      </c>
      <c r="F7" s="353" t="s">
        <v>2867</v>
      </c>
    </row>
    <row r="8" ht="15.75" customHeight="1">
      <c r="A8" s="352" t="s">
        <v>2877</v>
      </c>
      <c r="B8" s="352" t="s">
        <v>2869</v>
      </c>
      <c r="C8" s="352" t="s">
        <v>2878</v>
      </c>
      <c r="D8" s="352" t="s">
        <v>2871</v>
      </c>
      <c r="E8" s="352" t="s">
        <v>2872</v>
      </c>
      <c r="F8" s="353" t="s">
        <v>2867</v>
      </c>
    </row>
    <row r="9" ht="15.75" customHeight="1">
      <c r="A9" s="352" t="s">
        <v>2879</v>
      </c>
      <c r="B9" s="352" t="s">
        <v>2880</v>
      </c>
      <c r="C9" s="352" t="s">
        <v>2866</v>
      </c>
      <c r="D9" s="352" t="s">
        <v>2871</v>
      </c>
      <c r="E9" s="352" t="s">
        <v>2872</v>
      </c>
      <c r="F9" s="353" t="s">
        <v>2867</v>
      </c>
    </row>
    <row r="10" ht="15.75" customHeight="1">
      <c r="A10" s="352" t="s">
        <v>2881</v>
      </c>
      <c r="B10" s="352" t="s">
        <v>2876</v>
      </c>
      <c r="C10" s="352" t="s">
        <v>2866</v>
      </c>
      <c r="D10" s="352" t="s">
        <v>2871</v>
      </c>
      <c r="E10" s="352" t="s">
        <v>2872</v>
      </c>
      <c r="F10" s="353" t="s">
        <v>2867</v>
      </c>
    </row>
    <row r="11" ht="15.75" customHeight="1">
      <c r="A11" s="352" t="s">
        <v>2882</v>
      </c>
      <c r="B11" s="352" t="s">
        <v>2883</v>
      </c>
      <c r="C11" s="352" t="s">
        <v>2884</v>
      </c>
      <c r="D11" s="352" t="s">
        <v>2867</v>
      </c>
      <c r="E11" s="352" t="s">
        <v>2872</v>
      </c>
      <c r="F11" s="353" t="s">
        <v>2867</v>
      </c>
    </row>
    <row r="12" ht="15.75" customHeight="1">
      <c r="A12" s="351" t="s">
        <v>2885</v>
      </c>
      <c r="B12" s="352" t="s">
        <v>2886</v>
      </c>
      <c r="C12" s="352" t="s">
        <v>2870</v>
      </c>
      <c r="D12" s="352" t="s">
        <v>2887</v>
      </c>
      <c r="E12" s="352" t="s">
        <v>2872</v>
      </c>
      <c r="F12" s="353" t="s">
        <v>2888</v>
      </c>
    </row>
    <row r="13" ht="15.75" customHeight="1">
      <c r="A13" s="351" t="s">
        <v>2889</v>
      </c>
      <c r="B13" s="352" t="s">
        <v>2890</v>
      </c>
      <c r="C13" s="352" t="s">
        <v>2866</v>
      </c>
      <c r="D13" s="352" t="s">
        <v>2887</v>
      </c>
      <c r="E13" s="352" t="s">
        <v>2872</v>
      </c>
      <c r="F13" s="353" t="s">
        <v>2888</v>
      </c>
    </row>
    <row r="14" ht="15.75" customHeight="1">
      <c r="A14" s="352" t="s">
        <v>2891</v>
      </c>
      <c r="B14" s="352" t="s">
        <v>2892</v>
      </c>
      <c r="C14" s="352" t="s">
        <v>2870</v>
      </c>
      <c r="D14" s="352" t="s">
        <v>2867</v>
      </c>
      <c r="E14" s="352" t="s">
        <v>2872</v>
      </c>
      <c r="F14" s="353" t="s">
        <v>2867</v>
      </c>
    </row>
    <row r="15" ht="15.75" customHeight="1">
      <c r="A15" s="351" t="s">
        <v>2893</v>
      </c>
      <c r="B15" s="352" t="s">
        <v>2894</v>
      </c>
      <c r="C15" s="352" t="s">
        <v>2866</v>
      </c>
      <c r="D15" s="352" t="s">
        <v>2887</v>
      </c>
      <c r="E15" s="352" t="s">
        <v>2872</v>
      </c>
      <c r="F15" s="353" t="s">
        <v>2895</v>
      </c>
    </row>
    <row r="16" ht="15.75" customHeight="1">
      <c r="A16" s="354" t="s">
        <v>2896</v>
      </c>
      <c r="B16" s="355"/>
      <c r="C16" s="355"/>
      <c r="D16" s="355"/>
      <c r="E16" s="355"/>
      <c r="F16" s="356"/>
    </row>
    <row r="17" ht="15.75" customHeight="1">
      <c r="A17" s="352" t="s">
        <v>2897</v>
      </c>
      <c r="B17" s="352" t="s">
        <v>2898</v>
      </c>
      <c r="C17" s="352" t="s">
        <v>2866</v>
      </c>
      <c r="D17" s="352" t="s">
        <v>2867</v>
      </c>
      <c r="E17" s="352" t="s">
        <v>2872</v>
      </c>
      <c r="F17" s="353" t="s">
        <v>2895</v>
      </c>
    </row>
    <row r="18" ht="15.75" customHeight="1">
      <c r="A18" s="352" t="s">
        <v>2899</v>
      </c>
      <c r="B18" s="352" t="s">
        <v>2900</v>
      </c>
      <c r="C18" s="352" t="s">
        <v>2901</v>
      </c>
      <c r="D18" s="352" t="s">
        <v>2887</v>
      </c>
      <c r="E18" s="352" t="s">
        <v>2872</v>
      </c>
      <c r="F18" s="353" t="s">
        <v>2867</v>
      </c>
    </row>
    <row r="19" ht="15.75" customHeight="1">
      <c r="A19" s="352" t="s">
        <v>2902</v>
      </c>
      <c r="B19" s="352" t="s">
        <v>2900</v>
      </c>
      <c r="C19" s="352" t="s">
        <v>2901</v>
      </c>
      <c r="D19" s="352" t="s">
        <v>2887</v>
      </c>
      <c r="E19" s="352" t="s">
        <v>2872</v>
      </c>
      <c r="F19" s="353" t="s">
        <v>2867</v>
      </c>
    </row>
    <row r="20" ht="15.75" customHeight="1">
      <c r="A20" s="357"/>
      <c r="B20" s="7"/>
      <c r="C20" s="7"/>
      <c r="D20" s="7"/>
      <c r="E20" s="7"/>
      <c r="F20" s="7"/>
    </row>
    <row r="21" ht="15.75" customHeight="1">
      <c r="A21" s="7"/>
      <c r="B21" s="7"/>
      <c r="C21" s="7"/>
      <c r="D21" s="7"/>
      <c r="E21" s="7"/>
      <c r="F21" s="7"/>
    </row>
    <row r="22" ht="15.75" customHeight="1">
      <c r="A22" s="7"/>
      <c r="B22" s="7"/>
      <c r="C22" s="7"/>
      <c r="D22" s="7"/>
      <c r="E22" s="7"/>
      <c r="F22" s="7"/>
    </row>
    <row r="23" ht="15.75" customHeight="1">
      <c r="A23" s="7"/>
      <c r="B23" s="7"/>
      <c r="C23" s="7"/>
      <c r="D23" s="7"/>
      <c r="E23" s="7"/>
      <c r="F23" s="7"/>
    </row>
    <row r="24" ht="15.75" customHeight="1">
      <c r="A24" s="7"/>
      <c r="B24" s="7"/>
      <c r="C24" s="7"/>
      <c r="D24" s="7"/>
      <c r="E24" s="7"/>
      <c r="F24" s="7"/>
    </row>
    <row r="25" ht="15.75" customHeight="1">
      <c r="A25" s="7"/>
      <c r="B25" s="7"/>
      <c r="C25" s="7"/>
      <c r="D25" s="7"/>
      <c r="E25" s="7"/>
      <c r="F25" s="7"/>
    </row>
    <row r="26" ht="15.75" customHeight="1">
      <c r="A26" s="23" t="s">
        <v>2903</v>
      </c>
      <c r="B26" s="7"/>
      <c r="C26" s="7"/>
      <c r="D26" s="7"/>
      <c r="E26" s="7"/>
      <c r="F26" s="7"/>
    </row>
    <row r="27" ht="15.75" customHeight="1">
      <c r="A27" s="7" t="s">
        <v>119</v>
      </c>
      <c r="B27" s="7"/>
      <c r="C27" s="7"/>
      <c r="D27" s="7"/>
      <c r="E27" s="7"/>
      <c r="F27" s="7"/>
    </row>
    <row r="28" ht="15.75" customHeight="1">
      <c r="A28" s="7" t="s">
        <v>120</v>
      </c>
      <c r="B28" s="7"/>
      <c r="C28" s="7"/>
      <c r="D28" s="7"/>
      <c r="E28" s="7"/>
      <c r="F28" s="7"/>
    </row>
    <row r="29" ht="15.75" customHeight="1">
      <c r="A29" s="7" t="s">
        <v>121</v>
      </c>
      <c r="B29" s="7"/>
      <c r="C29" s="7"/>
      <c r="D29" s="7"/>
      <c r="E29" s="7"/>
      <c r="F29" s="7"/>
    </row>
    <row r="30" ht="15.75" customHeight="1">
      <c r="A30" s="7" t="s">
        <v>122</v>
      </c>
      <c r="B30" s="7"/>
      <c r="C30" s="7"/>
      <c r="D30" s="7"/>
      <c r="E30" s="7"/>
      <c r="F30" s="7"/>
    </row>
    <row r="31" ht="15.75" customHeight="1">
      <c r="A31" s="7" t="s">
        <v>123</v>
      </c>
      <c r="B31" s="7"/>
      <c r="C31" s="7"/>
      <c r="D31" s="7"/>
      <c r="E31" s="7"/>
      <c r="F31" s="7"/>
    </row>
    <row r="32" ht="15.75" customHeight="1">
      <c r="A32" s="7" t="s">
        <v>124</v>
      </c>
      <c r="B32" s="7"/>
      <c r="C32" s="7"/>
      <c r="D32" s="7"/>
      <c r="E32" s="7"/>
      <c r="F32" s="7"/>
    </row>
    <row r="33" ht="15.75" customHeight="1">
      <c r="A33" s="7" t="s">
        <v>125</v>
      </c>
      <c r="B33" s="7"/>
      <c r="C33" s="7"/>
      <c r="D33" s="7"/>
      <c r="E33" s="7"/>
      <c r="F33" s="7"/>
    </row>
    <row r="34" ht="15.75" customHeight="1">
      <c r="A34" s="7" t="s">
        <v>126</v>
      </c>
      <c r="B34" s="7"/>
      <c r="C34" s="7"/>
      <c r="D34" s="7"/>
      <c r="E34" s="7"/>
      <c r="F34" s="7"/>
    </row>
    <row r="35" ht="15.75" customHeight="1">
      <c r="A35" s="7" t="s">
        <v>127</v>
      </c>
      <c r="B35" s="7"/>
      <c r="C35" s="7"/>
      <c r="D35" s="7"/>
      <c r="E35" s="7"/>
      <c r="F35" s="7"/>
    </row>
    <row r="36" ht="15.75" customHeight="1">
      <c r="A36" s="7" t="s">
        <v>128</v>
      </c>
      <c r="B36" s="7"/>
      <c r="C36" s="7"/>
      <c r="D36" s="7"/>
      <c r="E36" s="7"/>
      <c r="F36" s="7"/>
    </row>
    <row r="37" ht="15.75" customHeight="1">
      <c r="A37" s="7" t="s">
        <v>129</v>
      </c>
      <c r="B37" s="7"/>
      <c r="C37" s="7"/>
      <c r="D37" s="7"/>
      <c r="E37" s="7"/>
      <c r="F37" s="7"/>
    </row>
    <row r="38" ht="15.75" customHeight="1">
      <c r="A38" s="7" t="s">
        <v>130</v>
      </c>
      <c r="B38" s="7"/>
      <c r="C38" s="7"/>
      <c r="D38" s="7"/>
      <c r="E38" s="7"/>
      <c r="F38" s="7"/>
    </row>
    <row r="39" ht="15.75" customHeight="1">
      <c r="A39" s="7" t="s">
        <v>131</v>
      </c>
      <c r="B39" s="7"/>
      <c r="C39" s="7"/>
      <c r="D39" s="7"/>
      <c r="E39" s="7"/>
      <c r="F39" s="7"/>
    </row>
    <row r="40" ht="15.75" customHeight="1">
      <c r="A40" s="7"/>
      <c r="B40" s="7"/>
      <c r="C40" s="7"/>
      <c r="D40" s="7"/>
      <c r="E40" s="7"/>
      <c r="F40" s="7"/>
    </row>
    <row r="41" ht="15.75" customHeight="1">
      <c r="A41" s="7"/>
      <c r="B41" s="7"/>
      <c r="C41" s="7"/>
      <c r="D41" s="7"/>
      <c r="E41" s="7"/>
      <c r="F41" s="7"/>
    </row>
    <row r="42" ht="15.75" customHeight="1">
      <c r="A42" s="7"/>
      <c r="B42" s="7"/>
      <c r="C42" s="7"/>
      <c r="D42" s="7"/>
      <c r="E42" s="7"/>
      <c r="F42" s="7"/>
    </row>
    <row r="43" ht="15.75" customHeight="1">
      <c r="A43" s="7"/>
      <c r="B43" s="7"/>
      <c r="C43" s="7"/>
      <c r="D43" s="7"/>
      <c r="E43" s="7"/>
      <c r="F43" s="7"/>
    </row>
    <row r="44" ht="15.75" customHeight="1">
      <c r="A44" s="7"/>
      <c r="B44" s="7"/>
      <c r="C44" s="7"/>
      <c r="D44" s="7"/>
      <c r="E44" s="7"/>
      <c r="F44" s="7"/>
    </row>
    <row r="45" ht="15.75" customHeight="1">
      <c r="A45" s="7"/>
      <c r="B45" s="7"/>
      <c r="C45" s="7"/>
      <c r="D45" s="7"/>
      <c r="E45" s="7"/>
      <c r="F45" s="7"/>
    </row>
    <row r="46" ht="15.75" customHeight="1">
      <c r="A46" s="7"/>
      <c r="B46" s="7"/>
      <c r="C46" s="7"/>
      <c r="D46" s="7"/>
      <c r="E46" s="7"/>
      <c r="F46" s="7"/>
    </row>
    <row r="47" ht="15.75" customHeight="1">
      <c r="A47" s="7"/>
      <c r="B47" s="7"/>
      <c r="C47" s="7"/>
      <c r="D47" s="7"/>
      <c r="E47" s="7"/>
      <c r="F47" s="7"/>
    </row>
    <row r="48" ht="15.75" customHeight="1">
      <c r="A48" s="7"/>
      <c r="B48" s="7"/>
      <c r="C48" s="7"/>
      <c r="D48" s="7"/>
      <c r="E48" s="7"/>
      <c r="F48" s="7"/>
    </row>
    <row r="49" ht="15.75" customHeight="1">
      <c r="A49" s="7"/>
      <c r="B49" s="7"/>
      <c r="C49" s="7"/>
      <c r="D49" s="7"/>
      <c r="E49" s="7"/>
      <c r="F49" s="7"/>
    </row>
    <row r="50" ht="15.75" customHeight="1">
      <c r="A50" s="7"/>
      <c r="B50" s="7"/>
      <c r="C50" s="7"/>
      <c r="D50" s="7"/>
      <c r="E50" s="7"/>
      <c r="F50" s="7"/>
    </row>
    <row r="51" ht="15.75" customHeight="1">
      <c r="A51" s="7"/>
      <c r="B51" s="7"/>
      <c r="C51" s="7"/>
      <c r="D51" s="7"/>
      <c r="E51" s="7"/>
      <c r="F51" s="7"/>
    </row>
    <row r="52" ht="15.75" customHeight="1">
      <c r="A52" s="7"/>
      <c r="B52" s="7"/>
      <c r="C52" s="7"/>
      <c r="D52" s="7"/>
      <c r="E52" s="7"/>
      <c r="F52" s="7"/>
    </row>
    <row r="53" ht="15.75" customHeight="1">
      <c r="A53" s="7"/>
      <c r="B53" s="7"/>
      <c r="C53" s="7"/>
      <c r="D53" s="7"/>
      <c r="E53" s="7"/>
      <c r="F53" s="7"/>
    </row>
    <row r="54" ht="15.75" customHeight="1">
      <c r="A54" s="7"/>
      <c r="B54" s="7"/>
      <c r="C54" s="7"/>
      <c r="D54" s="7"/>
      <c r="E54" s="7"/>
      <c r="F54" s="7"/>
    </row>
    <row r="55" ht="15.75" customHeight="1">
      <c r="A55" s="7"/>
      <c r="B55" s="7"/>
      <c r="C55" s="7"/>
      <c r="D55" s="7"/>
      <c r="E55" s="7"/>
      <c r="F55" s="7"/>
    </row>
    <row r="56" ht="15.75" customHeight="1">
      <c r="A56" s="7"/>
      <c r="B56" s="7"/>
      <c r="C56" s="7"/>
      <c r="D56" s="7"/>
      <c r="E56" s="7"/>
      <c r="F56" s="7"/>
    </row>
    <row r="57" ht="15.75" customHeight="1">
      <c r="A57" s="7"/>
      <c r="B57" s="7"/>
      <c r="C57" s="7"/>
      <c r="D57" s="7"/>
      <c r="E57" s="7"/>
      <c r="F57" s="7"/>
    </row>
    <row r="58" ht="15.75" customHeight="1">
      <c r="A58" s="7"/>
      <c r="B58" s="7"/>
      <c r="C58" s="7"/>
      <c r="D58" s="7"/>
      <c r="E58" s="7"/>
      <c r="F58" s="7"/>
    </row>
    <row r="59" ht="15.75" customHeight="1">
      <c r="A59" s="7"/>
      <c r="B59" s="7"/>
      <c r="C59" s="7"/>
      <c r="D59" s="7"/>
      <c r="E59" s="7"/>
      <c r="F59" s="7"/>
    </row>
    <row r="60" ht="15.75" customHeight="1">
      <c r="A60" s="7"/>
      <c r="B60" s="7"/>
      <c r="C60" s="7"/>
      <c r="D60" s="7"/>
      <c r="E60" s="7"/>
      <c r="F60" s="7"/>
    </row>
    <row r="61" ht="15.75" customHeight="1">
      <c r="A61" s="7"/>
      <c r="B61" s="7"/>
      <c r="C61" s="7"/>
      <c r="D61" s="7"/>
      <c r="E61" s="7"/>
      <c r="F61" s="7"/>
    </row>
    <row r="62" ht="15.75" customHeight="1">
      <c r="A62" s="7"/>
      <c r="B62" s="7"/>
      <c r="C62" s="7"/>
      <c r="D62" s="7"/>
      <c r="E62" s="7"/>
      <c r="F62" s="7"/>
    </row>
    <row r="63" ht="15.75" customHeight="1">
      <c r="A63" s="7"/>
      <c r="B63" s="7"/>
      <c r="C63" s="7"/>
      <c r="D63" s="7"/>
      <c r="E63" s="7"/>
      <c r="F63" s="7"/>
    </row>
    <row r="64" ht="15.75" customHeight="1">
      <c r="A64" s="7"/>
      <c r="B64" s="7"/>
      <c r="C64" s="7"/>
      <c r="D64" s="7"/>
      <c r="E64" s="7"/>
      <c r="F64" s="7"/>
    </row>
    <row r="65" ht="15.75" customHeight="1">
      <c r="A65" s="7"/>
      <c r="B65" s="7"/>
      <c r="C65" s="7"/>
      <c r="D65" s="7"/>
      <c r="E65" s="7"/>
      <c r="F65" s="7"/>
    </row>
    <row r="66" ht="15.75" customHeight="1">
      <c r="A66" s="7"/>
      <c r="B66" s="7"/>
      <c r="C66" s="7"/>
      <c r="D66" s="7"/>
      <c r="E66" s="7"/>
      <c r="F66" s="7"/>
    </row>
    <row r="67" ht="15.75" customHeight="1">
      <c r="A67" s="7"/>
      <c r="B67" s="7"/>
      <c r="C67" s="7"/>
      <c r="D67" s="7"/>
      <c r="E67" s="7"/>
      <c r="F67" s="7"/>
    </row>
    <row r="68" ht="15.75" customHeight="1">
      <c r="A68" s="7"/>
      <c r="B68" s="7"/>
      <c r="C68" s="7"/>
      <c r="D68" s="7"/>
      <c r="E68" s="7"/>
      <c r="F68" s="7"/>
    </row>
    <row r="69" ht="15.75" customHeight="1">
      <c r="A69" s="7"/>
      <c r="B69" s="7"/>
      <c r="C69" s="7"/>
      <c r="D69" s="7"/>
      <c r="E69" s="7"/>
      <c r="F69" s="7"/>
    </row>
    <row r="70" ht="15.75" customHeight="1">
      <c r="A70" s="7"/>
      <c r="B70" s="7"/>
      <c r="C70" s="7"/>
      <c r="D70" s="7"/>
      <c r="E70" s="7"/>
      <c r="F70" s="7"/>
    </row>
    <row r="71" ht="15.75" customHeight="1">
      <c r="A71" s="7"/>
      <c r="B71" s="7"/>
      <c r="C71" s="7"/>
      <c r="D71" s="7"/>
      <c r="E71" s="7"/>
      <c r="F71" s="7"/>
    </row>
    <row r="72" ht="15.75" customHeight="1">
      <c r="A72" s="7"/>
      <c r="B72" s="7"/>
      <c r="C72" s="7"/>
      <c r="D72" s="7"/>
      <c r="E72" s="7"/>
      <c r="F72" s="7"/>
    </row>
    <row r="73" ht="15.75" customHeight="1">
      <c r="A73" s="7"/>
      <c r="B73" s="7"/>
      <c r="C73" s="7"/>
      <c r="D73" s="7"/>
      <c r="E73" s="7"/>
      <c r="F73" s="7"/>
    </row>
    <row r="74" ht="15.75" customHeight="1">
      <c r="A74" s="7"/>
      <c r="B74" s="7"/>
      <c r="C74" s="7"/>
      <c r="D74" s="7"/>
      <c r="E74" s="7"/>
      <c r="F74" s="7"/>
    </row>
    <row r="75" ht="15.75" customHeight="1">
      <c r="A75" s="7"/>
      <c r="B75" s="7"/>
      <c r="C75" s="7"/>
      <c r="D75" s="7"/>
      <c r="E75" s="7"/>
      <c r="F75" s="7"/>
    </row>
    <row r="76" ht="15.75" customHeight="1">
      <c r="A76" s="7"/>
      <c r="B76" s="7"/>
      <c r="C76" s="7"/>
      <c r="D76" s="7"/>
      <c r="E76" s="7"/>
      <c r="F76" s="7"/>
    </row>
    <row r="77" ht="15.75" customHeight="1">
      <c r="A77" s="7"/>
      <c r="B77" s="7"/>
      <c r="C77" s="7"/>
      <c r="D77" s="7"/>
      <c r="E77" s="7"/>
      <c r="F77" s="7"/>
    </row>
    <row r="78" ht="15.75" customHeight="1">
      <c r="A78" s="7"/>
      <c r="B78" s="7"/>
      <c r="C78" s="7"/>
      <c r="D78" s="7"/>
      <c r="E78" s="7"/>
      <c r="F78" s="7"/>
    </row>
    <row r="79" ht="15.75" customHeight="1">
      <c r="A79" s="7"/>
      <c r="B79" s="7"/>
      <c r="C79" s="7"/>
      <c r="D79" s="7"/>
      <c r="E79" s="7"/>
      <c r="F79" s="7"/>
    </row>
    <row r="80" ht="15.75" customHeight="1">
      <c r="A80" s="7"/>
      <c r="B80" s="7"/>
      <c r="C80" s="7"/>
      <c r="D80" s="7"/>
      <c r="E80" s="7"/>
      <c r="F80" s="7"/>
    </row>
    <row r="81" ht="15.75" customHeight="1">
      <c r="A81" s="7"/>
      <c r="B81" s="7"/>
      <c r="C81" s="7"/>
      <c r="D81" s="7"/>
      <c r="E81" s="7"/>
      <c r="F81" s="7"/>
    </row>
    <row r="82" ht="15.75" customHeight="1">
      <c r="A82" s="7"/>
      <c r="B82" s="7"/>
      <c r="C82" s="7"/>
      <c r="D82" s="7"/>
      <c r="E82" s="7"/>
      <c r="F82" s="7"/>
    </row>
    <row r="83" ht="15.75" customHeight="1">
      <c r="A83" s="7"/>
      <c r="B83" s="7"/>
      <c r="C83" s="7"/>
      <c r="D83" s="7"/>
      <c r="E83" s="7"/>
      <c r="F83" s="7"/>
    </row>
    <row r="84" ht="15.75" customHeight="1">
      <c r="A84" s="7"/>
      <c r="B84" s="7"/>
      <c r="C84" s="7"/>
      <c r="D84" s="7"/>
      <c r="E84" s="7"/>
      <c r="F84" s="7"/>
    </row>
    <row r="85" ht="15.75" customHeight="1">
      <c r="A85" s="7"/>
      <c r="B85" s="7"/>
      <c r="C85" s="7"/>
      <c r="D85" s="7"/>
      <c r="E85" s="7"/>
      <c r="F85" s="7"/>
    </row>
    <row r="86" ht="15.75" customHeight="1">
      <c r="A86" s="7"/>
      <c r="B86" s="7"/>
      <c r="C86" s="7"/>
      <c r="D86" s="7"/>
      <c r="E86" s="7"/>
      <c r="F86" s="7"/>
    </row>
    <row r="87" ht="15.75" customHeight="1">
      <c r="A87" s="7"/>
      <c r="B87" s="7"/>
      <c r="C87" s="7"/>
      <c r="D87" s="7"/>
      <c r="E87" s="7"/>
      <c r="F87" s="7"/>
    </row>
    <row r="88" ht="15.75" customHeight="1">
      <c r="A88" s="7"/>
      <c r="B88" s="7"/>
      <c r="C88" s="7"/>
      <c r="D88" s="7"/>
      <c r="E88" s="7"/>
      <c r="F88" s="7"/>
    </row>
    <row r="89" ht="15.75" customHeight="1">
      <c r="A89" s="7"/>
      <c r="B89" s="7"/>
      <c r="C89" s="7"/>
      <c r="D89" s="7"/>
      <c r="E89" s="7"/>
      <c r="F89" s="7"/>
    </row>
    <row r="90" ht="15.75" customHeight="1">
      <c r="A90" s="7"/>
      <c r="B90" s="7"/>
      <c r="C90" s="7"/>
      <c r="D90" s="7"/>
      <c r="E90" s="7"/>
      <c r="F90" s="7"/>
    </row>
    <row r="91" ht="15.75" customHeight="1">
      <c r="A91" s="7"/>
      <c r="B91" s="7"/>
      <c r="C91" s="7"/>
      <c r="D91" s="7"/>
      <c r="E91" s="7"/>
      <c r="F91" s="7"/>
    </row>
    <row r="92" ht="15.75" customHeight="1">
      <c r="A92" s="7"/>
      <c r="B92" s="7"/>
      <c r="C92" s="7"/>
      <c r="D92" s="7"/>
      <c r="E92" s="7"/>
      <c r="F92" s="7"/>
    </row>
    <row r="93" ht="15.75" customHeight="1">
      <c r="A93" s="7"/>
      <c r="B93" s="7"/>
      <c r="C93" s="7"/>
      <c r="D93" s="7"/>
      <c r="E93" s="7"/>
      <c r="F93" s="7"/>
    </row>
    <row r="94" ht="15.75" customHeight="1">
      <c r="A94" s="7"/>
      <c r="B94" s="7"/>
      <c r="C94" s="7"/>
      <c r="D94" s="7"/>
      <c r="E94" s="7"/>
      <c r="F94" s="7"/>
    </row>
    <row r="95" ht="15.75" customHeight="1">
      <c r="A95" s="7"/>
      <c r="B95" s="7"/>
      <c r="C95" s="7"/>
      <c r="D95" s="7"/>
      <c r="E95" s="7"/>
      <c r="F95" s="7"/>
    </row>
    <row r="96" ht="15.75" customHeight="1">
      <c r="A96" s="7"/>
      <c r="B96" s="7"/>
      <c r="C96" s="7"/>
      <c r="D96" s="7"/>
      <c r="E96" s="7"/>
      <c r="F96" s="7"/>
    </row>
    <row r="97" ht="15.75" customHeight="1">
      <c r="A97" s="7"/>
      <c r="B97" s="7"/>
      <c r="C97" s="7"/>
      <c r="D97" s="7"/>
      <c r="E97" s="7"/>
      <c r="F97" s="7"/>
    </row>
    <row r="98" ht="15.75" customHeight="1">
      <c r="A98" s="7"/>
      <c r="B98" s="7"/>
      <c r="C98" s="7"/>
      <c r="D98" s="7"/>
      <c r="E98" s="7"/>
      <c r="F98" s="7"/>
    </row>
    <row r="99" ht="15.75" customHeight="1">
      <c r="A99" s="7"/>
      <c r="B99" s="7"/>
      <c r="C99" s="7"/>
      <c r="D99" s="7"/>
      <c r="E99" s="7"/>
      <c r="F99" s="7"/>
    </row>
    <row r="100" ht="15.75" customHeight="1">
      <c r="A100" s="7"/>
      <c r="B100" s="7"/>
      <c r="C100" s="7"/>
      <c r="D100" s="7"/>
      <c r="E100" s="7"/>
      <c r="F100" s="7"/>
    </row>
    <row r="101" ht="15.75" customHeight="1">
      <c r="A101" s="7"/>
      <c r="B101" s="7"/>
      <c r="C101" s="7"/>
      <c r="D101" s="7"/>
      <c r="E101" s="7"/>
      <c r="F101" s="7"/>
    </row>
    <row r="102" ht="15.75" customHeight="1">
      <c r="A102" s="7"/>
      <c r="B102" s="7"/>
      <c r="C102" s="7"/>
      <c r="D102" s="7"/>
      <c r="E102" s="7"/>
      <c r="F102" s="7"/>
    </row>
    <row r="103" ht="15.75" customHeight="1">
      <c r="A103" s="7"/>
      <c r="B103" s="7"/>
      <c r="C103" s="7"/>
      <c r="D103" s="7"/>
      <c r="E103" s="7"/>
      <c r="F103" s="7"/>
    </row>
    <row r="104" ht="15.75" customHeight="1">
      <c r="A104" s="7"/>
      <c r="B104" s="7"/>
      <c r="C104" s="7"/>
      <c r="D104" s="7"/>
      <c r="E104" s="7"/>
      <c r="F104" s="7"/>
    </row>
    <row r="105" ht="15.75" customHeight="1">
      <c r="A105" s="7"/>
      <c r="B105" s="7"/>
      <c r="C105" s="7"/>
      <c r="D105" s="7"/>
      <c r="E105" s="7"/>
      <c r="F105" s="7"/>
    </row>
    <row r="106" ht="15.75" customHeight="1">
      <c r="A106" s="7"/>
      <c r="B106" s="7"/>
      <c r="C106" s="7"/>
      <c r="D106" s="7"/>
      <c r="E106" s="7"/>
      <c r="F106" s="7"/>
    </row>
    <row r="107" ht="15.75" customHeight="1">
      <c r="A107" s="7"/>
      <c r="B107" s="7"/>
      <c r="C107" s="7"/>
      <c r="D107" s="7"/>
      <c r="E107" s="7"/>
      <c r="F107" s="7"/>
    </row>
    <row r="108" ht="15.75" customHeight="1">
      <c r="A108" s="7"/>
      <c r="B108" s="7"/>
      <c r="C108" s="7"/>
      <c r="D108" s="7"/>
      <c r="E108" s="7"/>
      <c r="F108" s="7"/>
    </row>
    <row r="109" ht="15.75" customHeight="1">
      <c r="A109" s="7"/>
      <c r="B109" s="7"/>
      <c r="C109" s="7"/>
      <c r="D109" s="7"/>
      <c r="E109" s="7"/>
      <c r="F109" s="7"/>
    </row>
    <row r="110" ht="15.75" customHeight="1">
      <c r="A110" s="7"/>
      <c r="B110" s="7"/>
      <c r="C110" s="7"/>
      <c r="D110" s="7"/>
      <c r="E110" s="7"/>
      <c r="F110" s="7"/>
    </row>
    <row r="111" ht="15.75" customHeight="1">
      <c r="A111" s="7"/>
      <c r="B111" s="7"/>
      <c r="C111" s="7"/>
      <c r="D111" s="7"/>
      <c r="E111" s="7"/>
      <c r="F111" s="7"/>
    </row>
    <row r="112" ht="15.75" customHeight="1">
      <c r="A112" s="7"/>
      <c r="B112" s="7"/>
      <c r="C112" s="7"/>
      <c r="D112" s="7"/>
      <c r="E112" s="7"/>
      <c r="F112" s="7"/>
    </row>
    <row r="113" ht="15.75" customHeight="1">
      <c r="A113" s="7"/>
      <c r="B113" s="7"/>
      <c r="C113" s="7"/>
      <c r="D113" s="7"/>
      <c r="E113" s="7"/>
      <c r="F113" s="7"/>
    </row>
    <row r="114" ht="15.75" customHeight="1">
      <c r="A114" s="7"/>
      <c r="B114" s="7"/>
      <c r="C114" s="7"/>
      <c r="D114" s="7"/>
      <c r="E114" s="7"/>
      <c r="F114" s="7"/>
    </row>
    <row r="115" ht="15.75" customHeight="1">
      <c r="A115" s="7"/>
      <c r="B115" s="7"/>
      <c r="C115" s="7"/>
      <c r="D115" s="7"/>
      <c r="E115" s="7"/>
      <c r="F115" s="7"/>
    </row>
    <row r="116" ht="15.75" customHeight="1">
      <c r="A116" s="7"/>
      <c r="B116" s="7"/>
      <c r="C116" s="7"/>
      <c r="D116" s="7"/>
      <c r="E116" s="7"/>
      <c r="F116" s="7"/>
    </row>
    <row r="117" ht="15.75" customHeight="1">
      <c r="A117" s="7"/>
      <c r="B117" s="7"/>
      <c r="C117" s="7"/>
      <c r="D117" s="7"/>
      <c r="E117" s="7"/>
      <c r="F117" s="7"/>
    </row>
    <row r="118" ht="15.75" customHeight="1">
      <c r="A118" s="7"/>
      <c r="B118" s="7"/>
      <c r="C118" s="7"/>
      <c r="D118" s="7"/>
      <c r="E118" s="7"/>
      <c r="F118" s="7"/>
    </row>
    <row r="119" ht="15.75" customHeight="1">
      <c r="A119" s="7"/>
      <c r="B119" s="7"/>
      <c r="C119" s="7"/>
      <c r="D119" s="7"/>
      <c r="E119" s="7"/>
      <c r="F119" s="7"/>
    </row>
    <row r="120" ht="15.75" customHeight="1">
      <c r="A120" s="7"/>
      <c r="B120" s="7"/>
      <c r="C120" s="7"/>
      <c r="D120" s="7"/>
      <c r="E120" s="7"/>
      <c r="F120" s="7"/>
    </row>
    <row r="121" ht="15.75" customHeight="1">
      <c r="A121" s="7"/>
      <c r="B121" s="7"/>
      <c r="C121" s="7"/>
      <c r="D121" s="7"/>
      <c r="E121" s="7"/>
      <c r="F121" s="7"/>
    </row>
    <row r="122" ht="15.75" customHeight="1">
      <c r="A122" s="7"/>
      <c r="B122" s="7"/>
      <c r="C122" s="7"/>
      <c r="D122" s="7"/>
      <c r="E122" s="7"/>
      <c r="F122" s="7"/>
    </row>
    <row r="123" ht="15.75" customHeight="1">
      <c r="A123" s="7"/>
      <c r="B123" s="7"/>
      <c r="C123" s="7"/>
      <c r="D123" s="7"/>
      <c r="E123" s="7"/>
      <c r="F123" s="7"/>
    </row>
    <row r="124" ht="15.75" customHeight="1">
      <c r="A124" s="7"/>
      <c r="B124" s="7"/>
      <c r="C124" s="7"/>
      <c r="D124" s="7"/>
      <c r="E124" s="7"/>
      <c r="F124" s="7"/>
    </row>
    <row r="125" ht="15.75" customHeight="1">
      <c r="A125" s="7"/>
      <c r="B125" s="7"/>
      <c r="C125" s="7"/>
      <c r="D125" s="7"/>
      <c r="E125" s="7"/>
      <c r="F125" s="7"/>
    </row>
    <row r="126" ht="15.75" customHeight="1">
      <c r="A126" s="7"/>
      <c r="B126" s="7"/>
      <c r="C126" s="7"/>
      <c r="D126" s="7"/>
      <c r="E126" s="7"/>
      <c r="F126" s="7"/>
    </row>
    <row r="127" ht="15.75" customHeight="1">
      <c r="A127" s="7"/>
      <c r="B127" s="7"/>
      <c r="C127" s="7"/>
      <c r="D127" s="7"/>
      <c r="E127" s="7"/>
      <c r="F127" s="7"/>
    </row>
    <row r="128" ht="15.75" customHeight="1">
      <c r="A128" s="7"/>
      <c r="B128" s="7"/>
      <c r="C128" s="7"/>
      <c r="D128" s="7"/>
      <c r="E128" s="7"/>
      <c r="F128" s="7"/>
    </row>
    <row r="129" ht="15.75" customHeight="1">
      <c r="A129" s="7"/>
      <c r="B129" s="7"/>
      <c r="C129" s="7"/>
      <c r="D129" s="7"/>
      <c r="E129" s="7"/>
      <c r="F129" s="7"/>
    </row>
    <row r="130" ht="15.75" customHeight="1">
      <c r="A130" s="7"/>
      <c r="B130" s="7"/>
      <c r="C130" s="7"/>
      <c r="D130" s="7"/>
      <c r="E130" s="7"/>
      <c r="F130" s="7"/>
    </row>
    <row r="131" ht="15.75" customHeight="1">
      <c r="A131" s="7"/>
      <c r="B131" s="7"/>
      <c r="C131" s="7"/>
      <c r="D131" s="7"/>
      <c r="E131" s="7"/>
      <c r="F131" s="7"/>
    </row>
    <row r="132" ht="15.75" customHeight="1">
      <c r="A132" s="7"/>
      <c r="B132" s="7"/>
      <c r="C132" s="7"/>
      <c r="D132" s="7"/>
      <c r="E132" s="7"/>
      <c r="F132" s="7"/>
    </row>
    <row r="133" ht="15.75" customHeight="1">
      <c r="A133" s="7"/>
      <c r="B133" s="7"/>
      <c r="C133" s="7"/>
      <c r="D133" s="7"/>
      <c r="E133" s="7"/>
      <c r="F133" s="7"/>
    </row>
    <row r="134" ht="15.75" customHeight="1">
      <c r="A134" s="7"/>
      <c r="B134" s="7"/>
      <c r="C134" s="7"/>
      <c r="D134" s="7"/>
      <c r="E134" s="7"/>
      <c r="F134" s="7"/>
    </row>
    <row r="135" ht="15.75" customHeight="1">
      <c r="A135" s="7"/>
      <c r="B135" s="7"/>
      <c r="C135" s="7"/>
      <c r="D135" s="7"/>
      <c r="E135" s="7"/>
      <c r="F135" s="7"/>
    </row>
    <row r="136" ht="15.75" customHeight="1">
      <c r="A136" s="7"/>
      <c r="B136" s="7"/>
      <c r="C136" s="7"/>
      <c r="D136" s="7"/>
      <c r="E136" s="7"/>
      <c r="F136" s="7"/>
    </row>
    <row r="137" ht="15.75" customHeight="1">
      <c r="A137" s="7"/>
      <c r="B137" s="7"/>
      <c r="C137" s="7"/>
      <c r="D137" s="7"/>
      <c r="E137" s="7"/>
      <c r="F137" s="7"/>
    </row>
    <row r="138" ht="15.75" customHeight="1">
      <c r="A138" s="7"/>
      <c r="B138" s="7"/>
      <c r="C138" s="7"/>
      <c r="D138" s="7"/>
      <c r="E138" s="7"/>
      <c r="F138" s="7"/>
    </row>
    <row r="139" ht="15.75" customHeight="1">
      <c r="A139" s="7"/>
      <c r="B139" s="7"/>
      <c r="C139" s="7"/>
      <c r="D139" s="7"/>
      <c r="E139" s="7"/>
      <c r="F139" s="7"/>
    </row>
    <row r="140" ht="15.75" customHeight="1">
      <c r="A140" s="7"/>
      <c r="B140" s="7"/>
      <c r="C140" s="7"/>
      <c r="D140" s="7"/>
      <c r="E140" s="7"/>
      <c r="F140" s="7"/>
    </row>
    <row r="141" ht="15.75" customHeight="1">
      <c r="A141" s="7"/>
      <c r="B141" s="7"/>
      <c r="C141" s="7"/>
      <c r="D141" s="7"/>
      <c r="E141" s="7"/>
      <c r="F141" s="7"/>
    </row>
    <row r="142" ht="15.75" customHeight="1">
      <c r="A142" s="7"/>
      <c r="B142" s="7"/>
      <c r="C142" s="7"/>
      <c r="D142" s="7"/>
      <c r="E142" s="7"/>
      <c r="F142" s="7"/>
    </row>
    <row r="143" ht="15.75" customHeight="1">
      <c r="A143" s="7"/>
      <c r="B143" s="7"/>
      <c r="C143" s="7"/>
      <c r="D143" s="7"/>
      <c r="E143" s="7"/>
      <c r="F143" s="7"/>
    </row>
    <row r="144" ht="15.75" customHeight="1">
      <c r="A144" s="7"/>
      <c r="B144" s="7"/>
      <c r="C144" s="7"/>
      <c r="D144" s="7"/>
      <c r="E144" s="7"/>
      <c r="F144" s="7"/>
    </row>
    <row r="145" ht="15.75" customHeight="1">
      <c r="A145" s="7"/>
      <c r="B145" s="7"/>
      <c r="C145" s="7"/>
      <c r="D145" s="7"/>
      <c r="E145" s="7"/>
      <c r="F145" s="7"/>
    </row>
    <row r="146" ht="15.75" customHeight="1">
      <c r="A146" s="7"/>
      <c r="B146" s="7"/>
      <c r="C146" s="7"/>
      <c r="D146" s="7"/>
      <c r="E146" s="7"/>
      <c r="F146" s="7"/>
    </row>
    <row r="147" ht="15.75" customHeight="1">
      <c r="A147" s="7"/>
      <c r="B147" s="7"/>
      <c r="C147" s="7"/>
      <c r="D147" s="7"/>
      <c r="E147" s="7"/>
      <c r="F147" s="7"/>
    </row>
    <row r="148" ht="15.75" customHeight="1">
      <c r="A148" s="7"/>
      <c r="B148" s="7"/>
      <c r="C148" s="7"/>
      <c r="D148" s="7"/>
      <c r="E148" s="7"/>
      <c r="F148" s="7"/>
    </row>
    <row r="149" ht="15.75" customHeight="1">
      <c r="A149" s="7"/>
      <c r="B149" s="7"/>
      <c r="C149" s="7"/>
      <c r="D149" s="7"/>
      <c r="E149" s="7"/>
      <c r="F149" s="7"/>
    </row>
    <row r="150" ht="15.75" customHeight="1">
      <c r="A150" s="7"/>
      <c r="B150" s="7"/>
      <c r="C150" s="7"/>
      <c r="D150" s="7"/>
      <c r="E150" s="7"/>
      <c r="F150" s="7"/>
    </row>
    <row r="151" ht="15.75" customHeight="1">
      <c r="A151" s="7"/>
      <c r="B151" s="7"/>
      <c r="C151" s="7"/>
      <c r="D151" s="7"/>
      <c r="E151" s="7"/>
      <c r="F151" s="7"/>
    </row>
    <row r="152" ht="15.75" customHeight="1">
      <c r="A152" s="7"/>
      <c r="B152" s="7"/>
      <c r="C152" s="7"/>
      <c r="D152" s="7"/>
      <c r="E152" s="7"/>
      <c r="F152" s="7"/>
    </row>
    <row r="153" ht="15.75" customHeight="1">
      <c r="A153" s="7"/>
      <c r="B153" s="7"/>
      <c r="C153" s="7"/>
      <c r="D153" s="7"/>
      <c r="E153" s="7"/>
      <c r="F153" s="7"/>
    </row>
    <row r="154" ht="15.75" customHeight="1">
      <c r="A154" s="7"/>
      <c r="B154" s="7"/>
      <c r="C154" s="7"/>
      <c r="D154" s="7"/>
      <c r="E154" s="7"/>
      <c r="F154" s="7"/>
    </row>
    <row r="155" ht="15.75" customHeight="1">
      <c r="A155" s="7"/>
      <c r="B155" s="7"/>
      <c r="C155" s="7"/>
      <c r="D155" s="7"/>
      <c r="E155" s="7"/>
      <c r="F155" s="7"/>
    </row>
    <row r="156" ht="15.75" customHeight="1">
      <c r="A156" s="7"/>
      <c r="B156" s="7"/>
      <c r="C156" s="7"/>
      <c r="D156" s="7"/>
      <c r="E156" s="7"/>
      <c r="F156" s="7"/>
    </row>
    <row r="157" ht="15.75" customHeight="1">
      <c r="A157" s="7"/>
      <c r="B157" s="7"/>
      <c r="C157" s="7"/>
      <c r="D157" s="7"/>
      <c r="E157" s="7"/>
      <c r="F157" s="7"/>
    </row>
    <row r="158" ht="15.75" customHeight="1">
      <c r="A158" s="7"/>
      <c r="B158" s="7"/>
      <c r="C158" s="7"/>
      <c r="D158" s="7"/>
      <c r="E158" s="7"/>
      <c r="F158" s="7"/>
    </row>
    <row r="159" ht="15.75" customHeight="1">
      <c r="A159" s="7"/>
      <c r="B159" s="7"/>
      <c r="C159" s="7"/>
      <c r="D159" s="7"/>
      <c r="E159" s="7"/>
      <c r="F159" s="7"/>
    </row>
    <row r="160" ht="15.75" customHeight="1">
      <c r="A160" s="7"/>
      <c r="B160" s="7"/>
      <c r="C160" s="7"/>
      <c r="D160" s="7"/>
      <c r="E160" s="7"/>
      <c r="F160" s="7"/>
    </row>
    <row r="161" ht="15.75" customHeight="1">
      <c r="A161" s="7"/>
      <c r="B161" s="7"/>
      <c r="C161" s="7"/>
      <c r="D161" s="7"/>
      <c r="E161" s="7"/>
      <c r="F161" s="7"/>
    </row>
    <row r="162" ht="15.75" customHeight="1">
      <c r="A162" s="7"/>
      <c r="B162" s="7"/>
      <c r="C162" s="7"/>
      <c r="D162" s="7"/>
      <c r="E162" s="7"/>
      <c r="F162" s="7"/>
    </row>
    <row r="163" ht="15.75" customHeight="1">
      <c r="A163" s="7"/>
      <c r="B163" s="7"/>
      <c r="C163" s="7"/>
      <c r="D163" s="7"/>
      <c r="E163" s="7"/>
      <c r="F163" s="7"/>
    </row>
    <row r="164" ht="15.75" customHeight="1">
      <c r="A164" s="7"/>
      <c r="B164" s="7"/>
      <c r="C164" s="7"/>
      <c r="D164" s="7"/>
      <c r="E164" s="7"/>
      <c r="F164" s="7"/>
    </row>
    <row r="165" ht="15.75" customHeight="1">
      <c r="A165" s="7"/>
      <c r="B165" s="7"/>
      <c r="C165" s="7"/>
      <c r="D165" s="7"/>
      <c r="E165" s="7"/>
      <c r="F165" s="7"/>
    </row>
    <row r="166" ht="15.75" customHeight="1">
      <c r="A166" s="7"/>
      <c r="B166" s="7"/>
      <c r="C166" s="7"/>
      <c r="D166" s="7"/>
      <c r="E166" s="7"/>
      <c r="F166" s="7"/>
    </row>
    <row r="167" ht="15.75" customHeight="1">
      <c r="A167" s="7"/>
      <c r="B167" s="7"/>
      <c r="C167" s="7"/>
      <c r="D167" s="7"/>
      <c r="E167" s="7"/>
      <c r="F167" s="7"/>
    </row>
    <row r="168" ht="15.75" customHeight="1">
      <c r="A168" s="7"/>
      <c r="B168" s="7"/>
      <c r="C168" s="7"/>
      <c r="D168" s="7"/>
      <c r="E168" s="7"/>
      <c r="F168" s="7"/>
    </row>
    <row r="169" ht="15.75" customHeight="1">
      <c r="A169" s="7"/>
      <c r="B169" s="7"/>
      <c r="C169" s="7"/>
      <c r="D169" s="7"/>
      <c r="E169" s="7"/>
      <c r="F169" s="7"/>
    </row>
    <row r="170" ht="15.75" customHeight="1">
      <c r="A170" s="7"/>
      <c r="B170" s="7"/>
      <c r="C170" s="7"/>
      <c r="D170" s="7"/>
      <c r="E170" s="7"/>
      <c r="F170" s="7"/>
    </row>
    <row r="171" ht="15.75" customHeight="1">
      <c r="A171" s="7"/>
      <c r="B171" s="7"/>
      <c r="C171" s="7"/>
      <c r="D171" s="7"/>
      <c r="E171" s="7"/>
      <c r="F171" s="7"/>
    </row>
    <row r="172" ht="15.75" customHeight="1">
      <c r="A172" s="7"/>
      <c r="B172" s="7"/>
      <c r="C172" s="7"/>
      <c r="D172" s="7"/>
      <c r="E172" s="7"/>
      <c r="F172" s="7"/>
    </row>
    <row r="173" ht="15.75" customHeight="1">
      <c r="A173" s="7"/>
      <c r="B173" s="7"/>
      <c r="C173" s="7"/>
      <c r="D173" s="7"/>
      <c r="E173" s="7"/>
      <c r="F173" s="7"/>
    </row>
    <row r="174" ht="15.75" customHeight="1">
      <c r="A174" s="7"/>
      <c r="B174" s="7"/>
      <c r="C174" s="7"/>
      <c r="D174" s="7"/>
      <c r="E174" s="7"/>
      <c r="F174" s="7"/>
    </row>
    <row r="175" ht="15.75" customHeight="1">
      <c r="A175" s="7"/>
      <c r="B175" s="7"/>
      <c r="C175" s="7"/>
      <c r="D175" s="7"/>
      <c r="E175" s="7"/>
      <c r="F175" s="7"/>
    </row>
    <row r="176" ht="15.75" customHeight="1">
      <c r="A176" s="7"/>
      <c r="B176" s="7"/>
      <c r="C176" s="7"/>
      <c r="D176" s="7"/>
      <c r="E176" s="7"/>
      <c r="F176" s="7"/>
    </row>
    <row r="177" ht="15.75" customHeight="1">
      <c r="A177" s="7"/>
      <c r="B177" s="7"/>
      <c r="C177" s="7"/>
      <c r="D177" s="7"/>
      <c r="E177" s="7"/>
      <c r="F177" s="7"/>
    </row>
    <row r="178" ht="15.75" customHeight="1">
      <c r="A178" s="7"/>
      <c r="B178" s="7"/>
      <c r="C178" s="7"/>
      <c r="D178" s="7"/>
      <c r="E178" s="7"/>
      <c r="F178" s="7"/>
    </row>
    <row r="179" ht="15.75" customHeight="1">
      <c r="A179" s="7"/>
      <c r="B179" s="7"/>
      <c r="C179" s="7"/>
      <c r="D179" s="7"/>
      <c r="E179" s="7"/>
      <c r="F179" s="7"/>
    </row>
    <row r="180" ht="15.75" customHeight="1">
      <c r="A180" s="7"/>
      <c r="B180" s="7"/>
      <c r="C180" s="7"/>
      <c r="D180" s="7"/>
      <c r="E180" s="7"/>
      <c r="F180" s="7"/>
    </row>
    <row r="181" ht="15.75" customHeight="1">
      <c r="A181" s="7"/>
      <c r="B181" s="7"/>
      <c r="C181" s="7"/>
      <c r="D181" s="7"/>
      <c r="E181" s="7"/>
      <c r="F181" s="7"/>
    </row>
    <row r="182" ht="15.75" customHeight="1">
      <c r="A182" s="7"/>
      <c r="B182" s="7"/>
      <c r="C182" s="7"/>
      <c r="D182" s="7"/>
      <c r="E182" s="7"/>
      <c r="F182" s="7"/>
    </row>
    <row r="183" ht="15.75" customHeight="1">
      <c r="A183" s="7"/>
      <c r="B183" s="7"/>
      <c r="C183" s="7"/>
      <c r="D183" s="7"/>
      <c r="E183" s="7"/>
      <c r="F183" s="7"/>
    </row>
    <row r="184" ht="15.75" customHeight="1">
      <c r="A184" s="7"/>
      <c r="B184" s="7"/>
      <c r="C184" s="7"/>
      <c r="D184" s="7"/>
      <c r="E184" s="7"/>
      <c r="F184" s="7"/>
    </row>
    <row r="185" ht="15.75" customHeight="1">
      <c r="A185" s="7"/>
      <c r="B185" s="7"/>
      <c r="C185" s="7"/>
      <c r="D185" s="7"/>
      <c r="E185" s="7"/>
      <c r="F185" s="7"/>
    </row>
    <row r="186" ht="15.75" customHeight="1">
      <c r="A186" s="7"/>
      <c r="B186" s="7"/>
      <c r="C186" s="7"/>
      <c r="D186" s="7"/>
      <c r="E186" s="7"/>
      <c r="F186" s="7"/>
    </row>
    <row r="187" ht="15.75" customHeight="1">
      <c r="A187" s="7"/>
      <c r="B187" s="7"/>
      <c r="C187" s="7"/>
      <c r="D187" s="7"/>
      <c r="E187" s="7"/>
      <c r="F187" s="7"/>
    </row>
    <row r="188" ht="15.75" customHeight="1">
      <c r="A188" s="7"/>
      <c r="B188" s="7"/>
      <c r="C188" s="7"/>
      <c r="D188" s="7"/>
      <c r="E188" s="7"/>
      <c r="F188" s="7"/>
    </row>
    <row r="189" ht="15.75" customHeight="1">
      <c r="A189" s="7"/>
      <c r="B189" s="7"/>
      <c r="C189" s="7"/>
      <c r="D189" s="7"/>
      <c r="E189" s="7"/>
      <c r="F189" s="7"/>
    </row>
    <row r="190" ht="15.75" customHeight="1">
      <c r="A190" s="7"/>
      <c r="B190" s="7"/>
      <c r="C190" s="7"/>
      <c r="D190" s="7"/>
      <c r="E190" s="7"/>
      <c r="F190" s="7"/>
    </row>
    <row r="191" ht="15.75" customHeight="1">
      <c r="A191" s="7"/>
      <c r="B191" s="7"/>
      <c r="C191" s="7"/>
      <c r="D191" s="7"/>
      <c r="E191" s="7"/>
      <c r="F191" s="7"/>
    </row>
    <row r="192" ht="15.75" customHeight="1">
      <c r="A192" s="7"/>
      <c r="B192" s="7"/>
      <c r="C192" s="7"/>
      <c r="D192" s="7"/>
      <c r="E192" s="7"/>
      <c r="F192" s="7"/>
    </row>
    <row r="193" ht="15.75" customHeight="1">
      <c r="A193" s="7"/>
      <c r="B193" s="7"/>
      <c r="C193" s="7"/>
      <c r="D193" s="7"/>
      <c r="E193" s="7"/>
      <c r="F193" s="7"/>
    </row>
    <row r="194" ht="15.75" customHeight="1">
      <c r="A194" s="7"/>
      <c r="B194" s="7"/>
      <c r="C194" s="7"/>
      <c r="D194" s="7"/>
      <c r="E194" s="7"/>
      <c r="F194" s="7"/>
    </row>
    <row r="195" ht="15.75" customHeight="1">
      <c r="A195" s="7"/>
      <c r="B195" s="7"/>
      <c r="C195" s="7"/>
      <c r="D195" s="7"/>
      <c r="E195" s="7"/>
      <c r="F195" s="7"/>
    </row>
    <row r="196" ht="15.75" customHeight="1">
      <c r="A196" s="7"/>
      <c r="B196" s="7"/>
      <c r="C196" s="7"/>
      <c r="D196" s="7"/>
      <c r="E196" s="7"/>
      <c r="F196" s="7"/>
    </row>
    <row r="197" ht="15.75" customHeight="1">
      <c r="A197" s="7"/>
      <c r="B197" s="7"/>
      <c r="C197" s="7"/>
      <c r="D197" s="7"/>
      <c r="E197" s="7"/>
      <c r="F197" s="7"/>
    </row>
    <row r="198" ht="15.75" customHeight="1">
      <c r="A198" s="7"/>
      <c r="B198" s="7"/>
      <c r="C198" s="7"/>
      <c r="D198" s="7"/>
      <c r="E198" s="7"/>
      <c r="F198" s="7"/>
    </row>
    <row r="199" ht="15.75" customHeight="1">
      <c r="A199" s="7"/>
      <c r="B199" s="7"/>
      <c r="C199" s="7"/>
      <c r="D199" s="7"/>
      <c r="E199" s="7"/>
      <c r="F199" s="7"/>
    </row>
    <row r="200" ht="15.75" customHeight="1">
      <c r="A200" s="7"/>
      <c r="B200" s="7"/>
      <c r="C200" s="7"/>
      <c r="D200" s="7"/>
      <c r="E200" s="7"/>
      <c r="F200" s="7"/>
    </row>
    <row r="201" ht="15.75" customHeight="1">
      <c r="A201" s="7"/>
      <c r="B201" s="7"/>
      <c r="C201" s="7"/>
      <c r="D201" s="7"/>
      <c r="E201" s="7"/>
      <c r="F201" s="7"/>
    </row>
    <row r="202" ht="15.75" customHeight="1">
      <c r="A202" s="7"/>
      <c r="B202" s="7"/>
      <c r="C202" s="7"/>
      <c r="D202" s="7"/>
      <c r="E202" s="7"/>
      <c r="F202" s="7"/>
    </row>
    <row r="203" ht="15.75" customHeight="1">
      <c r="A203" s="7"/>
      <c r="B203" s="7"/>
      <c r="C203" s="7"/>
      <c r="D203" s="7"/>
      <c r="E203" s="7"/>
      <c r="F203" s="7"/>
    </row>
    <row r="204" ht="15.75" customHeight="1">
      <c r="A204" s="7"/>
      <c r="B204" s="7"/>
      <c r="C204" s="7"/>
      <c r="D204" s="7"/>
      <c r="E204" s="7"/>
      <c r="F204" s="7"/>
    </row>
    <row r="205" ht="15.75" customHeight="1">
      <c r="A205" s="7"/>
      <c r="B205" s="7"/>
      <c r="C205" s="7"/>
      <c r="D205" s="7"/>
      <c r="E205" s="7"/>
      <c r="F205" s="7"/>
    </row>
    <row r="206" ht="15.75" customHeight="1">
      <c r="A206" s="7"/>
      <c r="B206" s="7"/>
      <c r="C206" s="7"/>
      <c r="D206" s="7"/>
      <c r="E206" s="7"/>
      <c r="F206" s="7"/>
    </row>
    <row r="207" ht="15.75" customHeight="1">
      <c r="A207" s="7"/>
      <c r="B207" s="7"/>
      <c r="C207" s="7"/>
      <c r="D207" s="7"/>
      <c r="E207" s="7"/>
      <c r="F207" s="7"/>
    </row>
    <row r="208" ht="15.75" customHeight="1">
      <c r="A208" s="7"/>
      <c r="B208" s="7"/>
      <c r="C208" s="7"/>
      <c r="D208" s="7"/>
      <c r="E208" s="7"/>
      <c r="F208" s="7"/>
    </row>
    <row r="209" ht="15.75" customHeight="1">
      <c r="A209" s="7"/>
      <c r="B209" s="7"/>
      <c r="C209" s="7"/>
      <c r="D209" s="7"/>
      <c r="E209" s="7"/>
      <c r="F209" s="7"/>
    </row>
    <row r="210" ht="15.75" customHeight="1">
      <c r="A210" s="7"/>
      <c r="B210" s="7"/>
      <c r="C210" s="7"/>
      <c r="D210" s="7"/>
      <c r="E210" s="7"/>
      <c r="F210" s="7"/>
    </row>
    <row r="211" ht="15.75" customHeight="1">
      <c r="A211" s="7"/>
      <c r="B211" s="7"/>
      <c r="C211" s="7"/>
      <c r="D211" s="7"/>
      <c r="E211" s="7"/>
      <c r="F211" s="7"/>
    </row>
    <row r="212" ht="15.75" customHeight="1">
      <c r="A212" s="7"/>
      <c r="B212" s="7"/>
      <c r="C212" s="7"/>
      <c r="D212" s="7"/>
      <c r="E212" s="7"/>
      <c r="F212" s="7"/>
    </row>
    <row r="213" ht="15.75" customHeight="1">
      <c r="A213" s="7"/>
      <c r="B213" s="7"/>
      <c r="C213" s="7"/>
      <c r="D213" s="7"/>
      <c r="E213" s="7"/>
      <c r="F213" s="7"/>
    </row>
    <row r="214" ht="15.75" customHeight="1">
      <c r="A214" s="7"/>
      <c r="B214" s="7"/>
      <c r="C214" s="7"/>
      <c r="D214" s="7"/>
      <c r="E214" s="7"/>
      <c r="F214" s="7"/>
    </row>
    <row r="215" ht="15.75" customHeight="1">
      <c r="A215" s="7"/>
      <c r="B215" s="7"/>
      <c r="C215" s="7"/>
      <c r="D215" s="7"/>
      <c r="E215" s="7"/>
      <c r="F215" s="7"/>
    </row>
    <row r="216" ht="15.75" customHeight="1">
      <c r="A216" s="7"/>
      <c r="B216" s="7"/>
      <c r="C216" s="7"/>
      <c r="D216" s="7"/>
      <c r="E216" s="7"/>
      <c r="F216" s="7"/>
    </row>
    <row r="217" ht="15.75" customHeight="1">
      <c r="A217" s="7"/>
      <c r="B217" s="7"/>
      <c r="C217" s="7"/>
      <c r="D217" s="7"/>
      <c r="E217" s="7"/>
      <c r="F217" s="7"/>
    </row>
    <row r="218" ht="15.75" customHeight="1">
      <c r="A218" s="7"/>
      <c r="B218" s="7"/>
      <c r="C218" s="7"/>
      <c r="D218" s="7"/>
      <c r="E218" s="7"/>
      <c r="F218" s="7"/>
    </row>
    <row r="219" ht="15.75" customHeight="1">
      <c r="A219" s="7"/>
      <c r="B219" s="7"/>
      <c r="C219" s="7"/>
      <c r="D219" s="7"/>
      <c r="E219" s="7"/>
      <c r="F219" s="7"/>
    </row>
    <row r="220" ht="15.75" customHeight="1">
      <c r="A220" s="7"/>
      <c r="B220" s="7"/>
      <c r="C220" s="7"/>
      <c r="D220" s="7"/>
      <c r="E220" s="7"/>
      <c r="F220" s="7"/>
    </row>
    <row r="221" ht="15.75" customHeight="1">
      <c r="A221" s="7"/>
      <c r="B221" s="7"/>
      <c r="C221" s="7"/>
      <c r="D221" s="7"/>
      <c r="E221" s="7"/>
      <c r="F221" s="7"/>
    </row>
    <row r="222" ht="15.75" customHeight="1">
      <c r="A222" s="7"/>
      <c r="B222" s="7"/>
      <c r="C222" s="7"/>
      <c r="D222" s="7"/>
      <c r="E222" s="7"/>
      <c r="F222" s="7"/>
    </row>
    <row r="223" ht="15.75" customHeight="1">
      <c r="A223" s="7"/>
      <c r="B223" s="7"/>
      <c r="C223" s="7"/>
      <c r="D223" s="7"/>
      <c r="E223" s="7"/>
      <c r="F223" s="7"/>
    </row>
    <row r="224" ht="15.75" customHeight="1">
      <c r="A224" s="7"/>
      <c r="B224" s="7"/>
      <c r="C224" s="7"/>
      <c r="D224" s="7"/>
      <c r="E224" s="7"/>
      <c r="F224" s="7"/>
    </row>
    <row r="225" ht="15.75" customHeight="1">
      <c r="A225" s="7"/>
      <c r="B225" s="7"/>
      <c r="C225" s="7"/>
      <c r="D225" s="7"/>
      <c r="E225" s="7"/>
      <c r="F225" s="7"/>
    </row>
    <row r="226" ht="15.75" customHeight="1">
      <c r="A226" s="7"/>
      <c r="B226" s="7"/>
      <c r="C226" s="7"/>
      <c r="D226" s="7"/>
      <c r="E226" s="7"/>
      <c r="F226" s="7"/>
    </row>
    <row r="227" ht="15.75" customHeight="1">
      <c r="A227" s="7"/>
      <c r="B227" s="7"/>
      <c r="C227" s="7"/>
      <c r="D227" s="7"/>
      <c r="E227" s="7"/>
      <c r="F227" s="7"/>
    </row>
    <row r="228" ht="15.75" customHeight="1">
      <c r="A228" s="7"/>
      <c r="B228" s="7"/>
      <c r="C228" s="7"/>
      <c r="D228" s="7"/>
      <c r="E228" s="7"/>
      <c r="F228" s="7"/>
    </row>
    <row r="229" ht="15.75" customHeight="1">
      <c r="A229" s="7"/>
      <c r="B229" s="7"/>
      <c r="C229" s="7"/>
      <c r="D229" s="7"/>
      <c r="E229" s="7"/>
      <c r="F229" s="7"/>
    </row>
    <row r="230" ht="15.75" customHeight="1">
      <c r="A230" s="7"/>
      <c r="B230" s="7"/>
      <c r="C230" s="7"/>
      <c r="D230" s="7"/>
      <c r="E230" s="7"/>
      <c r="F230" s="7"/>
    </row>
    <row r="231" ht="15.75" customHeight="1">
      <c r="A231" s="7"/>
      <c r="B231" s="7"/>
      <c r="C231" s="7"/>
      <c r="D231" s="7"/>
      <c r="E231" s="7"/>
      <c r="F231" s="7"/>
    </row>
    <row r="232" ht="15.75" customHeight="1">
      <c r="A232" s="7"/>
      <c r="B232" s="7"/>
      <c r="C232" s="7"/>
      <c r="D232" s="7"/>
      <c r="E232" s="7"/>
      <c r="F232" s="7"/>
    </row>
    <row r="233" ht="15.75" customHeight="1">
      <c r="A233" s="7"/>
      <c r="B233" s="7"/>
      <c r="C233" s="7"/>
      <c r="D233" s="7"/>
      <c r="E233" s="7"/>
      <c r="F233" s="7"/>
    </row>
    <row r="234" ht="15.75" customHeight="1">
      <c r="A234" s="7"/>
      <c r="B234" s="7"/>
      <c r="C234" s="7"/>
      <c r="D234" s="7"/>
      <c r="E234" s="7"/>
      <c r="F234" s="7"/>
    </row>
    <row r="235" ht="15.75" customHeight="1">
      <c r="A235" s="7"/>
      <c r="B235" s="7"/>
      <c r="C235" s="7"/>
      <c r="D235" s="7"/>
      <c r="E235" s="7"/>
      <c r="F235" s="7"/>
    </row>
    <row r="236" ht="15.75" customHeight="1">
      <c r="A236" s="7"/>
      <c r="B236" s="7"/>
      <c r="C236" s="7"/>
      <c r="D236" s="7"/>
      <c r="E236" s="7"/>
      <c r="F236" s="7"/>
    </row>
    <row r="237" ht="15.75" customHeight="1">
      <c r="A237" s="7"/>
      <c r="B237" s="7"/>
      <c r="C237" s="7"/>
      <c r="D237" s="7"/>
      <c r="E237" s="7"/>
      <c r="F237" s="7"/>
    </row>
    <row r="238" ht="15.75" customHeight="1">
      <c r="A238" s="7"/>
      <c r="B238" s="7"/>
      <c r="C238" s="7"/>
      <c r="D238" s="7"/>
      <c r="E238" s="7"/>
      <c r="F238" s="7"/>
    </row>
    <row r="239" ht="15.75" customHeight="1">
      <c r="A239" s="7"/>
      <c r="B239" s="7"/>
      <c r="C239" s="7"/>
      <c r="D239" s="7"/>
      <c r="E239" s="7"/>
      <c r="F239" s="7"/>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50.29"/>
    <col customWidth="1" min="3" max="3" width="17.43"/>
    <col customWidth="1" min="4" max="4" width="46.29"/>
    <col customWidth="1" min="5" max="5" width="25.14"/>
    <col customWidth="1" min="6" max="6" width="18.14"/>
    <col customWidth="1" min="7" max="7" width="8.71"/>
    <col customWidth="1" min="8" max="8" width="38.86"/>
    <col customWidth="1" min="9" max="9" width="19.86"/>
    <col customWidth="1" min="10" max="10" width="27.14"/>
    <col customWidth="1" min="11" max="11" width="18.43"/>
    <col customWidth="1" hidden="1" min="12" max="12" width="34.14"/>
    <col customWidth="1" hidden="1" min="13" max="13" width="18.57"/>
    <col customWidth="1" hidden="1" min="14" max="14" width="34.57"/>
    <col customWidth="1" hidden="1" min="15" max="15" width="18.43"/>
  </cols>
  <sheetData>
    <row r="1" ht="15.75" customHeight="1">
      <c r="A1" s="358" t="s">
        <v>47</v>
      </c>
      <c r="B1" s="163" t="s">
        <v>1670</v>
      </c>
      <c r="C1" s="359" t="s">
        <v>297</v>
      </c>
      <c r="D1" s="360" t="s">
        <v>2904</v>
      </c>
      <c r="E1" s="358" t="s">
        <v>151</v>
      </c>
      <c r="F1" s="358" t="s">
        <v>2175</v>
      </c>
      <c r="G1" s="358" t="s">
        <v>2905</v>
      </c>
      <c r="H1" s="358" t="s">
        <v>2176</v>
      </c>
      <c r="I1" s="358" t="s">
        <v>2906</v>
      </c>
      <c r="J1" s="358" t="s">
        <v>2907</v>
      </c>
      <c r="K1" s="358" t="s">
        <v>2908</v>
      </c>
      <c r="L1" s="180" t="s">
        <v>922</v>
      </c>
      <c r="M1" s="180" t="s">
        <v>2909</v>
      </c>
      <c r="N1" s="180" t="s">
        <v>1673</v>
      </c>
      <c r="O1" s="196" t="s">
        <v>2910</v>
      </c>
      <c r="P1" s="196"/>
      <c r="Q1" s="196"/>
      <c r="R1" s="196"/>
      <c r="S1" s="196"/>
      <c r="T1" s="196"/>
      <c r="U1" s="196"/>
      <c r="V1" s="196"/>
      <c r="W1" s="196"/>
      <c r="X1" s="196"/>
      <c r="Y1" s="196"/>
      <c r="Z1" s="196"/>
      <c r="AA1" s="196"/>
      <c r="AB1" s="196"/>
      <c r="AC1" s="196"/>
      <c r="AD1" s="196"/>
    </row>
    <row r="2" ht="15.75" customHeight="1">
      <c r="A2" s="346" t="s">
        <v>2911</v>
      </c>
      <c r="B2" s="361" t="s">
        <v>2912</v>
      </c>
      <c r="C2" s="346"/>
      <c r="D2" s="345"/>
      <c r="E2" s="346"/>
      <c r="F2" s="346"/>
      <c r="G2" s="346"/>
      <c r="H2" s="346"/>
      <c r="I2" s="346"/>
      <c r="J2" s="346"/>
      <c r="K2" s="346" t="s">
        <v>2913</v>
      </c>
      <c r="L2" s="345"/>
      <c r="M2" s="345"/>
      <c r="N2" s="345"/>
      <c r="O2" s="346"/>
      <c r="P2" s="346"/>
      <c r="Q2" s="346"/>
      <c r="R2" s="346"/>
      <c r="S2" s="346"/>
      <c r="T2" s="346"/>
      <c r="U2" s="346"/>
      <c r="V2" s="346"/>
      <c r="W2" s="346"/>
      <c r="X2" s="346"/>
      <c r="Y2" s="346"/>
      <c r="Z2" s="346"/>
      <c r="AA2" s="346"/>
      <c r="AB2" s="346"/>
      <c r="AC2" s="346"/>
      <c r="AD2" s="346"/>
    </row>
    <row r="3" ht="15.75" customHeight="1">
      <c r="A3" s="346"/>
      <c r="B3" s="361"/>
      <c r="C3" s="346"/>
      <c r="D3" s="345" t="s">
        <v>2914</v>
      </c>
      <c r="E3" s="346"/>
      <c r="F3" s="346" t="s">
        <v>2186</v>
      </c>
      <c r="G3" s="346"/>
      <c r="H3" s="346" t="s">
        <v>2913</v>
      </c>
      <c r="I3" s="346"/>
      <c r="J3" s="346"/>
      <c r="K3" s="346"/>
      <c r="L3" s="345"/>
      <c r="M3" s="345"/>
      <c r="N3" s="345"/>
      <c r="O3" s="346"/>
      <c r="P3" s="346"/>
      <c r="Q3" s="346"/>
      <c r="R3" s="346"/>
      <c r="S3" s="346"/>
      <c r="T3" s="346"/>
      <c r="U3" s="346"/>
      <c r="V3" s="346"/>
      <c r="W3" s="346"/>
      <c r="X3" s="346"/>
      <c r="Y3" s="346"/>
      <c r="Z3" s="346"/>
      <c r="AA3" s="346"/>
      <c r="AB3" s="346"/>
      <c r="AC3" s="346"/>
      <c r="AD3" s="346"/>
    </row>
    <row r="4" ht="15.75" customHeight="1">
      <c r="A4" s="346"/>
      <c r="B4" s="361"/>
      <c r="C4" s="346"/>
      <c r="D4" s="345"/>
      <c r="E4" s="346"/>
      <c r="F4" s="346"/>
      <c r="G4" s="346"/>
      <c r="H4" s="346"/>
      <c r="I4" s="346" t="s">
        <v>2913</v>
      </c>
      <c r="J4" s="346"/>
      <c r="K4" s="346"/>
      <c r="L4" s="345"/>
      <c r="M4" s="345"/>
      <c r="N4" s="345"/>
      <c r="O4" s="346"/>
      <c r="P4" s="346"/>
      <c r="Q4" s="346"/>
      <c r="R4" s="346"/>
      <c r="S4" s="346"/>
      <c r="T4" s="346"/>
      <c r="U4" s="346"/>
      <c r="V4" s="346"/>
      <c r="W4" s="346"/>
      <c r="X4" s="346"/>
      <c r="Y4" s="346"/>
      <c r="Z4" s="346"/>
      <c r="AA4" s="346"/>
      <c r="AB4" s="346"/>
      <c r="AC4" s="346"/>
      <c r="AD4" s="346"/>
    </row>
    <row r="5" ht="15.75" customHeight="1">
      <c r="A5" s="346" t="s">
        <v>2915</v>
      </c>
      <c r="B5" s="361" t="s">
        <v>2916</v>
      </c>
      <c r="C5" s="346"/>
      <c r="D5" s="345" t="s">
        <v>2917</v>
      </c>
      <c r="E5" s="346"/>
      <c r="F5" s="346" t="s">
        <v>2186</v>
      </c>
      <c r="G5" s="346"/>
      <c r="H5" s="346" t="s">
        <v>2913</v>
      </c>
      <c r="I5" s="346" t="s">
        <v>2913</v>
      </c>
      <c r="J5" s="346"/>
      <c r="K5" s="346" t="s">
        <v>2913</v>
      </c>
      <c r="L5" s="345"/>
      <c r="M5" s="345"/>
      <c r="N5" s="345"/>
      <c r="O5" s="346"/>
      <c r="P5" s="346"/>
      <c r="Q5" s="346"/>
      <c r="R5" s="346"/>
      <c r="S5" s="346"/>
      <c r="T5" s="346"/>
      <c r="U5" s="346"/>
      <c r="V5" s="346"/>
      <c r="W5" s="346"/>
      <c r="X5" s="346"/>
      <c r="Y5" s="346"/>
      <c r="Z5" s="346"/>
      <c r="AA5" s="346"/>
      <c r="AB5" s="346"/>
      <c r="AC5" s="346"/>
      <c r="AD5" s="346"/>
    </row>
    <row r="6" ht="15.75" customHeight="1">
      <c r="A6" s="2" t="s">
        <v>2918</v>
      </c>
      <c r="B6" s="5" t="s">
        <v>2919</v>
      </c>
      <c r="D6" s="7" t="s">
        <v>2920</v>
      </c>
      <c r="F6" s="2" t="s">
        <v>2186</v>
      </c>
      <c r="H6" s="2" t="s">
        <v>2913</v>
      </c>
      <c r="I6" s="2" t="s">
        <v>2913</v>
      </c>
      <c r="J6" s="2"/>
      <c r="K6" s="2" t="s">
        <v>2913</v>
      </c>
      <c r="L6" s="7"/>
      <c r="M6" s="7"/>
      <c r="N6" s="7"/>
    </row>
    <row r="7" ht="15.75" customHeight="1">
      <c r="A7" s="2" t="s">
        <v>2921</v>
      </c>
      <c r="B7" s="5" t="s">
        <v>2919</v>
      </c>
      <c r="D7" s="7" t="s">
        <v>2922</v>
      </c>
      <c r="F7" s="2" t="s">
        <v>2199</v>
      </c>
      <c r="H7" s="7" t="str">
        <f>O7&amp;" = ("&amp;M9&amp;" * "&amp;M7&amp;" - "&amp;M10&amp;" * "&amp;M8&amp;")"</f>
        <v>COD Removed = (Influent Quantity * Influent COD Concentration - Effluent Quantity * Effluent COD Concentration)</v>
      </c>
      <c r="I7" s="2"/>
      <c r="J7" s="2"/>
      <c r="K7" s="2"/>
      <c r="L7" s="7" t="s">
        <v>2923</v>
      </c>
      <c r="M7" s="7" t="str">
        <f t="shared" ref="M7:M10" si="1">left(L7, (find("(",L7)-2))</f>
        <v>Influent COD Concentration</v>
      </c>
      <c r="N7" s="7" t="s">
        <v>2924</v>
      </c>
      <c r="O7" s="7" t="str">
        <f>left(N7, (find("(",N7)-2))</f>
        <v>COD Removed</v>
      </c>
    </row>
    <row r="8" ht="15.75" customHeight="1">
      <c r="A8" s="2"/>
      <c r="B8" s="5"/>
      <c r="D8" s="7" t="s">
        <v>2925</v>
      </c>
      <c r="F8" s="2"/>
      <c r="H8" s="2"/>
      <c r="I8" s="2"/>
      <c r="J8" s="2"/>
      <c r="K8" s="2"/>
      <c r="L8" s="7" t="s">
        <v>2926</v>
      </c>
      <c r="M8" s="7" t="str">
        <f t="shared" si="1"/>
        <v>Effluent COD Concentration</v>
      </c>
      <c r="N8" s="7"/>
    </row>
    <row r="9" ht="15.75" customHeight="1">
      <c r="A9" s="2"/>
      <c r="B9" s="5"/>
      <c r="D9" s="7" t="s">
        <v>2917</v>
      </c>
      <c r="F9" s="2"/>
      <c r="H9" s="2"/>
      <c r="I9" s="2"/>
      <c r="J9" s="2"/>
      <c r="K9" s="2"/>
      <c r="L9" s="7" t="s">
        <v>2927</v>
      </c>
      <c r="M9" s="7" t="str">
        <f t="shared" si="1"/>
        <v>Influent Quantity</v>
      </c>
      <c r="N9" s="7"/>
    </row>
    <row r="10" ht="15.75" customHeight="1">
      <c r="A10" s="346"/>
      <c r="B10" s="361"/>
      <c r="C10" s="346"/>
      <c r="D10" s="345" t="s">
        <v>2928</v>
      </c>
      <c r="E10" s="346"/>
      <c r="F10" s="346"/>
      <c r="G10" s="346"/>
      <c r="H10" s="346"/>
      <c r="I10" s="346"/>
      <c r="J10" s="346"/>
      <c r="K10" s="346"/>
      <c r="L10" s="345" t="s">
        <v>2929</v>
      </c>
      <c r="M10" s="345" t="str">
        <f t="shared" si="1"/>
        <v>Effluent Quantity</v>
      </c>
      <c r="N10" s="345"/>
      <c r="O10" s="346"/>
      <c r="P10" s="346"/>
      <c r="Q10" s="346"/>
      <c r="R10" s="346"/>
      <c r="S10" s="346"/>
      <c r="T10" s="346"/>
      <c r="U10" s="346"/>
      <c r="V10" s="346"/>
      <c r="W10" s="346"/>
      <c r="X10" s="346"/>
      <c r="Y10" s="346"/>
      <c r="Z10" s="346"/>
      <c r="AA10" s="346"/>
      <c r="AB10" s="346"/>
      <c r="AC10" s="346"/>
      <c r="AD10" s="346"/>
    </row>
    <row r="11" ht="15.75" customHeight="1">
      <c r="A11" s="2" t="s">
        <v>2930</v>
      </c>
      <c r="B11" s="5" t="s">
        <v>2931</v>
      </c>
      <c r="D11" s="7" t="s">
        <v>2932</v>
      </c>
      <c r="F11" s="2" t="s">
        <v>2186</v>
      </c>
      <c r="H11" s="2" t="s">
        <v>2913</v>
      </c>
      <c r="I11" s="2" t="s">
        <v>2913</v>
      </c>
      <c r="J11" s="2"/>
      <c r="K11" s="2" t="s">
        <v>2913</v>
      </c>
      <c r="L11" s="7"/>
      <c r="M11" s="7"/>
      <c r="N11" s="7"/>
    </row>
    <row r="12" ht="15.75" customHeight="1">
      <c r="A12" s="2" t="s">
        <v>2933</v>
      </c>
      <c r="B12" s="5" t="s">
        <v>2931</v>
      </c>
      <c r="D12" s="7" t="s">
        <v>2934</v>
      </c>
      <c r="F12" s="2" t="s">
        <v>2199</v>
      </c>
      <c r="H12" s="7" t="str">
        <f>O12&amp;" = ("&amp;M14&amp;" * "&amp;M12&amp;" - "&amp;M15&amp;" * "&amp;M13&amp;")"</f>
        <v>COD Removed = (Influent Quantity * Influent COD Concentration - Effluent Quantity * Effluent COD Concentration)</v>
      </c>
      <c r="I12" s="2" t="s">
        <v>2913</v>
      </c>
      <c r="J12" s="2"/>
      <c r="K12" s="2" t="s">
        <v>2913</v>
      </c>
      <c r="L12" s="7" t="s">
        <v>2923</v>
      </c>
      <c r="M12" s="7" t="str">
        <f t="shared" ref="M12:M16" si="2">left(L12, (find("(",L12)-2))</f>
        <v>Influent COD Concentration</v>
      </c>
      <c r="N12" s="7" t="s">
        <v>2935</v>
      </c>
      <c r="O12" s="7" t="str">
        <f>left(N12, (find("(",N12)-2))</f>
        <v>COD Removed</v>
      </c>
    </row>
    <row r="13" ht="15.75" customHeight="1">
      <c r="B13" s="5"/>
      <c r="D13" s="7" t="s">
        <v>2936</v>
      </c>
      <c r="H13" s="2"/>
      <c r="I13" s="2" t="s">
        <v>2913</v>
      </c>
      <c r="J13" s="2"/>
      <c r="K13" s="2" t="s">
        <v>2913</v>
      </c>
      <c r="L13" s="7" t="s">
        <v>2926</v>
      </c>
      <c r="M13" s="7" t="str">
        <f t="shared" si="2"/>
        <v>Effluent COD Concentration</v>
      </c>
      <c r="N13" s="7"/>
    </row>
    <row r="14" ht="15.75" customHeight="1">
      <c r="B14" s="5"/>
      <c r="D14" s="7" t="s">
        <v>2917</v>
      </c>
      <c r="H14" s="2"/>
      <c r="I14" s="2" t="s">
        <v>2913</v>
      </c>
      <c r="J14" s="2"/>
      <c r="K14" s="2" t="s">
        <v>2913</v>
      </c>
      <c r="L14" s="7" t="s">
        <v>2927</v>
      </c>
      <c r="M14" s="7" t="str">
        <f t="shared" si="2"/>
        <v>Influent Quantity</v>
      </c>
      <c r="N14" s="7"/>
    </row>
    <row r="15" ht="15.75" customHeight="1">
      <c r="B15" s="5"/>
      <c r="D15" s="7" t="s">
        <v>2928</v>
      </c>
      <c r="H15" s="2"/>
      <c r="I15" s="2" t="s">
        <v>2913</v>
      </c>
      <c r="J15" s="2"/>
      <c r="K15" s="2" t="s">
        <v>2913</v>
      </c>
      <c r="L15" s="7" t="s">
        <v>2929</v>
      </c>
      <c r="M15" s="7" t="str">
        <f t="shared" si="2"/>
        <v>Effluent Quantity</v>
      </c>
      <c r="N15" s="7"/>
    </row>
    <row r="16" ht="15.75" customHeight="1">
      <c r="A16" s="2" t="s">
        <v>2937</v>
      </c>
      <c r="B16" s="5" t="s">
        <v>2931</v>
      </c>
      <c r="D16" s="7" t="s">
        <v>2938</v>
      </c>
      <c r="F16" s="2" t="s">
        <v>2191</v>
      </c>
      <c r="H16" s="7" t="str">
        <f>O16&amp;" = "&amp;M16&amp;" * "&amp;J16&amp;" * "&amp;J17</f>
        <v>COD Removed = Influent Quantity * Industrial Wastewater COD Concentration * Industrial Wastewater ETP Process COD Removal Rate</v>
      </c>
      <c r="I16" s="7" t="s">
        <v>2939</v>
      </c>
      <c r="J16" s="7" t="s">
        <v>2940</v>
      </c>
      <c r="K16" s="309" t="s">
        <v>2941</v>
      </c>
      <c r="L16" s="7" t="s">
        <v>2927</v>
      </c>
      <c r="M16" s="7" t="str">
        <f t="shared" si="2"/>
        <v>Influent Quantity</v>
      </c>
      <c r="N16" s="7" t="s">
        <v>2935</v>
      </c>
      <c r="O16" s="7" t="str">
        <f>left(N16, (find("(",N16)-2))</f>
        <v>COD Removed</v>
      </c>
    </row>
    <row r="17" ht="15.75" customHeight="1">
      <c r="A17" s="346"/>
      <c r="B17" s="361"/>
      <c r="C17" s="346"/>
      <c r="D17" s="345"/>
      <c r="E17" s="346"/>
      <c r="F17" s="346"/>
      <c r="G17" s="346"/>
      <c r="H17" s="346"/>
      <c r="I17" s="345" t="s">
        <v>2942</v>
      </c>
      <c r="J17" s="345" t="s">
        <v>2943</v>
      </c>
      <c r="K17" s="362" t="s">
        <v>2941</v>
      </c>
      <c r="L17" s="345"/>
      <c r="M17" s="345"/>
      <c r="N17" s="345"/>
      <c r="O17" s="346"/>
      <c r="P17" s="346"/>
      <c r="Q17" s="346"/>
      <c r="R17" s="346"/>
      <c r="S17" s="346"/>
      <c r="T17" s="346"/>
      <c r="U17" s="346"/>
      <c r="V17" s="346"/>
      <c r="W17" s="346"/>
      <c r="X17" s="346"/>
      <c r="Y17" s="346"/>
      <c r="Z17" s="346"/>
      <c r="AA17" s="346"/>
      <c r="AB17" s="346"/>
      <c r="AC17" s="346"/>
      <c r="AD17" s="346"/>
    </row>
    <row r="18" ht="15.75" customHeight="1">
      <c r="A18" s="2" t="s">
        <v>2944</v>
      </c>
      <c r="B18" s="5" t="s">
        <v>2945</v>
      </c>
      <c r="D18" s="7" t="s">
        <v>2932</v>
      </c>
      <c r="F18" s="2" t="s">
        <v>2186</v>
      </c>
      <c r="H18" s="2" t="s">
        <v>2913</v>
      </c>
      <c r="I18" s="2" t="s">
        <v>2913</v>
      </c>
      <c r="J18" s="2"/>
      <c r="K18" s="2" t="s">
        <v>2913</v>
      </c>
      <c r="L18" s="7"/>
      <c r="M18" s="7"/>
      <c r="N18" s="7"/>
    </row>
    <row r="19" ht="15.75" customHeight="1">
      <c r="A19" s="2" t="s">
        <v>2946</v>
      </c>
      <c r="B19" s="5" t="s">
        <v>2945</v>
      </c>
      <c r="D19" s="7" t="s">
        <v>2934</v>
      </c>
      <c r="F19" s="2" t="s">
        <v>2199</v>
      </c>
      <c r="H19" s="7" t="str">
        <f>O19&amp;" = ("&amp;M21&amp;" * "&amp;M19&amp;" - "&amp;M22&amp;" * "&amp;M20&amp;")"</f>
        <v>COD Removed = (Influent Quantity * Influent COD Concentration - Effluent Quantity * Effluent COD Concentration)</v>
      </c>
      <c r="I19" s="2" t="s">
        <v>2913</v>
      </c>
      <c r="J19" s="2"/>
      <c r="K19" s="2" t="s">
        <v>2913</v>
      </c>
      <c r="L19" s="7" t="s">
        <v>2923</v>
      </c>
      <c r="M19" s="7" t="str">
        <f t="shared" ref="M19:M23" si="3">left(L19, (find("(",L19)-2))</f>
        <v>Influent COD Concentration</v>
      </c>
      <c r="N19" s="7" t="s">
        <v>2935</v>
      </c>
      <c r="O19" s="7" t="str">
        <f>left(N19, (find("(",N19)-2))</f>
        <v>COD Removed</v>
      </c>
    </row>
    <row r="20" ht="15.75" customHeight="1">
      <c r="B20" s="5"/>
      <c r="D20" s="7" t="s">
        <v>2936</v>
      </c>
      <c r="F20" s="2" t="s">
        <v>2199</v>
      </c>
      <c r="H20" s="2"/>
      <c r="I20" s="2" t="s">
        <v>2913</v>
      </c>
      <c r="J20" s="2"/>
      <c r="K20" s="2" t="s">
        <v>2913</v>
      </c>
      <c r="L20" s="7" t="s">
        <v>2926</v>
      </c>
      <c r="M20" s="7" t="str">
        <f t="shared" si="3"/>
        <v>Effluent COD Concentration</v>
      </c>
      <c r="N20" s="7"/>
    </row>
    <row r="21" ht="15.75" customHeight="1">
      <c r="B21" s="5"/>
      <c r="D21" s="7" t="s">
        <v>2917</v>
      </c>
      <c r="F21" s="2" t="s">
        <v>2199</v>
      </c>
      <c r="H21" s="2"/>
      <c r="I21" s="2" t="s">
        <v>2913</v>
      </c>
      <c r="J21" s="2"/>
      <c r="K21" s="2" t="s">
        <v>2913</v>
      </c>
      <c r="L21" s="7" t="s">
        <v>2927</v>
      </c>
      <c r="M21" s="7" t="str">
        <f t="shared" si="3"/>
        <v>Influent Quantity</v>
      </c>
      <c r="N21" s="7"/>
    </row>
    <row r="22" ht="15.75" customHeight="1">
      <c r="B22" s="5"/>
      <c r="D22" s="7" t="s">
        <v>2928</v>
      </c>
      <c r="F22" s="2" t="s">
        <v>2199</v>
      </c>
      <c r="H22" s="2"/>
      <c r="I22" s="2" t="s">
        <v>2913</v>
      </c>
      <c r="J22" s="2"/>
      <c r="K22" s="2" t="s">
        <v>2913</v>
      </c>
      <c r="L22" s="7" t="s">
        <v>2929</v>
      </c>
      <c r="M22" s="7" t="str">
        <f t="shared" si="3"/>
        <v>Effluent Quantity</v>
      </c>
      <c r="N22" s="7"/>
    </row>
    <row r="23" ht="15.75" customHeight="1">
      <c r="A23" s="2" t="s">
        <v>2947</v>
      </c>
      <c r="B23" s="5" t="s">
        <v>2945</v>
      </c>
      <c r="D23" s="7" t="s">
        <v>2938</v>
      </c>
      <c r="F23" s="2" t="s">
        <v>2191</v>
      </c>
      <c r="H23" s="7" t="str">
        <f>O23&amp;" = "&amp;M23&amp;" * "&amp;J23&amp;" * "&amp;J24</f>
        <v>COD Removed = Influent Quantity * Industrial Wastewater COD Concentration * Industrial Wastewater ETP Process COD Removal Rate</v>
      </c>
      <c r="I23" s="7" t="s">
        <v>2939</v>
      </c>
      <c r="J23" s="7" t="s">
        <v>2940</v>
      </c>
      <c r="K23" s="309" t="s">
        <v>2941</v>
      </c>
      <c r="L23" s="7" t="s">
        <v>2927</v>
      </c>
      <c r="M23" s="7" t="str">
        <f t="shared" si="3"/>
        <v>Influent Quantity</v>
      </c>
      <c r="N23" s="7" t="s">
        <v>2935</v>
      </c>
      <c r="O23" s="7" t="str">
        <f>left(N23, (find("(",N23)-2))</f>
        <v>COD Removed</v>
      </c>
    </row>
    <row r="24" ht="15.75" customHeight="1">
      <c r="A24" s="346"/>
      <c r="B24" s="361"/>
      <c r="C24" s="346"/>
      <c r="D24" s="345"/>
      <c r="E24" s="346"/>
      <c r="F24" s="346"/>
      <c r="G24" s="346"/>
      <c r="H24" s="346"/>
      <c r="I24" s="345" t="s">
        <v>2942</v>
      </c>
      <c r="J24" s="345" t="s">
        <v>2943</v>
      </c>
      <c r="K24" s="362" t="s">
        <v>2941</v>
      </c>
      <c r="L24" s="345"/>
      <c r="M24" s="345"/>
      <c r="N24" s="345"/>
      <c r="O24" s="346"/>
      <c r="P24" s="346"/>
      <c r="Q24" s="346"/>
      <c r="R24" s="346"/>
      <c r="S24" s="346"/>
      <c r="T24" s="346"/>
      <c r="U24" s="346"/>
      <c r="V24" s="346"/>
      <c r="W24" s="346"/>
      <c r="X24" s="346"/>
      <c r="Y24" s="346"/>
      <c r="Z24" s="346"/>
      <c r="AA24" s="346"/>
      <c r="AB24" s="346"/>
      <c r="AC24" s="346"/>
      <c r="AD24" s="346"/>
    </row>
    <row r="25" ht="15.75" customHeight="1">
      <c r="A25" s="2" t="s">
        <v>2948</v>
      </c>
      <c r="B25" s="5" t="s">
        <v>2949</v>
      </c>
      <c r="D25" s="7" t="s">
        <v>2932</v>
      </c>
      <c r="F25" s="2" t="s">
        <v>2186</v>
      </c>
      <c r="H25" s="2" t="s">
        <v>2913</v>
      </c>
      <c r="I25" s="2" t="s">
        <v>2913</v>
      </c>
      <c r="J25" s="2"/>
      <c r="K25" s="2" t="s">
        <v>2913</v>
      </c>
      <c r="L25" s="7"/>
      <c r="M25" s="7"/>
      <c r="N25" s="7"/>
    </row>
    <row r="26" ht="15.75" customHeight="1">
      <c r="A26" s="2" t="s">
        <v>2950</v>
      </c>
      <c r="B26" s="5" t="s">
        <v>2949</v>
      </c>
      <c r="D26" s="7" t="s">
        <v>2934</v>
      </c>
      <c r="F26" s="2" t="s">
        <v>2199</v>
      </c>
      <c r="H26" s="7" t="str">
        <f>O26&amp;" = ("&amp;M28&amp;" * "&amp;M26&amp;" - "&amp;M29&amp;" * "&amp;M27&amp;")"</f>
        <v>COD Removed = (Influent Quantity * Influent COD Concentration - Effluent Quantity * Effluent COD Concentration)</v>
      </c>
      <c r="I26" s="2" t="s">
        <v>2913</v>
      </c>
      <c r="J26" s="2"/>
      <c r="K26" s="2" t="s">
        <v>2913</v>
      </c>
      <c r="L26" s="7" t="s">
        <v>2923</v>
      </c>
      <c r="M26" s="7" t="str">
        <f t="shared" ref="M26:M30" si="4">left(L26, (find("(",L26)-2))</f>
        <v>Influent COD Concentration</v>
      </c>
      <c r="N26" s="7" t="s">
        <v>2935</v>
      </c>
      <c r="O26" s="7" t="str">
        <f>left(N26, (find("(",N26)-2))</f>
        <v>COD Removed</v>
      </c>
    </row>
    <row r="27" ht="15.75" customHeight="1">
      <c r="B27" s="5"/>
      <c r="D27" s="7" t="s">
        <v>2936</v>
      </c>
      <c r="F27" s="2" t="s">
        <v>2199</v>
      </c>
      <c r="H27" s="2"/>
      <c r="I27" s="2" t="s">
        <v>2913</v>
      </c>
      <c r="J27" s="2"/>
      <c r="K27" s="2" t="s">
        <v>2913</v>
      </c>
      <c r="L27" s="7" t="s">
        <v>2926</v>
      </c>
      <c r="M27" s="7" t="str">
        <f t="shared" si="4"/>
        <v>Effluent COD Concentration</v>
      </c>
      <c r="N27" s="7"/>
    </row>
    <row r="28" ht="15.75" customHeight="1">
      <c r="B28" s="5"/>
      <c r="D28" s="7" t="s">
        <v>2917</v>
      </c>
      <c r="F28" s="2" t="s">
        <v>2199</v>
      </c>
      <c r="H28" s="2"/>
      <c r="I28" s="2" t="s">
        <v>2913</v>
      </c>
      <c r="J28" s="2"/>
      <c r="K28" s="2" t="s">
        <v>2913</v>
      </c>
      <c r="L28" s="7" t="s">
        <v>2927</v>
      </c>
      <c r="M28" s="7" t="str">
        <f t="shared" si="4"/>
        <v>Influent Quantity</v>
      </c>
      <c r="N28" s="7"/>
    </row>
    <row r="29" ht="15.75" customHeight="1">
      <c r="B29" s="5"/>
      <c r="D29" s="7" t="s">
        <v>2928</v>
      </c>
      <c r="F29" s="2" t="s">
        <v>2199</v>
      </c>
      <c r="H29" s="2"/>
      <c r="I29" s="2" t="s">
        <v>2913</v>
      </c>
      <c r="J29" s="2"/>
      <c r="K29" s="2" t="s">
        <v>2913</v>
      </c>
      <c r="L29" s="7" t="s">
        <v>2929</v>
      </c>
      <c r="M29" s="7" t="str">
        <f t="shared" si="4"/>
        <v>Effluent Quantity</v>
      </c>
      <c r="N29" s="7"/>
    </row>
    <row r="30" ht="15.75" customHeight="1">
      <c r="A30" s="2" t="s">
        <v>2951</v>
      </c>
      <c r="B30" s="5" t="s">
        <v>2949</v>
      </c>
      <c r="D30" s="7" t="s">
        <v>2938</v>
      </c>
      <c r="F30" s="2" t="s">
        <v>2191</v>
      </c>
      <c r="H30" s="7" t="str">
        <f>O30&amp;" = "&amp;M30&amp;" * "&amp;J30&amp;" * "&amp;J31</f>
        <v>COD Removed = Influent Quantity * Industrial Wastewater COD Concentration * Industrial Wastewater ETP Process COD Removal Rate</v>
      </c>
      <c r="I30" s="7" t="s">
        <v>2939</v>
      </c>
      <c r="J30" s="7" t="s">
        <v>2940</v>
      </c>
      <c r="K30" s="309" t="s">
        <v>2941</v>
      </c>
      <c r="L30" s="7" t="s">
        <v>2927</v>
      </c>
      <c r="M30" s="7" t="str">
        <f t="shared" si="4"/>
        <v>Influent Quantity</v>
      </c>
      <c r="N30" s="7" t="s">
        <v>2935</v>
      </c>
      <c r="O30" s="7" t="str">
        <f>left(N30, (find("(",N30)-2))</f>
        <v>COD Removed</v>
      </c>
    </row>
    <row r="31" ht="15.75" customHeight="1">
      <c r="A31" s="346"/>
      <c r="B31" s="361"/>
      <c r="C31" s="346"/>
      <c r="D31" s="345"/>
      <c r="E31" s="346"/>
      <c r="F31" s="346"/>
      <c r="G31" s="346"/>
      <c r="H31" s="346"/>
      <c r="I31" s="345" t="s">
        <v>2942</v>
      </c>
      <c r="J31" s="345" t="s">
        <v>2943</v>
      </c>
      <c r="K31" s="362" t="s">
        <v>2941</v>
      </c>
      <c r="L31" s="345"/>
      <c r="M31" s="345"/>
      <c r="N31" s="345"/>
      <c r="O31" s="346"/>
      <c r="P31" s="346"/>
      <c r="Q31" s="346"/>
      <c r="R31" s="346"/>
      <c r="S31" s="346"/>
      <c r="T31" s="346"/>
      <c r="U31" s="346"/>
      <c r="V31" s="346"/>
      <c r="W31" s="346"/>
      <c r="X31" s="346"/>
      <c r="Y31" s="346"/>
      <c r="Z31" s="346"/>
      <c r="AA31" s="346"/>
      <c r="AB31" s="346"/>
      <c r="AC31" s="346"/>
      <c r="AD31" s="346"/>
    </row>
    <row r="32" ht="15.75" customHeight="1">
      <c r="A32" s="2" t="s">
        <v>2952</v>
      </c>
      <c r="B32" s="5" t="s">
        <v>2953</v>
      </c>
      <c r="D32" s="7" t="s">
        <v>2932</v>
      </c>
      <c r="F32" s="2" t="s">
        <v>2186</v>
      </c>
      <c r="H32" s="2" t="s">
        <v>2913</v>
      </c>
      <c r="I32" s="2" t="s">
        <v>2913</v>
      </c>
      <c r="J32" s="2"/>
      <c r="K32" s="2" t="s">
        <v>2913</v>
      </c>
      <c r="L32" s="7"/>
      <c r="M32" s="7"/>
      <c r="N32" s="7"/>
    </row>
    <row r="33" ht="15.75" customHeight="1">
      <c r="A33" s="2" t="s">
        <v>2954</v>
      </c>
      <c r="B33" s="5" t="s">
        <v>2953</v>
      </c>
      <c r="D33" s="7" t="s">
        <v>2934</v>
      </c>
      <c r="F33" s="2" t="s">
        <v>2199</v>
      </c>
      <c r="H33" s="7" t="str">
        <f>O33&amp;" = ("&amp;M35&amp;" * "&amp;M33&amp;" - "&amp;M36&amp;" * "&amp;M34&amp;")"</f>
        <v>COD Removed = (Influent Quantity * Influent COD Concentration - Effluent Quantity * Effluent COD Concentration)</v>
      </c>
      <c r="I33" s="2" t="s">
        <v>2913</v>
      </c>
      <c r="J33" s="2"/>
      <c r="K33" s="2" t="s">
        <v>2913</v>
      </c>
      <c r="L33" s="7" t="s">
        <v>2923</v>
      </c>
      <c r="M33" s="7" t="str">
        <f t="shared" ref="M33:M37" si="5">left(L33, (find("(",L33)-2))</f>
        <v>Influent COD Concentration</v>
      </c>
      <c r="N33" s="7" t="s">
        <v>2935</v>
      </c>
      <c r="O33" s="7" t="str">
        <f>left(N33, (find("(",N33)-2))</f>
        <v>COD Removed</v>
      </c>
    </row>
    <row r="34" ht="15.75" customHeight="1">
      <c r="B34" s="5"/>
      <c r="D34" s="7" t="s">
        <v>2936</v>
      </c>
      <c r="F34" s="2" t="s">
        <v>2199</v>
      </c>
      <c r="H34" s="2"/>
      <c r="I34" s="2" t="s">
        <v>2913</v>
      </c>
      <c r="J34" s="2"/>
      <c r="K34" s="2" t="s">
        <v>2913</v>
      </c>
      <c r="L34" s="7" t="s">
        <v>2926</v>
      </c>
      <c r="M34" s="7" t="str">
        <f t="shared" si="5"/>
        <v>Effluent COD Concentration</v>
      </c>
      <c r="N34" s="7"/>
    </row>
    <row r="35" ht="15.75" customHeight="1">
      <c r="B35" s="5"/>
      <c r="D35" s="7" t="s">
        <v>2917</v>
      </c>
      <c r="F35" s="2" t="s">
        <v>2199</v>
      </c>
      <c r="H35" s="2"/>
      <c r="I35" s="2" t="s">
        <v>2913</v>
      </c>
      <c r="J35" s="2"/>
      <c r="K35" s="2" t="s">
        <v>2913</v>
      </c>
      <c r="L35" s="7" t="s">
        <v>2927</v>
      </c>
      <c r="M35" s="7" t="str">
        <f t="shared" si="5"/>
        <v>Influent Quantity</v>
      </c>
      <c r="N35" s="7"/>
    </row>
    <row r="36" ht="15.75" customHeight="1">
      <c r="B36" s="5"/>
      <c r="D36" s="7" t="s">
        <v>2928</v>
      </c>
      <c r="F36" s="2" t="s">
        <v>2199</v>
      </c>
      <c r="H36" s="2"/>
      <c r="I36" s="2" t="s">
        <v>2913</v>
      </c>
      <c r="J36" s="2"/>
      <c r="K36" s="2" t="s">
        <v>2913</v>
      </c>
      <c r="L36" s="7" t="s">
        <v>2929</v>
      </c>
      <c r="M36" s="7" t="str">
        <f t="shared" si="5"/>
        <v>Effluent Quantity</v>
      </c>
      <c r="N36" s="7"/>
    </row>
    <row r="37" ht="15.75" customHeight="1">
      <c r="A37" s="2" t="s">
        <v>2955</v>
      </c>
      <c r="B37" s="5" t="s">
        <v>2953</v>
      </c>
      <c r="D37" s="7" t="s">
        <v>2938</v>
      </c>
      <c r="F37" s="2" t="s">
        <v>2191</v>
      </c>
      <c r="H37" s="7" t="str">
        <f>O37&amp;" = "&amp;M37&amp;" * "&amp;J37&amp;" * "&amp;J38</f>
        <v>COD Removed = Influent Quantity * Industrial Wastewater COD Concentration * Industrial Wastewater ETP Process COD Removal Rate</v>
      </c>
      <c r="I37" s="7" t="s">
        <v>2939</v>
      </c>
      <c r="J37" s="7" t="s">
        <v>2940</v>
      </c>
      <c r="K37" s="309" t="s">
        <v>2941</v>
      </c>
      <c r="L37" s="7" t="s">
        <v>2927</v>
      </c>
      <c r="M37" s="7" t="str">
        <f t="shared" si="5"/>
        <v>Influent Quantity</v>
      </c>
      <c r="N37" s="7" t="s">
        <v>2935</v>
      </c>
      <c r="O37" s="7" t="str">
        <f>left(N37, (find("(",N37)-2))</f>
        <v>COD Removed</v>
      </c>
    </row>
    <row r="38" ht="15.75" customHeight="1">
      <c r="A38" s="346"/>
      <c r="B38" s="361"/>
      <c r="C38" s="346"/>
      <c r="D38" s="345"/>
      <c r="E38" s="346"/>
      <c r="F38" s="346"/>
      <c r="G38" s="346"/>
      <c r="H38" s="346"/>
      <c r="I38" s="345" t="s">
        <v>2942</v>
      </c>
      <c r="J38" s="345" t="s">
        <v>2943</v>
      </c>
      <c r="K38" s="362" t="s">
        <v>2941</v>
      </c>
      <c r="L38" s="345"/>
      <c r="M38" s="345"/>
      <c r="N38" s="345"/>
      <c r="O38" s="346"/>
      <c r="P38" s="346"/>
      <c r="Q38" s="346"/>
      <c r="R38" s="346"/>
      <c r="S38" s="346"/>
      <c r="T38" s="346"/>
      <c r="U38" s="346"/>
      <c r="V38" s="346"/>
      <c r="W38" s="346"/>
      <c r="X38" s="346"/>
      <c r="Y38" s="346"/>
      <c r="Z38" s="346"/>
      <c r="AA38" s="346"/>
      <c r="AB38" s="346"/>
      <c r="AC38" s="346"/>
      <c r="AD38" s="346"/>
    </row>
    <row r="39" ht="15.75" customHeight="1">
      <c r="A39" s="2" t="s">
        <v>2956</v>
      </c>
      <c r="B39" s="5" t="s">
        <v>2957</v>
      </c>
      <c r="D39" s="7" t="s">
        <v>2932</v>
      </c>
      <c r="F39" s="2" t="s">
        <v>2186</v>
      </c>
      <c r="H39" s="2" t="s">
        <v>2913</v>
      </c>
      <c r="I39" s="2" t="s">
        <v>2913</v>
      </c>
      <c r="J39" s="2"/>
      <c r="K39" s="2" t="s">
        <v>2913</v>
      </c>
      <c r="L39" s="7"/>
      <c r="M39" s="7"/>
      <c r="N39" s="7"/>
    </row>
    <row r="40" ht="15.75" customHeight="1">
      <c r="A40" s="2" t="s">
        <v>2958</v>
      </c>
      <c r="B40" s="5" t="s">
        <v>2957</v>
      </c>
      <c r="D40" s="7" t="s">
        <v>2934</v>
      </c>
      <c r="F40" s="2" t="s">
        <v>2199</v>
      </c>
      <c r="H40" s="7" t="str">
        <f>O40&amp;" = ("&amp;M42&amp;" * "&amp;M40&amp;" - "&amp;M43&amp;" * "&amp;M41&amp;")"</f>
        <v>COD Removed = (Influent Quantity * Influent COD Concentration - Effluent Quantity * Effluent COD Concentration)</v>
      </c>
      <c r="I40" s="2" t="s">
        <v>2913</v>
      </c>
      <c r="J40" s="2"/>
      <c r="K40" s="2" t="s">
        <v>2913</v>
      </c>
      <c r="L40" s="7" t="s">
        <v>2923</v>
      </c>
      <c r="M40" s="7" t="str">
        <f t="shared" ref="M40:M44" si="6">left(L40, (find("(",L40)-2))</f>
        <v>Influent COD Concentration</v>
      </c>
      <c r="N40" s="7" t="s">
        <v>2935</v>
      </c>
      <c r="O40" s="7" t="str">
        <f>left(N40, (find("(",N40)-2))</f>
        <v>COD Removed</v>
      </c>
    </row>
    <row r="41" ht="15.75" customHeight="1">
      <c r="B41" s="5"/>
      <c r="D41" s="7" t="s">
        <v>2936</v>
      </c>
      <c r="F41" s="2" t="s">
        <v>2199</v>
      </c>
      <c r="H41" s="2"/>
      <c r="I41" s="2" t="s">
        <v>2913</v>
      </c>
      <c r="J41" s="2"/>
      <c r="K41" s="2" t="s">
        <v>2913</v>
      </c>
      <c r="L41" s="7" t="s">
        <v>2926</v>
      </c>
      <c r="M41" s="7" t="str">
        <f t="shared" si="6"/>
        <v>Effluent COD Concentration</v>
      </c>
      <c r="N41" s="7"/>
    </row>
    <row r="42" ht="15.75" customHeight="1">
      <c r="B42" s="5"/>
      <c r="D42" s="7" t="s">
        <v>2917</v>
      </c>
      <c r="F42" s="2" t="s">
        <v>2199</v>
      </c>
      <c r="H42" s="2"/>
      <c r="I42" s="2" t="s">
        <v>2913</v>
      </c>
      <c r="J42" s="2"/>
      <c r="K42" s="2" t="s">
        <v>2913</v>
      </c>
      <c r="L42" s="7" t="s">
        <v>2927</v>
      </c>
      <c r="M42" s="7" t="str">
        <f t="shared" si="6"/>
        <v>Influent Quantity</v>
      </c>
      <c r="N42" s="7"/>
    </row>
    <row r="43" ht="15.75" customHeight="1">
      <c r="B43" s="5"/>
      <c r="D43" s="7" t="s">
        <v>2928</v>
      </c>
      <c r="F43" s="2" t="s">
        <v>2199</v>
      </c>
      <c r="H43" s="2"/>
      <c r="I43" s="2" t="s">
        <v>2913</v>
      </c>
      <c r="J43" s="2"/>
      <c r="K43" s="2" t="s">
        <v>2913</v>
      </c>
      <c r="L43" s="7" t="s">
        <v>2929</v>
      </c>
      <c r="M43" s="7" t="str">
        <f t="shared" si="6"/>
        <v>Effluent Quantity</v>
      </c>
      <c r="N43" s="7"/>
    </row>
    <row r="44" ht="15.75" customHeight="1">
      <c r="A44" s="2" t="s">
        <v>2959</v>
      </c>
      <c r="B44" s="5" t="s">
        <v>2957</v>
      </c>
      <c r="D44" s="7" t="s">
        <v>2938</v>
      </c>
      <c r="F44" s="2" t="s">
        <v>2191</v>
      </c>
      <c r="H44" s="7" t="str">
        <f>O44&amp;" = "&amp;M44&amp;" * "&amp;J44&amp;" * "&amp;J45</f>
        <v>COD Removed = Influent COD Concentration * Industrial Wastewater COD Concentration * Industrial Wastewater ETP Process COD Removal Rate</v>
      </c>
      <c r="I44" s="7" t="s">
        <v>2939</v>
      </c>
      <c r="J44" s="7" t="s">
        <v>2940</v>
      </c>
      <c r="K44" s="309" t="s">
        <v>2941</v>
      </c>
      <c r="L44" s="7" t="s">
        <v>2923</v>
      </c>
      <c r="M44" s="7" t="str">
        <f t="shared" si="6"/>
        <v>Influent COD Concentration</v>
      </c>
      <c r="N44" s="7" t="s">
        <v>2935</v>
      </c>
      <c r="O44" s="7" t="str">
        <f>left(N44, (find("(",N44)-2))</f>
        <v>COD Removed</v>
      </c>
    </row>
    <row r="45" ht="15.75" customHeight="1">
      <c r="A45" s="346"/>
      <c r="B45" s="361"/>
      <c r="C45" s="346"/>
      <c r="D45" s="345"/>
      <c r="E45" s="346"/>
      <c r="F45" s="346"/>
      <c r="G45" s="346"/>
      <c r="H45" s="346"/>
      <c r="I45" s="345" t="s">
        <v>2942</v>
      </c>
      <c r="J45" s="345" t="s">
        <v>2943</v>
      </c>
      <c r="K45" s="362" t="s">
        <v>2941</v>
      </c>
      <c r="L45" s="345"/>
      <c r="M45" s="345"/>
      <c r="N45" s="345"/>
      <c r="O45" s="346"/>
      <c r="P45" s="346"/>
      <c r="Q45" s="346"/>
      <c r="R45" s="346"/>
      <c r="S45" s="346"/>
      <c r="T45" s="346"/>
      <c r="U45" s="346"/>
      <c r="V45" s="346"/>
      <c r="W45" s="346"/>
      <c r="X45" s="346"/>
      <c r="Y45" s="346"/>
      <c r="Z45" s="346"/>
      <c r="AA45" s="346"/>
      <c r="AB45" s="346"/>
      <c r="AC45" s="346"/>
      <c r="AD45" s="346"/>
    </row>
    <row r="46" ht="15.75" customHeight="1">
      <c r="A46" s="346" t="s">
        <v>2960</v>
      </c>
      <c r="B46" s="345" t="s">
        <v>2183</v>
      </c>
      <c r="C46" s="346"/>
      <c r="D46" s="345" t="s">
        <v>1121</v>
      </c>
      <c r="E46" s="346"/>
      <c r="F46" s="346" t="s">
        <v>2186</v>
      </c>
      <c r="G46" s="346"/>
      <c r="H46" s="346"/>
      <c r="I46" s="346"/>
      <c r="J46" s="346"/>
      <c r="K46" s="346"/>
      <c r="L46" s="345"/>
      <c r="M46" s="345"/>
      <c r="N46" s="345"/>
      <c r="O46" s="346"/>
      <c r="P46" s="346"/>
      <c r="Q46" s="346"/>
      <c r="R46" s="346"/>
      <c r="S46" s="346"/>
      <c r="T46" s="346"/>
      <c r="U46" s="346"/>
      <c r="V46" s="346"/>
      <c r="W46" s="346"/>
      <c r="X46" s="346"/>
      <c r="Y46" s="346"/>
      <c r="Z46" s="346"/>
      <c r="AA46" s="346"/>
      <c r="AB46" s="346"/>
      <c r="AC46" s="346"/>
      <c r="AD46" s="346"/>
    </row>
    <row r="47" ht="15.75" customHeight="1">
      <c r="A47" s="2" t="s">
        <v>2961</v>
      </c>
      <c r="B47" s="7" t="s">
        <v>2293</v>
      </c>
      <c r="D47" s="7" t="s">
        <v>1083</v>
      </c>
      <c r="L47" s="7"/>
      <c r="M47" s="7"/>
      <c r="N47" s="7"/>
    </row>
    <row r="48" ht="15.75" customHeight="1">
      <c r="A48" s="2" t="s">
        <v>2962</v>
      </c>
      <c r="B48" s="7" t="s">
        <v>2293</v>
      </c>
      <c r="D48" s="7" t="s">
        <v>1069</v>
      </c>
      <c r="L48" s="7"/>
      <c r="M48" s="7"/>
      <c r="N48" s="7"/>
    </row>
    <row r="49" ht="15.75" customHeight="1">
      <c r="A49" s="346"/>
      <c r="B49" s="345"/>
      <c r="C49" s="346"/>
      <c r="D49" s="345" t="s">
        <v>1093</v>
      </c>
      <c r="E49" s="346"/>
      <c r="F49" s="346"/>
      <c r="G49" s="346"/>
      <c r="H49" s="346"/>
      <c r="I49" s="346"/>
      <c r="J49" s="346"/>
      <c r="K49" s="346"/>
      <c r="L49" s="345"/>
      <c r="M49" s="345"/>
      <c r="N49" s="345"/>
      <c r="O49" s="346"/>
      <c r="P49" s="346"/>
      <c r="Q49" s="346"/>
      <c r="R49" s="346"/>
      <c r="S49" s="346"/>
      <c r="T49" s="346"/>
      <c r="U49" s="346"/>
      <c r="V49" s="346"/>
      <c r="W49" s="346"/>
      <c r="X49" s="346"/>
      <c r="Y49" s="346"/>
      <c r="Z49" s="346"/>
      <c r="AA49" s="346"/>
      <c r="AB49" s="346"/>
      <c r="AC49" s="346"/>
      <c r="AD49" s="346"/>
    </row>
    <row r="50" ht="15.75" customHeight="1">
      <c r="A50" s="2" t="s">
        <v>2963</v>
      </c>
      <c r="B50" s="7" t="s">
        <v>2310</v>
      </c>
      <c r="D50" s="7" t="s">
        <v>2964</v>
      </c>
      <c r="L50" s="7"/>
      <c r="M50" s="7"/>
      <c r="N50" s="7"/>
    </row>
    <row r="51" ht="15.75" customHeight="1">
      <c r="B51" s="5"/>
      <c r="D51" s="7"/>
      <c r="L51" s="7"/>
      <c r="M51" s="7"/>
      <c r="N51" s="7"/>
    </row>
    <row r="52" ht="15.75" customHeight="1">
      <c r="B52" s="5"/>
      <c r="D52" s="7"/>
      <c r="L52" s="7"/>
      <c r="M52" s="7"/>
      <c r="N52" s="7"/>
    </row>
    <row r="53" ht="15.75" customHeight="1">
      <c r="B53" s="5"/>
      <c r="D53" s="7"/>
      <c r="L53" s="7"/>
      <c r="M53" s="7"/>
      <c r="N53" s="7"/>
    </row>
    <row r="54" ht="15.75" customHeight="1">
      <c r="B54" s="5"/>
      <c r="D54" s="7"/>
      <c r="L54" s="7"/>
      <c r="M54" s="7"/>
      <c r="N54" s="7"/>
    </row>
    <row r="55" ht="15.75" customHeight="1">
      <c r="B55" s="5"/>
      <c r="D55" s="7"/>
      <c r="L55" s="7"/>
      <c r="M55" s="7"/>
      <c r="N55" s="7"/>
    </row>
    <row r="56" ht="15.75" customHeight="1">
      <c r="B56" s="5"/>
      <c r="D56" s="7"/>
      <c r="L56" s="7"/>
      <c r="M56" s="7"/>
      <c r="N56" s="7"/>
    </row>
    <row r="57" ht="15.75" customHeight="1">
      <c r="B57" s="5"/>
      <c r="D57" s="7"/>
      <c r="L57" s="7"/>
      <c r="M57" s="7"/>
      <c r="N57" s="7"/>
    </row>
    <row r="58" ht="15.75" customHeight="1">
      <c r="B58" s="5"/>
      <c r="D58" s="7"/>
      <c r="L58" s="7"/>
      <c r="M58" s="7"/>
      <c r="N58" s="7"/>
    </row>
    <row r="59" ht="15.75" customHeight="1">
      <c r="B59" s="5"/>
      <c r="D59" s="7"/>
      <c r="L59" s="7"/>
      <c r="M59" s="7"/>
      <c r="N59" s="7"/>
    </row>
    <row r="60" ht="15.75" customHeight="1">
      <c r="B60" s="5"/>
      <c r="D60" s="7"/>
      <c r="L60" s="7"/>
      <c r="M60" s="7"/>
      <c r="N60" s="7"/>
    </row>
    <row r="61" ht="15.75" customHeight="1">
      <c r="B61" s="5"/>
      <c r="D61" s="7"/>
      <c r="L61" s="7"/>
      <c r="M61" s="7"/>
      <c r="N61" s="7"/>
    </row>
    <row r="62" ht="15.75" customHeight="1">
      <c r="B62" s="5"/>
      <c r="D62" s="7"/>
      <c r="L62" s="7"/>
      <c r="M62" s="7"/>
      <c r="N62" s="7"/>
    </row>
    <row r="63" ht="15.75" customHeight="1">
      <c r="B63" s="5"/>
      <c r="D63" s="7"/>
      <c r="L63" s="7"/>
      <c r="M63" s="7"/>
      <c r="N63" s="7"/>
    </row>
    <row r="64" ht="15.75" customHeight="1">
      <c r="B64" s="5"/>
      <c r="D64" s="7"/>
      <c r="L64" s="7"/>
      <c r="M64" s="7"/>
      <c r="N64" s="7"/>
    </row>
    <row r="65" ht="15.75" customHeight="1">
      <c r="B65" s="5"/>
      <c r="D65" s="7"/>
      <c r="L65" s="7"/>
      <c r="M65" s="7"/>
      <c r="N65" s="7"/>
    </row>
    <row r="66" ht="15.75" customHeight="1">
      <c r="B66" s="5"/>
      <c r="D66" s="7"/>
      <c r="L66" s="7"/>
      <c r="M66" s="7"/>
      <c r="N66" s="7"/>
    </row>
    <row r="67" ht="15.75" customHeight="1">
      <c r="B67" s="5"/>
      <c r="D67" s="7"/>
      <c r="L67" s="7"/>
      <c r="M67" s="7"/>
      <c r="N67" s="7"/>
    </row>
    <row r="68" ht="15.75" customHeight="1">
      <c r="B68" s="5"/>
      <c r="D68" s="7"/>
      <c r="L68" s="7"/>
      <c r="M68" s="7"/>
      <c r="N68" s="7"/>
    </row>
    <row r="69" ht="15.75" customHeight="1">
      <c r="B69" s="5"/>
      <c r="D69" s="7"/>
      <c r="L69" s="7"/>
      <c r="M69" s="7"/>
      <c r="N69" s="7"/>
    </row>
    <row r="70" ht="15.75" customHeight="1">
      <c r="B70" s="5"/>
      <c r="D70" s="7"/>
      <c r="L70" s="7"/>
      <c r="M70" s="7"/>
      <c r="N70" s="7"/>
    </row>
    <row r="71" ht="15.75" customHeight="1">
      <c r="B71" s="5"/>
      <c r="D71" s="7"/>
      <c r="L71" s="7"/>
      <c r="M71" s="7"/>
      <c r="N71" s="7"/>
    </row>
    <row r="72" ht="15.75" customHeight="1">
      <c r="B72" s="5"/>
      <c r="D72" s="7"/>
      <c r="L72" s="7"/>
      <c r="M72" s="7"/>
      <c r="N72" s="7"/>
    </row>
    <row r="73" ht="15.75" customHeight="1">
      <c r="B73" s="5"/>
      <c r="D73" s="7"/>
      <c r="L73" s="7"/>
      <c r="M73" s="7"/>
      <c r="N73" s="7"/>
    </row>
    <row r="74" ht="15.75" customHeight="1">
      <c r="B74" s="5"/>
      <c r="D74" s="7"/>
      <c r="L74" s="7"/>
      <c r="M74" s="7"/>
      <c r="N74" s="7"/>
    </row>
    <row r="75" ht="15.75" customHeight="1">
      <c r="L75" s="7"/>
      <c r="M75" s="7"/>
      <c r="N75" s="7"/>
    </row>
    <row r="76" ht="15.75" customHeight="1">
      <c r="L76" s="7"/>
      <c r="M76" s="7"/>
      <c r="N76" s="7"/>
    </row>
    <row r="77" ht="15.75" customHeight="1">
      <c r="L77" s="7"/>
      <c r="M77" s="7"/>
      <c r="N77" s="7"/>
    </row>
    <row r="78" ht="15.75" customHeight="1">
      <c r="L78" s="7"/>
      <c r="M78" s="7"/>
      <c r="N78" s="7"/>
    </row>
    <row r="79" ht="15.75" customHeight="1">
      <c r="L79" s="7"/>
      <c r="M79" s="7"/>
      <c r="N79" s="7"/>
    </row>
    <row r="80" ht="15.75" customHeight="1">
      <c r="L80" s="7"/>
      <c r="M80" s="7"/>
      <c r="N80" s="7"/>
    </row>
    <row r="81" ht="15.75" customHeight="1">
      <c r="L81" s="7"/>
      <c r="M81" s="7"/>
      <c r="N81" s="7"/>
    </row>
    <row r="82" ht="15.75" customHeight="1">
      <c r="L82" s="7"/>
      <c r="M82" s="7"/>
      <c r="N82" s="7"/>
    </row>
    <row r="83" ht="15.75" customHeight="1">
      <c r="L83" s="7"/>
      <c r="M83" s="7"/>
      <c r="N83" s="7"/>
    </row>
    <row r="84" ht="15.75" customHeight="1">
      <c r="L84" s="7"/>
      <c r="M84" s="7"/>
      <c r="N84" s="7"/>
    </row>
    <row r="85" ht="15.75" customHeight="1">
      <c r="L85" s="7"/>
      <c r="M85" s="7"/>
      <c r="N85" s="7"/>
    </row>
    <row r="86" ht="15.75" customHeight="1">
      <c r="L86" s="7"/>
      <c r="M86" s="7"/>
      <c r="N86" s="7"/>
    </row>
    <row r="87" ht="15.75" customHeight="1">
      <c r="L87" s="7"/>
      <c r="M87" s="7"/>
      <c r="N87" s="7"/>
    </row>
    <row r="88" ht="15.75" customHeight="1">
      <c r="L88" s="7"/>
      <c r="M88" s="7"/>
      <c r="N88" s="7"/>
    </row>
    <row r="89" ht="15.75" customHeight="1">
      <c r="L89" s="7"/>
      <c r="M89" s="7"/>
      <c r="N89" s="7"/>
    </row>
    <row r="90" ht="15.75" customHeight="1">
      <c r="L90" s="7"/>
      <c r="M90" s="7"/>
      <c r="N90" s="7"/>
    </row>
    <row r="91" ht="15.75" customHeight="1">
      <c r="L91" s="7"/>
      <c r="M91" s="7"/>
      <c r="N91" s="7"/>
    </row>
    <row r="92" ht="15.75" customHeight="1">
      <c r="L92" s="7"/>
      <c r="M92" s="7"/>
      <c r="N92" s="7"/>
    </row>
    <row r="93" ht="15.75" customHeight="1">
      <c r="L93" s="7"/>
      <c r="M93" s="7"/>
      <c r="N93" s="7"/>
    </row>
    <row r="94" ht="15.75" customHeight="1">
      <c r="L94" s="7"/>
      <c r="M94" s="7"/>
      <c r="N94" s="7"/>
    </row>
    <row r="95" ht="15.75" customHeight="1">
      <c r="L95" s="7"/>
      <c r="M95" s="7"/>
      <c r="N95" s="7"/>
    </row>
    <row r="96" ht="15.75" customHeight="1">
      <c r="L96" s="7"/>
      <c r="M96" s="7"/>
      <c r="N96" s="7"/>
    </row>
    <row r="97" ht="15.75" customHeight="1">
      <c r="L97" s="7"/>
      <c r="M97" s="7"/>
      <c r="N97" s="7"/>
    </row>
    <row r="98" ht="15.75" customHeight="1">
      <c r="L98" s="7"/>
      <c r="M98" s="7"/>
      <c r="N98" s="7"/>
    </row>
    <row r="99" ht="15.75" customHeight="1">
      <c r="L99" s="7"/>
      <c r="M99" s="7"/>
      <c r="N99" s="7"/>
    </row>
    <row r="100" ht="15.75" customHeight="1">
      <c r="L100" s="7"/>
      <c r="M100" s="7"/>
      <c r="N100" s="7"/>
    </row>
    <row r="101" ht="15.75" customHeight="1">
      <c r="L101" s="7"/>
      <c r="M101" s="7"/>
      <c r="N101" s="7"/>
    </row>
    <row r="102" ht="15.75" customHeight="1">
      <c r="L102" s="7"/>
      <c r="M102" s="7"/>
      <c r="N102" s="7"/>
    </row>
    <row r="103" ht="15.75" customHeight="1">
      <c r="L103" s="7"/>
      <c r="M103" s="7"/>
      <c r="N103" s="7"/>
    </row>
    <row r="104" ht="15.75" customHeight="1">
      <c r="L104" s="7"/>
      <c r="M104" s="7"/>
      <c r="N104" s="7"/>
    </row>
    <row r="105" ht="15.75" customHeight="1">
      <c r="L105" s="7"/>
      <c r="M105" s="7"/>
      <c r="N105" s="7"/>
    </row>
    <row r="106" ht="15.75" customHeight="1">
      <c r="L106" s="7"/>
      <c r="M106" s="7"/>
      <c r="N106" s="7"/>
    </row>
    <row r="107" ht="15.75" customHeight="1">
      <c r="L107" s="7"/>
      <c r="M107" s="7"/>
      <c r="N107" s="7"/>
    </row>
    <row r="108" ht="15.75" customHeight="1">
      <c r="L108" s="7"/>
      <c r="M108" s="7"/>
      <c r="N108" s="7"/>
    </row>
    <row r="109" ht="15.75" customHeight="1">
      <c r="L109" s="7"/>
      <c r="M109" s="7"/>
      <c r="N109" s="7"/>
    </row>
    <row r="110" ht="15.75" customHeight="1">
      <c r="L110" s="7"/>
      <c r="M110" s="7"/>
      <c r="N110" s="7"/>
    </row>
    <row r="111" ht="15.75" customHeight="1">
      <c r="L111" s="7"/>
      <c r="M111" s="7"/>
      <c r="N111" s="7"/>
    </row>
    <row r="112" ht="15.75" customHeight="1">
      <c r="L112" s="7"/>
      <c r="M112" s="7"/>
      <c r="N112" s="7"/>
    </row>
    <row r="113" ht="15.75" customHeight="1">
      <c r="L113" s="7"/>
      <c r="M113" s="7"/>
      <c r="N113" s="7"/>
    </row>
    <row r="114" ht="15.75" customHeight="1">
      <c r="L114" s="7"/>
      <c r="M114" s="7"/>
      <c r="N114" s="7"/>
    </row>
    <row r="115" ht="15.75" customHeight="1">
      <c r="L115" s="7"/>
      <c r="M115" s="7"/>
      <c r="N115" s="7"/>
    </row>
    <row r="116" ht="15.75" customHeight="1">
      <c r="L116" s="7"/>
      <c r="M116" s="7"/>
      <c r="N116" s="7"/>
    </row>
    <row r="117" ht="15.75" customHeight="1">
      <c r="L117" s="7"/>
      <c r="M117" s="7"/>
      <c r="N117" s="7"/>
    </row>
    <row r="118" ht="15.75" customHeight="1">
      <c r="L118" s="7"/>
      <c r="M118" s="7"/>
      <c r="N118" s="7"/>
    </row>
    <row r="119" ht="15.75" customHeight="1">
      <c r="L119" s="7"/>
      <c r="M119" s="7"/>
      <c r="N119" s="7"/>
    </row>
    <row r="120" ht="15.75" customHeight="1">
      <c r="L120" s="7"/>
      <c r="M120" s="7"/>
      <c r="N120" s="7"/>
    </row>
    <row r="121" ht="15.75" customHeight="1">
      <c r="L121" s="7"/>
      <c r="M121" s="7"/>
      <c r="N121" s="7"/>
    </row>
    <row r="122" ht="15.75" customHeight="1">
      <c r="L122" s="7"/>
      <c r="M122" s="7"/>
      <c r="N122" s="7"/>
    </row>
    <row r="123" ht="15.75" customHeight="1">
      <c r="L123" s="7"/>
      <c r="M123" s="7"/>
      <c r="N123" s="7"/>
    </row>
    <row r="124" ht="15.75" customHeight="1">
      <c r="L124" s="7"/>
      <c r="M124" s="7"/>
      <c r="N124" s="7"/>
    </row>
    <row r="125" ht="15.75" customHeight="1">
      <c r="L125" s="7"/>
      <c r="M125" s="7"/>
      <c r="N125" s="7"/>
    </row>
    <row r="126" ht="15.75" customHeight="1">
      <c r="L126" s="7"/>
      <c r="M126" s="7"/>
      <c r="N126" s="7"/>
    </row>
    <row r="127" ht="15.75" customHeight="1">
      <c r="L127" s="7"/>
      <c r="M127" s="7"/>
      <c r="N127" s="7"/>
    </row>
    <row r="128" ht="15.75" customHeight="1">
      <c r="L128" s="7"/>
      <c r="M128" s="7"/>
      <c r="N128" s="7"/>
    </row>
    <row r="129" ht="15.75" customHeight="1">
      <c r="L129" s="7"/>
      <c r="M129" s="7"/>
      <c r="N129" s="7"/>
    </row>
    <row r="130" ht="15.75" customHeight="1">
      <c r="L130" s="7"/>
      <c r="M130" s="7"/>
      <c r="N130" s="7"/>
    </row>
    <row r="131" ht="15.75" customHeight="1">
      <c r="L131" s="7"/>
      <c r="M131" s="7"/>
      <c r="N131" s="7"/>
    </row>
    <row r="132" ht="15.75" customHeight="1">
      <c r="L132" s="7"/>
      <c r="M132" s="7"/>
      <c r="N132" s="7"/>
    </row>
    <row r="133" ht="15.75" customHeight="1">
      <c r="L133" s="7"/>
      <c r="M133" s="7"/>
      <c r="N133" s="7"/>
    </row>
    <row r="134" ht="15.75" customHeight="1">
      <c r="L134" s="7"/>
      <c r="M134" s="7"/>
      <c r="N134" s="7"/>
    </row>
    <row r="135" ht="15.75" customHeight="1">
      <c r="L135" s="7"/>
      <c r="M135" s="7"/>
      <c r="N135" s="7"/>
    </row>
    <row r="136" ht="15.75" customHeight="1">
      <c r="L136" s="7"/>
      <c r="M136" s="7"/>
      <c r="N136" s="7"/>
    </row>
    <row r="137" ht="15.75" customHeight="1">
      <c r="L137" s="7"/>
      <c r="M137" s="7"/>
      <c r="N137" s="7"/>
    </row>
    <row r="138" ht="15.75" customHeight="1">
      <c r="L138" s="7"/>
      <c r="M138" s="7"/>
      <c r="N138" s="7"/>
    </row>
    <row r="139" ht="15.75" customHeight="1">
      <c r="L139" s="7"/>
      <c r="M139" s="7"/>
      <c r="N139" s="7"/>
    </row>
    <row r="140" ht="15.75" customHeight="1">
      <c r="L140" s="7"/>
      <c r="M140" s="7"/>
      <c r="N140" s="7"/>
    </row>
    <row r="141" ht="15.75" customHeight="1">
      <c r="L141" s="7"/>
      <c r="M141" s="7"/>
      <c r="N141" s="7"/>
    </row>
    <row r="142" ht="15.75" customHeight="1">
      <c r="L142" s="7"/>
      <c r="M142" s="7"/>
      <c r="N142" s="7"/>
    </row>
    <row r="143" ht="15.75" customHeight="1">
      <c r="L143" s="7"/>
      <c r="M143" s="7"/>
      <c r="N143" s="7"/>
    </row>
    <row r="144" ht="15.75" customHeight="1">
      <c r="L144" s="7"/>
      <c r="M144" s="7"/>
      <c r="N144" s="7"/>
    </row>
    <row r="145" ht="15.75" customHeight="1">
      <c r="L145" s="7"/>
      <c r="M145" s="7"/>
      <c r="N145" s="7"/>
    </row>
    <row r="146" ht="15.75" customHeight="1">
      <c r="L146" s="7"/>
      <c r="M146" s="7"/>
      <c r="N146" s="7"/>
    </row>
    <row r="147" ht="15.75" customHeight="1">
      <c r="L147" s="7"/>
      <c r="M147" s="7"/>
      <c r="N147" s="7"/>
    </row>
    <row r="148" ht="15.75" customHeight="1">
      <c r="L148" s="7"/>
      <c r="M148" s="7"/>
      <c r="N148" s="7"/>
    </row>
    <row r="149" ht="15.75" customHeight="1">
      <c r="L149" s="7"/>
      <c r="M149" s="7"/>
      <c r="N149" s="7"/>
    </row>
    <row r="150" ht="15.75" customHeight="1">
      <c r="L150" s="7"/>
      <c r="M150" s="7"/>
      <c r="N150" s="7"/>
    </row>
    <row r="151" ht="15.75" customHeight="1">
      <c r="L151" s="7"/>
      <c r="M151" s="7"/>
      <c r="N151" s="7"/>
    </row>
    <row r="152" ht="15.75" customHeight="1">
      <c r="L152" s="7"/>
      <c r="M152" s="7"/>
      <c r="N152" s="7"/>
    </row>
    <row r="153" ht="15.75" customHeight="1">
      <c r="L153" s="7"/>
      <c r="M153" s="7"/>
      <c r="N153" s="7"/>
    </row>
    <row r="154" ht="15.75" customHeight="1">
      <c r="L154" s="7"/>
      <c r="M154" s="7"/>
      <c r="N154" s="7"/>
    </row>
    <row r="155" ht="15.75" customHeight="1">
      <c r="L155" s="7"/>
      <c r="M155" s="7"/>
      <c r="N155" s="7"/>
    </row>
    <row r="156" ht="15.75" customHeight="1">
      <c r="L156" s="7"/>
      <c r="M156" s="7"/>
      <c r="N156" s="7"/>
    </row>
    <row r="157" ht="15.75" customHeight="1">
      <c r="L157" s="7"/>
      <c r="M157" s="7"/>
      <c r="N157" s="7"/>
    </row>
    <row r="158" ht="15.75" customHeight="1">
      <c r="L158" s="7"/>
      <c r="M158" s="7"/>
      <c r="N158" s="7"/>
    </row>
    <row r="159" ht="15.75" customHeight="1">
      <c r="L159" s="7"/>
      <c r="M159" s="7"/>
      <c r="N159" s="7"/>
    </row>
    <row r="160" ht="15.75" customHeight="1">
      <c r="L160" s="7"/>
      <c r="M160" s="7"/>
      <c r="N160" s="7"/>
    </row>
    <row r="161" ht="15.75" customHeight="1">
      <c r="L161" s="7"/>
      <c r="M161" s="7"/>
      <c r="N161" s="7"/>
    </row>
    <row r="162" ht="15.75" customHeight="1">
      <c r="L162" s="7"/>
      <c r="M162" s="7"/>
      <c r="N162" s="7"/>
    </row>
    <row r="163" ht="15.75" customHeight="1">
      <c r="L163" s="7"/>
      <c r="M163" s="7"/>
      <c r="N163" s="7"/>
    </row>
    <row r="164" ht="15.75" customHeight="1">
      <c r="L164" s="7"/>
      <c r="M164" s="7"/>
      <c r="N164" s="7"/>
    </row>
    <row r="165" ht="15.75" customHeight="1">
      <c r="L165" s="7"/>
      <c r="M165" s="7"/>
      <c r="N165" s="7"/>
    </row>
    <row r="166" ht="15.75" customHeight="1">
      <c r="L166" s="7"/>
      <c r="M166" s="7"/>
      <c r="N166" s="7"/>
    </row>
    <row r="167" ht="15.75" customHeight="1">
      <c r="L167" s="7"/>
      <c r="M167" s="7"/>
      <c r="N167" s="7"/>
    </row>
    <row r="168" ht="15.75" customHeight="1">
      <c r="L168" s="7"/>
      <c r="M168" s="7"/>
      <c r="N168" s="7"/>
    </row>
    <row r="169" ht="15.75" customHeight="1">
      <c r="L169" s="7"/>
      <c r="M169" s="7"/>
      <c r="N169" s="7"/>
    </row>
    <row r="170" ht="15.75" customHeight="1">
      <c r="L170" s="7"/>
      <c r="M170" s="7"/>
      <c r="N170" s="7"/>
    </row>
    <row r="171" ht="15.75" customHeight="1">
      <c r="L171" s="7"/>
      <c r="M171" s="7"/>
      <c r="N171" s="7"/>
    </row>
    <row r="172" ht="15.75" customHeight="1">
      <c r="L172" s="7"/>
      <c r="M172" s="7"/>
      <c r="N172" s="7"/>
    </row>
    <row r="173" ht="15.75" customHeight="1">
      <c r="L173" s="7"/>
      <c r="M173" s="7"/>
      <c r="N173" s="7"/>
    </row>
    <row r="174" ht="15.75" customHeight="1">
      <c r="L174" s="7"/>
      <c r="M174" s="7"/>
      <c r="N174" s="7"/>
    </row>
    <row r="175" ht="15.75" customHeight="1">
      <c r="L175" s="7"/>
      <c r="M175" s="7"/>
      <c r="N175" s="7"/>
    </row>
    <row r="176" ht="15.75" customHeight="1">
      <c r="L176" s="7"/>
      <c r="M176" s="7"/>
      <c r="N176" s="7"/>
    </row>
    <row r="177" ht="15.75" customHeight="1">
      <c r="L177" s="7"/>
      <c r="M177" s="7"/>
      <c r="N177" s="7"/>
    </row>
    <row r="178" ht="15.75" customHeight="1">
      <c r="L178" s="7"/>
      <c r="M178" s="7"/>
      <c r="N178" s="7"/>
    </row>
    <row r="179" ht="15.75" customHeight="1">
      <c r="L179" s="7"/>
      <c r="M179" s="7"/>
      <c r="N179" s="7"/>
    </row>
    <row r="180" ht="15.75" customHeight="1">
      <c r="L180" s="7"/>
      <c r="M180" s="7"/>
      <c r="N180" s="7"/>
    </row>
    <row r="181" ht="15.75" customHeight="1">
      <c r="L181" s="7"/>
      <c r="M181" s="7"/>
      <c r="N181" s="7"/>
    </row>
    <row r="182" ht="15.75" customHeight="1">
      <c r="L182" s="7"/>
      <c r="M182" s="7"/>
      <c r="N182" s="7"/>
    </row>
    <row r="183" ht="15.75" customHeight="1">
      <c r="L183" s="7"/>
      <c r="M183" s="7"/>
      <c r="N183" s="7"/>
    </row>
    <row r="184" ht="15.75" customHeight="1">
      <c r="L184" s="7"/>
      <c r="M184" s="7"/>
      <c r="N184" s="7"/>
    </row>
    <row r="185" ht="15.75" customHeight="1">
      <c r="L185" s="7"/>
      <c r="M185" s="7"/>
      <c r="N185" s="7"/>
    </row>
    <row r="186" ht="15.75" customHeight="1">
      <c r="L186" s="7"/>
      <c r="M186" s="7"/>
      <c r="N186" s="7"/>
    </row>
    <row r="187" ht="15.75" customHeight="1">
      <c r="L187" s="7"/>
      <c r="M187" s="7"/>
      <c r="N187" s="7"/>
    </row>
    <row r="188" ht="15.75" customHeight="1">
      <c r="L188" s="7"/>
      <c r="M188" s="7"/>
      <c r="N188" s="7"/>
    </row>
    <row r="189" ht="15.75" customHeight="1">
      <c r="L189" s="7"/>
      <c r="M189" s="7"/>
      <c r="N189" s="7"/>
    </row>
    <row r="190" ht="15.75" customHeight="1">
      <c r="L190" s="7"/>
      <c r="M190" s="7"/>
      <c r="N190" s="7"/>
    </row>
    <row r="191" ht="15.75" customHeight="1">
      <c r="L191" s="7"/>
      <c r="M191" s="7"/>
      <c r="N191" s="7"/>
    </row>
    <row r="192" ht="15.75" customHeight="1">
      <c r="L192" s="7"/>
      <c r="M192" s="7"/>
      <c r="N192" s="7"/>
    </row>
    <row r="193" ht="15.75" customHeight="1">
      <c r="L193" s="7"/>
      <c r="M193" s="7"/>
      <c r="N193" s="7"/>
    </row>
    <row r="194" ht="15.75" customHeight="1">
      <c r="L194" s="7"/>
      <c r="M194" s="7"/>
      <c r="N194" s="7"/>
    </row>
    <row r="195" ht="15.75" customHeight="1">
      <c r="L195" s="7"/>
      <c r="M195" s="7"/>
      <c r="N195" s="7"/>
    </row>
    <row r="196" ht="15.75" customHeight="1">
      <c r="L196" s="7"/>
      <c r="M196" s="7"/>
      <c r="N196" s="7"/>
    </row>
    <row r="197" ht="15.75" customHeight="1">
      <c r="L197" s="7"/>
      <c r="M197" s="7"/>
      <c r="N197" s="7"/>
    </row>
    <row r="198" ht="15.75" customHeight="1">
      <c r="L198" s="7"/>
      <c r="M198" s="7"/>
      <c r="N198" s="7"/>
    </row>
    <row r="199" ht="15.75" customHeight="1">
      <c r="L199" s="7"/>
      <c r="M199" s="7"/>
      <c r="N199" s="7"/>
    </row>
    <row r="200" ht="15.75" customHeight="1">
      <c r="L200" s="7"/>
      <c r="M200" s="7"/>
      <c r="N200" s="7"/>
    </row>
    <row r="201" ht="15.75" customHeight="1">
      <c r="L201" s="7"/>
      <c r="M201" s="7"/>
      <c r="N201" s="7"/>
    </row>
    <row r="202" ht="15.75" customHeight="1">
      <c r="L202" s="7"/>
      <c r="M202" s="7"/>
      <c r="N202" s="7"/>
    </row>
    <row r="203" ht="15.75" customHeight="1">
      <c r="L203" s="7"/>
      <c r="M203" s="7"/>
      <c r="N203" s="7"/>
    </row>
    <row r="204" ht="15.75" customHeight="1">
      <c r="L204" s="7"/>
      <c r="M204" s="7"/>
      <c r="N204" s="7"/>
    </row>
    <row r="205" ht="15.75" customHeight="1">
      <c r="L205" s="7"/>
      <c r="M205" s="7"/>
      <c r="N205" s="7"/>
    </row>
    <row r="206" ht="15.75" customHeight="1">
      <c r="L206" s="7"/>
      <c r="M206" s="7"/>
      <c r="N206" s="7"/>
    </row>
    <row r="207" ht="15.75" customHeight="1">
      <c r="L207" s="7"/>
      <c r="M207" s="7"/>
      <c r="N207" s="7"/>
    </row>
    <row r="208" ht="15.75" customHeight="1">
      <c r="L208" s="7"/>
      <c r="M208" s="7"/>
      <c r="N208" s="7"/>
    </row>
    <row r="209" ht="15.75" customHeight="1">
      <c r="L209" s="7"/>
      <c r="M209" s="7"/>
      <c r="N209" s="7"/>
    </row>
    <row r="210" ht="15.75" customHeight="1">
      <c r="L210" s="7"/>
      <c r="M210" s="7"/>
      <c r="N210" s="7"/>
    </row>
    <row r="211" ht="15.75" customHeight="1">
      <c r="L211" s="7"/>
      <c r="M211" s="7"/>
      <c r="N211" s="7"/>
    </row>
    <row r="212" ht="15.75" customHeight="1">
      <c r="L212" s="7"/>
      <c r="M212" s="7"/>
      <c r="N212" s="7"/>
    </row>
    <row r="213" ht="15.75" customHeight="1">
      <c r="L213" s="7"/>
      <c r="M213" s="7"/>
      <c r="N213" s="7"/>
    </row>
    <row r="214" ht="15.75" customHeight="1">
      <c r="L214" s="7"/>
      <c r="M214" s="7"/>
      <c r="N214" s="7"/>
    </row>
    <row r="215" ht="15.75" customHeight="1">
      <c r="L215" s="7"/>
      <c r="M215" s="7"/>
      <c r="N215" s="7"/>
    </row>
    <row r="216" ht="15.75" customHeight="1">
      <c r="L216" s="7"/>
      <c r="M216" s="7"/>
      <c r="N216" s="7"/>
    </row>
    <row r="217" ht="15.75" customHeight="1">
      <c r="L217" s="7"/>
      <c r="M217" s="7"/>
      <c r="N217" s="7"/>
    </row>
    <row r="218" ht="15.75" customHeight="1">
      <c r="L218" s="7"/>
      <c r="M218" s="7"/>
      <c r="N218" s="7"/>
    </row>
    <row r="219" ht="15.75" customHeight="1">
      <c r="L219" s="7"/>
      <c r="M219" s="7"/>
      <c r="N219" s="7"/>
    </row>
    <row r="220" ht="15.75" customHeight="1">
      <c r="L220" s="7"/>
      <c r="M220" s="7"/>
      <c r="N220" s="7"/>
    </row>
    <row r="221" ht="15.75" customHeight="1">
      <c r="L221" s="7"/>
      <c r="M221" s="7"/>
      <c r="N221" s="7"/>
    </row>
    <row r="222" ht="15.75" customHeight="1">
      <c r="L222" s="7"/>
      <c r="M222" s="7"/>
      <c r="N222" s="7"/>
    </row>
    <row r="223" ht="15.75" customHeight="1">
      <c r="L223" s="7"/>
      <c r="M223" s="7"/>
      <c r="N223" s="7"/>
    </row>
    <row r="224" ht="15.75" customHeight="1">
      <c r="L224" s="7"/>
      <c r="M224" s="7"/>
      <c r="N224" s="7"/>
    </row>
    <row r="225" ht="15.75" customHeight="1">
      <c r="L225" s="7"/>
      <c r="M225" s="7"/>
      <c r="N225" s="7"/>
    </row>
    <row r="226" ht="15.75" customHeight="1">
      <c r="L226" s="7"/>
      <c r="M226" s="7"/>
      <c r="N226" s="7"/>
    </row>
    <row r="227" ht="15.75" customHeight="1">
      <c r="L227" s="7"/>
      <c r="M227" s="7"/>
      <c r="N227" s="7"/>
    </row>
    <row r="228" ht="15.75" customHeight="1">
      <c r="L228" s="7"/>
      <c r="M228" s="7"/>
      <c r="N228" s="7"/>
    </row>
    <row r="229" ht="15.75" customHeight="1">
      <c r="L229" s="7"/>
      <c r="M229" s="7"/>
      <c r="N229" s="7"/>
    </row>
    <row r="230" ht="15.75" customHeight="1">
      <c r="L230" s="7"/>
      <c r="M230" s="7"/>
      <c r="N230" s="7"/>
    </row>
    <row r="231" ht="15.75" customHeight="1">
      <c r="L231" s="7"/>
      <c r="M231" s="7"/>
      <c r="N231" s="7"/>
    </row>
    <row r="232" ht="15.75" customHeight="1">
      <c r="L232" s="7"/>
      <c r="M232" s="7"/>
      <c r="N232" s="7"/>
    </row>
    <row r="233" ht="15.75" customHeight="1">
      <c r="L233" s="7"/>
      <c r="M233" s="7"/>
      <c r="N233" s="7"/>
    </row>
    <row r="234" ht="15.75" customHeight="1">
      <c r="L234" s="7"/>
      <c r="M234" s="7"/>
      <c r="N234" s="7"/>
    </row>
    <row r="235" ht="15.75" customHeight="1">
      <c r="L235" s="7"/>
      <c r="M235" s="7"/>
      <c r="N235" s="7"/>
    </row>
    <row r="236" ht="15.75" customHeight="1">
      <c r="L236" s="7"/>
      <c r="M236" s="7"/>
      <c r="N236" s="7"/>
    </row>
    <row r="237" ht="15.75" customHeight="1">
      <c r="L237" s="7"/>
      <c r="M237" s="7"/>
      <c r="N237" s="7"/>
    </row>
    <row r="238" ht="15.75" customHeight="1">
      <c r="L238" s="7"/>
      <c r="M238" s="7"/>
      <c r="N238" s="7"/>
    </row>
    <row r="239" ht="15.75" customHeight="1">
      <c r="L239" s="7"/>
      <c r="M239" s="7"/>
      <c r="N239" s="7"/>
    </row>
    <row r="240" ht="15.75" customHeight="1">
      <c r="L240" s="7"/>
      <c r="M240" s="7"/>
      <c r="N240" s="7"/>
    </row>
    <row r="241" ht="15.75" customHeight="1">
      <c r="L241" s="7"/>
      <c r="M241" s="7"/>
      <c r="N241" s="7"/>
    </row>
    <row r="242" ht="15.75" customHeight="1">
      <c r="L242" s="7"/>
      <c r="M242" s="7"/>
      <c r="N242" s="7"/>
    </row>
    <row r="243" ht="15.75" customHeight="1">
      <c r="L243" s="7"/>
      <c r="M243" s="7"/>
      <c r="N243" s="7"/>
    </row>
    <row r="244" ht="15.75" customHeight="1">
      <c r="L244" s="7"/>
      <c r="M244" s="7"/>
      <c r="N244" s="7"/>
    </row>
    <row r="245" ht="15.75" customHeight="1">
      <c r="L245" s="7"/>
      <c r="M245" s="7"/>
      <c r="N245" s="7"/>
    </row>
    <row r="246" ht="15.75" customHeight="1">
      <c r="L246" s="7"/>
      <c r="M246" s="7"/>
      <c r="N246" s="7"/>
    </row>
    <row r="247" ht="15.75" customHeight="1">
      <c r="L247" s="7"/>
      <c r="M247" s="7"/>
      <c r="N247" s="7"/>
    </row>
    <row r="248" ht="15.75" customHeight="1">
      <c r="L248" s="7"/>
      <c r="M248" s="7"/>
      <c r="N248" s="7"/>
    </row>
    <row r="249" ht="15.75" customHeight="1">
      <c r="L249" s="7"/>
      <c r="M249" s="7"/>
      <c r="N249" s="7"/>
    </row>
    <row r="250" ht="15.75" customHeight="1">
      <c r="L250" s="7"/>
      <c r="M250" s="7"/>
      <c r="N250" s="7"/>
    </row>
    <row r="251" ht="15.75" customHeight="1">
      <c r="L251" s="277"/>
      <c r="M251" s="277"/>
      <c r="N251" s="277"/>
    </row>
    <row r="252" ht="15.75" customHeight="1">
      <c r="L252" s="277"/>
      <c r="M252" s="277"/>
      <c r="N252" s="277"/>
    </row>
    <row r="253" ht="15.75" customHeight="1">
      <c r="L253" s="277"/>
      <c r="M253" s="277"/>
      <c r="N253" s="277"/>
    </row>
    <row r="254" ht="15.75" customHeight="1">
      <c r="L254" s="277"/>
      <c r="M254" s="277"/>
      <c r="N254" s="277"/>
    </row>
    <row r="255" ht="15.75" customHeight="1">
      <c r="L255" s="277"/>
      <c r="M255" s="277"/>
      <c r="N255" s="277"/>
    </row>
    <row r="256" ht="15.75" customHeight="1">
      <c r="L256" s="277"/>
      <c r="M256" s="277"/>
      <c r="N256" s="277"/>
    </row>
    <row r="257" ht="15.75" customHeight="1">
      <c r="L257" s="277"/>
      <c r="M257" s="277"/>
      <c r="N257" s="277"/>
    </row>
    <row r="258" ht="15.75" customHeight="1">
      <c r="L258" s="277"/>
      <c r="M258" s="277"/>
      <c r="N258" s="277"/>
    </row>
    <row r="259" ht="15.75" customHeight="1">
      <c r="L259" s="277"/>
      <c r="M259" s="277"/>
      <c r="N259" s="277"/>
    </row>
    <row r="260" ht="15.75" customHeight="1">
      <c r="L260" s="277"/>
      <c r="M260" s="277"/>
      <c r="N260" s="277"/>
    </row>
    <row r="261" ht="15.75" customHeight="1">
      <c r="L261" s="277"/>
      <c r="M261" s="277"/>
      <c r="N261" s="277"/>
    </row>
    <row r="262" ht="15.75" customHeight="1">
      <c r="L262" s="277"/>
      <c r="M262" s="277"/>
      <c r="N262" s="277"/>
    </row>
    <row r="263" ht="15.75" customHeight="1">
      <c r="L263" s="277"/>
      <c r="M263" s="277"/>
      <c r="N263" s="277"/>
    </row>
    <row r="264" ht="15.75" customHeight="1">
      <c r="L264" s="277"/>
      <c r="M264" s="277"/>
      <c r="N264" s="277"/>
    </row>
    <row r="265" ht="15.75" customHeight="1">
      <c r="L265" s="277"/>
      <c r="M265" s="277"/>
      <c r="N265" s="277"/>
    </row>
    <row r="266" ht="15.75" customHeight="1">
      <c r="L266" s="277"/>
      <c r="M266" s="277"/>
      <c r="N266" s="277"/>
    </row>
    <row r="267" ht="15.75" customHeight="1">
      <c r="L267" s="277"/>
      <c r="M267" s="277"/>
      <c r="N267" s="277"/>
    </row>
    <row r="268" ht="15.75" customHeight="1">
      <c r="L268" s="277"/>
      <c r="M268" s="277"/>
      <c r="N268" s="277"/>
    </row>
    <row r="269" ht="15.75" customHeight="1">
      <c r="L269" s="277"/>
      <c r="M269" s="277"/>
      <c r="N269" s="277"/>
    </row>
    <row r="270" ht="15.75" customHeight="1">
      <c r="L270" s="277"/>
      <c r="M270" s="277"/>
      <c r="N270" s="277"/>
    </row>
    <row r="271" ht="15.75" customHeight="1">
      <c r="L271" s="277"/>
      <c r="M271" s="277"/>
      <c r="N271" s="277"/>
    </row>
    <row r="272" ht="15.75" customHeight="1">
      <c r="L272" s="277"/>
      <c r="M272" s="277"/>
      <c r="N272" s="277"/>
    </row>
    <row r="273" ht="15.75" customHeight="1">
      <c r="L273" s="277"/>
      <c r="M273" s="277"/>
      <c r="N273" s="277"/>
    </row>
    <row r="274" ht="15.75" customHeight="1">
      <c r="L274" s="277"/>
      <c r="M274" s="277"/>
      <c r="N274" s="277"/>
    </row>
    <row r="275" ht="15.75" customHeight="1">
      <c r="L275" s="277"/>
      <c r="M275" s="277"/>
      <c r="N275" s="277"/>
    </row>
    <row r="276" ht="15.75" customHeight="1">
      <c r="L276" s="277"/>
      <c r="M276" s="277"/>
      <c r="N276" s="277"/>
    </row>
    <row r="277" ht="15.75" customHeight="1">
      <c r="L277" s="277"/>
      <c r="M277" s="277"/>
      <c r="N277" s="277"/>
    </row>
    <row r="278" ht="15.75" customHeight="1">
      <c r="L278" s="277"/>
      <c r="M278" s="277"/>
      <c r="N278" s="277"/>
    </row>
    <row r="279" ht="15.75" customHeight="1">
      <c r="L279" s="277"/>
      <c r="M279" s="277"/>
      <c r="N279" s="277"/>
    </row>
    <row r="280" ht="15.75" customHeight="1">
      <c r="L280" s="277"/>
      <c r="M280" s="277"/>
      <c r="N280" s="277"/>
    </row>
    <row r="281" ht="15.75" customHeight="1">
      <c r="L281" s="277"/>
      <c r="M281" s="277"/>
      <c r="N281" s="277"/>
    </row>
    <row r="282" ht="15.75" customHeight="1">
      <c r="L282" s="277"/>
      <c r="M282" s="277"/>
      <c r="N282" s="277"/>
    </row>
    <row r="283" ht="15.75" customHeight="1">
      <c r="L283" s="277"/>
      <c r="M283" s="277"/>
      <c r="N283" s="277"/>
    </row>
    <row r="284" ht="15.75" customHeight="1">
      <c r="L284" s="277"/>
      <c r="M284" s="277"/>
      <c r="N284" s="277"/>
    </row>
    <row r="285" ht="15.75" customHeight="1">
      <c r="L285" s="277"/>
      <c r="M285" s="277"/>
      <c r="N285" s="277"/>
    </row>
    <row r="286" ht="15.75" customHeight="1">
      <c r="L286" s="277"/>
      <c r="M286" s="277"/>
      <c r="N286" s="277"/>
    </row>
    <row r="287" ht="15.75" customHeight="1">
      <c r="L287" s="277"/>
      <c r="M287" s="277"/>
      <c r="N287" s="277"/>
    </row>
    <row r="288" ht="15.75" customHeight="1">
      <c r="L288" s="277"/>
      <c r="M288" s="277"/>
      <c r="N288" s="277"/>
    </row>
    <row r="289" ht="15.75" customHeight="1">
      <c r="L289" s="277"/>
      <c r="M289" s="277"/>
      <c r="N289" s="277"/>
    </row>
    <row r="290" ht="15.75" customHeight="1">
      <c r="L290" s="277"/>
      <c r="M290" s="277"/>
      <c r="N290" s="277"/>
    </row>
    <row r="291" ht="15.75" customHeight="1">
      <c r="L291" s="277"/>
      <c r="M291" s="277"/>
      <c r="N291" s="277"/>
    </row>
    <row r="292" ht="15.75" customHeight="1">
      <c r="L292" s="277"/>
      <c r="M292" s="277"/>
      <c r="N292" s="277"/>
    </row>
    <row r="293" ht="15.75" customHeight="1">
      <c r="L293" s="277"/>
      <c r="M293" s="277"/>
      <c r="N293" s="277"/>
    </row>
    <row r="294" ht="15.75" customHeight="1">
      <c r="L294" s="277"/>
      <c r="M294" s="277"/>
      <c r="N294" s="277"/>
    </row>
    <row r="295" ht="15.75" customHeight="1">
      <c r="L295" s="277"/>
      <c r="M295" s="277"/>
      <c r="N295" s="277"/>
    </row>
    <row r="296" ht="15.75" customHeight="1">
      <c r="L296" s="277"/>
      <c r="M296" s="277"/>
      <c r="N296" s="277"/>
    </row>
    <row r="297" ht="15.75" customHeight="1">
      <c r="L297" s="277"/>
      <c r="M297" s="277"/>
      <c r="N297" s="277"/>
    </row>
    <row r="298" ht="15.75" customHeight="1">
      <c r="L298" s="277"/>
      <c r="M298" s="277"/>
      <c r="N298" s="277"/>
    </row>
    <row r="299" ht="15.75" customHeight="1">
      <c r="L299" s="277"/>
      <c r="M299" s="277"/>
      <c r="N299" s="277"/>
    </row>
    <row r="300" ht="15.75" customHeight="1">
      <c r="L300" s="277"/>
      <c r="M300" s="277"/>
      <c r="N300" s="277"/>
    </row>
    <row r="301" ht="15.75" customHeight="1">
      <c r="L301" s="277"/>
      <c r="M301" s="277"/>
      <c r="N301" s="277"/>
    </row>
    <row r="302" ht="15.75" customHeight="1">
      <c r="L302" s="277"/>
      <c r="M302" s="277"/>
      <c r="N302" s="277"/>
    </row>
    <row r="303" ht="15.75" customHeight="1">
      <c r="L303" s="277"/>
      <c r="M303" s="277"/>
      <c r="N303" s="277"/>
    </row>
    <row r="304" ht="15.75" customHeight="1">
      <c r="L304" s="277"/>
      <c r="M304" s="277"/>
      <c r="N304" s="277"/>
    </row>
    <row r="305" ht="15.75" customHeight="1">
      <c r="L305" s="277"/>
      <c r="M305" s="277"/>
      <c r="N305" s="277"/>
    </row>
    <row r="306" ht="15.75" customHeight="1">
      <c r="L306" s="277"/>
      <c r="M306" s="277"/>
      <c r="N306" s="277"/>
    </row>
    <row r="307" ht="15.75" customHeight="1">
      <c r="L307" s="277"/>
      <c r="M307" s="277"/>
      <c r="N307" s="277"/>
    </row>
    <row r="308" ht="15.75" customHeight="1">
      <c r="L308" s="277"/>
      <c r="M308" s="277"/>
      <c r="N308" s="277"/>
    </row>
    <row r="309" ht="15.75" customHeight="1">
      <c r="L309" s="277"/>
      <c r="M309" s="277"/>
      <c r="N309" s="277"/>
    </row>
    <row r="310" ht="15.75" customHeight="1">
      <c r="L310" s="277"/>
      <c r="M310" s="277"/>
      <c r="N310" s="277"/>
    </row>
    <row r="311" ht="15.75" customHeight="1">
      <c r="L311" s="277"/>
      <c r="M311" s="277"/>
      <c r="N311" s="277"/>
    </row>
    <row r="312" ht="15.75" customHeight="1">
      <c r="L312" s="277"/>
      <c r="M312" s="277"/>
      <c r="N312" s="277"/>
    </row>
    <row r="313" ht="15.75" customHeight="1">
      <c r="L313" s="277"/>
      <c r="M313" s="277"/>
      <c r="N313" s="277"/>
    </row>
    <row r="314" ht="15.75" customHeight="1">
      <c r="L314" s="277"/>
      <c r="M314" s="277"/>
      <c r="N314" s="277"/>
    </row>
    <row r="315" ht="15.75" customHeight="1">
      <c r="L315" s="277"/>
      <c r="M315" s="277"/>
      <c r="N315" s="277"/>
    </row>
    <row r="316" ht="15.75" customHeight="1">
      <c r="L316" s="277"/>
      <c r="M316" s="277"/>
      <c r="N316" s="277"/>
    </row>
    <row r="317" ht="15.75" customHeight="1">
      <c r="L317" s="277"/>
      <c r="M317" s="277"/>
      <c r="N317" s="277"/>
    </row>
    <row r="318" ht="15.75" customHeight="1">
      <c r="L318" s="277"/>
      <c r="M318" s="277"/>
      <c r="N318" s="277"/>
    </row>
    <row r="319" ht="15.75" customHeight="1">
      <c r="L319" s="277"/>
      <c r="M319" s="277"/>
      <c r="N319" s="277"/>
    </row>
    <row r="320" ht="15.75" customHeight="1">
      <c r="L320" s="277"/>
      <c r="M320" s="277"/>
      <c r="N320" s="277"/>
    </row>
    <row r="321" ht="15.75" customHeight="1">
      <c r="L321" s="277"/>
      <c r="M321" s="277"/>
      <c r="N321" s="277"/>
    </row>
    <row r="322" ht="15.75" customHeight="1">
      <c r="L322" s="277"/>
      <c r="M322" s="277"/>
      <c r="N322" s="277"/>
    </row>
    <row r="323" ht="15.75" customHeight="1">
      <c r="L323" s="277"/>
      <c r="M323" s="277"/>
      <c r="N323" s="277"/>
    </row>
    <row r="324" ht="15.75" customHeight="1">
      <c r="L324" s="277"/>
      <c r="M324" s="277"/>
      <c r="N324" s="277"/>
    </row>
    <row r="325" ht="15.75" customHeight="1">
      <c r="L325" s="277"/>
      <c r="M325" s="277"/>
      <c r="N325" s="277"/>
    </row>
    <row r="326" ht="15.75" customHeight="1">
      <c r="L326" s="277"/>
      <c r="M326" s="277"/>
      <c r="N326" s="277"/>
    </row>
    <row r="327" ht="15.75" customHeight="1">
      <c r="L327" s="277"/>
      <c r="M327" s="277"/>
      <c r="N327" s="277"/>
    </row>
    <row r="328" ht="15.75" customHeight="1">
      <c r="L328" s="277"/>
      <c r="M328" s="277"/>
      <c r="N328" s="277"/>
    </row>
    <row r="329" ht="15.75" customHeight="1">
      <c r="L329" s="277"/>
      <c r="M329" s="277"/>
      <c r="N329" s="277"/>
    </row>
    <row r="330" ht="15.75" customHeight="1">
      <c r="L330" s="277"/>
      <c r="M330" s="277"/>
      <c r="N330" s="277"/>
    </row>
    <row r="331" ht="15.75" customHeight="1">
      <c r="L331" s="277"/>
      <c r="M331" s="277"/>
      <c r="N331" s="277"/>
    </row>
    <row r="332" ht="15.75" customHeight="1">
      <c r="L332" s="277"/>
      <c r="M332" s="277"/>
      <c r="N332" s="277"/>
    </row>
    <row r="333" ht="15.75" customHeight="1">
      <c r="L333" s="277"/>
      <c r="M333" s="277"/>
      <c r="N333" s="277"/>
    </row>
    <row r="334" ht="15.75" customHeight="1">
      <c r="L334" s="277"/>
      <c r="M334" s="277"/>
      <c r="N334" s="277"/>
    </row>
    <row r="335" ht="15.75" customHeight="1">
      <c r="L335" s="277"/>
      <c r="M335" s="277"/>
      <c r="N335" s="277"/>
    </row>
    <row r="336" ht="15.75" customHeight="1">
      <c r="L336" s="277"/>
      <c r="M336" s="277"/>
      <c r="N336" s="277"/>
    </row>
    <row r="337" ht="15.75" customHeight="1">
      <c r="L337" s="277"/>
      <c r="M337" s="277"/>
      <c r="N337" s="277"/>
    </row>
    <row r="338" ht="15.75" customHeight="1">
      <c r="L338" s="277"/>
      <c r="M338" s="277"/>
      <c r="N338" s="277"/>
    </row>
    <row r="339" ht="15.75" customHeight="1">
      <c r="L339" s="277"/>
      <c r="M339" s="277"/>
      <c r="N339" s="277"/>
    </row>
    <row r="340" ht="15.75" customHeight="1">
      <c r="L340" s="277"/>
      <c r="M340" s="277"/>
      <c r="N340" s="277"/>
    </row>
    <row r="341" ht="15.75" customHeight="1">
      <c r="L341" s="277"/>
      <c r="M341" s="277"/>
      <c r="N341" s="277"/>
    </row>
    <row r="342" ht="15.75" customHeight="1">
      <c r="L342" s="277"/>
      <c r="M342" s="277"/>
      <c r="N342" s="277"/>
    </row>
    <row r="343" ht="15.75" customHeight="1">
      <c r="L343" s="277"/>
      <c r="M343" s="277"/>
      <c r="N343" s="277"/>
    </row>
    <row r="344" ht="15.75" customHeight="1">
      <c r="L344" s="277"/>
      <c r="M344" s="277"/>
      <c r="N344" s="277"/>
    </row>
    <row r="345" ht="15.75" customHeight="1">
      <c r="L345" s="277"/>
      <c r="M345" s="277"/>
      <c r="N345" s="277"/>
    </row>
    <row r="346" ht="15.75" customHeight="1">
      <c r="L346" s="277"/>
      <c r="M346" s="277"/>
      <c r="N346" s="277"/>
    </row>
    <row r="347" ht="15.75" customHeight="1">
      <c r="L347" s="277"/>
      <c r="M347" s="277"/>
      <c r="N347" s="277"/>
    </row>
    <row r="348" ht="15.75" customHeight="1">
      <c r="L348" s="277"/>
      <c r="M348" s="277"/>
      <c r="N348" s="277"/>
    </row>
    <row r="349" ht="15.75" customHeight="1">
      <c r="L349" s="277"/>
      <c r="M349" s="277"/>
      <c r="N349" s="277"/>
    </row>
    <row r="350" ht="15.75" customHeight="1">
      <c r="L350" s="277"/>
      <c r="M350" s="277"/>
      <c r="N350" s="277"/>
    </row>
    <row r="351" ht="15.75" customHeight="1">
      <c r="L351" s="277"/>
      <c r="M351" s="277"/>
      <c r="N351" s="277"/>
    </row>
    <row r="352" ht="15.75" customHeight="1">
      <c r="L352" s="277"/>
      <c r="M352" s="277"/>
      <c r="N352" s="277"/>
    </row>
    <row r="353" ht="15.75" customHeight="1">
      <c r="L353" s="277"/>
      <c r="M353" s="277"/>
      <c r="N353" s="277"/>
    </row>
    <row r="354" ht="15.75" customHeight="1">
      <c r="L354" s="277"/>
      <c r="M354" s="277"/>
      <c r="N354" s="277"/>
    </row>
    <row r="355" ht="15.75" customHeight="1">
      <c r="L355" s="277"/>
      <c r="M355" s="277"/>
      <c r="N355" s="277"/>
    </row>
    <row r="356" ht="15.75" customHeight="1">
      <c r="L356" s="277"/>
      <c r="M356" s="277"/>
      <c r="N356" s="277"/>
    </row>
    <row r="357" ht="15.75" customHeight="1">
      <c r="L357" s="277"/>
      <c r="M357" s="277"/>
      <c r="N357" s="277"/>
    </row>
    <row r="358" ht="15.75" customHeight="1">
      <c r="L358" s="277"/>
      <c r="M358" s="277"/>
      <c r="N358" s="277"/>
    </row>
    <row r="359" ht="15.75" customHeight="1">
      <c r="L359" s="277"/>
      <c r="M359" s="277"/>
      <c r="N359" s="277"/>
    </row>
    <row r="360" ht="15.75" customHeight="1">
      <c r="L360" s="277"/>
      <c r="M360" s="277"/>
      <c r="N360" s="277"/>
    </row>
    <row r="361" ht="15.75" customHeight="1">
      <c r="L361" s="277"/>
      <c r="M361" s="277"/>
      <c r="N361" s="277"/>
    </row>
    <row r="362" ht="15.75" customHeight="1">
      <c r="L362" s="277"/>
      <c r="M362" s="277"/>
      <c r="N362" s="277"/>
    </row>
    <row r="363" ht="15.75" customHeight="1">
      <c r="L363" s="277"/>
      <c r="M363" s="277"/>
      <c r="N363" s="277"/>
    </row>
    <row r="364" ht="15.75" customHeight="1">
      <c r="L364" s="277"/>
      <c r="M364" s="277"/>
      <c r="N364" s="277"/>
    </row>
    <row r="365" ht="15.75" customHeight="1">
      <c r="L365" s="277"/>
      <c r="M365" s="277"/>
      <c r="N365" s="277"/>
    </row>
    <row r="366" ht="15.75" customHeight="1">
      <c r="L366" s="277"/>
      <c r="M366" s="277"/>
      <c r="N366" s="277"/>
    </row>
    <row r="367" ht="15.75" customHeight="1">
      <c r="L367" s="277"/>
      <c r="M367" s="277"/>
      <c r="N367" s="277"/>
    </row>
    <row r="368" ht="15.75" customHeight="1">
      <c r="L368" s="277"/>
      <c r="M368" s="277"/>
      <c r="N368" s="277"/>
    </row>
    <row r="369" ht="15.75" customHeight="1">
      <c r="L369" s="277"/>
      <c r="M369" s="277"/>
      <c r="N369" s="277"/>
    </row>
    <row r="370" ht="15.75" customHeight="1">
      <c r="L370" s="277"/>
      <c r="M370" s="277"/>
      <c r="N370" s="277"/>
    </row>
    <row r="371" ht="15.75" customHeight="1">
      <c r="L371" s="277"/>
      <c r="M371" s="277"/>
      <c r="N371" s="277"/>
    </row>
    <row r="372" ht="15.75" customHeight="1">
      <c r="L372" s="277"/>
      <c r="M372" s="277"/>
      <c r="N372" s="277"/>
    </row>
    <row r="373" ht="15.75" customHeight="1">
      <c r="L373" s="277"/>
      <c r="M373" s="277"/>
      <c r="N373" s="277"/>
    </row>
    <row r="374" ht="15.75" customHeight="1">
      <c r="L374" s="277"/>
      <c r="M374" s="277"/>
      <c r="N374" s="277"/>
    </row>
    <row r="375" ht="15.75" customHeight="1">
      <c r="L375" s="277"/>
      <c r="M375" s="277"/>
      <c r="N375" s="277"/>
    </row>
    <row r="376" ht="15.75" customHeight="1">
      <c r="L376" s="277"/>
      <c r="M376" s="277"/>
      <c r="N376" s="277"/>
    </row>
    <row r="377" ht="15.75" customHeight="1">
      <c r="L377" s="277"/>
      <c r="M377" s="277"/>
      <c r="N377" s="277"/>
    </row>
    <row r="378" ht="15.75" customHeight="1">
      <c r="L378" s="277"/>
      <c r="M378" s="277"/>
      <c r="N378" s="277"/>
    </row>
    <row r="379" ht="15.75" customHeight="1">
      <c r="L379" s="277"/>
      <c r="M379" s="277"/>
      <c r="N379" s="277"/>
    </row>
    <row r="380" ht="15.75" customHeight="1">
      <c r="L380" s="277"/>
      <c r="M380" s="277"/>
      <c r="N380" s="277"/>
    </row>
    <row r="381" ht="15.75" customHeight="1">
      <c r="L381" s="277"/>
      <c r="M381" s="277"/>
      <c r="N381" s="277"/>
    </row>
    <row r="382" ht="15.75" customHeight="1">
      <c r="L382" s="277"/>
      <c r="M382" s="277"/>
      <c r="N382" s="277"/>
    </row>
    <row r="383" ht="15.75" customHeight="1">
      <c r="L383" s="277"/>
      <c r="M383" s="277"/>
      <c r="N383" s="277"/>
    </row>
    <row r="384" ht="15.75" customHeight="1">
      <c r="L384" s="277"/>
      <c r="M384" s="277"/>
      <c r="N384" s="277"/>
    </row>
    <row r="385" ht="15.75" customHeight="1">
      <c r="L385" s="277"/>
      <c r="M385" s="277"/>
      <c r="N385" s="277"/>
    </row>
    <row r="386" ht="15.75" customHeight="1">
      <c r="L386" s="277"/>
      <c r="M386" s="277"/>
      <c r="N386" s="277"/>
    </row>
    <row r="387" ht="15.75" customHeight="1">
      <c r="L387" s="277"/>
      <c r="M387" s="277"/>
      <c r="N387" s="277"/>
    </row>
    <row r="388" ht="15.75" customHeight="1">
      <c r="L388" s="277"/>
      <c r="M388" s="277"/>
      <c r="N388" s="277"/>
    </row>
    <row r="389" ht="15.75" customHeight="1">
      <c r="L389" s="277"/>
      <c r="M389" s="277"/>
      <c r="N389" s="277"/>
    </row>
    <row r="390" ht="15.75" customHeight="1">
      <c r="L390" s="277"/>
      <c r="M390" s="277"/>
      <c r="N390" s="277"/>
    </row>
    <row r="391" ht="15.75" customHeight="1">
      <c r="L391" s="277"/>
      <c r="M391" s="277"/>
      <c r="N391" s="277"/>
    </row>
    <row r="392" ht="15.75" customHeight="1">
      <c r="L392" s="277"/>
      <c r="M392" s="277"/>
      <c r="N392" s="277"/>
    </row>
    <row r="393" ht="15.75" customHeight="1">
      <c r="L393" s="277"/>
      <c r="M393" s="277"/>
      <c r="N393" s="277"/>
    </row>
    <row r="394" ht="15.75" customHeight="1">
      <c r="L394" s="277"/>
      <c r="M394" s="277"/>
      <c r="N394" s="277"/>
    </row>
    <row r="395" ht="15.75" customHeight="1">
      <c r="L395" s="277"/>
      <c r="M395" s="277"/>
      <c r="N395" s="277"/>
    </row>
    <row r="396" ht="15.75" customHeight="1">
      <c r="L396" s="277"/>
      <c r="M396" s="277"/>
      <c r="N396" s="277"/>
    </row>
    <row r="397" ht="15.75" customHeight="1">
      <c r="L397" s="277"/>
      <c r="M397" s="277"/>
      <c r="N397" s="277"/>
    </row>
    <row r="398" ht="15.75" customHeight="1">
      <c r="L398" s="277"/>
      <c r="M398" s="277"/>
      <c r="N398" s="277"/>
    </row>
    <row r="399" ht="15.75" customHeight="1">
      <c r="L399" s="277"/>
      <c r="M399" s="277"/>
      <c r="N399" s="277"/>
    </row>
    <row r="400" ht="15.75" customHeight="1">
      <c r="L400" s="277"/>
      <c r="M400" s="277"/>
      <c r="N400" s="277"/>
    </row>
    <row r="401" ht="15.75" customHeight="1">
      <c r="L401" s="277"/>
      <c r="M401" s="277"/>
      <c r="N401" s="277"/>
    </row>
    <row r="402" ht="15.75" customHeight="1">
      <c r="L402" s="277"/>
      <c r="M402" s="277"/>
      <c r="N402" s="277"/>
    </row>
    <row r="403" ht="15.75" customHeight="1">
      <c r="L403" s="277"/>
      <c r="M403" s="277"/>
      <c r="N403" s="277"/>
    </row>
    <row r="404" ht="15.75" customHeight="1">
      <c r="L404" s="277"/>
      <c r="M404" s="277"/>
      <c r="N404" s="277"/>
    </row>
    <row r="405" ht="15.75" customHeight="1">
      <c r="L405" s="277"/>
      <c r="M405" s="277"/>
      <c r="N405" s="277"/>
    </row>
    <row r="406" ht="15.75" customHeight="1">
      <c r="L406" s="277"/>
      <c r="M406" s="277"/>
      <c r="N406" s="277"/>
    </row>
    <row r="407" ht="15.75" customHeight="1">
      <c r="L407" s="277"/>
      <c r="M407" s="277"/>
      <c r="N407" s="277"/>
    </row>
    <row r="408" ht="15.75" customHeight="1">
      <c r="L408" s="277"/>
      <c r="M408" s="277"/>
      <c r="N408" s="277"/>
    </row>
    <row r="409" ht="15.75" customHeight="1">
      <c r="L409" s="277"/>
      <c r="M409" s="277"/>
      <c r="N409" s="277"/>
    </row>
    <row r="410" ht="15.75" customHeight="1">
      <c r="L410" s="277"/>
      <c r="M410" s="277"/>
      <c r="N410" s="277"/>
    </row>
    <row r="411" ht="15.75" customHeight="1">
      <c r="L411" s="277"/>
      <c r="M411" s="277"/>
      <c r="N411" s="277"/>
    </row>
    <row r="412" ht="15.75" customHeight="1">
      <c r="L412" s="277"/>
      <c r="M412" s="277"/>
      <c r="N412" s="277"/>
    </row>
    <row r="413" ht="15.75" customHeight="1">
      <c r="L413" s="277"/>
      <c r="M413" s="277"/>
      <c r="N413" s="277"/>
    </row>
    <row r="414" ht="15.75" customHeight="1">
      <c r="L414" s="277"/>
      <c r="M414" s="277"/>
      <c r="N414" s="277"/>
    </row>
    <row r="415" ht="15.75" customHeight="1">
      <c r="L415" s="277"/>
      <c r="M415" s="277"/>
      <c r="N415" s="277"/>
    </row>
    <row r="416" ht="15.75" customHeight="1">
      <c r="L416" s="277"/>
      <c r="M416" s="277"/>
      <c r="N416" s="277"/>
    </row>
    <row r="417" ht="15.75" customHeight="1">
      <c r="L417" s="277"/>
      <c r="M417" s="277"/>
      <c r="N417" s="277"/>
    </row>
    <row r="418" ht="15.75" customHeight="1">
      <c r="L418" s="277"/>
      <c r="M418" s="277"/>
      <c r="N418" s="277"/>
    </row>
    <row r="419" ht="15.75" customHeight="1">
      <c r="L419" s="277"/>
      <c r="M419" s="277"/>
      <c r="N419" s="277"/>
    </row>
    <row r="420" ht="15.75" customHeight="1">
      <c r="L420" s="277"/>
      <c r="M420" s="277"/>
      <c r="N420" s="277"/>
    </row>
    <row r="421" ht="15.75" customHeight="1">
      <c r="L421" s="277"/>
      <c r="M421" s="277"/>
      <c r="N421" s="277"/>
    </row>
    <row r="422" ht="15.75" customHeight="1">
      <c r="L422" s="277"/>
      <c r="M422" s="277"/>
      <c r="N422" s="277"/>
    </row>
    <row r="423" ht="15.75" customHeight="1">
      <c r="L423" s="277"/>
      <c r="M423" s="277"/>
      <c r="N423" s="277"/>
    </row>
    <row r="424" ht="15.75" customHeight="1">
      <c r="L424" s="277"/>
      <c r="M424" s="277"/>
      <c r="N424" s="277"/>
    </row>
    <row r="425" ht="15.75" customHeight="1">
      <c r="L425" s="277"/>
      <c r="M425" s="277"/>
      <c r="N425" s="277"/>
    </row>
    <row r="426" ht="15.75" customHeight="1">
      <c r="L426" s="277"/>
      <c r="M426" s="277"/>
      <c r="N426" s="277"/>
    </row>
    <row r="427" ht="15.75" customHeight="1">
      <c r="L427" s="277"/>
      <c r="M427" s="277"/>
      <c r="N427" s="277"/>
    </row>
    <row r="428" ht="15.75" customHeight="1">
      <c r="L428" s="277"/>
      <c r="M428" s="277"/>
      <c r="N428" s="277"/>
    </row>
    <row r="429" ht="15.75" customHeight="1">
      <c r="L429" s="277"/>
      <c r="M429" s="277"/>
      <c r="N429" s="277"/>
    </row>
    <row r="430" ht="15.75" customHeight="1">
      <c r="L430" s="277"/>
      <c r="M430" s="277"/>
      <c r="N430" s="277"/>
    </row>
    <row r="431" ht="15.75" customHeight="1">
      <c r="L431" s="277"/>
      <c r="M431" s="277"/>
      <c r="N431" s="277"/>
    </row>
    <row r="432" ht="15.75" customHeight="1">
      <c r="L432" s="277"/>
      <c r="M432" s="277"/>
      <c r="N432" s="277"/>
    </row>
    <row r="433" ht="15.75" customHeight="1">
      <c r="L433" s="277"/>
      <c r="M433" s="277"/>
      <c r="N433" s="277"/>
    </row>
    <row r="434" ht="15.75" customHeight="1">
      <c r="L434" s="277"/>
      <c r="M434" s="277"/>
      <c r="N434" s="277"/>
    </row>
    <row r="435" ht="15.75" customHeight="1">
      <c r="L435" s="277"/>
      <c r="M435" s="277"/>
      <c r="N435" s="277"/>
    </row>
    <row r="436" ht="15.75" customHeight="1">
      <c r="L436" s="277"/>
      <c r="M436" s="277"/>
      <c r="N436" s="277"/>
    </row>
    <row r="437" ht="15.75" customHeight="1">
      <c r="L437" s="277"/>
      <c r="M437" s="277"/>
      <c r="N437" s="277"/>
    </row>
    <row r="438" ht="15.75" customHeight="1">
      <c r="L438" s="277"/>
      <c r="M438" s="277"/>
      <c r="N438" s="277"/>
    </row>
    <row r="439" ht="15.75" customHeight="1">
      <c r="L439" s="277"/>
      <c r="M439" s="277"/>
      <c r="N439" s="277"/>
    </row>
    <row r="440" ht="15.75" customHeight="1">
      <c r="L440" s="277"/>
      <c r="M440" s="277"/>
      <c r="N440" s="277"/>
    </row>
    <row r="441" ht="15.75" customHeight="1">
      <c r="L441" s="277"/>
      <c r="M441" s="277"/>
      <c r="N441" s="277"/>
    </row>
    <row r="442" ht="15.75" customHeight="1">
      <c r="L442" s="277"/>
      <c r="M442" s="277"/>
      <c r="N442" s="277"/>
    </row>
    <row r="443" ht="15.75" customHeight="1">
      <c r="L443" s="277"/>
      <c r="M443" s="277"/>
      <c r="N443" s="277"/>
    </row>
    <row r="444" ht="15.75" customHeight="1">
      <c r="L444" s="277"/>
      <c r="M444" s="277"/>
      <c r="N444" s="277"/>
    </row>
    <row r="445" ht="15.75" customHeight="1">
      <c r="L445" s="277"/>
      <c r="M445" s="277"/>
      <c r="N445" s="277"/>
    </row>
    <row r="446" ht="15.75" customHeight="1">
      <c r="L446" s="277"/>
      <c r="M446" s="277"/>
      <c r="N446" s="277"/>
    </row>
    <row r="447" ht="15.75" customHeight="1">
      <c r="L447" s="277"/>
      <c r="M447" s="277"/>
      <c r="N447" s="277"/>
    </row>
    <row r="448" ht="15.75" customHeight="1">
      <c r="L448" s="277"/>
      <c r="M448" s="277"/>
      <c r="N448" s="277"/>
    </row>
    <row r="449" ht="15.75" customHeight="1">
      <c r="L449" s="277"/>
      <c r="M449" s="277"/>
      <c r="N449" s="277"/>
    </row>
    <row r="450" ht="15.75" customHeight="1">
      <c r="L450" s="277"/>
      <c r="M450" s="277"/>
      <c r="N450" s="277"/>
    </row>
    <row r="451" ht="15.75" customHeight="1">
      <c r="L451" s="277"/>
      <c r="M451" s="277"/>
      <c r="N451" s="277"/>
    </row>
    <row r="452" ht="15.75" customHeight="1">
      <c r="L452" s="277"/>
      <c r="M452" s="277"/>
      <c r="N452" s="277"/>
    </row>
    <row r="453" ht="15.75" customHeight="1">
      <c r="L453" s="277"/>
      <c r="M453" s="277"/>
      <c r="N453" s="277"/>
    </row>
    <row r="454" ht="15.75" customHeight="1">
      <c r="L454" s="277"/>
      <c r="M454" s="277"/>
      <c r="N454" s="277"/>
    </row>
    <row r="455" ht="15.75" customHeight="1">
      <c r="L455" s="277"/>
      <c r="M455" s="277"/>
      <c r="N455" s="277"/>
    </row>
    <row r="456" ht="15.75" customHeight="1">
      <c r="L456" s="277"/>
      <c r="M456" s="277"/>
      <c r="N456" s="277"/>
    </row>
    <row r="457" ht="15.75" customHeight="1">
      <c r="L457" s="277"/>
      <c r="M457" s="277"/>
      <c r="N457" s="277"/>
    </row>
    <row r="458" ht="15.75" customHeight="1">
      <c r="L458" s="277"/>
      <c r="M458" s="277"/>
      <c r="N458" s="277"/>
    </row>
    <row r="459" ht="15.75" customHeight="1">
      <c r="L459" s="277"/>
      <c r="M459" s="277"/>
      <c r="N459" s="277"/>
    </row>
    <row r="460" ht="15.75" customHeight="1">
      <c r="L460" s="277"/>
      <c r="M460" s="277"/>
      <c r="N460" s="277"/>
    </row>
    <row r="461" ht="15.75" customHeight="1">
      <c r="L461" s="277"/>
      <c r="M461" s="277"/>
      <c r="N461" s="277"/>
    </row>
    <row r="462" ht="15.75" customHeight="1">
      <c r="L462" s="277"/>
      <c r="M462" s="277"/>
      <c r="N462" s="277"/>
    </row>
    <row r="463" ht="15.75" customHeight="1">
      <c r="L463" s="277"/>
      <c r="M463" s="277"/>
      <c r="N463" s="277"/>
    </row>
    <row r="464" ht="15.75" customHeight="1">
      <c r="L464" s="277"/>
      <c r="M464" s="277"/>
      <c r="N464" s="277"/>
    </row>
    <row r="465" ht="15.75" customHeight="1">
      <c r="L465" s="277"/>
      <c r="M465" s="277"/>
      <c r="N465" s="277"/>
    </row>
    <row r="466" ht="15.75" customHeight="1">
      <c r="L466" s="277"/>
      <c r="M466" s="277"/>
      <c r="N466" s="277"/>
    </row>
    <row r="467" ht="15.75" customHeight="1">
      <c r="L467" s="277"/>
      <c r="M467" s="277"/>
      <c r="N467" s="277"/>
    </row>
    <row r="468" ht="15.75" customHeight="1">
      <c r="L468" s="277"/>
      <c r="M468" s="277"/>
      <c r="N468" s="277"/>
    </row>
    <row r="469" ht="15.75" customHeight="1">
      <c r="L469" s="277"/>
      <c r="M469" s="277"/>
      <c r="N469" s="277"/>
    </row>
    <row r="470" ht="15.75" customHeight="1">
      <c r="L470" s="277"/>
      <c r="M470" s="277"/>
      <c r="N470" s="277"/>
    </row>
    <row r="471" ht="15.75" customHeight="1">
      <c r="L471" s="277"/>
      <c r="M471" s="277"/>
      <c r="N471" s="277"/>
    </row>
    <row r="472" ht="15.75" customHeight="1">
      <c r="L472" s="277"/>
      <c r="M472" s="277"/>
      <c r="N472" s="277"/>
    </row>
    <row r="473" ht="15.75" customHeight="1">
      <c r="L473" s="277"/>
      <c r="M473" s="277"/>
      <c r="N473" s="277"/>
    </row>
    <row r="474" ht="15.75" customHeight="1">
      <c r="L474" s="277"/>
      <c r="M474" s="277"/>
      <c r="N474" s="277"/>
    </row>
    <row r="475" ht="15.75" customHeight="1">
      <c r="L475" s="277"/>
      <c r="M475" s="277"/>
      <c r="N475" s="277"/>
    </row>
    <row r="476" ht="15.75" customHeight="1">
      <c r="L476" s="277"/>
      <c r="M476" s="277"/>
      <c r="N476" s="277"/>
    </row>
    <row r="477" ht="15.75" customHeight="1">
      <c r="L477" s="277"/>
      <c r="M477" s="277"/>
      <c r="N477" s="277"/>
    </row>
    <row r="478" ht="15.75" customHeight="1">
      <c r="L478" s="277"/>
      <c r="M478" s="277"/>
      <c r="N478" s="277"/>
    </row>
    <row r="479" ht="15.75" customHeight="1">
      <c r="L479" s="277"/>
      <c r="M479" s="277"/>
      <c r="N479" s="277"/>
    </row>
    <row r="480" ht="15.75" customHeight="1">
      <c r="L480" s="277"/>
      <c r="M480" s="277"/>
      <c r="N480" s="277"/>
    </row>
    <row r="481" ht="15.75" customHeight="1">
      <c r="L481" s="277"/>
      <c r="M481" s="277"/>
      <c r="N481" s="277"/>
    </row>
    <row r="482" ht="15.75" customHeight="1">
      <c r="L482" s="277"/>
      <c r="M482" s="277"/>
      <c r="N482" s="277"/>
    </row>
    <row r="483" ht="15.75" customHeight="1">
      <c r="L483" s="277"/>
      <c r="M483" s="277"/>
      <c r="N483" s="277"/>
    </row>
    <row r="484" ht="15.75" customHeight="1">
      <c r="L484" s="277"/>
      <c r="M484" s="277"/>
      <c r="N484" s="277"/>
    </row>
    <row r="485" ht="15.75" customHeight="1">
      <c r="L485" s="277"/>
      <c r="M485" s="277"/>
      <c r="N485" s="277"/>
    </row>
    <row r="486" ht="15.75" customHeight="1">
      <c r="L486" s="277"/>
      <c r="M486" s="277"/>
      <c r="N486" s="277"/>
    </row>
    <row r="487" ht="15.75" customHeight="1">
      <c r="L487" s="277"/>
      <c r="M487" s="277"/>
      <c r="N487" s="277"/>
    </row>
    <row r="488" ht="15.75" customHeight="1">
      <c r="L488" s="277"/>
      <c r="M488" s="277"/>
      <c r="N488" s="277"/>
    </row>
    <row r="489" ht="15.75" customHeight="1">
      <c r="L489" s="277"/>
      <c r="M489" s="277"/>
      <c r="N489" s="277"/>
    </row>
    <row r="490" ht="15.75" customHeight="1">
      <c r="L490" s="277"/>
      <c r="M490" s="277"/>
      <c r="N490" s="277"/>
    </row>
    <row r="491" ht="15.75" customHeight="1">
      <c r="L491" s="277"/>
      <c r="M491" s="277"/>
      <c r="N491" s="277"/>
    </row>
    <row r="492" ht="15.75" customHeight="1">
      <c r="L492" s="277"/>
      <c r="M492" s="277"/>
      <c r="N492" s="277"/>
    </row>
    <row r="493" ht="15.75" customHeight="1">
      <c r="L493" s="277"/>
      <c r="M493" s="277"/>
      <c r="N493" s="277"/>
    </row>
    <row r="494" ht="15.75" customHeight="1">
      <c r="L494" s="277"/>
      <c r="M494" s="277"/>
      <c r="N494" s="277"/>
    </row>
    <row r="495" ht="15.75" customHeight="1">
      <c r="L495" s="277"/>
      <c r="M495" s="277"/>
      <c r="N495" s="277"/>
    </row>
    <row r="496" ht="15.75" customHeight="1">
      <c r="L496" s="277"/>
      <c r="M496" s="277"/>
      <c r="N496" s="277"/>
    </row>
    <row r="497" ht="15.75" customHeight="1">
      <c r="L497" s="277"/>
      <c r="M497" s="277"/>
      <c r="N497" s="277"/>
    </row>
    <row r="498" ht="15.75" customHeight="1">
      <c r="L498" s="277"/>
      <c r="M498" s="277"/>
      <c r="N498" s="277"/>
    </row>
    <row r="499" ht="15.75" customHeight="1">
      <c r="L499" s="277"/>
      <c r="M499" s="277"/>
      <c r="N499" s="277"/>
    </row>
    <row r="500" ht="15.75" customHeight="1">
      <c r="L500" s="277"/>
      <c r="M500" s="277"/>
      <c r="N500" s="277"/>
    </row>
    <row r="501" ht="15.75" customHeight="1">
      <c r="L501" s="277"/>
      <c r="M501" s="277"/>
      <c r="N501" s="277"/>
    </row>
    <row r="502" ht="15.75" customHeight="1">
      <c r="L502" s="277"/>
      <c r="M502" s="277"/>
      <c r="N502" s="277"/>
    </row>
    <row r="503" ht="15.75" customHeight="1">
      <c r="L503" s="277"/>
      <c r="M503" s="277"/>
      <c r="N503" s="277"/>
    </row>
    <row r="504" ht="15.75" customHeight="1">
      <c r="L504" s="277"/>
      <c r="M504" s="277"/>
      <c r="N504" s="277"/>
    </row>
    <row r="505" ht="15.75" customHeight="1">
      <c r="L505" s="277"/>
      <c r="M505" s="277"/>
      <c r="N505" s="277"/>
    </row>
    <row r="506" ht="15.75" customHeight="1">
      <c r="L506" s="277"/>
      <c r="M506" s="277"/>
      <c r="N506" s="277"/>
    </row>
    <row r="507" ht="15.75" customHeight="1">
      <c r="L507" s="277"/>
      <c r="M507" s="277"/>
      <c r="N507" s="277"/>
    </row>
    <row r="508" ht="15.75" customHeight="1">
      <c r="L508" s="277"/>
      <c r="M508" s="277"/>
      <c r="N508" s="277"/>
    </row>
    <row r="509" ht="15.75" customHeight="1">
      <c r="L509" s="277"/>
      <c r="M509" s="277"/>
      <c r="N509" s="277"/>
    </row>
    <row r="510" ht="15.75" customHeight="1">
      <c r="L510" s="277"/>
      <c r="M510" s="277"/>
      <c r="N510" s="277"/>
    </row>
    <row r="511" ht="15.75" customHeight="1">
      <c r="L511" s="277"/>
      <c r="M511" s="277"/>
      <c r="N511" s="277"/>
    </row>
    <row r="512" ht="15.75" customHeight="1">
      <c r="L512" s="277"/>
      <c r="M512" s="277"/>
      <c r="N512" s="277"/>
    </row>
    <row r="513" ht="15.75" customHeight="1">
      <c r="L513" s="277"/>
      <c r="M513" s="277"/>
      <c r="N513" s="277"/>
    </row>
    <row r="514" ht="15.75" customHeight="1">
      <c r="L514" s="277"/>
      <c r="M514" s="277"/>
      <c r="N514" s="277"/>
    </row>
    <row r="515" ht="15.75" customHeight="1">
      <c r="L515" s="277"/>
      <c r="M515" s="277"/>
      <c r="N515" s="277"/>
    </row>
    <row r="516" ht="15.75" customHeight="1">
      <c r="L516" s="277"/>
      <c r="M516" s="277"/>
      <c r="N516" s="277"/>
    </row>
    <row r="517" ht="15.75" customHeight="1">
      <c r="L517" s="277"/>
      <c r="M517" s="277"/>
      <c r="N517" s="277"/>
    </row>
    <row r="518" ht="15.75" customHeight="1">
      <c r="L518" s="277"/>
      <c r="M518" s="277"/>
      <c r="N518" s="277"/>
    </row>
    <row r="519" ht="15.75" customHeight="1">
      <c r="L519" s="277"/>
      <c r="M519" s="277"/>
      <c r="N519" s="277"/>
    </row>
    <row r="520" ht="15.75" customHeight="1">
      <c r="L520" s="277"/>
      <c r="M520" s="277"/>
      <c r="N520" s="277"/>
    </row>
    <row r="521" ht="15.75" customHeight="1">
      <c r="L521" s="277"/>
      <c r="M521" s="277"/>
      <c r="N521" s="277"/>
    </row>
    <row r="522" ht="15.75" customHeight="1">
      <c r="L522" s="277"/>
      <c r="M522" s="277"/>
      <c r="N522" s="277"/>
    </row>
    <row r="523" ht="15.75" customHeight="1">
      <c r="L523" s="277"/>
      <c r="M523" s="277"/>
      <c r="N523" s="277"/>
    </row>
    <row r="524" ht="15.75" customHeight="1">
      <c r="L524" s="277"/>
      <c r="M524" s="277"/>
      <c r="N524" s="277"/>
    </row>
    <row r="525" ht="15.75" customHeight="1">
      <c r="L525" s="277"/>
      <c r="M525" s="277"/>
      <c r="N525" s="277"/>
    </row>
    <row r="526" ht="15.75" customHeight="1">
      <c r="L526" s="277"/>
      <c r="M526" s="277"/>
      <c r="N526" s="277"/>
    </row>
    <row r="527" ht="15.75" customHeight="1">
      <c r="L527" s="277"/>
      <c r="M527" s="277"/>
      <c r="N527" s="277"/>
    </row>
    <row r="528" ht="15.75" customHeight="1">
      <c r="L528" s="277"/>
      <c r="M528" s="277"/>
      <c r="N528" s="277"/>
    </row>
    <row r="529" ht="15.75" customHeight="1">
      <c r="L529" s="277"/>
      <c r="M529" s="277"/>
      <c r="N529" s="277"/>
    </row>
    <row r="530" ht="15.75" customHeight="1">
      <c r="L530" s="277"/>
      <c r="M530" s="277"/>
      <c r="N530" s="277"/>
    </row>
    <row r="531" ht="15.75" customHeight="1">
      <c r="L531" s="277"/>
      <c r="M531" s="277"/>
      <c r="N531" s="277"/>
    </row>
    <row r="532" ht="15.75" customHeight="1">
      <c r="L532" s="277"/>
      <c r="M532" s="277"/>
      <c r="N532" s="277"/>
    </row>
    <row r="533" ht="15.75" customHeight="1">
      <c r="L533" s="277"/>
      <c r="M533" s="277"/>
      <c r="N533" s="277"/>
    </row>
    <row r="534" ht="15.75" customHeight="1">
      <c r="L534" s="277"/>
      <c r="M534" s="277"/>
      <c r="N534" s="277"/>
    </row>
    <row r="535" ht="15.75" customHeight="1">
      <c r="L535" s="277"/>
      <c r="M535" s="277"/>
      <c r="N535" s="277"/>
    </row>
    <row r="536" ht="15.75" customHeight="1">
      <c r="L536" s="277"/>
      <c r="M536" s="277"/>
      <c r="N536" s="277"/>
    </row>
    <row r="537" ht="15.75" customHeight="1">
      <c r="L537" s="277"/>
      <c r="M537" s="277"/>
      <c r="N537" s="277"/>
    </row>
    <row r="538" ht="15.75" customHeight="1">
      <c r="L538" s="277"/>
      <c r="M538" s="277"/>
      <c r="N538" s="277"/>
    </row>
    <row r="539" ht="15.75" customHeight="1">
      <c r="L539" s="277"/>
      <c r="M539" s="277"/>
      <c r="N539" s="277"/>
    </row>
    <row r="540" ht="15.75" customHeight="1">
      <c r="L540" s="277"/>
      <c r="M540" s="277"/>
      <c r="N540" s="277"/>
    </row>
    <row r="541" ht="15.75" customHeight="1">
      <c r="L541" s="277"/>
      <c r="M541" s="277"/>
      <c r="N541" s="277"/>
    </row>
    <row r="542" ht="15.75" customHeight="1">
      <c r="L542" s="277"/>
      <c r="M542" s="277"/>
      <c r="N542" s="277"/>
    </row>
    <row r="543" ht="15.75" customHeight="1">
      <c r="L543" s="277"/>
      <c r="M543" s="277"/>
      <c r="N543" s="277"/>
    </row>
    <row r="544" ht="15.75" customHeight="1">
      <c r="L544" s="277"/>
      <c r="M544" s="277"/>
      <c r="N544" s="277"/>
    </row>
    <row r="545" ht="15.75" customHeight="1">
      <c r="L545" s="277"/>
      <c r="M545" s="277"/>
      <c r="N545" s="277"/>
    </row>
    <row r="546" ht="15.75" customHeight="1">
      <c r="L546" s="277"/>
      <c r="M546" s="277"/>
      <c r="N546" s="277"/>
    </row>
    <row r="547" ht="15.75" customHeight="1">
      <c r="L547" s="277"/>
      <c r="M547" s="277"/>
      <c r="N547" s="277"/>
    </row>
    <row r="548" ht="15.75" customHeight="1">
      <c r="L548" s="277"/>
      <c r="M548" s="277"/>
      <c r="N548" s="277"/>
    </row>
    <row r="549" ht="15.75" customHeight="1">
      <c r="L549" s="277"/>
      <c r="M549" s="277"/>
      <c r="N549" s="277"/>
    </row>
    <row r="550" ht="15.75" customHeight="1">
      <c r="L550" s="277"/>
      <c r="M550" s="277"/>
      <c r="N550" s="277"/>
    </row>
    <row r="551" ht="15.75" customHeight="1">
      <c r="L551" s="277"/>
      <c r="M551" s="277"/>
      <c r="N551" s="277"/>
    </row>
    <row r="552" ht="15.75" customHeight="1">
      <c r="L552" s="277"/>
      <c r="M552" s="277"/>
      <c r="N552" s="277"/>
    </row>
    <row r="553" ht="15.75" customHeight="1">
      <c r="L553" s="277"/>
      <c r="M553" s="277"/>
      <c r="N553" s="277"/>
    </row>
    <row r="554" ht="15.75" customHeight="1">
      <c r="L554" s="277"/>
      <c r="M554" s="277"/>
      <c r="N554" s="277"/>
    </row>
    <row r="555" ht="15.75" customHeight="1">
      <c r="L555" s="277"/>
      <c r="M555" s="277"/>
      <c r="N555" s="277"/>
    </row>
    <row r="556" ht="15.75" customHeight="1">
      <c r="L556" s="277"/>
      <c r="M556" s="277"/>
      <c r="N556" s="277"/>
    </row>
    <row r="557" ht="15.75" customHeight="1">
      <c r="L557" s="277"/>
      <c r="M557" s="277"/>
      <c r="N557" s="277"/>
    </row>
    <row r="558" ht="15.75" customHeight="1">
      <c r="L558" s="277"/>
      <c r="M558" s="277"/>
      <c r="N558" s="277"/>
    </row>
    <row r="559" ht="15.75" customHeight="1">
      <c r="L559" s="277"/>
      <c r="M559" s="277"/>
      <c r="N559" s="277"/>
    </row>
    <row r="560" ht="15.75" customHeight="1">
      <c r="L560" s="277"/>
      <c r="M560" s="277"/>
      <c r="N560" s="277"/>
    </row>
    <row r="561" ht="15.75" customHeight="1">
      <c r="L561" s="277"/>
      <c r="M561" s="277"/>
      <c r="N561" s="277"/>
    </row>
    <row r="562" ht="15.75" customHeight="1">
      <c r="L562" s="277"/>
      <c r="M562" s="277"/>
      <c r="N562" s="277"/>
    </row>
    <row r="563" ht="15.75" customHeight="1">
      <c r="L563" s="277"/>
      <c r="M563" s="277"/>
      <c r="N563" s="277"/>
    </row>
    <row r="564" ht="15.75" customHeight="1">
      <c r="L564" s="277"/>
      <c r="M564" s="277"/>
      <c r="N564" s="277"/>
    </row>
    <row r="565" ht="15.75" customHeight="1">
      <c r="L565" s="277"/>
      <c r="M565" s="277"/>
      <c r="N565" s="277"/>
    </row>
    <row r="566" ht="15.75" customHeight="1">
      <c r="L566" s="277"/>
      <c r="M566" s="277"/>
      <c r="N566" s="277"/>
    </row>
    <row r="567" ht="15.75" customHeight="1">
      <c r="L567" s="277"/>
      <c r="M567" s="277"/>
      <c r="N567" s="277"/>
    </row>
    <row r="568" ht="15.75" customHeight="1">
      <c r="L568" s="277"/>
      <c r="M568" s="277"/>
      <c r="N568" s="277"/>
    </row>
    <row r="569" ht="15.75" customHeight="1">
      <c r="L569" s="277"/>
      <c r="M569" s="277"/>
      <c r="N569" s="277"/>
    </row>
    <row r="570" ht="15.75" customHeight="1">
      <c r="L570" s="277"/>
      <c r="M570" s="277"/>
      <c r="N570" s="277"/>
    </row>
    <row r="571" ht="15.75" customHeight="1">
      <c r="L571" s="277"/>
      <c r="M571" s="277"/>
      <c r="N571" s="277"/>
    </row>
    <row r="572" ht="15.75" customHeight="1">
      <c r="L572" s="277"/>
      <c r="M572" s="277"/>
      <c r="N572" s="277"/>
    </row>
    <row r="573" ht="15.75" customHeight="1">
      <c r="L573" s="277"/>
      <c r="M573" s="277"/>
      <c r="N573" s="277"/>
    </row>
    <row r="574" ht="15.75" customHeight="1">
      <c r="L574" s="277"/>
      <c r="M574" s="277"/>
      <c r="N574" s="277"/>
    </row>
    <row r="575" ht="15.75" customHeight="1">
      <c r="L575" s="277"/>
      <c r="M575" s="277"/>
      <c r="N575" s="277"/>
    </row>
    <row r="576" ht="15.75" customHeight="1">
      <c r="L576" s="277"/>
      <c r="M576" s="277"/>
      <c r="N576" s="277"/>
    </row>
    <row r="577" ht="15.75" customHeight="1">
      <c r="L577" s="277"/>
      <c r="M577" s="277"/>
      <c r="N577" s="277"/>
    </row>
    <row r="578" ht="15.75" customHeight="1">
      <c r="L578" s="277"/>
      <c r="M578" s="277"/>
      <c r="N578" s="277"/>
    </row>
    <row r="579" ht="15.75" customHeight="1">
      <c r="L579" s="277"/>
      <c r="M579" s="277"/>
      <c r="N579" s="277"/>
    </row>
    <row r="580" ht="15.75" customHeight="1">
      <c r="L580" s="277"/>
      <c r="M580" s="277"/>
      <c r="N580" s="277"/>
    </row>
    <row r="581" ht="15.75" customHeight="1">
      <c r="L581" s="277"/>
      <c r="M581" s="277"/>
      <c r="N581" s="277"/>
    </row>
    <row r="582" ht="15.75" customHeight="1">
      <c r="L582" s="277"/>
      <c r="M582" s="277"/>
      <c r="N582" s="277"/>
    </row>
    <row r="583" ht="15.75" customHeight="1">
      <c r="L583" s="277"/>
      <c r="M583" s="277"/>
      <c r="N583" s="277"/>
    </row>
    <row r="584" ht="15.75" customHeight="1">
      <c r="L584" s="277"/>
      <c r="M584" s="277"/>
      <c r="N584" s="277"/>
    </row>
    <row r="585" ht="15.75" customHeight="1">
      <c r="L585" s="277"/>
      <c r="M585" s="277"/>
      <c r="N585" s="277"/>
    </row>
    <row r="586" ht="15.75" customHeight="1">
      <c r="L586" s="277"/>
      <c r="M586" s="277"/>
      <c r="N586" s="277"/>
    </row>
    <row r="587" ht="15.75" customHeight="1">
      <c r="L587" s="277"/>
      <c r="M587" s="277"/>
      <c r="N587" s="277"/>
    </row>
    <row r="588" ht="15.75" customHeight="1">
      <c r="L588" s="277"/>
      <c r="M588" s="277"/>
      <c r="N588" s="277"/>
    </row>
    <row r="589" ht="15.75" customHeight="1">
      <c r="L589" s="277"/>
      <c r="M589" s="277"/>
      <c r="N589" s="277"/>
    </row>
    <row r="590" ht="15.75" customHeight="1">
      <c r="L590" s="277"/>
      <c r="M590" s="277"/>
      <c r="N590" s="277"/>
    </row>
    <row r="591" ht="15.75" customHeight="1">
      <c r="L591" s="277"/>
      <c r="M591" s="277"/>
      <c r="N591" s="277"/>
    </row>
    <row r="592" ht="15.75" customHeight="1">
      <c r="L592" s="277"/>
      <c r="M592" s="277"/>
      <c r="N592" s="277"/>
    </row>
    <row r="593" ht="15.75" customHeight="1">
      <c r="L593" s="277"/>
      <c r="M593" s="277"/>
      <c r="N593" s="277"/>
    </row>
    <row r="594" ht="15.75" customHeight="1">
      <c r="L594" s="277"/>
      <c r="M594" s="277"/>
      <c r="N594" s="277"/>
    </row>
    <row r="595" ht="15.75" customHeight="1">
      <c r="L595" s="277"/>
      <c r="M595" s="277"/>
      <c r="N595" s="277"/>
    </row>
    <row r="596" ht="15.75" customHeight="1">
      <c r="L596" s="277"/>
      <c r="M596" s="277"/>
      <c r="N596" s="277"/>
    </row>
    <row r="597" ht="15.75" customHeight="1">
      <c r="L597" s="277"/>
      <c r="M597" s="277"/>
      <c r="N597" s="277"/>
    </row>
    <row r="598" ht="15.75" customHeight="1">
      <c r="L598" s="277"/>
      <c r="M598" s="277"/>
      <c r="N598" s="277"/>
    </row>
    <row r="599" ht="15.75" customHeight="1">
      <c r="L599" s="277"/>
      <c r="M599" s="277"/>
      <c r="N599" s="277"/>
    </row>
    <row r="600" ht="15.75" customHeight="1">
      <c r="L600" s="277"/>
      <c r="M600" s="277"/>
      <c r="N600" s="277"/>
    </row>
    <row r="601" ht="15.75" customHeight="1">
      <c r="L601" s="277"/>
      <c r="M601" s="277"/>
      <c r="N601" s="277"/>
    </row>
    <row r="602" ht="15.75" customHeight="1">
      <c r="L602" s="277"/>
      <c r="M602" s="277"/>
      <c r="N602" s="277"/>
    </row>
    <row r="603" ht="15.75" customHeight="1">
      <c r="L603" s="277"/>
      <c r="M603" s="277"/>
      <c r="N603" s="277"/>
    </row>
    <row r="604" ht="15.75" customHeight="1">
      <c r="L604" s="277"/>
      <c r="M604" s="277"/>
      <c r="N604" s="277"/>
    </row>
    <row r="605" ht="15.75" customHeight="1">
      <c r="L605" s="277"/>
      <c r="M605" s="277"/>
      <c r="N605" s="277"/>
    </row>
    <row r="606" ht="15.75" customHeight="1">
      <c r="L606" s="277"/>
      <c r="M606" s="277"/>
      <c r="N606" s="277"/>
    </row>
    <row r="607" ht="15.75" customHeight="1">
      <c r="L607" s="277"/>
      <c r="M607" s="277"/>
      <c r="N607" s="277"/>
    </row>
    <row r="608" ht="15.75" customHeight="1">
      <c r="L608" s="277"/>
      <c r="M608" s="277"/>
      <c r="N608" s="277"/>
    </row>
    <row r="609" ht="15.75" customHeight="1">
      <c r="L609" s="277"/>
      <c r="M609" s="277"/>
      <c r="N609" s="277"/>
    </row>
    <row r="610" ht="15.75" customHeight="1">
      <c r="L610" s="277"/>
      <c r="M610" s="277"/>
      <c r="N610" s="277"/>
    </row>
    <row r="611" ht="15.75" customHeight="1">
      <c r="L611" s="277"/>
      <c r="M611" s="277"/>
      <c r="N611" s="277"/>
    </row>
    <row r="612" ht="15.75" customHeight="1">
      <c r="L612" s="277"/>
      <c r="M612" s="277"/>
      <c r="N612" s="277"/>
    </row>
    <row r="613" ht="15.75" customHeight="1">
      <c r="L613" s="277"/>
      <c r="M613" s="277"/>
      <c r="N613" s="277"/>
    </row>
    <row r="614" ht="15.75" customHeight="1">
      <c r="L614" s="277"/>
      <c r="M614" s="277"/>
      <c r="N614" s="277"/>
    </row>
    <row r="615" ht="15.75" customHeight="1">
      <c r="L615" s="277"/>
      <c r="M615" s="277"/>
      <c r="N615" s="277"/>
    </row>
    <row r="616" ht="15.75" customHeight="1">
      <c r="L616" s="277"/>
      <c r="M616" s="277"/>
      <c r="N616" s="277"/>
    </row>
    <row r="617" ht="15.75" customHeight="1">
      <c r="L617" s="277"/>
      <c r="M617" s="277"/>
      <c r="N617" s="277"/>
    </row>
    <row r="618" ht="15.75" customHeight="1">
      <c r="L618" s="277"/>
      <c r="M618" s="277"/>
      <c r="N618" s="277"/>
    </row>
    <row r="619" ht="15.75" customHeight="1">
      <c r="L619" s="277"/>
      <c r="M619" s="277"/>
      <c r="N619" s="277"/>
    </row>
    <row r="620" ht="15.75" customHeight="1">
      <c r="L620" s="277"/>
      <c r="M620" s="277"/>
      <c r="N620" s="277"/>
    </row>
    <row r="621" ht="15.75" customHeight="1">
      <c r="L621" s="277"/>
      <c r="M621" s="277"/>
      <c r="N621" s="277"/>
    </row>
    <row r="622" ht="15.75" customHeight="1">
      <c r="L622" s="277"/>
      <c r="M622" s="277"/>
      <c r="N622" s="277"/>
    </row>
    <row r="623" ht="15.75" customHeight="1">
      <c r="L623" s="277"/>
      <c r="M623" s="277"/>
      <c r="N623" s="277"/>
    </row>
    <row r="624" ht="15.75" customHeight="1">
      <c r="L624" s="277"/>
      <c r="M624" s="277"/>
      <c r="N624" s="277"/>
    </row>
    <row r="625" ht="15.75" customHeight="1">
      <c r="L625" s="277"/>
      <c r="M625" s="277"/>
      <c r="N625" s="277"/>
    </row>
    <row r="626" ht="15.75" customHeight="1">
      <c r="L626" s="277"/>
      <c r="M626" s="277"/>
      <c r="N626" s="277"/>
    </row>
    <row r="627" ht="15.75" customHeight="1">
      <c r="L627" s="277"/>
      <c r="M627" s="277"/>
      <c r="N627" s="277"/>
    </row>
    <row r="628" ht="15.75" customHeight="1">
      <c r="L628" s="277"/>
      <c r="M628" s="277"/>
      <c r="N628" s="277"/>
    </row>
    <row r="629" ht="15.75" customHeight="1">
      <c r="L629" s="277"/>
      <c r="M629" s="277"/>
      <c r="N629" s="277"/>
    </row>
    <row r="630" ht="15.75" customHeight="1">
      <c r="L630" s="277"/>
      <c r="M630" s="277"/>
      <c r="N630" s="277"/>
    </row>
    <row r="631" ht="15.75" customHeight="1">
      <c r="L631" s="277"/>
      <c r="M631" s="277"/>
      <c r="N631" s="277"/>
    </row>
    <row r="632" ht="15.75" customHeight="1">
      <c r="L632" s="277"/>
      <c r="M632" s="277"/>
      <c r="N632" s="277"/>
    </row>
    <row r="633" ht="15.75" customHeight="1">
      <c r="L633" s="277"/>
      <c r="M633" s="277"/>
      <c r="N633" s="277"/>
    </row>
    <row r="634" ht="15.75" customHeight="1">
      <c r="L634" s="277"/>
      <c r="M634" s="277"/>
      <c r="N634" s="277"/>
    </row>
    <row r="635" ht="15.75" customHeight="1">
      <c r="L635" s="277"/>
      <c r="M635" s="277"/>
      <c r="N635" s="277"/>
    </row>
    <row r="636" ht="15.75" customHeight="1">
      <c r="L636" s="277"/>
      <c r="M636" s="277"/>
      <c r="N636" s="277"/>
    </row>
    <row r="637" ht="15.75" customHeight="1">
      <c r="L637" s="277"/>
      <c r="M637" s="277"/>
      <c r="N637" s="277"/>
    </row>
    <row r="638" ht="15.75" customHeight="1">
      <c r="L638" s="277"/>
      <c r="M638" s="277"/>
      <c r="N638" s="277"/>
    </row>
    <row r="639" ht="15.75" customHeight="1">
      <c r="L639" s="277"/>
      <c r="M639" s="277"/>
      <c r="N639" s="277"/>
    </row>
    <row r="640" ht="15.75" customHeight="1">
      <c r="L640" s="277"/>
      <c r="M640" s="277"/>
      <c r="N640" s="277"/>
    </row>
    <row r="641" ht="15.75" customHeight="1">
      <c r="L641" s="277"/>
      <c r="M641" s="277"/>
      <c r="N641" s="277"/>
    </row>
    <row r="642" ht="15.75" customHeight="1">
      <c r="L642" s="277"/>
      <c r="M642" s="277"/>
      <c r="N642" s="277"/>
    </row>
    <row r="643" ht="15.75" customHeight="1">
      <c r="L643" s="277"/>
      <c r="M643" s="277"/>
      <c r="N643" s="277"/>
    </row>
    <row r="644" ht="15.75" customHeight="1">
      <c r="L644" s="277"/>
      <c r="M644" s="277"/>
      <c r="N644" s="277"/>
    </row>
    <row r="645" ht="15.75" customHeight="1">
      <c r="L645" s="277"/>
      <c r="M645" s="277"/>
      <c r="N645" s="277"/>
    </row>
    <row r="646" ht="15.75" customHeight="1">
      <c r="L646" s="277"/>
      <c r="M646" s="277"/>
      <c r="N646" s="277"/>
    </row>
    <row r="647" ht="15.75" customHeight="1">
      <c r="L647" s="277"/>
      <c r="M647" s="277"/>
      <c r="N647" s="277"/>
    </row>
    <row r="648" ht="15.75" customHeight="1">
      <c r="L648" s="277"/>
      <c r="M648" s="277"/>
      <c r="N648" s="277"/>
    </row>
    <row r="649" ht="15.75" customHeight="1">
      <c r="L649" s="277"/>
      <c r="M649" s="277"/>
      <c r="N649" s="277"/>
    </row>
    <row r="650" ht="15.75" customHeight="1">
      <c r="L650" s="277"/>
      <c r="M650" s="277"/>
      <c r="N650" s="277"/>
    </row>
    <row r="651" ht="15.75" customHeight="1">
      <c r="L651" s="277"/>
      <c r="M651" s="277"/>
      <c r="N651" s="277"/>
    </row>
    <row r="652" ht="15.75" customHeight="1">
      <c r="L652" s="277"/>
      <c r="M652" s="277"/>
      <c r="N652" s="277"/>
    </row>
    <row r="653" ht="15.75" customHeight="1">
      <c r="L653" s="277"/>
      <c r="M653" s="277"/>
      <c r="N653" s="277"/>
    </row>
    <row r="654" ht="15.75" customHeight="1">
      <c r="L654" s="277"/>
      <c r="M654" s="277"/>
      <c r="N654" s="277"/>
    </row>
    <row r="655" ht="15.75" customHeight="1">
      <c r="L655" s="277"/>
      <c r="M655" s="277"/>
      <c r="N655" s="277"/>
    </row>
    <row r="656" ht="15.75" customHeight="1">
      <c r="L656" s="277"/>
      <c r="M656" s="277"/>
      <c r="N656" s="277"/>
    </row>
    <row r="657" ht="15.75" customHeight="1">
      <c r="L657" s="277"/>
      <c r="M657" s="277"/>
      <c r="N657" s="277"/>
    </row>
    <row r="658" ht="15.75" customHeight="1">
      <c r="L658" s="277"/>
      <c r="M658" s="277"/>
      <c r="N658" s="277"/>
    </row>
    <row r="659" ht="15.75" customHeight="1">
      <c r="L659" s="277"/>
      <c r="M659" s="277"/>
      <c r="N659" s="277"/>
    </row>
    <row r="660" ht="15.75" customHeight="1">
      <c r="L660" s="277"/>
      <c r="M660" s="277"/>
      <c r="N660" s="277"/>
    </row>
    <row r="661" ht="15.75" customHeight="1">
      <c r="L661" s="277"/>
      <c r="M661" s="277"/>
      <c r="N661" s="277"/>
    </row>
    <row r="662" ht="15.75" customHeight="1">
      <c r="L662" s="277"/>
      <c r="M662" s="277"/>
      <c r="N662" s="277"/>
    </row>
    <row r="663" ht="15.75" customHeight="1">
      <c r="L663" s="277"/>
      <c r="M663" s="277"/>
      <c r="N663" s="277"/>
    </row>
    <row r="664" ht="15.75" customHeight="1">
      <c r="L664" s="277"/>
      <c r="M664" s="277"/>
      <c r="N664" s="277"/>
    </row>
    <row r="665" ht="15.75" customHeight="1">
      <c r="L665" s="277"/>
      <c r="M665" s="277"/>
      <c r="N665" s="277"/>
    </row>
    <row r="666" ht="15.75" customHeight="1">
      <c r="L666" s="277"/>
      <c r="M666" s="277"/>
      <c r="N666" s="277"/>
    </row>
    <row r="667" ht="15.75" customHeight="1">
      <c r="L667" s="277"/>
      <c r="M667" s="277"/>
      <c r="N667" s="277"/>
    </row>
    <row r="668" ht="15.75" customHeight="1">
      <c r="L668" s="277"/>
      <c r="M668" s="277"/>
      <c r="N668" s="277"/>
    </row>
    <row r="669" ht="15.75" customHeight="1">
      <c r="L669" s="277"/>
      <c r="M669" s="277"/>
      <c r="N669" s="277"/>
    </row>
    <row r="670" ht="15.75" customHeight="1">
      <c r="L670" s="277"/>
      <c r="M670" s="277"/>
      <c r="N670" s="277"/>
    </row>
    <row r="671" ht="15.75" customHeight="1">
      <c r="L671" s="277"/>
      <c r="M671" s="277"/>
      <c r="N671" s="277"/>
    </row>
    <row r="672" ht="15.75" customHeight="1">
      <c r="L672" s="277"/>
      <c r="M672" s="277"/>
      <c r="N672" s="277"/>
    </row>
    <row r="673" ht="15.75" customHeight="1">
      <c r="L673" s="277"/>
      <c r="M673" s="277"/>
      <c r="N673" s="277"/>
    </row>
    <row r="674" ht="15.75" customHeight="1">
      <c r="L674" s="277"/>
      <c r="M674" s="277"/>
      <c r="N674" s="277"/>
    </row>
    <row r="675" ht="15.75" customHeight="1">
      <c r="L675" s="277"/>
      <c r="M675" s="277"/>
      <c r="N675" s="277"/>
    </row>
    <row r="676" ht="15.75" customHeight="1">
      <c r="L676" s="277"/>
      <c r="M676" s="277"/>
      <c r="N676" s="277"/>
    </row>
    <row r="677" ht="15.75" customHeight="1">
      <c r="L677" s="277"/>
      <c r="M677" s="277"/>
      <c r="N677" s="277"/>
    </row>
    <row r="678" ht="15.75" customHeight="1">
      <c r="L678" s="277"/>
      <c r="M678" s="277"/>
      <c r="N678" s="277"/>
    </row>
    <row r="679" ht="15.75" customHeight="1">
      <c r="L679" s="277"/>
      <c r="M679" s="277"/>
      <c r="N679" s="277"/>
    </row>
    <row r="680" ht="15.75" customHeight="1">
      <c r="L680" s="277"/>
      <c r="M680" s="277"/>
      <c r="N680" s="277"/>
    </row>
    <row r="681" ht="15.75" customHeight="1">
      <c r="L681" s="277"/>
      <c r="M681" s="277"/>
      <c r="N681" s="277"/>
    </row>
    <row r="682" ht="15.75" customHeight="1">
      <c r="L682" s="277"/>
      <c r="M682" s="277"/>
      <c r="N682" s="277"/>
    </row>
    <row r="683" ht="15.75" customHeight="1">
      <c r="L683" s="277"/>
      <c r="M683" s="277"/>
      <c r="N683" s="277"/>
    </row>
    <row r="684" ht="15.75" customHeight="1">
      <c r="L684" s="277"/>
      <c r="M684" s="277"/>
      <c r="N684" s="277"/>
    </row>
    <row r="685" ht="15.75" customHeight="1">
      <c r="L685" s="277"/>
      <c r="M685" s="277"/>
      <c r="N685" s="277"/>
    </row>
    <row r="686" ht="15.75" customHeight="1">
      <c r="L686" s="277"/>
      <c r="M686" s="277"/>
      <c r="N686" s="277"/>
    </row>
    <row r="687" ht="15.75" customHeight="1">
      <c r="L687" s="277"/>
      <c r="M687" s="277"/>
      <c r="N687" s="277"/>
    </row>
    <row r="688" ht="15.75" customHeight="1">
      <c r="L688" s="277"/>
      <c r="M688" s="277"/>
      <c r="N688" s="277"/>
    </row>
    <row r="689" ht="15.75" customHeight="1">
      <c r="L689" s="277"/>
      <c r="M689" s="277"/>
      <c r="N689" s="277"/>
    </row>
    <row r="690" ht="15.75" customHeight="1">
      <c r="L690" s="277"/>
      <c r="M690" s="277"/>
      <c r="N690" s="277"/>
    </row>
    <row r="691" ht="15.75" customHeight="1">
      <c r="L691" s="277"/>
      <c r="M691" s="277"/>
      <c r="N691" s="277"/>
    </row>
    <row r="692" ht="15.75" customHeight="1">
      <c r="L692" s="277"/>
      <c r="M692" s="277"/>
      <c r="N692" s="277"/>
    </row>
    <row r="693" ht="15.75" customHeight="1">
      <c r="L693" s="277"/>
      <c r="M693" s="277"/>
      <c r="N693" s="277"/>
    </row>
    <row r="694" ht="15.75" customHeight="1">
      <c r="L694" s="277"/>
      <c r="M694" s="277"/>
      <c r="N694" s="277"/>
    </row>
    <row r="695" ht="15.75" customHeight="1">
      <c r="L695" s="277"/>
      <c r="M695" s="277"/>
      <c r="N695" s="277"/>
    </row>
    <row r="696" ht="15.75" customHeight="1">
      <c r="L696" s="277"/>
      <c r="M696" s="277"/>
      <c r="N696" s="277"/>
    </row>
    <row r="697" ht="15.75" customHeight="1">
      <c r="L697" s="277"/>
      <c r="M697" s="277"/>
      <c r="N697" s="277"/>
    </row>
    <row r="698" ht="15.75" customHeight="1">
      <c r="L698" s="277"/>
      <c r="M698" s="277"/>
      <c r="N698" s="277"/>
    </row>
    <row r="699" ht="15.75" customHeight="1">
      <c r="L699" s="277"/>
      <c r="M699" s="277"/>
      <c r="N699" s="277"/>
    </row>
    <row r="700" ht="15.75" customHeight="1">
      <c r="L700" s="277"/>
      <c r="M700" s="277"/>
      <c r="N700" s="277"/>
    </row>
    <row r="701" ht="15.75" customHeight="1">
      <c r="L701" s="277"/>
      <c r="M701" s="277"/>
      <c r="N701" s="277"/>
    </row>
    <row r="702" ht="15.75" customHeight="1">
      <c r="L702" s="277"/>
      <c r="M702" s="277"/>
      <c r="N702" s="277"/>
    </row>
    <row r="703" ht="15.75" customHeight="1">
      <c r="L703" s="277"/>
      <c r="M703" s="277"/>
      <c r="N703" s="277"/>
    </row>
    <row r="704" ht="15.75" customHeight="1">
      <c r="L704" s="277"/>
      <c r="M704" s="277"/>
      <c r="N704" s="277"/>
    </row>
    <row r="705" ht="15.75" customHeight="1">
      <c r="L705" s="277"/>
      <c r="M705" s="277"/>
      <c r="N705" s="277"/>
    </row>
    <row r="706" ht="15.75" customHeight="1">
      <c r="L706" s="277"/>
      <c r="M706" s="277"/>
      <c r="N706" s="277"/>
    </row>
    <row r="707" ht="15.75" customHeight="1">
      <c r="L707" s="277"/>
      <c r="M707" s="277"/>
      <c r="N707" s="277"/>
    </row>
    <row r="708" ht="15.75" customHeight="1">
      <c r="L708" s="277"/>
      <c r="M708" s="277"/>
      <c r="N708" s="277"/>
    </row>
    <row r="709" ht="15.75" customHeight="1">
      <c r="L709" s="277"/>
      <c r="M709" s="277"/>
      <c r="N709" s="277"/>
    </row>
    <row r="710" ht="15.75" customHeight="1">
      <c r="L710" s="277"/>
      <c r="M710" s="277"/>
      <c r="N710" s="277"/>
    </row>
    <row r="711" ht="15.75" customHeight="1">
      <c r="L711" s="277"/>
      <c r="M711" s="277"/>
      <c r="N711" s="277"/>
    </row>
    <row r="712" ht="15.75" customHeight="1">
      <c r="L712" s="277"/>
      <c r="M712" s="277"/>
      <c r="N712" s="277"/>
    </row>
    <row r="713" ht="15.75" customHeight="1">
      <c r="L713" s="277"/>
      <c r="M713" s="277"/>
      <c r="N713" s="277"/>
    </row>
    <row r="714" ht="15.75" customHeight="1">
      <c r="L714" s="277"/>
      <c r="M714" s="277"/>
      <c r="N714" s="277"/>
    </row>
    <row r="715" ht="15.75" customHeight="1">
      <c r="L715" s="277"/>
      <c r="M715" s="277"/>
      <c r="N715" s="277"/>
    </row>
    <row r="716" ht="15.75" customHeight="1">
      <c r="L716" s="277"/>
      <c r="M716" s="277"/>
      <c r="N716" s="277"/>
    </row>
    <row r="717" ht="15.75" customHeight="1">
      <c r="L717" s="277"/>
      <c r="M717" s="277"/>
      <c r="N717" s="277"/>
    </row>
    <row r="718" ht="15.75" customHeight="1">
      <c r="L718" s="277"/>
      <c r="M718" s="277"/>
      <c r="N718" s="277"/>
    </row>
    <row r="719" ht="15.75" customHeight="1">
      <c r="L719" s="277"/>
      <c r="M719" s="277"/>
      <c r="N719" s="277"/>
    </row>
    <row r="720" ht="15.75" customHeight="1">
      <c r="L720" s="277"/>
      <c r="M720" s="277"/>
      <c r="N720" s="277"/>
    </row>
    <row r="721" ht="15.75" customHeight="1">
      <c r="L721" s="277"/>
      <c r="M721" s="277"/>
      <c r="N721" s="277"/>
    </row>
    <row r="722" ht="15.75" customHeight="1">
      <c r="L722" s="277"/>
      <c r="M722" s="277"/>
      <c r="N722" s="277"/>
    </row>
    <row r="723" ht="15.75" customHeight="1">
      <c r="L723" s="277"/>
      <c r="M723" s="277"/>
      <c r="N723" s="277"/>
    </row>
    <row r="724" ht="15.75" customHeight="1">
      <c r="L724" s="277"/>
      <c r="M724" s="277"/>
      <c r="N724" s="277"/>
    </row>
    <row r="725" ht="15.75" customHeight="1">
      <c r="L725" s="277"/>
      <c r="M725" s="277"/>
      <c r="N725" s="277"/>
    </row>
    <row r="726" ht="15.75" customHeight="1">
      <c r="L726" s="277"/>
      <c r="M726" s="277"/>
      <c r="N726" s="277"/>
    </row>
    <row r="727" ht="15.75" customHeight="1">
      <c r="L727" s="277"/>
      <c r="M727" s="277"/>
      <c r="N727" s="277"/>
    </row>
    <row r="728" ht="15.75" customHeight="1">
      <c r="L728" s="277"/>
      <c r="M728" s="277"/>
      <c r="N728" s="277"/>
    </row>
    <row r="729" ht="15.75" customHeight="1">
      <c r="L729" s="277"/>
      <c r="M729" s="277"/>
      <c r="N729" s="277"/>
    </row>
    <row r="730" ht="15.75" customHeight="1">
      <c r="L730" s="277"/>
      <c r="M730" s="277"/>
      <c r="N730" s="277"/>
    </row>
    <row r="731" ht="15.75" customHeight="1">
      <c r="L731" s="277"/>
      <c r="M731" s="277"/>
      <c r="N731" s="277"/>
    </row>
    <row r="732" ht="15.75" customHeight="1">
      <c r="L732" s="277"/>
      <c r="M732" s="277"/>
      <c r="N732" s="277"/>
    </row>
    <row r="733" ht="15.75" customHeight="1">
      <c r="L733" s="277"/>
      <c r="M733" s="277"/>
      <c r="N733" s="277"/>
    </row>
    <row r="734" ht="15.75" customHeight="1">
      <c r="L734" s="277"/>
      <c r="M734" s="277"/>
      <c r="N734" s="277"/>
    </row>
    <row r="735" ht="15.75" customHeight="1">
      <c r="L735" s="277"/>
      <c r="M735" s="277"/>
      <c r="N735" s="277"/>
    </row>
    <row r="736" ht="15.75" customHeight="1">
      <c r="L736" s="277"/>
      <c r="M736" s="277"/>
      <c r="N736" s="277"/>
    </row>
    <row r="737" ht="15.75" customHeight="1">
      <c r="L737" s="277"/>
      <c r="M737" s="277"/>
      <c r="N737" s="277"/>
    </row>
    <row r="738" ht="15.75" customHeight="1">
      <c r="L738" s="277"/>
      <c r="M738" s="277"/>
      <c r="N738" s="277"/>
    </row>
    <row r="739" ht="15.75" customHeight="1">
      <c r="L739" s="277"/>
      <c r="M739" s="277"/>
      <c r="N739" s="277"/>
    </row>
    <row r="740" ht="15.75" customHeight="1">
      <c r="L740" s="277"/>
      <c r="M740" s="277"/>
      <c r="N740" s="277"/>
    </row>
    <row r="741" ht="15.75" customHeight="1">
      <c r="L741" s="277"/>
      <c r="M741" s="277"/>
      <c r="N741" s="277"/>
    </row>
    <row r="742" ht="15.75" customHeight="1">
      <c r="L742" s="277"/>
      <c r="M742" s="277"/>
      <c r="N742" s="277"/>
    </row>
    <row r="743" ht="15.75" customHeight="1">
      <c r="L743" s="277"/>
      <c r="M743" s="277"/>
      <c r="N743" s="277"/>
    </row>
    <row r="744" ht="15.75" customHeight="1">
      <c r="L744" s="277"/>
      <c r="M744" s="277"/>
      <c r="N744" s="277"/>
    </row>
    <row r="745" ht="15.75" customHeight="1">
      <c r="L745" s="277"/>
      <c r="M745" s="277"/>
      <c r="N745" s="277"/>
    </row>
    <row r="746" ht="15.75" customHeight="1">
      <c r="L746" s="277"/>
      <c r="M746" s="277"/>
      <c r="N746" s="277"/>
    </row>
    <row r="747" ht="15.75" customHeight="1">
      <c r="L747" s="277"/>
      <c r="M747" s="277"/>
      <c r="N747" s="277"/>
    </row>
    <row r="748" ht="15.75" customHeight="1">
      <c r="L748" s="277"/>
      <c r="M748" s="277"/>
      <c r="N748" s="277"/>
    </row>
    <row r="749" ht="15.75" customHeight="1">
      <c r="L749" s="277"/>
      <c r="M749" s="277"/>
      <c r="N749" s="277"/>
    </row>
    <row r="750" ht="15.75" customHeight="1">
      <c r="L750" s="277"/>
      <c r="M750" s="277"/>
      <c r="N750" s="277"/>
    </row>
    <row r="751" ht="15.75" customHeight="1">
      <c r="L751" s="277"/>
      <c r="M751" s="277"/>
      <c r="N751" s="277"/>
    </row>
    <row r="752" ht="15.75" customHeight="1">
      <c r="L752" s="277"/>
      <c r="M752" s="277"/>
      <c r="N752" s="277"/>
    </row>
    <row r="753" ht="15.75" customHeight="1">
      <c r="L753" s="277"/>
      <c r="M753" s="277"/>
      <c r="N753" s="277"/>
    </row>
    <row r="754" ht="15.75" customHeight="1">
      <c r="L754" s="277"/>
      <c r="M754" s="277"/>
      <c r="N754" s="277"/>
    </row>
    <row r="755" ht="15.75" customHeight="1">
      <c r="L755" s="277"/>
      <c r="M755" s="277"/>
      <c r="N755" s="277"/>
    </row>
    <row r="756" ht="15.75" customHeight="1">
      <c r="L756" s="277"/>
      <c r="M756" s="277"/>
      <c r="N756" s="277"/>
    </row>
    <row r="757" ht="15.75" customHeight="1">
      <c r="L757" s="277"/>
      <c r="M757" s="277"/>
      <c r="N757" s="277"/>
    </row>
    <row r="758" ht="15.75" customHeight="1">
      <c r="L758" s="277"/>
      <c r="M758" s="277"/>
      <c r="N758" s="277"/>
    </row>
    <row r="759" ht="15.75" customHeight="1">
      <c r="L759" s="277"/>
      <c r="M759" s="277"/>
      <c r="N759" s="277"/>
    </row>
    <row r="760" ht="15.75" customHeight="1">
      <c r="L760" s="277"/>
      <c r="M760" s="277"/>
      <c r="N760" s="277"/>
    </row>
    <row r="761" ht="15.75" customHeight="1">
      <c r="L761" s="277"/>
      <c r="M761" s="277"/>
      <c r="N761" s="277"/>
    </row>
    <row r="762" ht="15.75" customHeight="1">
      <c r="L762" s="277"/>
      <c r="M762" s="277"/>
      <c r="N762" s="277"/>
    </row>
    <row r="763" ht="15.75" customHeight="1">
      <c r="L763" s="277"/>
      <c r="M763" s="277"/>
      <c r="N763" s="277"/>
    </row>
    <row r="764" ht="15.75" customHeight="1">
      <c r="L764" s="277"/>
      <c r="M764" s="277"/>
      <c r="N764" s="277"/>
    </row>
    <row r="765" ht="15.75" customHeight="1">
      <c r="L765" s="277"/>
      <c r="M765" s="277"/>
      <c r="N765" s="277"/>
    </row>
    <row r="766" ht="15.75" customHeight="1">
      <c r="L766" s="277"/>
      <c r="M766" s="277"/>
      <c r="N766" s="277"/>
    </row>
    <row r="767" ht="15.75" customHeight="1">
      <c r="L767" s="277"/>
      <c r="M767" s="277"/>
      <c r="N767" s="277"/>
    </row>
    <row r="768" ht="15.75" customHeight="1">
      <c r="L768" s="277"/>
      <c r="M768" s="277"/>
      <c r="N768" s="277"/>
    </row>
    <row r="769" ht="15.75" customHeight="1">
      <c r="L769" s="277"/>
      <c r="M769" s="277"/>
      <c r="N769" s="277"/>
    </row>
    <row r="770" ht="15.75" customHeight="1">
      <c r="L770" s="277"/>
      <c r="M770" s="277"/>
      <c r="N770" s="277"/>
    </row>
    <row r="771" ht="15.75" customHeight="1">
      <c r="L771" s="277"/>
      <c r="M771" s="277"/>
      <c r="N771" s="277"/>
    </row>
    <row r="772" ht="15.75" customHeight="1">
      <c r="L772" s="277"/>
      <c r="M772" s="277"/>
      <c r="N772" s="277"/>
    </row>
    <row r="773" ht="15.75" customHeight="1">
      <c r="L773" s="277"/>
      <c r="M773" s="277"/>
      <c r="N773" s="277"/>
    </row>
    <row r="774" ht="15.75" customHeight="1">
      <c r="L774" s="277"/>
      <c r="M774" s="277"/>
      <c r="N774" s="277"/>
    </row>
    <row r="775" ht="15.75" customHeight="1">
      <c r="L775" s="277"/>
      <c r="M775" s="277"/>
      <c r="N775" s="277"/>
    </row>
    <row r="776" ht="15.75" customHeight="1">
      <c r="L776" s="277"/>
      <c r="M776" s="277"/>
      <c r="N776" s="277"/>
    </row>
    <row r="777" ht="15.75" customHeight="1">
      <c r="L777" s="277"/>
      <c r="M777" s="277"/>
      <c r="N777" s="277"/>
    </row>
    <row r="778" ht="15.75" customHeight="1">
      <c r="L778" s="277"/>
      <c r="M778" s="277"/>
      <c r="N778" s="277"/>
    </row>
    <row r="779" ht="15.75" customHeight="1">
      <c r="L779" s="277"/>
      <c r="M779" s="277"/>
      <c r="N779" s="277"/>
    </row>
    <row r="780" ht="15.75" customHeight="1">
      <c r="L780" s="277"/>
      <c r="M780" s="277"/>
      <c r="N780" s="277"/>
    </row>
    <row r="781" ht="15.75" customHeight="1">
      <c r="L781" s="277"/>
      <c r="M781" s="277"/>
      <c r="N781" s="277"/>
    </row>
    <row r="782" ht="15.75" customHeight="1">
      <c r="L782" s="277"/>
      <c r="M782" s="277"/>
      <c r="N782" s="277"/>
    </row>
    <row r="783" ht="15.75" customHeight="1">
      <c r="L783" s="277"/>
      <c r="M783" s="277"/>
      <c r="N783" s="277"/>
    </row>
    <row r="784" ht="15.75" customHeight="1">
      <c r="L784" s="277"/>
      <c r="M784" s="277"/>
      <c r="N784" s="277"/>
    </row>
    <row r="785" ht="15.75" customHeight="1">
      <c r="L785" s="277"/>
      <c r="M785" s="277"/>
      <c r="N785" s="277"/>
    </row>
    <row r="786" ht="15.75" customHeight="1">
      <c r="L786" s="277"/>
      <c r="M786" s="277"/>
      <c r="N786" s="277"/>
    </row>
    <row r="787" ht="15.75" customHeight="1">
      <c r="L787" s="277"/>
      <c r="M787" s="277"/>
      <c r="N787" s="277"/>
    </row>
    <row r="788" ht="15.75" customHeight="1">
      <c r="L788" s="277"/>
      <c r="M788" s="277"/>
      <c r="N788" s="277"/>
    </row>
    <row r="789" ht="15.75" customHeight="1">
      <c r="L789" s="277"/>
      <c r="M789" s="277"/>
      <c r="N789" s="277"/>
    </row>
    <row r="790" ht="15.75" customHeight="1">
      <c r="L790" s="277"/>
      <c r="M790" s="277"/>
      <c r="N790" s="277"/>
    </row>
    <row r="791" ht="15.75" customHeight="1">
      <c r="L791" s="277"/>
      <c r="M791" s="277"/>
      <c r="N791" s="277"/>
    </row>
    <row r="792" ht="15.75" customHeight="1">
      <c r="L792" s="277"/>
      <c r="M792" s="277"/>
      <c r="N792" s="277"/>
    </row>
    <row r="793" ht="15.75" customHeight="1">
      <c r="L793" s="277"/>
      <c r="M793" s="277"/>
      <c r="N793" s="277"/>
    </row>
    <row r="794" ht="15.75" customHeight="1">
      <c r="L794" s="277"/>
      <c r="M794" s="277"/>
      <c r="N794" s="277"/>
    </row>
    <row r="795" ht="15.75" customHeight="1">
      <c r="L795" s="277"/>
      <c r="M795" s="277"/>
      <c r="N795" s="277"/>
    </row>
    <row r="796" ht="15.75" customHeight="1">
      <c r="L796" s="277"/>
      <c r="M796" s="277"/>
      <c r="N796" s="277"/>
    </row>
    <row r="797" ht="15.75" customHeight="1">
      <c r="L797" s="277"/>
      <c r="M797" s="277"/>
      <c r="N797" s="277"/>
    </row>
    <row r="798" ht="15.75" customHeight="1">
      <c r="L798" s="277"/>
      <c r="M798" s="277"/>
      <c r="N798" s="277"/>
    </row>
    <row r="799" ht="15.75" customHeight="1">
      <c r="L799" s="277"/>
      <c r="M799" s="277"/>
      <c r="N799" s="277"/>
    </row>
    <row r="800" ht="15.75" customHeight="1">
      <c r="L800" s="277"/>
      <c r="M800" s="277"/>
      <c r="N800" s="277"/>
    </row>
    <row r="801" ht="15.75" customHeight="1">
      <c r="L801" s="277"/>
      <c r="M801" s="277"/>
      <c r="N801" s="277"/>
    </row>
    <row r="802" ht="15.75" customHeight="1">
      <c r="L802" s="277"/>
      <c r="M802" s="277"/>
      <c r="N802" s="277"/>
    </row>
    <row r="803" ht="15.75" customHeight="1">
      <c r="L803" s="277"/>
      <c r="M803" s="277"/>
      <c r="N803" s="277"/>
    </row>
    <row r="804" ht="15.75" customHeight="1">
      <c r="L804" s="277"/>
      <c r="M804" s="277"/>
      <c r="N804" s="277"/>
    </row>
    <row r="805" ht="15.75" customHeight="1">
      <c r="L805" s="277"/>
      <c r="M805" s="277"/>
      <c r="N805" s="277"/>
    </row>
    <row r="806" ht="15.75" customHeight="1">
      <c r="L806" s="277"/>
      <c r="M806" s="277"/>
      <c r="N806" s="277"/>
    </row>
    <row r="807" ht="15.75" customHeight="1">
      <c r="L807" s="277"/>
      <c r="M807" s="277"/>
      <c r="N807" s="277"/>
    </row>
    <row r="808" ht="15.75" customHeight="1">
      <c r="L808" s="277"/>
      <c r="M808" s="277"/>
      <c r="N808" s="277"/>
    </row>
    <row r="809" ht="15.75" customHeight="1">
      <c r="L809" s="277"/>
      <c r="M809" s="277"/>
      <c r="N809" s="277"/>
    </row>
    <row r="810" ht="15.75" customHeight="1">
      <c r="L810" s="277"/>
      <c r="M810" s="277"/>
      <c r="N810" s="277"/>
    </row>
    <row r="811" ht="15.75" customHeight="1">
      <c r="L811" s="277"/>
      <c r="M811" s="277"/>
      <c r="N811" s="277"/>
    </row>
    <row r="812" ht="15.75" customHeight="1">
      <c r="L812" s="277"/>
      <c r="M812" s="277"/>
      <c r="N812" s="277"/>
    </row>
    <row r="813" ht="15.75" customHeight="1">
      <c r="L813" s="277"/>
      <c r="M813" s="277"/>
      <c r="N813" s="277"/>
    </row>
    <row r="814" ht="15.75" customHeight="1">
      <c r="L814" s="277"/>
      <c r="M814" s="277"/>
      <c r="N814" s="277"/>
    </row>
    <row r="815" ht="15.75" customHeight="1">
      <c r="L815" s="277"/>
      <c r="M815" s="277"/>
      <c r="N815" s="277"/>
    </row>
    <row r="816" ht="15.75" customHeight="1">
      <c r="L816" s="277"/>
      <c r="M816" s="277"/>
      <c r="N816" s="277"/>
    </row>
    <row r="817" ht="15.75" customHeight="1">
      <c r="L817" s="277"/>
      <c r="M817" s="277"/>
      <c r="N817" s="277"/>
    </row>
    <row r="818" ht="15.75" customHeight="1">
      <c r="L818" s="277"/>
      <c r="M818" s="277"/>
      <c r="N818" s="277"/>
    </row>
    <row r="819" ht="15.75" customHeight="1">
      <c r="L819" s="277"/>
      <c r="M819" s="277"/>
      <c r="N819" s="277"/>
    </row>
    <row r="820" ht="15.75" customHeight="1">
      <c r="L820" s="277"/>
      <c r="M820" s="277"/>
      <c r="N820" s="277"/>
    </row>
    <row r="821" ht="15.75" customHeight="1">
      <c r="L821" s="277"/>
      <c r="M821" s="277"/>
      <c r="N821" s="277"/>
    </row>
    <row r="822" ht="15.75" customHeight="1">
      <c r="L822" s="277"/>
      <c r="M822" s="277"/>
      <c r="N822" s="277"/>
    </row>
    <row r="823" ht="15.75" customHeight="1">
      <c r="L823" s="277"/>
      <c r="M823" s="277"/>
      <c r="N823" s="277"/>
    </row>
    <row r="824" ht="15.75" customHeight="1">
      <c r="L824" s="277"/>
      <c r="M824" s="277"/>
      <c r="N824" s="277"/>
    </row>
    <row r="825" ht="15.75" customHeight="1">
      <c r="L825" s="277"/>
      <c r="M825" s="277"/>
      <c r="N825" s="277"/>
    </row>
    <row r="826" ht="15.75" customHeight="1">
      <c r="L826" s="277"/>
      <c r="M826" s="277"/>
      <c r="N826" s="277"/>
    </row>
    <row r="827" ht="15.75" customHeight="1">
      <c r="L827" s="277"/>
      <c r="M827" s="277"/>
      <c r="N827" s="277"/>
    </row>
    <row r="828" ht="15.75" customHeight="1">
      <c r="L828" s="277"/>
      <c r="M828" s="277"/>
      <c r="N828" s="277"/>
    </row>
    <row r="829" ht="15.75" customHeight="1">
      <c r="L829" s="277"/>
      <c r="M829" s="277"/>
      <c r="N829" s="277"/>
    </row>
    <row r="830" ht="15.75" customHeight="1">
      <c r="L830" s="277"/>
      <c r="M830" s="277"/>
      <c r="N830" s="277"/>
    </row>
    <row r="831" ht="15.75" customHeight="1">
      <c r="L831" s="277"/>
      <c r="M831" s="277"/>
      <c r="N831" s="277"/>
    </row>
    <row r="832" ht="15.75" customHeight="1">
      <c r="L832" s="277"/>
      <c r="M832" s="277"/>
      <c r="N832" s="277"/>
    </row>
    <row r="833" ht="15.75" customHeight="1">
      <c r="L833" s="277"/>
      <c r="M833" s="277"/>
      <c r="N833" s="277"/>
    </row>
    <row r="834" ht="15.75" customHeight="1">
      <c r="L834" s="277"/>
      <c r="M834" s="277"/>
      <c r="N834" s="277"/>
    </row>
    <row r="835" ht="15.75" customHeight="1">
      <c r="L835" s="277"/>
      <c r="M835" s="277"/>
      <c r="N835" s="277"/>
    </row>
    <row r="836" ht="15.75" customHeight="1">
      <c r="L836" s="277"/>
      <c r="M836" s="277"/>
      <c r="N836" s="277"/>
    </row>
    <row r="837" ht="15.75" customHeight="1">
      <c r="L837" s="277"/>
      <c r="M837" s="277"/>
      <c r="N837" s="277"/>
    </row>
    <row r="838" ht="15.75" customHeight="1">
      <c r="L838" s="277"/>
      <c r="M838" s="277"/>
      <c r="N838" s="277"/>
    </row>
    <row r="839" ht="15.75" customHeight="1">
      <c r="L839" s="277"/>
      <c r="M839" s="277"/>
      <c r="N839" s="277"/>
    </row>
    <row r="840" ht="15.75" customHeight="1">
      <c r="L840" s="277"/>
      <c r="M840" s="277"/>
      <c r="N840" s="277"/>
    </row>
    <row r="841" ht="15.75" customHeight="1">
      <c r="L841" s="277"/>
      <c r="M841" s="277"/>
      <c r="N841" s="277"/>
    </row>
    <row r="842" ht="15.75" customHeight="1">
      <c r="L842" s="277"/>
      <c r="M842" s="277"/>
      <c r="N842" s="277"/>
    </row>
    <row r="843" ht="15.75" customHeight="1">
      <c r="L843" s="277"/>
      <c r="M843" s="277"/>
      <c r="N843" s="277"/>
    </row>
    <row r="844" ht="15.75" customHeight="1">
      <c r="L844" s="277"/>
      <c r="M844" s="277"/>
      <c r="N844" s="277"/>
    </row>
    <row r="845" ht="15.75" customHeight="1">
      <c r="L845" s="277"/>
      <c r="M845" s="277"/>
      <c r="N845" s="277"/>
    </row>
    <row r="846" ht="15.75" customHeight="1">
      <c r="L846" s="277"/>
      <c r="M846" s="277"/>
      <c r="N846" s="277"/>
    </row>
    <row r="847" ht="15.75" customHeight="1">
      <c r="L847" s="277"/>
      <c r="M847" s="277"/>
      <c r="N847" s="277"/>
    </row>
    <row r="848" ht="15.75" customHeight="1">
      <c r="L848" s="277"/>
      <c r="M848" s="277"/>
      <c r="N848" s="277"/>
    </row>
    <row r="849" ht="15.75" customHeight="1">
      <c r="L849" s="277"/>
      <c r="M849" s="277"/>
      <c r="N849" s="277"/>
    </row>
    <row r="850" ht="15.75" customHeight="1">
      <c r="L850" s="277"/>
      <c r="M850" s="277"/>
      <c r="N850" s="277"/>
    </row>
    <row r="851" ht="15.75" customHeight="1">
      <c r="L851" s="277"/>
      <c r="M851" s="277"/>
      <c r="N851" s="277"/>
    </row>
    <row r="852" ht="15.75" customHeight="1">
      <c r="L852" s="277"/>
      <c r="M852" s="277"/>
      <c r="N852" s="277"/>
    </row>
    <row r="853" ht="15.75" customHeight="1">
      <c r="L853" s="277"/>
      <c r="M853" s="277"/>
      <c r="N853" s="277"/>
    </row>
    <row r="854" ht="15.75" customHeight="1">
      <c r="L854" s="277"/>
      <c r="M854" s="277"/>
      <c r="N854" s="277"/>
    </row>
    <row r="855" ht="15.75" customHeight="1">
      <c r="L855" s="277"/>
      <c r="M855" s="277"/>
      <c r="N855" s="277"/>
    </row>
    <row r="856" ht="15.75" customHeight="1">
      <c r="L856" s="277"/>
      <c r="M856" s="277"/>
      <c r="N856" s="277"/>
    </row>
    <row r="857" ht="15.75" customHeight="1">
      <c r="L857" s="277"/>
      <c r="M857" s="277"/>
      <c r="N857" s="277"/>
    </row>
    <row r="858" ht="15.75" customHeight="1">
      <c r="L858" s="277"/>
      <c r="M858" s="277"/>
      <c r="N858" s="277"/>
    </row>
    <row r="859" ht="15.75" customHeight="1">
      <c r="L859" s="277"/>
      <c r="M859" s="277"/>
      <c r="N859" s="277"/>
    </row>
    <row r="860" ht="15.75" customHeight="1">
      <c r="L860" s="277"/>
      <c r="M860" s="277"/>
      <c r="N860" s="277"/>
    </row>
    <row r="861" ht="15.75" customHeight="1">
      <c r="L861" s="277"/>
      <c r="M861" s="277"/>
      <c r="N861" s="277"/>
    </row>
    <row r="862" ht="15.75" customHeight="1">
      <c r="L862" s="277"/>
      <c r="M862" s="277"/>
      <c r="N862" s="277"/>
    </row>
    <row r="863" ht="15.75" customHeight="1">
      <c r="L863" s="277"/>
      <c r="M863" s="277"/>
      <c r="N863" s="277"/>
    </row>
    <row r="864" ht="15.75" customHeight="1">
      <c r="L864" s="277"/>
      <c r="M864" s="277"/>
      <c r="N864" s="277"/>
    </row>
    <row r="865" ht="15.75" customHeight="1">
      <c r="L865" s="277"/>
      <c r="M865" s="277"/>
      <c r="N865" s="277"/>
    </row>
    <row r="866" ht="15.75" customHeight="1">
      <c r="L866" s="277"/>
      <c r="M866" s="277"/>
      <c r="N866" s="277"/>
    </row>
    <row r="867" ht="15.75" customHeight="1">
      <c r="L867" s="277"/>
      <c r="M867" s="277"/>
      <c r="N867" s="277"/>
    </row>
    <row r="868" ht="15.75" customHeight="1">
      <c r="L868" s="277"/>
      <c r="M868" s="277"/>
      <c r="N868" s="277"/>
    </row>
    <row r="869" ht="15.75" customHeight="1">
      <c r="L869" s="277"/>
      <c r="M869" s="277"/>
      <c r="N869" s="277"/>
    </row>
    <row r="870" ht="15.75" customHeight="1">
      <c r="L870" s="277"/>
      <c r="M870" s="277"/>
      <c r="N870" s="277"/>
    </row>
    <row r="871" ht="15.75" customHeight="1">
      <c r="L871" s="277"/>
      <c r="M871" s="277"/>
      <c r="N871" s="277"/>
    </row>
    <row r="872" ht="15.75" customHeight="1">
      <c r="L872" s="277"/>
      <c r="M872" s="277"/>
      <c r="N872" s="277"/>
    </row>
    <row r="873" ht="15.75" customHeight="1">
      <c r="L873" s="277"/>
      <c r="M873" s="277"/>
      <c r="N873" s="277"/>
    </row>
    <row r="874" ht="15.75" customHeight="1">
      <c r="L874" s="277"/>
      <c r="M874" s="277"/>
      <c r="N874" s="277"/>
    </row>
    <row r="875" ht="15.75" customHeight="1">
      <c r="L875" s="277"/>
      <c r="M875" s="277"/>
      <c r="N875" s="277"/>
    </row>
    <row r="876" ht="15.75" customHeight="1">
      <c r="L876" s="277"/>
      <c r="M876" s="277"/>
      <c r="N876" s="277"/>
    </row>
    <row r="877" ht="15.75" customHeight="1">
      <c r="L877" s="277"/>
      <c r="M877" s="277"/>
      <c r="N877" s="277"/>
    </row>
    <row r="878" ht="15.75" customHeight="1">
      <c r="L878" s="277"/>
      <c r="M878" s="277"/>
      <c r="N878" s="277"/>
    </row>
    <row r="879" ht="15.75" customHeight="1">
      <c r="L879" s="277"/>
      <c r="M879" s="277"/>
      <c r="N879" s="277"/>
    </row>
    <row r="880" ht="15.75" customHeight="1">
      <c r="L880" s="277"/>
      <c r="M880" s="277"/>
      <c r="N880" s="277"/>
    </row>
    <row r="881" ht="15.75" customHeight="1">
      <c r="L881" s="277"/>
      <c r="M881" s="277"/>
      <c r="N881" s="277"/>
    </row>
    <row r="882" ht="15.75" customHeight="1">
      <c r="L882" s="277"/>
      <c r="M882" s="277"/>
      <c r="N882" s="277"/>
    </row>
    <row r="883" ht="15.75" customHeight="1">
      <c r="L883" s="277"/>
      <c r="M883" s="277"/>
      <c r="N883" s="277"/>
    </row>
    <row r="884" ht="15.75" customHeight="1">
      <c r="L884" s="277"/>
      <c r="M884" s="277"/>
      <c r="N884" s="277"/>
    </row>
    <row r="885" ht="15.75" customHeight="1">
      <c r="L885" s="277"/>
      <c r="M885" s="277"/>
      <c r="N885" s="277"/>
    </row>
    <row r="886" ht="15.75" customHeight="1">
      <c r="L886" s="277"/>
      <c r="M886" s="277"/>
      <c r="N886" s="277"/>
    </row>
    <row r="887" ht="15.75" customHeight="1">
      <c r="L887" s="277"/>
      <c r="M887" s="277"/>
      <c r="N887" s="277"/>
    </row>
    <row r="888" ht="15.75" customHeight="1">
      <c r="L888" s="277"/>
      <c r="M888" s="277"/>
      <c r="N888" s="277"/>
    </row>
    <row r="889" ht="15.75" customHeight="1">
      <c r="L889" s="277"/>
      <c r="M889" s="277"/>
      <c r="N889" s="277"/>
    </row>
    <row r="890" ht="15.75" customHeight="1">
      <c r="L890" s="277"/>
      <c r="M890" s="277"/>
      <c r="N890" s="277"/>
    </row>
    <row r="891" ht="15.75" customHeight="1">
      <c r="L891" s="277"/>
      <c r="M891" s="277"/>
      <c r="N891" s="277"/>
    </row>
    <row r="892" ht="15.75" customHeight="1">
      <c r="L892" s="277"/>
      <c r="M892" s="277"/>
      <c r="N892" s="277"/>
    </row>
    <row r="893" ht="15.75" customHeight="1">
      <c r="L893" s="277"/>
      <c r="M893" s="277"/>
      <c r="N893" s="277"/>
    </row>
    <row r="894" ht="15.75" customHeight="1">
      <c r="L894" s="277"/>
      <c r="M894" s="277"/>
      <c r="N894" s="277"/>
    </row>
    <row r="895" ht="15.75" customHeight="1">
      <c r="L895" s="277"/>
      <c r="M895" s="277"/>
      <c r="N895" s="277"/>
    </row>
    <row r="896" ht="15.75" customHeight="1">
      <c r="L896" s="277"/>
      <c r="M896" s="277"/>
      <c r="N896" s="277"/>
    </row>
    <row r="897" ht="15.75" customHeight="1">
      <c r="L897" s="277"/>
      <c r="M897" s="277"/>
      <c r="N897" s="277"/>
    </row>
    <row r="898" ht="15.75" customHeight="1">
      <c r="L898" s="277"/>
      <c r="M898" s="277"/>
      <c r="N898" s="277"/>
    </row>
    <row r="899" ht="15.75" customHeight="1">
      <c r="L899" s="277"/>
      <c r="M899" s="277"/>
      <c r="N899" s="277"/>
    </row>
    <row r="900" ht="15.75" customHeight="1">
      <c r="L900" s="277"/>
      <c r="M900" s="277"/>
      <c r="N900" s="277"/>
    </row>
    <row r="901" ht="15.75" customHeight="1">
      <c r="L901" s="277"/>
      <c r="M901" s="277"/>
      <c r="N901" s="277"/>
    </row>
    <row r="902" ht="15.75" customHeight="1">
      <c r="L902" s="277"/>
      <c r="M902" s="277"/>
      <c r="N902" s="277"/>
    </row>
    <row r="903" ht="15.75" customHeight="1">
      <c r="L903" s="277"/>
      <c r="M903" s="277"/>
      <c r="N903" s="277"/>
    </row>
    <row r="904" ht="15.75" customHeight="1">
      <c r="L904" s="277"/>
      <c r="M904" s="277"/>
      <c r="N904" s="277"/>
    </row>
    <row r="905" ht="15.75" customHeight="1">
      <c r="L905" s="277"/>
      <c r="M905" s="277"/>
      <c r="N905" s="277"/>
    </row>
    <row r="906" ht="15.75" customHeight="1">
      <c r="L906" s="277"/>
      <c r="M906" s="277"/>
      <c r="N906" s="277"/>
    </row>
    <row r="907" ht="15.75" customHeight="1">
      <c r="L907" s="277"/>
      <c r="M907" s="277"/>
      <c r="N907" s="277"/>
    </row>
    <row r="908" ht="15.75" customHeight="1">
      <c r="L908" s="277"/>
      <c r="M908" s="277"/>
      <c r="N908" s="277"/>
    </row>
    <row r="909" ht="15.75" customHeight="1">
      <c r="L909" s="277"/>
      <c r="M909" s="277"/>
      <c r="N909" s="277"/>
    </row>
    <row r="910" ht="15.75" customHeight="1">
      <c r="L910" s="277"/>
      <c r="M910" s="277"/>
      <c r="N910" s="277"/>
    </row>
    <row r="911" ht="15.75" customHeight="1">
      <c r="L911" s="277"/>
      <c r="M911" s="277"/>
      <c r="N911" s="277"/>
    </row>
    <row r="912" ht="15.75" customHeight="1">
      <c r="L912" s="277"/>
      <c r="M912" s="277"/>
      <c r="N912" s="277"/>
    </row>
    <row r="913" ht="15.75" customHeight="1">
      <c r="L913" s="277"/>
      <c r="M913" s="277"/>
      <c r="N913" s="277"/>
    </row>
    <row r="914" ht="15.75" customHeight="1">
      <c r="L914" s="277"/>
      <c r="M914" s="277"/>
      <c r="N914" s="277"/>
    </row>
    <row r="915" ht="15.75" customHeight="1">
      <c r="L915" s="277"/>
      <c r="M915" s="277"/>
      <c r="N915" s="277"/>
    </row>
    <row r="916" ht="15.75" customHeight="1">
      <c r="L916" s="277"/>
      <c r="M916" s="277"/>
      <c r="N916" s="277"/>
    </row>
    <row r="917" ht="15.75" customHeight="1">
      <c r="L917" s="277"/>
      <c r="M917" s="277"/>
      <c r="N917" s="277"/>
    </row>
    <row r="918" ht="15.75" customHeight="1">
      <c r="L918" s="277"/>
      <c r="M918" s="277"/>
      <c r="N918" s="277"/>
    </row>
    <row r="919" ht="15.75" customHeight="1">
      <c r="L919" s="277"/>
      <c r="M919" s="277"/>
      <c r="N919" s="277"/>
    </row>
    <row r="920" ht="15.75" customHeight="1">
      <c r="L920" s="277"/>
      <c r="M920" s="277"/>
      <c r="N920" s="277"/>
    </row>
    <row r="921" ht="15.75" customHeight="1">
      <c r="L921" s="277"/>
      <c r="M921" s="277"/>
      <c r="N921" s="277"/>
    </row>
    <row r="922" ht="15.75" customHeight="1">
      <c r="L922" s="277"/>
      <c r="M922" s="277"/>
      <c r="N922" s="277"/>
    </row>
    <row r="923" ht="15.75" customHeight="1">
      <c r="L923" s="277"/>
      <c r="M923" s="277"/>
      <c r="N923" s="277"/>
    </row>
    <row r="924" ht="15.75" customHeight="1">
      <c r="L924" s="277"/>
      <c r="M924" s="277"/>
      <c r="N924" s="277"/>
    </row>
    <row r="925" ht="15.75" customHeight="1">
      <c r="L925" s="277"/>
      <c r="M925" s="277"/>
      <c r="N925" s="277"/>
    </row>
    <row r="926" ht="15.75" customHeight="1">
      <c r="L926" s="277"/>
      <c r="M926" s="277"/>
      <c r="N926" s="277"/>
    </row>
    <row r="927" ht="15.75" customHeight="1">
      <c r="L927" s="277"/>
      <c r="M927" s="277"/>
      <c r="N927" s="277"/>
    </row>
    <row r="928" ht="15.75" customHeight="1">
      <c r="L928" s="277"/>
      <c r="M928" s="277"/>
      <c r="N928" s="277"/>
    </row>
    <row r="929" ht="15.75" customHeight="1">
      <c r="L929" s="277"/>
      <c r="M929" s="277"/>
      <c r="N929" s="277"/>
    </row>
    <row r="930" ht="15.75" customHeight="1">
      <c r="L930" s="277"/>
      <c r="M930" s="277"/>
      <c r="N930" s="277"/>
    </row>
    <row r="931" ht="15.75" customHeight="1">
      <c r="L931" s="277"/>
      <c r="M931" s="277"/>
      <c r="N931" s="277"/>
    </row>
    <row r="932" ht="15.75" customHeight="1">
      <c r="L932" s="277"/>
      <c r="M932" s="277"/>
      <c r="N932" s="277"/>
    </row>
    <row r="933" ht="15.75" customHeight="1">
      <c r="L933" s="277"/>
      <c r="M933" s="277"/>
      <c r="N933" s="277"/>
    </row>
    <row r="934" ht="15.75" customHeight="1">
      <c r="L934" s="277"/>
      <c r="M934" s="277"/>
      <c r="N934" s="277"/>
    </row>
    <row r="935" ht="15.75" customHeight="1">
      <c r="L935" s="277"/>
      <c r="M935" s="277"/>
      <c r="N935" s="277"/>
    </row>
    <row r="936" ht="15.75" customHeight="1">
      <c r="L936" s="277"/>
      <c r="M936" s="277"/>
      <c r="N936" s="277"/>
    </row>
    <row r="937" ht="15.75" customHeight="1">
      <c r="L937" s="277"/>
      <c r="M937" s="277"/>
      <c r="N937" s="277"/>
    </row>
    <row r="938" ht="15.75" customHeight="1">
      <c r="L938" s="277"/>
      <c r="M938" s="277"/>
      <c r="N938" s="277"/>
    </row>
    <row r="939" ht="15.75" customHeight="1">
      <c r="L939" s="277"/>
      <c r="M939" s="277"/>
      <c r="N939" s="277"/>
    </row>
    <row r="940" ht="15.75" customHeight="1">
      <c r="L940" s="277"/>
      <c r="M940" s="277"/>
      <c r="N940" s="277"/>
    </row>
    <row r="941" ht="15.75" customHeight="1">
      <c r="L941" s="277"/>
      <c r="M941" s="277"/>
      <c r="N941" s="277"/>
    </row>
    <row r="942" ht="15.75" customHeight="1">
      <c r="L942" s="277"/>
      <c r="M942" s="277"/>
      <c r="N942" s="277"/>
    </row>
    <row r="943" ht="15.75" customHeight="1">
      <c r="L943" s="277"/>
      <c r="M943" s="277"/>
      <c r="N943" s="277"/>
    </row>
    <row r="944" ht="15.75" customHeight="1">
      <c r="L944" s="277"/>
      <c r="M944" s="277"/>
      <c r="N944" s="277"/>
    </row>
    <row r="945" ht="15.75" customHeight="1">
      <c r="L945" s="277"/>
      <c r="M945" s="277"/>
      <c r="N945" s="277"/>
    </row>
    <row r="946" ht="15.75" customHeight="1">
      <c r="L946" s="277"/>
      <c r="M946" s="277"/>
      <c r="N946" s="277"/>
    </row>
    <row r="947" ht="15.75" customHeight="1">
      <c r="L947" s="277"/>
      <c r="M947" s="277"/>
      <c r="N947" s="277"/>
    </row>
    <row r="948" ht="15.75" customHeight="1">
      <c r="L948" s="277"/>
      <c r="M948" s="277"/>
      <c r="N948" s="277"/>
    </row>
    <row r="949" ht="15.75" customHeight="1">
      <c r="L949" s="277"/>
      <c r="M949" s="277"/>
      <c r="N949" s="277"/>
    </row>
    <row r="950" ht="15.75" customHeight="1">
      <c r="L950" s="277"/>
      <c r="M950" s="277"/>
      <c r="N950" s="277"/>
    </row>
    <row r="951" ht="15.75" customHeight="1">
      <c r="L951" s="277"/>
      <c r="M951" s="277"/>
      <c r="N951" s="277"/>
    </row>
    <row r="952" ht="15.75" customHeight="1">
      <c r="L952" s="277"/>
      <c r="M952" s="277"/>
      <c r="N952" s="277"/>
    </row>
    <row r="953" ht="15.75" customHeight="1">
      <c r="L953" s="277"/>
      <c r="M953" s="277"/>
      <c r="N953" s="277"/>
    </row>
    <row r="954" ht="15.75" customHeight="1">
      <c r="L954" s="277"/>
      <c r="M954" s="277"/>
      <c r="N954" s="277"/>
    </row>
    <row r="955" ht="15.75" customHeight="1">
      <c r="L955" s="277"/>
      <c r="M955" s="277"/>
      <c r="N955" s="277"/>
    </row>
    <row r="956" ht="15.75" customHeight="1">
      <c r="L956" s="277"/>
      <c r="M956" s="277"/>
      <c r="N956" s="277"/>
    </row>
    <row r="957" ht="15.75" customHeight="1">
      <c r="L957" s="277"/>
      <c r="M957" s="277"/>
      <c r="N957" s="277"/>
    </row>
    <row r="958" ht="15.75" customHeight="1">
      <c r="L958" s="277"/>
      <c r="M958" s="277"/>
      <c r="N958" s="277"/>
    </row>
    <row r="959" ht="15.75" customHeight="1">
      <c r="L959" s="277"/>
      <c r="M959" s="277"/>
      <c r="N959" s="277"/>
    </row>
    <row r="960" ht="15.75" customHeight="1">
      <c r="L960" s="277"/>
      <c r="M960" s="277"/>
      <c r="N960" s="277"/>
    </row>
    <row r="961" ht="15.75" customHeight="1">
      <c r="L961" s="277"/>
      <c r="M961" s="277"/>
      <c r="N961" s="277"/>
    </row>
    <row r="962" ht="15.75" customHeight="1">
      <c r="L962" s="277"/>
      <c r="M962" s="277"/>
      <c r="N962" s="277"/>
    </row>
    <row r="963" ht="15.75" customHeight="1">
      <c r="L963" s="277"/>
      <c r="M963" s="277"/>
      <c r="N963" s="277"/>
    </row>
    <row r="964" ht="15.75" customHeight="1">
      <c r="L964" s="277"/>
      <c r="M964" s="277"/>
      <c r="N964" s="277"/>
    </row>
    <row r="965" ht="15.75" customHeight="1">
      <c r="L965" s="277"/>
      <c r="M965" s="277"/>
      <c r="N965" s="277"/>
    </row>
    <row r="966" ht="15.75" customHeight="1">
      <c r="L966" s="277"/>
      <c r="M966" s="277"/>
      <c r="N966" s="277"/>
    </row>
    <row r="967" ht="15.75" customHeight="1">
      <c r="L967" s="277"/>
      <c r="M967" s="277"/>
      <c r="N967" s="277"/>
    </row>
    <row r="968" ht="15.75" customHeight="1">
      <c r="L968" s="277"/>
      <c r="M968" s="277"/>
      <c r="N968" s="277"/>
    </row>
    <row r="969" ht="15.75" customHeight="1">
      <c r="L969" s="277"/>
      <c r="M969" s="277"/>
      <c r="N969" s="277"/>
    </row>
    <row r="970" ht="15.75" customHeight="1">
      <c r="L970" s="277"/>
      <c r="M970" s="277"/>
      <c r="N970" s="277"/>
    </row>
    <row r="971" ht="15.75" customHeight="1">
      <c r="L971" s="277"/>
      <c r="M971" s="277"/>
      <c r="N971" s="277"/>
    </row>
    <row r="972" ht="15.75" customHeight="1">
      <c r="L972" s="277"/>
      <c r="M972" s="277"/>
      <c r="N972" s="277"/>
    </row>
    <row r="973" ht="15.75" customHeight="1">
      <c r="L973" s="277"/>
      <c r="M973" s="277"/>
      <c r="N973" s="277"/>
    </row>
    <row r="974" ht="15.75" customHeight="1">
      <c r="L974" s="277"/>
      <c r="M974" s="277"/>
      <c r="N974" s="277"/>
    </row>
    <row r="975" ht="15.75" customHeight="1">
      <c r="L975" s="277"/>
      <c r="M975" s="277"/>
      <c r="N975" s="277"/>
    </row>
    <row r="976" ht="15.75" customHeight="1">
      <c r="L976" s="277"/>
      <c r="M976" s="277"/>
      <c r="N976" s="277"/>
    </row>
    <row r="977" ht="15.75" customHeight="1">
      <c r="L977" s="277"/>
      <c r="M977" s="277"/>
      <c r="N977" s="277"/>
    </row>
    <row r="978" ht="15.75" customHeight="1">
      <c r="L978" s="277"/>
      <c r="M978" s="277"/>
      <c r="N978" s="277"/>
    </row>
    <row r="979" ht="15.75" customHeight="1">
      <c r="L979" s="277"/>
      <c r="M979" s="277"/>
      <c r="N979" s="277"/>
    </row>
    <row r="980" ht="15.75" customHeight="1">
      <c r="L980" s="277"/>
      <c r="M980" s="277"/>
      <c r="N980" s="277"/>
    </row>
    <row r="981" ht="15.75" customHeight="1">
      <c r="L981" s="277"/>
      <c r="M981" s="277"/>
      <c r="N981" s="277"/>
    </row>
    <row r="982" ht="15.75" customHeight="1">
      <c r="L982" s="277"/>
      <c r="M982" s="277"/>
      <c r="N982" s="277"/>
    </row>
    <row r="983" ht="15.75" customHeight="1">
      <c r="L983" s="277"/>
      <c r="M983" s="277"/>
      <c r="N983" s="277"/>
    </row>
    <row r="984" ht="15.75" customHeight="1">
      <c r="L984" s="277"/>
      <c r="M984" s="277"/>
      <c r="N984" s="277"/>
    </row>
    <row r="985" ht="15.75" customHeight="1">
      <c r="L985" s="277"/>
      <c r="M985" s="277"/>
      <c r="N985" s="277"/>
    </row>
    <row r="986" ht="15.75" customHeight="1">
      <c r="L986" s="277"/>
      <c r="M986" s="277"/>
      <c r="N986" s="277"/>
    </row>
    <row r="987" ht="15.75" customHeight="1">
      <c r="L987" s="277"/>
      <c r="M987" s="277"/>
      <c r="N987" s="277"/>
    </row>
    <row r="988" ht="15.75" customHeight="1">
      <c r="L988" s="277"/>
      <c r="M988" s="277"/>
      <c r="N988" s="277"/>
    </row>
    <row r="989" ht="15.75" customHeight="1">
      <c r="L989" s="277"/>
      <c r="M989" s="277"/>
      <c r="N989" s="277"/>
    </row>
    <row r="990" ht="15.75" customHeight="1">
      <c r="L990" s="277"/>
      <c r="M990" s="277"/>
      <c r="N990" s="277"/>
    </row>
    <row r="991" ht="15.75" customHeight="1">
      <c r="L991" s="277"/>
      <c r="M991" s="277"/>
      <c r="N991" s="277"/>
    </row>
    <row r="992" ht="15.75" customHeight="1">
      <c r="L992" s="277"/>
      <c r="M992" s="277"/>
      <c r="N992" s="277"/>
    </row>
    <row r="993" ht="15.75" customHeight="1">
      <c r="L993" s="277"/>
      <c r="M993" s="277"/>
      <c r="N993" s="277"/>
    </row>
    <row r="994" ht="15.75" customHeight="1">
      <c r="L994" s="277"/>
      <c r="M994" s="277"/>
      <c r="N994" s="277"/>
    </row>
    <row r="995" ht="15.75" customHeight="1">
      <c r="L995" s="277"/>
      <c r="M995" s="277"/>
      <c r="N995" s="277"/>
    </row>
    <row r="996" ht="15.75" customHeight="1">
      <c r="L996" s="277"/>
      <c r="M996" s="277"/>
      <c r="N996" s="277"/>
    </row>
    <row r="997" ht="15.75" customHeight="1">
      <c r="L997" s="277"/>
      <c r="M997" s="277"/>
      <c r="N997" s="277"/>
    </row>
    <row r="998" ht="15.75" customHeight="1">
      <c r="L998" s="277"/>
      <c r="M998" s="277"/>
      <c r="N998" s="277"/>
    </row>
    <row r="999" ht="15.75" customHeight="1">
      <c r="L999" s="277"/>
      <c r="M999" s="277"/>
      <c r="N999" s="277"/>
    </row>
    <row r="1000" ht="15.75" customHeight="1">
      <c r="L1000" s="277"/>
      <c r="M1000" s="277"/>
      <c r="N1000" s="277"/>
    </row>
  </sheetData>
  <conditionalFormatting sqref="B46:B48 D2:D48 D51:D74">
    <cfRule type="expression" dxfId="8" priority="1">
      <formula>$B2&lt;&gt;""</formula>
    </cfRule>
  </conditionalFormatting>
  <dataValidations>
    <dataValidation type="list" allowBlank="1" showErrorMessage="1" sqref="L7:L10 L12:L16 L19:L23 L26:L30 L33:L37 L40:L1000">
      <formula1>BART!$T$3:$T$184</formula1>
    </dataValidation>
    <dataValidation type="list" allowBlank="1" showErrorMessage="1" sqref="B46:B48 B50">
      <formula1>EAT!$M$2:$M$273</formula1>
    </dataValidation>
    <dataValidation type="list" allowBlank="1" showErrorMessage="1" sqref="N7 N12 N16 N19 N23 N26 N30 N33 N37 N40 N44 M45:N1000">
      <formula1>EAT!$R$2:$R$271</formula1>
    </dataValidation>
    <dataValidation type="list" allowBlank="1" showErrorMessage="1" sqref="B2:B16 B18:B23 B25:B30 B32:B37 B39:B44 B51:B74">
      <formula1>EAT!$M$2:$M$272</formula1>
    </dataValidation>
    <dataValidation type="list" allowBlank="1" showErrorMessage="1" sqref="D2:D16 D18:D23 D25:D30 D32:D37 D39:D44 D46:D74">
      <formula1>BART!$J$3:$J$185</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29"/>
    <col customWidth="1" min="2" max="6" width="14.43"/>
  </cols>
  <sheetData>
    <row r="1" ht="15.75" customHeight="1">
      <c r="A1" s="2" t="s">
        <v>2965</v>
      </c>
      <c r="B1" s="2" t="s">
        <v>47</v>
      </c>
      <c r="C1" s="2" t="s">
        <v>674</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86"/>
    <col customWidth="1" min="2" max="6" width="14.43"/>
  </cols>
  <sheetData>
    <row r="1" ht="15.75" customHeight="1">
      <c r="A1" s="2"/>
      <c r="B1" s="2"/>
    </row>
    <row r="2" ht="15.75" customHeight="1">
      <c r="A2" s="24" t="s">
        <v>138</v>
      </c>
      <c r="B2" s="2"/>
    </row>
    <row r="3" ht="15.75" customHeight="1">
      <c r="A3" s="1" t="s">
        <v>139</v>
      </c>
      <c r="B3" s="2">
        <v>2.0</v>
      </c>
    </row>
    <row r="4" ht="15.75" customHeight="1">
      <c r="A4" s="1" t="s">
        <v>140</v>
      </c>
      <c r="B4" s="2">
        <v>3.0</v>
      </c>
    </row>
    <row r="5" ht="15.75" customHeight="1">
      <c r="A5" s="1" t="s">
        <v>133</v>
      </c>
      <c r="B5" s="2">
        <v>6.0</v>
      </c>
    </row>
    <row r="6" ht="15.75" customHeight="1">
      <c r="A6" s="1" t="s">
        <v>141</v>
      </c>
      <c r="B6" s="2">
        <v>3.0</v>
      </c>
    </row>
    <row r="7" ht="15.75" customHeight="1">
      <c r="A7" s="1" t="s">
        <v>142</v>
      </c>
      <c r="B7" s="2">
        <v>1.0</v>
      </c>
    </row>
    <row r="8" ht="15.75" customHeight="1">
      <c r="A8" s="1" t="s">
        <v>104</v>
      </c>
      <c r="B8" s="2">
        <v>1.0</v>
      </c>
    </row>
    <row r="9" ht="15.75" customHeight="1">
      <c r="A9" s="1" t="s">
        <v>143</v>
      </c>
      <c r="B9" s="2">
        <v>1.0</v>
      </c>
    </row>
    <row r="10" ht="15.75" customHeight="1">
      <c r="A10" s="1" t="s">
        <v>144</v>
      </c>
      <c r="B10" s="2">
        <v>1.0</v>
      </c>
    </row>
    <row r="11" ht="15.75" customHeight="1">
      <c r="A11" s="1" t="s">
        <v>145</v>
      </c>
      <c r="B11" s="2">
        <v>2.0</v>
      </c>
    </row>
    <row r="12" ht="15.75" customHeight="1">
      <c r="A12" s="1" t="s">
        <v>146</v>
      </c>
      <c r="B12" s="2">
        <v>5.0</v>
      </c>
    </row>
    <row r="13" ht="15.75" customHeight="1">
      <c r="A13" s="1" t="s">
        <v>147</v>
      </c>
      <c r="B13" s="2">
        <v>4.0</v>
      </c>
    </row>
    <row r="14" ht="15.75" customHeight="1">
      <c r="A14" s="1" t="s">
        <v>148</v>
      </c>
      <c r="B14" s="2">
        <v>6.0</v>
      </c>
    </row>
    <row r="15" ht="15.75" customHeight="1">
      <c r="A15" s="1" t="s">
        <v>149</v>
      </c>
      <c r="B15" s="2">
        <v>17.0</v>
      </c>
    </row>
    <row r="16" ht="15.75" customHeight="1">
      <c r="A16" s="1" t="s">
        <v>150</v>
      </c>
      <c r="B16" s="1">
        <f>sum(B3:B15)</f>
        <v>52</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c r="A79" s="2"/>
    </row>
    <row r="80" ht="15.75" customHeight="1">
      <c r="A80" s="2"/>
    </row>
    <row r="81" ht="15.75" customHeight="1">
      <c r="A81" s="2"/>
    </row>
    <row r="82" ht="15.75" customHeight="1">
      <c r="A82" s="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28.29"/>
    <col customWidth="1" min="5" max="6" width="14.43"/>
  </cols>
  <sheetData>
    <row r="1" ht="15.75" customHeight="1"/>
    <row r="2" ht="15.75" customHeight="1"/>
    <row r="3" ht="15.75" customHeight="1">
      <c r="A3" s="363" t="s">
        <v>2966</v>
      </c>
      <c r="B3" s="363" t="s">
        <v>2967</v>
      </c>
      <c r="C3" s="363" t="s">
        <v>2968</v>
      </c>
      <c r="D3" s="364" t="s">
        <v>2969</v>
      </c>
    </row>
    <row r="4" ht="15.75" customHeight="1">
      <c r="A4" s="365">
        <v>0.0</v>
      </c>
      <c r="B4" s="365">
        <v>1.0</v>
      </c>
      <c r="C4" s="365">
        <v>0.717</v>
      </c>
      <c r="D4" s="366">
        <v>0.0416</v>
      </c>
    </row>
    <row r="5" ht="15.75" customHeight="1">
      <c r="A5" s="365">
        <v>0.0</v>
      </c>
      <c r="B5" s="365">
        <v>1.1</v>
      </c>
      <c r="C5" s="365">
        <v>0.651</v>
      </c>
      <c r="D5" s="366">
        <v>0.0379</v>
      </c>
    </row>
    <row r="6" ht="15.75" customHeight="1">
      <c r="A6" s="365">
        <v>0.0</v>
      </c>
      <c r="B6" s="365">
        <v>1.2</v>
      </c>
      <c r="C6" s="365">
        <v>0.589</v>
      </c>
      <c r="D6" s="366">
        <v>0.0342</v>
      </c>
    </row>
    <row r="7" ht="15.75" customHeight="1">
      <c r="A7" s="365">
        <v>5.0</v>
      </c>
      <c r="B7" s="365">
        <v>1.0</v>
      </c>
      <c r="C7" s="365">
        <v>0.713</v>
      </c>
      <c r="D7" s="366">
        <v>0.0414</v>
      </c>
    </row>
    <row r="8" ht="15.75" customHeight="1">
      <c r="A8" s="365">
        <v>5.0</v>
      </c>
      <c r="B8" s="365">
        <v>1.1</v>
      </c>
      <c r="C8" s="365">
        <v>0.648</v>
      </c>
      <c r="D8" s="366">
        <v>0.0377</v>
      </c>
    </row>
    <row r="9" ht="15.75" customHeight="1">
      <c r="A9" s="365">
        <v>5.0</v>
      </c>
      <c r="B9" s="365">
        <v>1.2</v>
      </c>
      <c r="C9" s="365">
        <v>0.587</v>
      </c>
      <c r="D9" s="366">
        <v>0.0341</v>
      </c>
    </row>
    <row r="10" ht="15.75" customHeight="1">
      <c r="A10" s="365">
        <v>15.0</v>
      </c>
      <c r="B10" s="365">
        <v>1.0</v>
      </c>
      <c r="C10" s="365">
        <v>0.704</v>
      </c>
      <c r="D10" s="366">
        <v>0.041</v>
      </c>
    </row>
    <row r="11" ht="15.75" customHeight="1">
      <c r="A11" s="365">
        <v>15.0</v>
      </c>
      <c r="B11" s="365">
        <v>1.1</v>
      </c>
      <c r="C11" s="365">
        <v>0.641</v>
      </c>
      <c r="D11" s="366">
        <v>0.0373</v>
      </c>
    </row>
    <row r="12" ht="15.75" customHeight="1">
      <c r="A12" s="365">
        <v>15.0</v>
      </c>
      <c r="B12" s="365">
        <v>1.2</v>
      </c>
      <c r="C12" s="365">
        <v>0.581</v>
      </c>
      <c r="D12" s="366">
        <v>0.0338</v>
      </c>
    </row>
    <row r="13" ht="15.75" customHeight="1">
      <c r="A13" s="365">
        <v>25.0</v>
      </c>
      <c r="B13" s="365">
        <v>1.0</v>
      </c>
      <c r="C13" s="365">
        <v>0.695</v>
      </c>
      <c r="D13" s="366">
        <v>0.0405</v>
      </c>
    </row>
    <row r="14" ht="15.75" customHeight="1">
      <c r="A14" s="365">
        <v>25.0</v>
      </c>
      <c r="B14" s="365">
        <v>1.1</v>
      </c>
      <c r="C14" s="365">
        <v>0.633</v>
      </c>
      <c r="D14" s="366">
        <v>0.0369</v>
      </c>
    </row>
    <row r="15" ht="15.75" customHeight="1">
      <c r="A15" s="365">
        <v>25.0</v>
      </c>
      <c r="B15" s="365">
        <v>1.2</v>
      </c>
      <c r="C15" s="365">
        <v>0.574</v>
      </c>
      <c r="D15" s="366">
        <v>0.0334</v>
      </c>
    </row>
    <row r="16" ht="15.75" customHeight="1">
      <c r="A16" s="365">
        <v>35.0</v>
      </c>
      <c r="B16" s="365">
        <v>1.0</v>
      </c>
      <c r="C16" s="365">
        <v>0.685</v>
      </c>
      <c r="D16" s="366">
        <v>0.0399</v>
      </c>
    </row>
    <row r="17" ht="15.75" customHeight="1">
      <c r="A17" s="365">
        <v>35.0</v>
      </c>
      <c r="B17" s="365">
        <v>1.1</v>
      </c>
      <c r="C17" s="365">
        <v>0.625</v>
      </c>
      <c r="D17" s="366">
        <v>0.0363</v>
      </c>
    </row>
    <row r="18" ht="15.75" customHeight="1">
      <c r="A18" s="365">
        <v>35.0</v>
      </c>
      <c r="B18" s="365">
        <v>1.2</v>
      </c>
      <c r="C18" s="365">
        <v>0.568</v>
      </c>
      <c r="D18" s="366">
        <v>0.033</v>
      </c>
    </row>
    <row r="19" ht="15.75" customHeight="1"/>
    <row r="20" ht="15.75" customHeight="1"/>
    <row r="21" ht="15.75" customHeight="1"/>
    <row r="22" ht="15.75" customHeight="1">
      <c r="A22" s="2" t="s">
        <v>2970</v>
      </c>
    </row>
    <row r="23" ht="15.75" customHeight="1">
      <c r="A23" s="363" t="s">
        <v>2176</v>
      </c>
      <c r="B23" s="363" t="s">
        <v>2971</v>
      </c>
      <c r="C23" s="364" t="s">
        <v>2972</v>
      </c>
    </row>
    <row r="24" ht="15.75" customHeight="1">
      <c r="A24" s="365" t="s">
        <v>2973</v>
      </c>
      <c r="B24" s="365" t="s">
        <v>2974</v>
      </c>
      <c r="C24" s="366" t="s">
        <v>2975</v>
      </c>
    </row>
    <row r="25" ht="15.75" customHeight="1">
      <c r="A25" s="365" t="s">
        <v>2976</v>
      </c>
      <c r="B25" s="365" t="s">
        <v>2977</v>
      </c>
      <c r="C25" s="366" t="s">
        <v>2978</v>
      </c>
    </row>
    <row r="26" ht="15.75" customHeight="1">
      <c r="A26" s="365" t="s">
        <v>2979</v>
      </c>
      <c r="B26" s="365" t="s">
        <v>2980</v>
      </c>
      <c r="C26" s="366" t="s">
        <v>2981</v>
      </c>
    </row>
    <row r="27" ht="15.75" customHeight="1"/>
    <row r="28" ht="15.75" customHeight="1">
      <c r="A28" s="367" t="s">
        <v>2982</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8"/>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5.14"/>
    <col customWidth="1" min="3" max="5" width="14.43"/>
    <col customWidth="1" min="6" max="6" width="28.71"/>
    <col customWidth="1" min="8" max="9" width="20.0"/>
    <col customWidth="1" min="15" max="15" width="20.14"/>
    <col customWidth="1" min="16" max="16" width="13.29"/>
  </cols>
  <sheetData>
    <row r="1" ht="15.75" customHeight="1">
      <c r="A1" s="160" t="s">
        <v>1667</v>
      </c>
      <c r="B1" s="339" t="s">
        <v>1670</v>
      </c>
      <c r="C1" s="340" t="s">
        <v>297</v>
      </c>
      <c r="D1" s="341" t="s">
        <v>2687</v>
      </c>
      <c r="E1" s="341" t="s">
        <v>2686</v>
      </c>
      <c r="F1" s="368" t="s">
        <v>2983</v>
      </c>
      <c r="G1" s="342" t="s">
        <v>2688</v>
      </c>
      <c r="H1" s="342" t="s">
        <v>940</v>
      </c>
      <c r="I1" s="342" t="s">
        <v>2689</v>
      </c>
      <c r="J1" s="342" t="s">
        <v>2690</v>
      </c>
      <c r="K1" s="342" t="s">
        <v>941</v>
      </c>
      <c r="L1" s="342" t="s">
        <v>2691</v>
      </c>
      <c r="M1" s="342" t="s">
        <v>2692</v>
      </c>
      <c r="N1" s="342" t="s">
        <v>942</v>
      </c>
      <c r="O1" s="342" t="s">
        <v>2693</v>
      </c>
      <c r="P1" s="342" t="s">
        <v>2694</v>
      </c>
      <c r="Q1" s="342" t="s">
        <v>2695</v>
      </c>
      <c r="R1" s="342" t="s">
        <v>2696</v>
      </c>
      <c r="S1" s="342" t="s">
        <v>2697</v>
      </c>
      <c r="T1" s="2" t="s">
        <v>36</v>
      </c>
      <c r="U1" s="2" t="s">
        <v>2704</v>
      </c>
      <c r="V1" s="2" t="s">
        <v>2705</v>
      </c>
      <c r="W1" s="2" t="s">
        <v>2984</v>
      </c>
      <c r="X1" s="2" t="s">
        <v>2707</v>
      </c>
      <c r="Y1" s="2" t="s">
        <v>2708</v>
      </c>
    </row>
    <row r="2" ht="15.75" customHeight="1">
      <c r="A2" s="7" t="s">
        <v>2541</v>
      </c>
      <c r="B2" s="7" t="s">
        <v>2985</v>
      </c>
      <c r="F2" s="2"/>
      <c r="G2" s="2" t="s">
        <v>974</v>
      </c>
      <c r="H2" s="174" t="s">
        <v>2986</v>
      </c>
      <c r="I2" s="2" t="s">
        <v>2728</v>
      </c>
      <c r="J2" s="2" t="s">
        <v>962</v>
      </c>
      <c r="K2" s="228" t="s">
        <v>2713</v>
      </c>
      <c r="L2" s="2"/>
      <c r="M2" s="2" t="s">
        <v>2145</v>
      </c>
      <c r="N2" s="228" t="s">
        <v>2714</v>
      </c>
      <c r="O2" s="2"/>
      <c r="P2" s="2" t="s">
        <v>2715</v>
      </c>
      <c r="Q2" s="2" t="s">
        <v>2716</v>
      </c>
      <c r="R2" s="2">
        <v>0.467</v>
      </c>
      <c r="S2" s="2" t="s">
        <v>2987</v>
      </c>
      <c r="T2" s="2">
        <v>2023.0</v>
      </c>
      <c r="U2" s="2" t="s">
        <v>1995</v>
      </c>
      <c r="V2" s="2" t="s">
        <v>2988</v>
      </c>
      <c r="X2" s="2" t="s">
        <v>2720</v>
      </c>
      <c r="Y2" s="2" t="s">
        <v>359</v>
      </c>
    </row>
    <row r="3" ht="15.75" customHeight="1">
      <c r="F3" s="2"/>
      <c r="G3" s="2" t="s">
        <v>974</v>
      </c>
      <c r="H3" s="174" t="s">
        <v>2986</v>
      </c>
      <c r="I3" s="2" t="s">
        <v>2728</v>
      </c>
      <c r="J3" s="2" t="s">
        <v>962</v>
      </c>
      <c r="K3" s="228" t="s">
        <v>2713</v>
      </c>
      <c r="L3" s="2"/>
      <c r="M3" s="2" t="s">
        <v>2145</v>
      </c>
      <c r="N3" s="228" t="s">
        <v>2714</v>
      </c>
      <c r="O3" s="2"/>
      <c r="P3" s="2" t="s">
        <v>2715</v>
      </c>
      <c r="Q3" s="2" t="s">
        <v>2721</v>
      </c>
      <c r="R3" s="2">
        <v>0.013</v>
      </c>
      <c r="S3" s="2" t="s">
        <v>2722</v>
      </c>
      <c r="T3" s="2">
        <v>2023.0</v>
      </c>
      <c r="U3" s="2" t="s">
        <v>1995</v>
      </c>
      <c r="V3" s="2" t="s">
        <v>2988</v>
      </c>
      <c r="X3" s="2" t="s">
        <v>2720</v>
      </c>
      <c r="Y3" s="2" t="s">
        <v>359</v>
      </c>
    </row>
    <row r="4" ht="15.75" customHeight="1">
      <c r="F4" s="2"/>
      <c r="G4" s="346" t="s">
        <v>974</v>
      </c>
      <c r="H4" s="369" t="s">
        <v>2986</v>
      </c>
      <c r="I4" s="346" t="s">
        <v>2728</v>
      </c>
      <c r="J4" s="346" t="s">
        <v>962</v>
      </c>
      <c r="K4" s="370" t="s">
        <v>2713</v>
      </c>
      <c r="L4" s="346"/>
      <c r="M4" s="346" t="s">
        <v>2145</v>
      </c>
      <c r="N4" s="370" t="s">
        <v>2714</v>
      </c>
      <c r="O4" s="346"/>
      <c r="P4" s="346" t="s">
        <v>2715</v>
      </c>
      <c r="Q4" s="346" t="s">
        <v>2724</v>
      </c>
      <c r="R4" s="346">
        <v>0.012</v>
      </c>
      <c r="S4" s="346" t="s">
        <v>2722</v>
      </c>
      <c r="T4" s="346">
        <v>2023.0</v>
      </c>
      <c r="U4" s="346" t="s">
        <v>1995</v>
      </c>
      <c r="V4" s="346" t="s">
        <v>2988</v>
      </c>
      <c r="W4" s="346"/>
      <c r="X4" s="346" t="s">
        <v>2720</v>
      </c>
      <c r="Y4" s="346" t="s">
        <v>359</v>
      </c>
      <c r="Z4" s="346"/>
      <c r="AA4" s="346"/>
      <c r="AB4" s="346"/>
      <c r="AC4" s="346"/>
      <c r="AD4" s="346"/>
      <c r="AE4" s="346"/>
    </row>
    <row r="5" ht="15.75" customHeight="1">
      <c r="F5" s="2"/>
      <c r="G5" s="2" t="s">
        <v>974</v>
      </c>
      <c r="H5" s="7" t="s">
        <v>2725</v>
      </c>
      <c r="I5" s="2" t="s">
        <v>2989</v>
      </c>
      <c r="J5" s="2" t="s">
        <v>962</v>
      </c>
      <c r="K5" s="228" t="s">
        <v>2713</v>
      </c>
      <c r="L5" s="2"/>
      <c r="M5" s="2" t="s">
        <v>2145</v>
      </c>
      <c r="N5" s="228" t="s">
        <v>2714</v>
      </c>
      <c r="O5" s="2"/>
      <c r="P5" s="2" t="s">
        <v>2715</v>
      </c>
      <c r="Q5" s="2" t="s">
        <v>2716</v>
      </c>
      <c r="R5" s="2">
        <v>0.313</v>
      </c>
      <c r="S5" s="2" t="s">
        <v>2717</v>
      </c>
      <c r="T5" s="2">
        <v>2023.0</v>
      </c>
      <c r="U5" s="2" t="s">
        <v>1995</v>
      </c>
      <c r="V5" s="2" t="s">
        <v>2988</v>
      </c>
      <c r="X5" s="2" t="s">
        <v>2720</v>
      </c>
      <c r="Y5" s="2" t="s">
        <v>359</v>
      </c>
    </row>
    <row r="6" ht="15.75" customHeight="1">
      <c r="F6" s="2"/>
      <c r="G6" s="2" t="s">
        <v>974</v>
      </c>
      <c r="H6" s="7" t="s">
        <v>2725</v>
      </c>
      <c r="I6" s="2" t="s">
        <v>2989</v>
      </c>
      <c r="J6" s="2" t="s">
        <v>962</v>
      </c>
      <c r="K6" s="228" t="s">
        <v>2713</v>
      </c>
      <c r="L6" s="2"/>
      <c r="M6" s="2" t="s">
        <v>2145</v>
      </c>
      <c r="N6" s="228" t="s">
        <v>2714</v>
      </c>
      <c r="O6" s="2"/>
      <c r="P6" s="2" t="s">
        <v>2715</v>
      </c>
      <c r="Q6" s="2" t="s">
        <v>2721</v>
      </c>
      <c r="R6" s="2">
        <v>0.008</v>
      </c>
      <c r="S6" s="2" t="s">
        <v>2722</v>
      </c>
      <c r="T6" s="2">
        <v>2023.0</v>
      </c>
      <c r="U6" s="2" t="s">
        <v>1995</v>
      </c>
      <c r="V6" s="2" t="s">
        <v>2988</v>
      </c>
      <c r="X6" s="2" t="s">
        <v>2720</v>
      </c>
      <c r="Y6" s="2" t="s">
        <v>359</v>
      </c>
    </row>
    <row r="7" ht="15.75" customHeight="1">
      <c r="F7" s="2"/>
      <c r="G7" s="346" t="s">
        <v>974</v>
      </c>
      <c r="H7" s="345" t="s">
        <v>2725</v>
      </c>
      <c r="I7" s="346" t="s">
        <v>2989</v>
      </c>
      <c r="J7" s="346" t="s">
        <v>962</v>
      </c>
      <c r="K7" s="370" t="s">
        <v>2713</v>
      </c>
      <c r="L7" s="346"/>
      <c r="M7" s="346" t="s">
        <v>2145</v>
      </c>
      <c r="N7" s="370" t="s">
        <v>2714</v>
      </c>
      <c r="O7" s="346"/>
      <c r="P7" s="346" t="s">
        <v>2715</v>
      </c>
      <c r="Q7" s="346" t="s">
        <v>2724</v>
      </c>
      <c r="R7" s="346">
        <v>0.007</v>
      </c>
      <c r="S7" s="346" t="s">
        <v>2722</v>
      </c>
      <c r="T7" s="346">
        <v>2023.0</v>
      </c>
      <c r="U7" s="346" t="s">
        <v>1995</v>
      </c>
      <c r="V7" s="346" t="s">
        <v>2988</v>
      </c>
      <c r="W7" s="346"/>
      <c r="X7" s="346" t="s">
        <v>2720</v>
      </c>
      <c r="Y7" s="346" t="s">
        <v>359</v>
      </c>
      <c r="Z7" s="346"/>
      <c r="AA7" s="346"/>
      <c r="AB7" s="346"/>
      <c r="AC7" s="346"/>
      <c r="AD7" s="346"/>
      <c r="AE7" s="346"/>
    </row>
    <row r="8" ht="15.75" customHeight="1">
      <c r="F8" s="2"/>
      <c r="G8" s="2" t="s">
        <v>974</v>
      </c>
      <c r="H8" s="174" t="s">
        <v>2990</v>
      </c>
      <c r="I8" s="2" t="s">
        <v>2712</v>
      </c>
      <c r="J8" s="2" t="s">
        <v>962</v>
      </c>
      <c r="K8" s="228" t="s">
        <v>2713</v>
      </c>
      <c r="L8" s="2"/>
      <c r="M8" s="2" t="s">
        <v>2145</v>
      </c>
      <c r="N8" s="228" t="s">
        <v>2714</v>
      </c>
      <c r="O8" s="2"/>
      <c r="P8" s="2" t="s">
        <v>2715</v>
      </c>
      <c r="Q8" s="2" t="s">
        <v>2716</v>
      </c>
      <c r="R8" s="2">
        <v>1.387</v>
      </c>
      <c r="S8" s="2" t="s">
        <v>2987</v>
      </c>
      <c r="T8" s="2">
        <v>2023.0</v>
      </c>
      <c r="U8" s="2" t="s">
        <v>1995</v>
      </c>
      <c r="V8" s="2" t="s">
        <v>2988</v>
      </c>
      <c r="X8" s="2" t="s">
        <v>2720</v>
      </c>
      <c r="Y8" s="2" t="s">
        <v>359</v>
      </c>
    </row>
    <row r="9" ht="15.75" customHeight="1">
      <c r="F9" s="2"/>
      <c r="G9" s="2" t="s">
        <v>974</v>
      </c>
      <c r="H9" s="174" t="s">
        <v>2990</v>
      </c>
      <c r="I9" s="2" t="s">
        <v>2712</v>
      </c>
      <c r="J9" s="2" t="s">
        <v>962</v>
      </c>
      <c r="K9" s="228" t="s">
        <v>2713</v>
      </c>
      <c r="L9" s="2"/>
      <c r="M9" s="2" t="s">
        <v>2145</v>
      </c>
      <c r="N9" s="228" t="s">
        <v>2714</v>
      </c>
      <c r="O9" s="2"/>
      <c r="P9" s="2" t="s">
        <v>2715</v>
      </c>
      <c r="Q9" s="2" t="s">
        <v>2721</v>
      </c>
      <c r="R9" s="2">
        <v>0.013</v>
      </c>
      <c r="S9" s="2" t="s">
        <v>2722</v>
      </c>
      <c r="T9" s="2">
        <v>2023.0</v>
      </c>
      <c r="U9" s="2" t="s">
        <v>1995</v>
      </c>
      <c r="V9" s="2" t="s">
        <v>2988</v>
      </c>
      <c r="X9" s="2" t="s">
        <v>2720</v>
      </c>
      <c r="Y9" s="2" t="s">
        <v>359</v>
      </c>
    </row>
    <row r="10" ht="15.75" customHeight="1">
      <c r="F10" s="2"/>
      <c r="G10" s="346" t="s">
        <v>974</v>
      </c>
      <c r="H10" s="369" t="s">
        <v>2990</v>
      </c>
      <c r="I10" s="346" t="s">
        <v>2712</v>
      </c>
      <c r="J10" s="346" t="s">
        <v>962</v>
      </c>
      <c r="K10" s="370" t="s">
        <v>2713</v>
      </c>
      <c r="L10" s="346"/>
      <c r="M10" s="346" t="s">
        <v>2145</v>
      </c>
      <c r="N10" s="370" t="s">
        <v>2714</v>
      </c>
      <c r="O10" s="346"/>
      <c r="P10" s="346" t="s">
        <v>2715</v>
      </c>
      <c r="Q10" s="346" t="s">
        <v>2724</v>
      </c>
      <c r="R10" s="346">
        <v>0.038</v>
      </c>
      <c r="S10" s="346" t="s">
        <v>2722</v>
      </c>
      <c r="T10" s="346">
        <v>2023.0</v>
      </c>
      <c r="U10" s="346" t="s">
        <v>1995</v>
      </c>
      <c r="V10" s="346" t="s">
        <v>2988</v>
      </c>
      <c r="W10" s="346"/>
      <c r="X10" s="346" t="s">
        <v>2720</v>
      </c>
      <c r="Y10" s="346" t="s">
        <v>359</v>
      </c>
      <c r="Z10" s="346"/>
      <c r="AA10" s="346"/>
      <c r="AB10" s="346"/>
      <c r="AC10" s="346"/>
      <c r="AD10" s="346"/>
      <c r="AE10" s="346"/>
    </row>
    <row r="11" ht="15.75" customHeight="1">
      <c r="F11" s="2"/>
      <c r="G11" s="2" t="s">
        <v>974</v>
      </c>
      <c r="H11" s="2" t="s">
        <v>2729</v>
      </c>
      <c r="I11" s="2"/>
      <c r="J11" s="2" t="s">
        <v>962</v>
      </c>
      <c r="K11" s="228" t="s">
        <v>2713</v>
      </c>
      <c r="L11" s="2"/>
      <c r="M11" s="2" t="s">
        <v>2145</v>
      </c>
      <c r="N11" s="228" t="s">
        <v>2714</v>
      </c>
      <c r="O11" s="2"/>
      <c r="P11" s="2" t="s">
        <v>2715</v>
      </c>
      <c r="Q11" s="2" t="s">
        <v>2716</v>
      </c>
      <c r="R11" s="371">
        <f t="shared" ref="R11:R13" si="1">average(R2,R5,R8)</f>
        <v>0.7223333333</v>
      </c>
      <c r="S11" s="2" t="s">
        <v>2987</v>
      </c>
      <c r="T11" s="2">
        <v>2023.0</v>
      </c>
      <c r="U11" s="2" t="s">
        <v>1995</v>
      </c>
      <c r="V11" s="2" t="s">
        <v>2988</v>
      </c>
      <c r="X11" s="2" t="s">
        <v>2767</v>
      </c>
      <c r="Y11" s="2" t="s">
        <v>359</v>
      </c>
    </row>
    <row r="12" ht="15.75" customHeight="1">
      <c r="F12" s="2"/>
      <c r="G12" s="2" t="s">
        <v>974</v>
      </c>
      <c r="H12" s="2" t="s">
        <v>2729</v>
      </c>
      <c r="I12" s="2"/>
      <c r="J12" s="2" t="s">
        <v>962</v>
      </c>
      <c r="K12" s="228" t="s">
        <v>2713</v>
      </c>
      <c r="L12" s="2"/>
      <c r="M12" s="2" t="s">
        <v>2145</v>
      </c>
      <c r="N12" s="228" t="s">
        <v>2714</v>
      </c>
      <c r="O12" s="2"/>
      <c r="P12" s="2" t="s">
        <v>2715</v>
      </c>
      <c r="Q12" s="2" t="s">
        <v>2721</v>
      </c>
      <c r="R12" s="371">
        <f t="shared" si="1"/>
        <v>0.01133333333</v>
      </c>
      <c r="S12" s="2" t="s">
        <v>2722</v>
      </c>
      <c r="T12" s="2">
        <v>2023.0</v>
      </c>
      <c r="U12" s="2" t="s">
        <v>1995</v>
      </c>
      <c r="V12" s="2" t="s">
        <v>2988</v>
      </c>
      <c r="X12" s="2" t="s">
        <v>2767</v>
      </c>
      <c r="Y12" s="2" t="s">
        <v>359</v>
      </c>
    </row>
    <row r="13" ht="15.75" customHeight="1">
      <c r="A13" s="346"/>
      <c r="B13" s="346"/>
      <c r="C13" s="346"/>
      <c r="D13" s="346"/>
      <c r="E13" s="346"/>
      <c r="F13" s="346"/>
      <c r="G13" s="346" t="s">
        <v>974</v>
      </c>
      <c r="H13" s="346" t="s">
        <v>2729</v>
      </c>
      <c r="I13" s="346"/>
      <c r="J13" s="346" t="s">
        <v>962</v>
      </c>
      <c r="K13" s="370" t="s">
        <v>2713</v>
      </c>
      <c r="L13" s="346"/>
      <c r="M13" s="346" t="s">
        <v>2145</v>
      </c>
      <c r="N13" s="370" t="s">
        <v>2714</v>
      </c>
      <c r="O13" s="346"/>
      <c r="P13" s="346" t="s">
        <v>2715</v>
      </c>
      <c r="Q13" s="346" t="s">
        <v>2724</v>
      </c>
      <c r="R13" s="372">
        <f t="shared" si="1"/>
        <v>0.019</v>
      </c>
      <c r="S13" s="346" t="s">
        <v>2722</v>
      </c>
      <c r="T13" s="346">
        <v>2023.0</v>
      </c>
      <c r="U13" s="346" t="s">
        <v>1995</v>
      </c>
      <c r="V13" s="346" t="s">
        <v>2988</v>
      </c>
      <c r="W13" s="346"/>
      <c r="X13" s="346" t="s">
        <v>2767</v>
      </c>
      <c r="Y13" s="346" t="s">
        <v>359</v>
      </c>
      <c r="Z13" s="346"/>
      <c r="AA13" s="346"/>
      <c r="AB13" s="346"/>
      <c r="AC13" s="346"/>
      <c r="AD13" s="346"/>
      <c r="AE13" s="346"/>
    </row>
    <row r="14" ht="15.75" customHeight="1">
      <c r="F14" s="7" t="s">
        <v>2991</v>
      </c>
      <c r="G14" s="2" t="s">
        <v>974</v>
      </c>
      <c r="H14" s="7" t="s">
        <v>2992</v>
      </c>
      <c r="I14" s="2"/>
      <c r="J14" s="2" t="s">
        <v>962</v>
      </c>
      <c r="K14" s="169" t="s">
        <v>2732</v>
      </c>
      <c r="L14" s="2"/>
      <c r="M14" s="2" t="s">
        <v>2145</v>
      </c>
      <c r="N14" s="228" t="s">
        <v>2714</v>
      </c>
      <c r="O14" s="2"/>
      <c r="P14" s="2" t="s">
        <v>2734</v>
      </c>
      <c r="Q14" s="2" t="s">
        <v>2716</v>
      </c>
      <c r="R14" s="2">
        <v>0.22963</v>
      </c>
      <c r="S14" s="2" t="s">
        <v>2987</v>
      </c>
      <c r="T14" s="2">
        <v>2023.0</v>
      </c>
      <c r="U14" s="2" t="s">
        <v>2993</v>
      </c>
      <c r="V14" s="2" t="s">
        <v>2988</v>
      </c>
      <c r="X14" s="2" t="s">
        <v>2720</v>
      </c>
      <c r="Y14" s="2" t="s">
        <v>2994</v>
      </c>
    </row>
    <row r="15" ht="15.75" customHeight="1">
      <c r="G15" s="2" t="s">
        <v>974</v>
      </c>
      <c r="H15" s="7" t="s">
        <v>2992</v>
      </c>
      <c r="I15" s="2"/>
      <c r="J15" s="2" t="s">
        <v>962</v>
      </c>
      <c r="K15" s="169" t="s">
        <v>2732</v>
      </c>
      <c r="L15" s="2"/>
      <c r="M15" s="2" t="s">
        <v>2145</v>
      </c>
      <c r="N15" s="228" t="s">
        <v>2714</v>
      </c>
      <c r="O15" s="2"/>
      <c r="P15" s="2" t="s">
        <v>2715</v>
      </c>
      <c r="Q15" s="2" t="s">
        <v>2716</v>
      </c>
      <c r="R15" s="2">
        <v>0.36956</v>
      </c>
      <c r="S15" s="2" t="s">
        <v>2987</v>
      </c>
      <c r="T15" s="2">
        <v>2023.0</v>
      </c>
      <c r="U15" s="2" t="s">
        <v>2993</v>
      </c>
      <c r="V15" s="2" t="s">
        <v>2988</v>
      </c>
      <c r="X15" s="2" t="s">
        <v>2720</v>
      </c>
      <c r="Y15" s="2" t="s">
        <v>2994</v>
      </c>
    </row>
    <row r="16" ht="15.75" customHeight="1">
      <c r="G16" s="2" t="s">
        <v>974</v>
      </c>
      <c r="H16" s="7" t="s">
        <v>2992</v>
      </c>
      <c r="I16" s="2"/>
      <c r="J16" s="2" t="s">
        <v>962</v>
      </c>
      <c r="K16" s="169" t="s">
        <v>2732</v>
      </c>
      <c r="L16" s="2"/>
      <c r="M16" s="2" t="s">
        <v>2145</v>
      </c>
      <c r="N16" s="228" t="s">
        <v>2714</v>
      </c>
      <c r="O16" s="2"/>
      <c r="P16" s="2" t="s">
        <v>2734</v>
      </c>
      <c r="Q16" s="2" t="s">
        <v>2721</v>
      </c>
      <c r="R16" s="2">
        <f>0/25</f>
        <v>0</v>
      </c>
      <c r="S16" s="2" t="s">
        <v>2987</v>
      </c>
      <c r="T16" s="2">
        <v>2023.0</v>
      </c>
      <c r="U16" s="2" t="s">
        <v>2993</v>
      </c>
      <c r="V16" s="2" t="s">
        <v>2988</v>
      </c>
      <c r="X16" s="2" t="s">
        <v>2720</v>
      </c>
      <c r="Y16" s="2" t="s">
        <v>2994</v>
      </c>
    </row>
    <row r="17" ht="15.75" customHeight="1">
      <c r="G17" s="2" t="s">
        <v>974</v>
      </c>
      <c r="H17" s="7" t="s">
        <v>2992</v>
      </c>
      <c r="I17" s="2"/>
      <c r="J17" s="2" t="s">
        <v>962</v>
      </c>
      <c r="K17" s="169" t="s">
        <v>2732</v>
      </c>
      <c r="L17" s="2"/>
      <c r="M17" s="2" t="s">
        <v>2145</v>
      </c>
      <c r="N17" s="228" t="s">
        <v>2714</v>
      </c>
      <c r="O17" s="2"/>
      <c r="P17" s="2" t="s">
        <v>2715</v>
      </c>
      <c r="Q17" s="2" t="s">
        <v>2721</v>
      </c>
      <c r="R17" s="373">
        <f>0.00001/25</f>
        <v>0.0000004</v>
      </c>
      <c r="S17" s="2" t="s">
        <v>2987</v>
      </c>
      <c r="T17" s="2">
        <v>2023.0</v>
      </c>
      <c r="U17" s="2" t="s">
        <v>2993</v>
      </c>
      <c r="V17" s="2" t="s">
        <v>2988</v>
      </c>
      <c r="X17" s="2" t="s">
        <v>2720</v>
      </c>
      <c r="Y17" s="2" t="s">
        <v>2994</v>
      </c>
    </row>
    <row r="18" ht="15.75" customHeight="1">
      <c r="G18" s="2" t="s">
        <v>974</v>
      </c>
      <c r="H18" s="7" t="s">
        <v>2992</v>
      </c>
      <c r="I18" s="2"/>
      <c r="J18" s="2" t="s">
        <v>962</v>
      </c>
      <c r="K18" s="169" t="s">
        <v>2732</v>
      </c>
      <c r="L18" s="2"/>
      <c r="M18" s="2" t="s">
        <v>2145</v>
      </c>
      <c r="N18" s="228" t="s">
        <v>2714</v>
      </c>
      <c r="O18" s="2"/>
      <c r="P18" s="2" t="s">
        <v>2734</v>
      </c>
      <c r="Q18" s="2" t="s">
        <v>2724</v>
      </c>
      <c r="R18" s="373">
        <f>0.00165/298</f>
        <v>0.000005536912752</v>
      </c>
      <c r="S18" s="2" t="s">
        <v>2987</v>
      </c>
      <c r="T18" s="2">
        <v>2023.0</v>
      </c>
      <c r="U18" s="2" t="s">
        <v>2993</v>
      </c>
      <c r="V18" s="2" t="s">
        <v>2988</v>
      </c>
      <c r="X18" s="2" t="s">
        <v>2720</v>
      </c>
      <c r="Y18" s="2" t="s">
        <v>2994</v>
      </c>
    </row>
    <row r="19" ht="15.75" customHeight="1">
      <c r="A19" s="346"/>
      <c r="B19" s="346"/>
      <c r="C19" s="346"/>
      <c r="D19" s="346"/>
      <c r="E19" s="346"/>
      <c r="F19" s="346"/>
      <c r="G19" s="346" t="s">
        <v>974</v>
      </c>
      <c r="H19" s="345" t="s">
        <v>2992</v>
      </c>
      <c r="I19" s="346"/>
      <c r="J19" s="346" t="s">
        <v>962</v>
      </c>
      <c r="K19" s="374" t="s">
        <v>2732</v>
      </c>
      <c r="L19" s="346"/>
      <c r="M19" s="346" t="s">
        <v>2145</v>
      </c>
      <c r="N19" s="370" t="s">
        <v>2714</v>
      </c>
      <c r="O19" s="346"/>
      <c r="P19" s="346" t="s">
        <v>2715</v>
      </c>
      <c r="Q19" s="346" t="s">
        <v>2724</v>
      </c>
      <c r="R19" s="375">
        <f>0.00267/298</f>
        <v>0.000008959731544</v>
      </c>
      <c r="S19" s="346" t="s">
        <v>2987</v>
      </c>
      <c r="T19" s="346">
        <v>2023.0</v>
      </c>
      <c r="U19" s="346" t="s">
        <v>2993</v>
      </c>
      <c r="V19" s="346" t="s">
        <v>2988</v>
      </c>
      <c r="W19" s="346"/>
      <c r="X19" s="346" t="s">
        <v>2720</v>
      </c>
      <c r="Y19" s="346" t="s">
        <v>2994</v>
      </c>
      <c r="Z19" s="346"/>
      <c r="AA19" s="346"/>
      <c r="AB19" s="346"/>
      <c r="AC19" s="346"/>
      <c r="AD19" s="346"/>
      <c r="AE19" s="346"/>
    </row>
    <row r="20" ht="15.75" customHeight="1">
      <c r="G20" s="2" t="s">
        <v>974</v>
      </c>
      <c r="H20" s="7" t="s">
        <v>2992</v>
      </c>
      <c r="I20" s="2"/>
      <c r="J20" s="2" t="s">
        <v>962</v>
      </c>
      <c r="K20" s="169" t="s">
        <v>2738</v>
      </c>
      <c r="L20" s="2"/>
      <c r="M20" s="2" t="s">
        <v>2145</v>
      </c>
      <c r="N20" s="228" t="s">
        <v>2714</v>
      </c>
      <c r="O20" s="2"/>
      <c r="P20" s="2" t="s">
        <v>2734</v>
      </c>
      <c r="Q20" s="2" t="s">
        <v>2716</v>
      </c>
      <c r="S20" s="2" t="s">
        <v>2987</v>
      </c>
      <c r="T20" s="2">
        <v>2023.0</v>
      </c>
      <c r="U20" s="2" t="s">
        <v>2993</v>
      </c>
      <c r="V20" s="2" t="s">
        <v>2988</v>
      </c>
      <c r="X20" s="2" t="s">
        <v>2720</v>
      </c>
      <c r="Y20" s="2" t="s">
        <v>2994</v>
      </c>
    </row>
    <row r="21" ht="15.75" customHeight="1">
      <c r="G21" s="2" t="s">
        <v>974</v>
      </c>
      <c r="H21" s="7" t="s">
        <v>2992</v>
      </c>
      <c r="I21" s="2"/>
      <c r="J21" s="2" t="s">
        <v>962</v>
      </c>
      <c r="K21" s="169" t="s">
        <v>2738</v>
      </c>
      <c r="L21" s="2"/>
      <c r="M21" s="2" t="s">
        <v>2145</v>
      </c>
      <c r="N21" s="228" t="s">
        <v>2714</v>
      </c>
      <c r="O21" s="2"/>
      <c r="P21" s="2" t="s">
        <v>2715</v>
      </c>
      <c r="Q21" s="2" t="s">
        <v>2716</v>
      </c>
      <c r="S21" s="2" t="s">
        <v>2987</v>
      </c>
      <c r="T21" s="2">
        <v>2023.0</v>
      </c>
      <c r="U21" s="2" t="s">
        <v>2993</v>
      </c>
      <c r="V21" s="2" t="s">
        <v>2988</v>
      </c>
      <c r="X21" s="2" t="s">
        <v>2720</v>
      </c>
      <c r="Y21" s="2" t="s">
        <v>2994</v>
      </c>
    </row>
    <row r="22" ht="15.75" customHeight="1">
      <c r="G22" s="2" t="s">
        <v>974</v>
      </c>
      <c r="H22" s="7" t="s">
        <v>2992</v>
      </c>
      <c r="I22" s="2"/>
      <c r="J22" s="2" t="s">
        <v>962</v>
      </c>
      <c r="K22" s="169" t="s">
        <v>2738</v>
      </c>
      <c r="L22" s="2"/>
      <c r="M22" s="2" t="s">
        <v>2145</v>
      </c>
      <c r="N22" s="228" t="s">
        <v>2714</v>
      </c>
      <c r="O22" s="2"/>
      <c r="P22" s="2" t="s">
        <v>2734</v>
      </c>
      <c r="Q22" s="2" t="s">
        <v>2721</v>
      </c>
      <c r="S22" s="2" t="s">
        <v>2987</v>
      </c>
      <c r="T22" s="2">
        <v>2023.0</v>
      </c>
      <c r="U22" s="2" t="s">
        <v>2993</v>
      </c>
      <c r="V22" s="2" t="s">
        <v>2988</v>
      </c>
      <c r="X22" s="2" t="s">
        <v>2720</v>
      </c>
      <c r="Y22" s="2" t="s">
        <v>2994</v>
      </c>
    </row>
    <row r="23" ht="15.75" customHeight="1">
      <c r="G23" s="2" t="s">
        <v>974</v>
      </c>
      <c r="H23" s="7" t="s">
        <v>2992</v>
      </c>
      <c r="I23" s="2"/>
      <c r="J23" s="2" t="s">
        <v>962</v>
      </c>
      <c r="K23" s="169" t="s">
        <v>2738</v>
      </c>
      <c r="L23" s="2"/>
      <c r="M23" s="2" t="s">
        <v>2145</v>
      </c>
      <c r="N23" s="228" t="s">
        <v>2714</v>
      </c>
      <c r="O23" s="2"/>
      <c r="P23" s="2" t="s">
        <v>2715</v>
      </c>
      <c r="Q23" s="2" t="s">
        <v>2721</v>
      </c>
      <c r="R23" s="373"/>
      <c r="S23" s="2" t="s">
        <v>2987</v>
      </c>
      <c r="T23" s="2">
        <v>2023.0</v>
      </c>
      <c r="U23" s="2" t="s">
        <v>2993</v>
      </c>
      <c r="V23" s="2" t="s">
        <v>2988</v>
      </c>
      <c r="X23" s="2" t="s">
        <v>2720</v>
      </c>
      <c r="Y23" s="2" t="s">
        <v>2994</v>
      </c>
    </row>
    <row r="24" ht="15.75" customHeight="1">
      <c r="G24" s="2" t="s">
        <v>974</v>
      </c>
      <c r="H24" s="7" t="s">
        <v>2992</v>
      </c>
      <c r="I24" s="2"/>
      <c r="J24" s="2" t="s">
        <v>962</v>
      </c>
      <c r="K24" s="169" t="s">
        <v>2738</v>
      </c>
      <c r="L24" s="2"/>
      <c r="M24" s="2" t="s">
        <v>2145</v>
      </c>
      <c r="N24" s="228" t="s">
        <v>2714</v>
      </c>
      <c r="O24" s="2"/>
      <c r="P24" s="2" t="s">
        <v>2734</v>
      </c>
      <c r="Q24" s="2" t="s">
        <v>2724</v>
      </c>
      <c r="R24" s="373"/>
      <c r="S24" s="2" t="s">
        <v>2987</v>
      </c>
      <c r="T24" s="2">
        <v>2023.0</v>
      </c>
      <c r="U24" s="2" t="s">
        <v>2993</v>
      </c>
      <c r="V24" s="2" t="s">
        <v>2988</v>
      </c>
      <c r="X24" s="2" t="s">
        <v>2720</v>
      </c>
      <c r="Y24" s="2" t="s">
        <v>2994</v>
      </c>
    </row>
    <row r="25" ht="15.75" customHeight="1">
      <c r="G25" s="346" t="s">
        <v>974</v>
      </c>
      <c r="H25" s="345" t="s">
        <v>2992</v>
      </c>
      <c r="I25" s="346"/>
      <c r="J25" s="346" t="s">
        <v>962</v>
      </c>
      <c r="K25" s="374" t="s">
        <v>2738</v>
      </c>
      <c r="L25" s="346"/>
      <c r="M25" s="346" t="s">
        <v>2145</v>
      </c>
      <c r="N25" s="370" t="s">
        <v>2714</v>
      </c>
      <c r="O25" s="346"/>
      <c r="P25" s="346" t="s">
        <v>2715</v>
      </c>
      <c r="Q25" s="346" t="s">
        <v>2724</v>
      </c>
      <c r="R25" s="375"/>
      <c r="S25" s="346" t="s">
        <v>2987</v>
      </c>
      <c r="T25" s="346">
        <v>2023.0</v>
      </c>
      <c r="U25" s="346" t="s">
        <v>2993</v>
      </c>
      <c r="V25" s="346" t="s">
        <v>2988</v>
      </c>
      <c r="W25" s="346"/>
      <c r="X25" s="346" t="s">
        <v>2720</v>
      </c>
      <c r="Y25" s="346" t="s">
        <v>2994</v>
      </c>
    </row>
    <row r="26" ht="15.75" customHeight="1">
      <c r="G26" s="2" t="s">
        <v>974</v>
      </c>
      <c r="H26" s="7" t="s">
        <v>2992</v>
      </c>
      <c r="I26" s="2"/>
      <c r="J26" s="2" t="s">
        <v>962</v>
      </c>
      <c r="K26" s="169" t="s">
        <v>2744</v>
      </c>
      <c r="L26" s="2"/>
      <c r="M26" s="2" t="s">
        <v>2145</v>
      </c>
      <c r="N26" s="228" t="s">
        <v>2714</v>
      </c>
      <c r="O26" s="2"/>
      <c r="P26" s="2" t="s">
        <v>2734</v>
      </c>
      <c r="Q26" s="2" t="s">
        <v>2716</v>
      </c>
      <c r="S26" s="2" t="s">
        <v>2987</v>
      </c>
      <c r="T26" s="2">
        <v>2023.0</v>
      </c>
      <c r="U26" s="2" t="s">
        <v>2993</v>
      </c>
      <c r="V26" s="2" t="s">
        <v>2988</v>
      </c>
      <c r="X26" s="2" t="s">
        <v>2720</v>
      </c>
      <c r="Y26" s="2" t="s">
        <v>2994</v>
      </c>
    </row>
    <row r="27" ht="15.75" customHeight="1">
      <c r="G27" s="2" t="s">
        <v>974</v>
      </c>
      <c r="H27" s="7" t="s">
        <v>2992</v>
      </c>
      <c r="I27" s="2"/>
      <c r="J27" s="2" t="s">
        <v>962</v>
      </c>
      <c r="K27" s="169" t="s">
        <v>2744</v>
      </c>
      <c r="L27" s="2"/>
      <c r="M27" s="2" t="s">
        <v>2145</v>
      </c>
      <c r="N27" s="228" t="s">
        <v>2714</v>
      </c>
      <c r="O27" s="2"/>
      <c r="P27" s="2" t="s">
        <v>2715</v>
      </c>
      <c r="Q27" s="2" t="s">
        <v>2716</v>
      </c>
      <c r="S27" s="2" t="s">
        <v>2987</v>
      </c>
      <c r="T27" s="2">
        <v>2023.0</v>
      </c>
      <c r="U27" s="2" t="s">
        <v>2993</v>
      </c>
      <c r="V27" s="2" t="s">
        <v>2988</v>
      </c>
      <c r="X27" s="2" t="s">
        <v>2720</v>
      </c>
      <c r="Y27" s="2" t="s">
        <v>2994</v>
      </c>
    </row>
    <row r="28" ht="15.75" customHeight="1">
      <c r="G28" s="2" t="s">
        <v>974</v>
      </c>
      <c r="H28" s="7" t="s">
        <v>2992</v>
      </c>
      <c r="I28" s="2"/>
      <c r="J28" s="2" t="s">
        <v>962</v>
      </c>
      <c r="K28" s="169" t="s">
        <v>2744</v>
      </c>
      <c r="L28" s="2"/>
      <c r="M28" s="2" t="s">
        <v>2145</v>
      </c>
      <c r="N28" s="228" t="s">
        <v>2714</v>
      </c>
      <c r="O28" s="2"/>
      <c r="P28" s="2" t="s">
        <v>2734</v>
      </c>
      <c r="Q28" s="2" t="s">
        <v>2721</v>
      </c>
      <c r="S28" s="2" t="s">
        <v>2987</v>
      </c>
      <c r="T28" s="2">
        <v>2023.0</v>
      </c>
      <c r="U28" s="2" t="s">
        <v>2993</v>
      </c>
      <c r="V28" s="2" t="s">
        <v>2988</v>
      </c>
      <c r="X28" s="2" t="s">
        <v>2720</v>
      </c>
      <c r="Y28" s="2" t="s">
        <v>2994</v>
      </c>
    </row>
    <row r="29" ht="15.75" customHeight="1">
      <c r="G29" s="2" t="s">
        <v>974</v>
      </c>
      <c r="H29" s="7" t="s">
        <v>2992</v>
      </c>
      <c r="I29" s="2"/>
      <c r="J29" s="2" t="s">
        <v>962</v>
      </c>
      <c r="K29" s="169" t="s">
        <v>2744</v>
      </c>
      <c r="L29" s="2"/>
      <c r="M29" s="2" t="s">
        <v>2145</v>
      </c>
      <c r="N29" s="228" t="s">
        <v>2714</v>
      </c>
      <c r="O29" s="2"/>
      <c r="P29" s="2" t="s">
        <v>2715</v>
      </c>
      <c r="Q29" s="2" t="s">
        <v>2721</v>
      </c>
      <c r="R29" s="373"/>
      <c r="S29" s="2" t="s">
        <v>2987</v>
      </c>
      <c r="T29" s="2">
        <v>2023.0</v>
      </c>
      <c r="U29" s="2" t="s">
        <v>2993</v>
      </c>
      <c r="V29" s="2" t="s">
        <v>2988</v>
      </c>
      <c r="X29" s="2" t="s">
        <v>2720</v>
      </c>
      <c r="Y29" s="2" t="s">
        <v>2994</v>
      </c>
    </row>
    <row r="30" ht="15.75" customHeight="1">
      <c r="G30" s="2" t="s">
        <v>974</v>
      </c>
      <c r="H30" s="7" t="s">
        <v>2992</v>
      </c>
      <c r="I30" s="2"/>
      <c r="J30" s="2" t="s">
        <v>962</v>
      </c>
      <c r="K30" s="169" t="s">
        <v>2744</v>
      </c>
      <c r="L30" s="2"/>
      <c r="M30" s="2" t="s">
        <v>2145</v>
      </c>
      <c r="N30" s="228" t="s">
        <v>2714</v>
      </c>
      <c r="O30" s="2"/>
      <c r="P30" s="2" t="s">
        <v>2734</v>
      </c>
      <c r="Q30" s="2" t="s">
        <v>2724</v>
      </c>
      <c r="R30" s="373"/>
      <c r="S30" s="2" t="s">
        <v>2987</v>
      </c>
      <c r="T30" s="2">
        <v>2023.0</v>
      </c>
      <c r="U30" s="2" t="s">
        <v>2993</v>
      </c>
      <c r="V30" s="2" t="s">
        <v>2988</v>
      </c>
      <c r="X30" s="2" t="s">
        <v>2720</v>
      </c>
      <c r="Y30" s="2" t="s">
        <v>2994</v>
      </c>
    </row>
    <row r="31" ht="15.75" customHeight="1">
      <c r="G31" s="346" t="s">
        <v>974</v>
      </c>
      <c r="H31" s="345" t="s">
        <v>2992</v>
      </c>
      <c r="I31" s="346"/>
      <c r="J31" s="346" t="s">
        <v>962</v>
      </c>
      <c r="K31" s="374" t="s">
        <v>2744</v>
      </c>
      <c r="L31" s="346"/>
      <c r="M31" s="346" t="s">
        <v>2145</v>
      </c>
      <c r="N31" s="370" t="s">
        <v>2714</v>
      </c>
      <c r="O31" s="346"/>
      <c r="P31" s="346" t="s">
        <v>2715</v>
      </c>
      <c r="Q31" s="346" t="s">
        <v>2724</v>
      </c>
      <c r="R31" s="375"/>
      <c r="S31" s="346" t="s">
        <v>2987</v>
      </c>
      <c r="T31" s="346">
        <v>2023.0</v>
      </c>
      <c r="U31" s="346" t="s">
        <v>2993</v>
      </c>
      <c r="V31" s="346" t="s">
        <v>2988</v>
      </c>
      <c r="W31" s="346"/>
      <c r="X31" s="346" t="s">
        <v>2720</v>
      </c>
      <c r="Y31" s="346" t="s">
        <v>2994</v>
      </c>
    </row>
    <row r="32" ht="15.75" customHeight="1">
      <c r="G32" s="2" t="s">
        <v>974</v>
      </c>
      <c r="H32" s="7" t="s">
        <v>2992</v>
      </c>
      <c r="I32" s="2"/>
      <c r="J32" s="2" t="s">
        <v>962</v>
      </c>
      <c r="K32" s="169" t="s">
        <v>2745</v>
      </c>
      <c r="L32" s="2"/>
      <c r="M32" s="2" t="s">
        <v>2145</v>
      </c>
      <c r="N32" s="228" t="s">
        <v>2714</v>
      </c>
      <c r="O32" s="2"/>
      <c r="P32" s="2" t="s">
        <v>2734</v>
      </c>
      <c r="Q32" s="2" t="s">
        <v>2716</v>
      </c>
      <c r="S32" s="2" t="s">
        <v>2987</v>
      </c>
      <c r="T32" s="2">
        <v>2023.0</v>
      </c>
      <c r="U32" s="2" t="s">
        <v>2993</v>
      </c>
      <c r="V32" s="2" t="s">
        <v>2988</v>
      </c>
      <c r="X32" s="2" t="s">
        <v>2720</v>
      </c>
      <c r="Y32" s="2" t="s">
        <v>2994</v>
      </c>
    </row>
    <row r="33" ht="15.75" customHeight="1">
      <c r="G33" s="2" t="s">
        <v>974</v>
      </c>
      <c r="H33" s="7" t="s">
        <v>2992</v>
      </c>
      <c r="I33" s="2"/>
      <c r="J33" s="2" t="s">
        <v>962</v>
      </c>
      <c r="K33" s="169" t="s">
        <v>2745</v>
      </c>
      <c r="L33" s="2"/>
      <c r="M33" s="2" t="s">
        <v>2145</v>
      </c>
      <c r="N33" s="228" t="s">
        <v>2714</v>
      </c>
      <c r="O33" s="2"/>
      <c r="P33" s="2" t="s">
        <v>2715</v>
      </c>
      <c r="Q33" s="2" t="s">
        <v>2716</v>
      </c>
      <c r="S33" s="2" t="s">
        <v>2987</v>
      </c>
      <c r="T33" s="2">
        <v>2023.0</v>
      </c>
      <c r="U33" s="2" t="s">
        <v>2993</v>
      </c>
      <c r="V33" s="2" t="s">
        <v>2988</v>
      </c>
      <c r="X33" s="2" t="s">
        <v>2720</v>
      </c>
      <c r="Y33" s="2" t="s">
        <v>2994</v>
      </c>
    </row>
    <row r="34" ht="15.75" customHeight="1">
      <c r="G34" s="2" t="s">
        <v>974</v>
      </c>
      <c r="H34" s="7" t="s">
        <v>2992</v>
      </c>
      <c r="I34" s="2"/>
      <c r="J34" s="2" t="s">
        <v>962</v>
      </c>
      <c r="K34" s="169" t="s">
        <v>2745</v>
      </c>
      <c r="L34" s="2"/>
      <c r="M34" s="2" t="s">
        <v>2145</v>
      </c>
      <c r="N34" s="228" t="s">
        <v>2714</v>
      </c>
      <c r="O34" s="2"/>
      <c r="P34" s="2" t="s">
        <v>2734</v>
      </c>
      <c r="Q34" s="2" t="s">
        <v>2721</v>
      </c>
      <c r="S34" s="2" t="s">
        <v>2987</v>
      </c>
      <c r="T34" s="2">
        <v>2023.0</v>
      </c>
      <c r="U34" s="2" t="s">
        <v>2993</v>
      </c>
      <c r="V34" s="2" t="s">
        <v>2988</v>
      </c>
      <c r="X34" s="2" t="s">
        <v>2720</v>
      </c>
      <c r="Y34" s="2" t="s">
        <v>2994</v>
      </c>
    </row>
    <row r="35" ht="15.75" customHeight="1">
      <c r="G35" s="2" t="s">
        <v>974</v>
      </c>
      <c r="H35" s="7" t="s">
        <v>2992</v>
      </c>
      <c r="I35" s="2"/>
      <c r="J35" s="2" t="s">
        <v>962</v>
      </c>
      <c r="K35" s="169" t="s">
        <v>2745</v>
      </c>
      <c r="L35" s="2"/>
      <c r="M35" s="2" t="s">
        <v>2145</v>
      </c>
      <c r="N35" s="228" t="s">
        <v>2714</v>
      </c>
      <c r="O35" s="2"/>
      <c r="P35" s="2" t="s">
        <v>2715</v>
      </c>
      <c r="Q35" s="2" t="s">
        <v>2721</v>
      </c>
      <c r="R35" s="373"/>
      <c r="S35" s="2" t="s">
        <v>2987</v>
      </c>
      <c r="T35" s="2">
        <v>2023.0</v>
      </c>
      <c r="U35" s="2" t="s">
        <v>2993</v>
      </c>
      <c r="V35" s="2" t="s">
        <v>2988</v>
      </c>
      <c r="X35" s="2" t="s">
        <v>2720</v>
      </c>
      <c r="Y35" s="2" t="s">
        <v>2994</v>
      </c>
    </row>
    <row r="36" ht="15.75" customHeight="1">
      <c r="G36" s="2" t="s">
        <v>974</v>
      </c>
      <c r="H36" s="7" t="s">
        <v>2992</v>
      </c>
      <c r="I36" s="2"/>
      <c r="J36" s="2" t="s">
        <v>962</v>
      </c>
      <c r="K36" s="169" t="s">
        <v>2745</v>
      </c>
      <c r="L36" s="2"/>
      <c r="M36" s="2" t="s">
        <v>2145</v>
      </c>
      <c r="N36" s="228" t="s">
        <v>2714</v>
      </c>
      <c r="O36" s="2"/>
      <c r="P36" s="2" t="s">
        <v>2734</v>
      </c>
      <c r="Q36" s="2" t="s">
        <v>2724</v>
      </c>
      <c r="R36" s="373"/>
      <c r="S36" s="2" t="s">
        <v>2987</v>
      </c>
      <c r="T36" s="2">
        <v>2023.0</v>
      </c>
      <c r="U36" s="2" t="s">
        <v>2993</v>
      </c>
      <c r="V36" s="2" t="s">
        <v>2988</v>
      </c>
      <c r="X36" s="2" t="s">
        <v>2720</v>
      </c>
      <c r="Y36" s="2" t="s">
        <v>2994</v>
      </c>
    </row>
    <row r="37" ht="15.75" customHeight="1">
      <c r="G37" s="346" t="s">
        <v>974</v>
      </c>
      <c r="H37" s="345" t="s">
        <v>2992</v>
      </c>
      <c r="I37" s="346"/>
      <c r="J37" s="346" t="s">
        <v>962</v>
      </c>
      <c r="K37" s="374" t="s">
        <v>2745</v>
      </c>
      <c r="L37" s="346"/>
      <c r="M37" s="346" t="s">
        <v>2145</v>
      </c>
      <c r="N37" s="370" t="s">
        <v>2714</v>
      </c>
      <c r="O37" s="346"/>
      <c r="P37" s="346" t="s">
        <v>2715</v>
      </c>
      <c r="Q37" s="346" t="s">
        <v>2724</v>
      </c>
      <c r="R37" s="375"/>
      <c r="S37" s="346" t="s">
        <v>2987</v>
      </c>
      <c r="T37" s="346">
        <v>2023.0</v>
      </c>
      <c r="U37" s="346" t="s">
        <v>2993</v>
      </c>
      <c r="V37" s="346" t="s">
        <v>2988</v>
      </c>
      <c r="W37" s="346"/>
      <c r="X37" s="346" t="s">
        <v>2720</v>
      </c>
      <c r="Y37" s="346" t="s">
        <v>2994</v>
      </c>
    </row>
    <row r="38" ht="15.75" customHeight="1">
      <c r="G38" s="2" t="s">
        <v>974</v>
      </c>
      <c r="H38" s="7" t="s">
        <v>2992</v>
      </c>
      <c r="I38" s="2"/>
      <c r="J38" s="2" t="s">
        <v>962</v>
      </c>
      <c r="K38" s="169" t="s">
        <v>2746</v>
      </c>
      <c r="L38" s="2"/>
      <c r="M38" s="2" t="s">
        <v>2145</v>
      </c>
      <c r="N38" s="228" t="s">
        <v>2714</v>
      </c>
      <c r="O38" s="2"/>
      <c r="P38" s="2" t="s">
        <v>2734</v>
      </c>
      <c r="Q38" s="2" t="s">
        <v>2716</v>
      </c>
      <c r="S38" s="2" t="s">
        <v>2987</v>
      </c>
      <c r="T38" s="2">
        <v>2023.0</v>
      </c>
      <c r="U38" s="2" t="s">
        <v>2993</v>
      </c>
      <c r="V38" s="2" t="s">
        <v>2988</v>
      </c>
      <c r="X38" s="2" t="s">
        <v>2720</v>
      </c>
      <c r="Y38" s="2" t="s">
        <v>2994</v>
      </c>
    </row>
    <row r="39" ht="15.75" customHeight="1">
      <c r="G39" s="2" t="s">
        <v>974</v>
      </c>
      <c r="H39" s="7" t="s">
        <v>2992</v>
      </c>
      <c r="I39" s="2"/>
      <c r="J39" s="2" t="s">
        <v>962</v>
      </c>
      <c r="K39" s="169" t="s">
        <v>2746</v>
      </c>
      <c r="L39" s="2"/>
      <c r="M39" s="2" t="s">
        <v>2145</v>
      </c>
      <c r="N39" s="228" t="s">
        <v>2714</v>
      </c>
      <c r="O39" s="2"/>
      <c r="P39" s="2" t="s">
        <v>2715</v>
      </c>
      <c r="Q39" s="2" t="s">
        <v>2716</v>
      </c>
      <c r="S39" s="2" t="s">
        <v>2987</v>
      </c>
      <c r="T39" s="2">
        <v>2023.0</v>
      </c>
      <c r="U39" s="2" t="s">
        <v>2993</v>
      </c>
      <c r="V39" s="2" t="s">
        <v>2988</v>
      </c>
      <c r="X39" s="2" t="s">
        <v>2720</v>
      </c>
      <c r="Y39" s="2" t="s">
        <v>2994</v>
      </c>
    </row>
    <row r="40" ht="15.75" customHeight="1">
      <c r="G40" s="2" t="s">
        <v>974</v>
      </c>
      <c r="H40" s="7" t="s">
        <v>2992</v>
      </c>
      <c r="I40" s="2"/>
      <c r="J40" s="2" t="s">
        <v>962</v>
      </c>
      <c r="K40" s="169" t="s">
        <v>2746</v>
      </c>
      <c r="L40" s="2"/>
      <c r="M40" s="2" t="s">
        <v>2145</v>
      </c>
      <c r="N40" s="228" t="s">
        <v>2714</v>
      </c>
      <c r="O40" s="2"/>
      <c r="P40" s="2" t="s">
        <v>2734</v>
      </c>
      <c r="Q40" s="2" t="s">
        <v>2721</v>
      </c>
      <c r="S40" s="2" t="s">
        <v>2987</v>
      </c>
      <c r="T40" s="2">
        <v>2023.0</v>
      </c>
      <c r="U40" s="2" t="s">
        <v>2993</v>
      </c>
      <c r="V40" s="2" t="s">
        <v>2988</v>
      </c>
      <c r="X40" s="2" t="s">
        <v>2720</v>
      </c>
      <c r="Y40" s="2" t="s">
        <v>2994</v>
      </c>
    </row>
    <row r="41" ht="15.75" customHeight="1">
      <c r="G41" s="2" t="s">
        <v>974</v>
      </c>
      <c r="H41" s="7" t="s">
        <v>2992</v>
      </c>
      <c r="I41" s="2"/>
      <c r="J41" s="2" t="s">
        <v>962</v>
      </c>
      <c r="K41" s="169" t="s">
        <v>2746</v>
      </c>
      <c r="L41" s="2"/>
      <c r="M41" s="2" t="s">
        <v>2145</v>
      </c>
      <c r="N41" s="228" t="s">
        <v>2714</v>
      </c>
      <c r="O41" s="2"/>
      <c r="P41" s="2" t="s">
        <v>2715</v>
      </c>
      <c r="Q41" s="2" t="s">
        <v>2721</v>
      </c>
      <c r="R41" s="373"/>
      <c r="S41" s="2" t="s">
        <v>2987</v>
      </c>
      <c r="T41" s="2">
        <v>2023.0</v>
      </c>
      <c r="U41" s="2" t="s">
        <v>2993</v>
      </c>
      <c r="V41" s="2" t="s">
        <v>2988</v>
      </c>
      <c r="X41" s="2" t="s">
        <v>2720</v>
      </c>
      <c r="Y41" s="2" t="s">
        <v>2994</v>
      </c>
    </row>
    <row r="42" ht="15.75" customHeight="1">
      <c r="G42" s="2" t="s">
        <v>974</v>
      </c>
      <c r="H42" s="7" t="s">
        <v>2992</v>
      </c>
      <c r="I42" s="2"/>
      <c r="J42" s="2" t="s">
        <v>962</v>
      </c>
      <c r="K42" s="169" t="s">
        <v>2746</v>
      </c>
      <c r="L42" s="2"/>
      <c r="M42" s="2" t="s">
        <v>2145</v>
      </c>
      <c r="N42" s="228" t="s">
        <v>2714</v>
      </c>
      <c r="O42" s="2"/>
      <c r="P42" s="2" t="s">
        <v>2734</v>
      </c>
      <c r="Q42" s="2" t="s">
        <v>2724</v>
      </c>
      <c r="R42" s="373"/>
      <c r="S42" s="2" t="s">
        <v>2987</v>
      </c>
      <c r="T42" s="2">
        <v>2023.0</v>
      </c>
      <c r="U42" s="2" t="s">
        <v>2993</v>
      </c>
      <c r="V42" s="2" t="s">
        <v>2988</v>
      </c>
      <c r="X42" s="2" t="s">
        <v>2720</v>
      </c>
      <c r="Y42" s="2" t="s">
        <v>2994</v>
      </c>
    </row>
    <row r="43" ht="15.75" customHeight="1">
      <c r="G43" s="346" t="s">
        <v>974</v>
      </c>
      <c r="H43" s="345" t="s">
        <v>2992</v>
      </c>
      <c r="I43" s="346"/>
      <c r="J43" s="346" t="s">
        <v>962</v>
      </c>
      <c r="K43" s="374" t="s">
        <v>2746</v>
      </c>
      <c r="L43" s="346"/>
      <c r="M43" s="346" t="s">
        <v>2145</v>
      </c>
      <c r="N43" s="370" t="s">
        <v>2714</v>
      </c>
      <c r="O43" s="346"/>
      <c r="P43" s="346" t="s">
        <v>2715</v>
      </c>
      <c r="Q43" s="346" t="s">
        <v>2724</v>
      </c>
      <c r="R43" s="375"/>
      <c r="S43" s="346" t="s">
        <v>2987</v>
      </c>
      <c r="T43" s="346">
        <v>2023.0</v>
      </c>
      <c r="U43" s="346" t="s">
        <v>2993</v>
      </c>
      <c r="V43" s="346" t="s">
        <v>2988</v>
      </c>
      <c r="W43" s="346"/>
      <c r="X43" s="346" t="s">
        <v>2720</v>
      </c>
      <c r="Y43" s="346" t="s">
        <v>2994</v>
      </c>
    </row>
    <row r="44" ht="15.75" customHeight="1">
      <c r="G44" s="2" t="s">
        <v>974</v>
      </c>
      <c r="H44" s="7" t="s">
        <v>2992</v>
      </c>
      <c r="I44" s="2"/>
      <c r="J44" s="2" t="s">
        <v>962</v>
      </c>
      <c r="K44" s="169" t="s">
        <v>2995</v>
      </c>
      <c r="L44" s="2"/>
      <c r="M44" s="2" t="s">
        <v>2145</v>
      </c>
      <c r="N44" s="228" t="s">
        <v>2714</v>
      </c>
      <c r="O44" s="2"/>
      <c r="P44" s="2" t="s">
        <v>2734</v>
      </c>
      <c r="Q44" s="2" t="s">
        <v>2716</v>
      </c>
      <c r="S44" s="2" t="s">
        <v>2987</v>
      </c>
      <c r="T44" s="2">
        <v>2023.0</v>
      </c>
      <c r="U44" s="2" t="s">
        <v>2993</v>
      </c>
      <c r="V44" s="2" t="s">
        <v>2988</v>
      </c>
      <c r="X44" s="2" t="s">
        <v>2720</v>
      </c>
      <c r="Y44" s="2" t="s">
        <v>2994</v>
      </c>
    </row>
    <row r="45" ht="15.75" customHeight="1">
      <c r="G45" s="2" t="s">
        <v>974</v>
      </c>
      <c r="H45" s="7" t="s">
        <v>2992</v>
      </c>
      <c r="I45" s="2"/>
      <c r="J45" s="2" t="s">
        <v>962</v>
      </c>
      <c r="K45" s="169" t="s">
        <v>2995</v>
      </c>
      <c r="L45" s="2"/>
      <c r="M45" s="2" t="s">
        <v>2145</v>
      </c>
      <c r="N45" s="228" t="s">
        <v>2714</v>
      </c>
      <c r="O45" s="2"/>
      <c r="P45" s="2" t="s">
        <v>2715</v>
      </c>
      <c r="Q45" s="2" t="s">
        <v>2716</v>
      </c>
      <c r="S45" s="2" t="s">
        <v>2987</v>
      </c>
      <c r="T45" s="2">
        <v>2023.0</v>
      </c>
      <c r="U45" s="2" t="s">
        <v>2993</v>
      </c>
      <c r="V45" s="2" t="s">
        <v>2988</v>
      </c>
      <c r="X45" s="2" t="s">
        <v>2720</v>
      </c>
      <c r="Y45" s="2" t="s">
        <v>2994</v>
      </c>
    </row>
    <row r="46" ht="15.75" customHeight="1">
      <c r="G46" s="2" t="s">
        <v>974</v>
      </c>
      <c r="H46" s="7" t="s">
        <v>2992</v>
      </c>
      <c r="I46" s="2"/>
      <c r="J46" s="2" t="s">
        <v>962</v>
      </c>
      <c r="K46" s="169" t="s">
        <v>2995</v>
      </c>
      <c r="L46" s="2"/>
      <c r="M46" s="2" t="s">
        <v>2145</v>
      </c>
      <c r="N46" s="228" t="s">
        <v>2714</v>
      </c>
      <c r="O46" s="2"/>
      <c r="P46" s="2" t="s">
        <v>2734</v>
      </c>
      <c r="Q46" s="2" t="s">
        <v>2721</v>
      </c>
      <c r="S46" s="2" t="s">
        <v>2987</v>
      </c>
      <c r="T46" s="2">
        <v>2023.0</v>
      </c>
      <c r="U46" s="2" t="s">
        <v>2993</v>
      </c>
      <c r="V46" s="2" t="s">
        <v>2988</v>
      </c>
      <c r="X46" s="2" t="s">
        <v>2720</v>
      </c>
      <c r="Y46" s="2" t="s">
        <v>2994</v>
      </c>
    </row>
    <row r="47" ht="15.75" customHeight="1">
      <c r="G47" s="2" t="s">
        <v>974</v>
      </c>
      <c r="H47" s="7" t="s">
        <v>2992</v>
      </c>
      <c r="I47" s="2"/>
      <c r="J47" s="2" t="s">
        <v>962</v>
      </c>
      <c r="K47" s="169" t="s">
        <v>2995</v>
      </c>
      <c r="L47" s="2"/>
      <c r="M47" s="2" t="s">
        <v>2145</v>
      </c>
      <c r="N47" s="228" t="s">
        <v>2714</v>
      </c>
      <c r="O47" s="2"/>
      <c r="P47" s="2" t="s">
        <v>2715</v>
      </c>
      <c r="Q47" s="2" t="s">
        <v>2721</v>
      </c>
      <c r="R47" s="373"/>
      <c r="S47" s="2" t="s">
        <v>2987</v>
      </c>
      <c r="T47" s="2">
        <v>2023.0</v>
      </c>
      <c r="U47" s="2" t="s">
        <v>2993</v>
      </c>
      <c r="V47" s="2" t="s">
        <v>2988</v>
      </c>
      <c r="X47" s="2" t="s">
        <v>2720</v>
      </c>
      <c r="Y47" s="2" t="s">
        <v>2994</v>
      </c>
    </row>
    <row r="48" ht="15.75" customHeight="1">
      <c r="G48" s="2" t="s">
        <v>974</v>
      </c>
      <c r="H48" s="7" t="s">
        <v>2992</v>
      </c>
      <c r="I48" s="2"/>
      <c r="J48" s="2" t="s">
        <v>962</v>
      </c>
      <c r="K48" s="169" t="s">
        <v>2995</v>
      </c>
      <c r="L48" s="2"/>
      <c r="M48" s="2" t="s">
        <v>2145</v>
      </c>
      <c r="N48" s="228" t="s">
        <v>2714</v>
      </c>
      <c r="O48" s="2"/>
      <c r="P48" s="2" t="s">
        <v>2734</v>
      </c>
      <c r="Q48" s="2" t="s">
        <v>2724</v>
      </c>
      <c r="R48" s="373"/>
      <c r="S48" s="2" t="s">
        <v>2987</v>
      </c>
      <c r="T48" s="2">
        <v>2023.0</v>
      </c>
      <c r="U48" s="2" t="s">
        <v>2993</v>
      </c>
      <c r="V48" s="2" t="s">
        <v>2988</v>
      </c>
      <c r="X48" s="2" t="s">
        <v>2720</v>
      </c>
      <c r="Y48" s="2" t="s">
        <v>2994</v>
      </c>
    </row>
    <row r="49" ht="15.75" customHeight="1">
      <c r="A49" s="346"/>
      <c r="B49" s="346"/>
      <c r="C49" s="346"/>
      <c r="D49" s="346"/>
      <c r="E49" s="346"/>
      <c r="F49" s="346"/>
      <c r="G49" s="346" t="s">
        <v>974</v>
      </c>
      <c r="H49" s="345" t="s">
        <v>2992</v>
      </c>
      <c r="I49" s="346"/>
      <c r="J49" s="346" t="s">
        <v>962</v>
      </c>
      <c r="K49" s="374" t="s">
        <v>2995</v>
      </c>
      <c r="L49" s="346"/>
      <c r="M49" s="346" t="s">
        <v>2145</v>
      </c>
      <c r="N49" s="370" t="s">
        <v>2714</v>
      </c>
      <c r="O49" s="346"/>
      <c r="P49" s="346" t="s">
        <v>2715</v>
      </c>
      <c r="Q49" s="346" t="s">
        <v>2724</v>
      </c>
      <c r="R49" s="375"/>
      <c r="S49" s="346" t="s">
        <v>2987</v>
      </c>
      <c r="T49" s="346">
        <v>2023.0</v>
      </c>
      <c r="U49" s="346" t="s">
        <v>2993</v>
      </c>
      <c r="V49" s="346" t="s">
        <v>2988</v>
      </c>
      <c r="W49" s="346"/>
      <c r="X49" s="346" t="s">
        <v>2720</v>
      </c>
      <c r="Y49" s="346" t="s">
        <v>2994</v>
      </c>
      <c r="Z49" s="346"/>
      <c r="AA49" s="346"/>
      <c r="AB49" s="346"/>
      <c r="AC49" s="346"/>
      <c r="AD49" s="346"/>
      <c r="AE49" s="346"/>
    </row>
    <row r="50" ht="15.75" customHeight="1">
      <c r="F50" s="2" t="s">
        <v>2996</v>
      </c>
      <c r="G50" s="2" t="s">
        <v>974</v>
      </c>
      <c r="H50" s="7" t="s">
        <v>2997</v>
      </c>
      <c r="I50" s="2"/>
      <c r="J50" s="2" t="s">
        <v>962</v>
      </c>
      <c r="K50" s="2" t="s">
        <v>2732</v>
      </c>
      <c r="L50" s="2"/>
      <c r="M50" s="2" t="s">
        <v>2145</v>
      </c>
      <c r="N50" s="228" t="s">
        <v>2714</v>
      </c>
      <c r="O50" s="2"/>
      <c r="P50" s="2" t="s">
        <v>2734</v>
      </c>
      <c r="Q50" s="2" t="s">
        <v>2716</v>
      </c>
      <c r="R50" s="2">
        <v>0.14047</v>
      </c>
      <c r="S50" s="2" t="s">
        <v>2987</v>
      </c>
      <c r="T50" s="2">
        <v>2023.0</v>
      </c>
      <c r="U50" s="2" t="s">
        <v>2993</v>
      </c>
      <c r="V50" s="2" t="s">
        <v>2988</v>
      </c>
      <c r="X50" s="2" t="s">
        <v>2720</v>
      </c>
      <c r="Y50" s="2" t="s">
        <v>2994</v>
      </c>
    </row>
    <row r="51" ht="15.75" customHeight="1">
      <c r="G51" s="2" t="s">
        <v>974</v>
      </c>
      <c r="H51" s="7" t="s">
        <v>2997</v>
      </c>
      <c r="I51" s="2"/>
      <c r="J51" s="2" t="s">
        <v>962</v>
      </c>
      <c r="K51" s="2" t="s">
        <v>2732</v>
      </c>
      <c r="L51" s="2"/>
      <c r="M51" s="2" t="s">
        <v>2145</v>
      </c>
      <c r="N51" s="228" t="s">
        <v>2714</v>
      </c>
      <c r="O51" s="2"/>
      <c r="P51" s="2" t="s">
        <v>2715</v>
      </c>
      <c r="Q51" s="2" t="s">
        <v>2716</v>
      </c>
      <c r="R51" s="2">
        <v>0.22607</v>
      </c>
      <c r="S51" s="2" t="s">
        <v>2987</v>
      </c>
      <c r="T51" s="2">
        <v>2023.0</v>
      </c>
      <c r="U51" s="2" t="s">
        <v>2993</v>
      </c>
      <c r="V51" s="2" t="s">
        <v>2988</v>
      </c>
      <c r="X51" s="2" t="s">
        <v>2720</v>
      </c>
      <c r="Y51" s="2" t="s">
        <v>2994</v>
      </c>
    </row>
    <row r="52" ht="15.75" customHeight="1">
      <c r="G52" s="2" t="s">
        <v>974</v>
      </c>
      <c r="H52" s="7" t="s">
        <v>2997</v>
      </c>
      <c r="I52" s="2"/>
      <c r="J52" s="2" t="s">
        <v>962</v>
      </c>
      <c r="K52" s="2" t="s">
        <v>2732</v>
      </c>
      <c r="L52" s="2"/>
      <c r="M52" s="2" t="s">
        <v>2145</v>
      </c>
      <c r="N52" s="228" t="s">
        <v>2714</v>
      </c>
      <c r="O52" s="2"/>
      <c r="P52" s="2" t="s">
        <v>2734</v>
      </c>
      <c r="Q52" s="2" t="s">
        <v>2721</v>
      </c>
      <c r="R52" s="2">
        <f>0/25</f>
        <v>0</v>
      </c>
      <c r="S52" s="2" t="s">
        <v>2987</v>
      </c>
      <c r="T52" s="2">
        <v>2023.0</v>
      </c>
      <c r="U52" s="2" t="s">
        <v>2993</v>
      </c>
      <c r="V52" s="2" t="s">
        <v>2988</v>
      </c>
      <c r="X52" s="2" t="s">
        <v>2720</v>
      </c>
      <c r="Y52" s="2" t="s">
        <v>2994</v>
      </c>
    </row>
    <row r="53" ht="15.75" customHeight="1">
      <c r="G53" s="2" t="s">
        <v>974</v>
      </c>
      <c r="H53" s="7" t="s">
        <v>2997</v>
      </c>
      <c r="I53" s="2"/>
      <c r="J53" s="2" t="s">
        <v>962</v>
      </c>
      <c r="K53" s="2" t="s">
        <v>2732</v>
      </c>
      <c r="L53" s="2"/>
      <c r="M53" s="2" t="s">
        <v>2145</v>
      </c>
      <c r="N53" s="228" t="s">
        <v>2714</v>
      </c>
      <c r="O53" s="2"/>
      <c r="P53" s="2" t="s">
        <v>2715</v>
      </c>
      <c r="Q53" s="2" t="s">
        <v>2721</v>
      </c>
      <c r="R53" s="373">
        <f>0.00001/25</f>
        <v>0.0000004</v>
      </c>
      <c r="S53" s="2" t="s">
        <v>2987</v>
      </c>
      <c r="T53" s="2">
        <v>2023.0</v>
      </c>
      <c r="U53" s="2" t="s">
        <v>2993</v>
      </c>
      <c r="V53" s="2" t="s">
        <v>2988</v>
      </c>
      <c r="X53" s="2" t="s">
        <v>2720</v>
      </c>
      <c r="Y53" s="2" t="s">
        <v>2994</v>
      </c>
    </row>
    <row r="54" ht="15.75" customHeight="1">
      <c r="G54" s="2" t="s">
        <v>974</v>
      </c>
      <c r="H54" s="7" t="s">
        <v>2997</v>
      </c>
      <c r="I54" s="2"/>
      <c r="J54" s="2" t="s">
        <v>962</v>
      </c>
      <c r="K54" s="2" t="s">
        <v>2732</v>
      </c>
      <c r="L54" s="2"/>
      <c r="M54" s="2" t="s">
        <v>2145</v>
      </c>
      <c r="N54" s="228" t="s">
        <v>2714</v>
      </c>
      <c r="O54" s="2"/>
      <c r="P54" s="2" t="s">
        <v>2734</v>
      </c>
      <c r="Q54" s="2" t="s">
        <v>2724</v>
      </c>
      <c r="R54" s="373">
        <f>0.00165/298</f>
        <v>0.000005536912752</v>
      </c>
      <c r="S54" s="2" t="s">
        <v>2987</v>
      </c>
      <c r="T54" s="2">
        <v>2023.0</v>
      </c>
      <c r="U54" s="2" t="s">
        <v>2993</v>
      </c>
      <c r="V54" s="2" t="s">
        <v>2988</v>
      </c>
      <c r="X54" s="2" t="s">
        <v>2720</v>
      </c>
      <c r="Y54" s="2" t="s">
        <v>2994</v>
      </c>
    </row>
    <row r="55" ht="15.75" customHeight="1">
      <c r="G55" s="346" t="s">
        <v>974</v>
      </c>
      <c r="H55" s="345" t="s">
        <v>2997</v>
      </c>
      <c r="I55" s="346"/>
      <c r="J55" s="346" t="s">
        <v>962</v>
      </c>
      <c r="K55" s="346" t="s">
        <v>2732</v>
      </c>
      <c r="L55" s="346"/>
      <c r="M55" s="346" t="s">
        <v>2145</v>
      </c>
      <c r="N55" s="370" t="s">
        <v>2714</v>
      </c>
      <c r="O55" s="346"/>
      <c r="P55" s="346" t="s">
        <v>2715</v>
      </c>
      <c r="Q55" s="346" t="s">
        <v>2724</v>
      </c>
      <c r="R55" s="375">
        <f>0.00267/298</f>
        <v>0.000008959731544</v>
      </c>
      <c r="S55" s="346" t="s">
        <v>2987</v>
      </c>
      <c r="T55" s="346">
        <v>2023.0</v>
      </c>
      <c r="U55" s="346" t="s">
        <v>2993</v>
      </c>
      <c r="V55" s="346" t="s">
        <v>2988</v>
      </c>
      <c r="W55" s="346"/>
      <c r="X55" s="346" t="s">
        <v>2720</v>
      </c>
      <c r="Y55" s="346" t="s">
        <v>2994</v>
      </c>
      <c r="Z55" s="346"/>
      <c r="AA55" s="346"/>
      <c r="AB55" s="346"/>
      <c r="AC55" s="346"/>
      <c r="AD55" s="346"/>
      <c r="AE55" s="346"/>
    </row>
    <row r="56" ht="15.75" customHeight="1">
      <c r="G56" s="2" t="s">
        <v>974</v>
      </c>
      <c r="H56" s="7" t="s">
        <v>2997</v>
      </c>
      <c r="I56" s="2"/>
      <c r="J56" s="2" t="s">
        <v>962</v>
      </c>
      <c r="K56" s="2" t="s">
        <v>2738</v>
      </c>
      <c r="L56" s="2"/>
      <c r="M56" s="2" t="s">
        <v>2145</v>
      </c>
      <c r="N56" s="228" t="s">
        <v>2714</v>
      </c>
      <c r="O56" s="2"/>
      <c r="P56" s="2" t="s">
        <v>2734</v>
      </c>
      <c r="Q56" s="2" t="s">
        <v>2716</v>
      </c>
      <c r="S56" s="2" t="s">
        <v>2987</v>
      </c>
      <c r="T56" s="2">
        <v>2023.0</v>
      </c>
      <c r="U56" s="2" t="s">
        <v>2993</v>
      </c>
      <c r="V56" s="2" t="s">
        <v>2988</v>
      </c>
      <c r="X56" s="2" t="s">
        <v>2720</v>
      </c>
      <c r="Y56" s="2" t="s">
        <v>2994</v>
      </c>
    </row>
    <row r="57" ht="15.75" customHeight="1">
      <c r="G57" s="2" t="s">
        <v>974</v>
      </c>
      <c r="H57" s="7" t="s">
        <v>2997</v>
      </c>
      <c r="I57" s="2"/>
      <c r="J57" s="2" t="s">
        <v>962</v>
      </c>
      <c r="K57" s="2" t="s">
        <v>2738</v>
      </c>
      <c r="L57" s="2"/>
      <c r="M57" s="2" t="s">
        <v>2145</v>
      </c>
      <c r="N57" s="228" t="s">
        <v>2714</v>
      </c>
      <c r="O57" s="2"/>
      <c r="P57" s="2" t="s">
        <v>2715</v>
      </c>
      <c r="Q57" s="2" t="s">
        <v>2716</v>
      </c>
      <c r="S57" s="2" t="s">
        <v>2987</v>
      </c>
      <c r="T57" s="2">
        <v>2023.0</v>
      </c>
      <c r="U57" s="2" t="s">
        <v>2993</v>
      </c>
      <c r="V57" s="2" t="s">
        <v>2988</v>
      </c>
      <c r="X57" s="2" t="s">
        <v>2720</v>
      </c>
      <c r="Y57" s="2" t="s">
        <v>2994</v>
      </c>
    </row>
    <row r="58" ht="15.75" customHeight="1">
      <c r="G58" s="2" t="s">
        <v>974</v>
      </c>
      <c r="H58" s="7" t="s">
        <v>2997</v>
      </c>
      <c r="I58" s="2"/>
      <c r="J58" s="2" t="s">
        <v>962</v>
      </c>
      <c r="K58" s="2" t="s">
        <v>2738</v>
      </c>
      <c r="L58" s="2"/>
      <c r="M58" s="2" t="s">
        <v>2145</v>
      </c>
      <c r="N58" s="228" t="s">
        <v>2714</v>
      </c>
      <c r="O58" s="2"/>
      <c r="P58" s="2" t="s">
        <v>2734</v>
      </c>
      <c r="Q58" s="2" t="s">
        <v>2721</v>
      </c>
      <c r="S58" s="2" t="s">
        <v>2987</v>
      </c>
      <c r="T58" s="2">
        <v>2023.0</v>
      </c>
      <c r="U58" s="2" t="s">
        <v>2993</v>
      </c>
      <c r="V58" s="2" t="s">
        <v>2988</v>
      </c>
      <c r="X58" s="2" t="s">
        <v>2720</v>
      </c>
      <c r="Y58" s="2" t="s">
        <v>2994</v>
      </c>
    </row>
    <row r="59" ht="15.75" customHeight="1">
      <c r="G59" s="2" t="s">
        <v>974</v>
      </c>
      <c r="H59" s="7" t="s">
        <v>2997</v>
      </c>
      <c r="I59" s="2"/>
      <c r="J59" s="2" t="s">
        <v>962</v>
      </c>
      <c r="K59" s="2" t="s">
        <v>2738</v>
      </c>
      <c r="L59" s="2"/>
      <c r="M59" s="2" t="s">
        <v>2145</v>
      </c>
      <c r="N59" s="228" t="s">
        <v>2714</v>
      </c>
      <c r="O59" s="2"/>
      <c r="P59" s="2" t="s">
        <v>2715</v>
      </c>
      <c r="Q59" s="2" t="s">
        <v>2721</v>
      </c>
      <c r="R59" s="373"/>
      <c r="S59" s="2" t="s">
        <v>2987</v>
      </c>
      <c r="T59" s="2">
        <v>2023.0</v>
      </c>
      <c r="U59" s="2" t="s">
        <v>2993</v>
      </c>
      <c r="V59" s="2" t="s">
        <v>2988</v>
      </c>
      <c r="X59" s="2" t="s">
        <v>2720</v>
      </c>
      <c r="Y59" s="2" t="s">
        <v>2994</v>
      </c>
    </row>
    <row r="60" ht="15.75" customHeight="1">
      <c r="G60" s="2" t="s">
        <v>974</v>
      </c>
      <c r="H60" s="7" t="s">
        <v>2997</v>
      </c>
      <c r="I60" s="2"/>
      <c r="J60" s="2" t="s">
        <v>962</v>
      </c>
      <c r="K60" s="2" t="s">
        <v>2738</v>
      </c>
      <c r="L60" s="2"/>
      <c r="M60" s="2" t="s">
        <v>2145</v>
      </c>
      <c r="N60" s="228" t="s">
        <v>2714</v>
      </c>
      <c r="O60" s="2"/>
      <c r="P60" s="2" t="s">
        <v>2734</v>
      </c>
      <c r="Q60" s="2" t="s">
        <v>2724</v>
      </c>
      <c r="R60" s="373"/>
      <c r="S60" s="2" t="s">
        <v>2987</v>
      </c>
      <c r="T60" s="2">
        <v>2023.0</v>
      </c>
      <c r="U60" s="2" t="s">
        <v>2993</v>
      </c>
      <c r="V60" s="2" t="s">
        <v>2988</v>
      </c>
      <c r="X60" s="2" t="s">
        <v>2720</v>
      </c>
      <c r="Y60" s="2" t="s">
        <v>2994</v>
      </c>
    </row>
    <row r="61" ht="15.75" customHeight="1">
      <c r="G61" s="346" t="s">
        <v>974</v>
      </c>
      <c r="H61" s="345" t="s">
        <v>2997</v>
      </c>
      <c r="I61" s="346"/>
      <c r="J61" s="346" t="s">
        <v>962</v>
      </c>
      <c r="K61" s="346" t="s">
        <v>2738</v>
      </c>
      <c r="L61" s="346"/>
      <c r="M61" s="346" t="s">
        <v>2145</v>
      </c>
      <c r="N61" s="370" t="s">
        <v>2714</v>
      </c>
      <c r="O61" s="346"/>
      <c r="P61" s="346" t="s">
        <v>2715</v>
      </c>
      <c r="Q61" s="346" t="s">
        <v>2724</v>
      </c>
      <c r="R61" s="375"/>
      <c r="S61" s="346" t="s">
        <v>2987</v>
      </c>
      <c r="T61" s="346">
        <v>2023.0</v>
      </c>
      <c r="U61" s="346" t="s">
        <v>2993</v>
      </c>
      <c r="V61" s="346" t="s">
        <v>2988</v>
      </c>
      <c r="W61" s="346"/>
      <c r="X61" s="346" t="s">
        <v>2720</v>
      </c>
      <c r="Y61" s="346" t="s">
        <v>2994</v>
      </c>
      <c r="Z61" s="346"/>
      <c r="AA61" s="346"/>
      <c r="AB61" s="346"/>
      <c r="AC61" s="346"/>
      <c r="AD61" s="346"/>
      <c r="AE61" s="346"/>
    </row>
    <row r="62" ht="15.75" customHeight="1">
      <c r="G62" s="2" t="s">
        <v>974</v>
      </c>
      <c r="H62" s="7" t="s">
        <v>2997</v>
      </c>
      <c r="I62" s="2"/>
      <c r="J62" s="2" t="s">
        <v>962</v>
      </c>
      <c r="K62" s="2" t="s">
        <v>2995</v>
      </c>
      <c r="L62" s="2"/>
      <c r="M62" s="2" t="s">
        <v>2145</v>
      </c>
      <c r="N62" s="228" t="s">
        <v>2714</v>
      </c>
      <c r="O62" s="2"/>
      <c r="P62" s="2" t="s">
        <v>2734</v>
      </c>
      <c r="Q62" s="2" t="s">
        <v>2716</v>
      </c>
      <c r="S62" s="2" t="s">
        <v>2987</v>
      </c>
      <c r="T62" s="2">
        <v>2023.0</v>
      </c>
      <c r="U62" s="2" t="s">
        <v>2993</v>
      </c>
      <c r="V62" s="2" t="s">
        <v>2988</v>
      </c>
      <c r="X62" s="2" t="s">
        <v>2720</v>
      </c>
      <c r="Y62" s="2" t="s">
        <v>2994</v>
      </c>
    </row>
    <row r="63" ht="15.75" customHeight="1">
      <c r="G63" s="2" t="s">
        <v>974</v>
      </c>
      <c r="H63" s="7" t="s">
        <v>2997</v>
      </c>
      <c r="I63" s="2"/>
      <c r="J63" s="2" t="s">
        <v>962</v>
      </c>
      <c r="K63" s="2" t="s">
        <v>2995</v>
      </c>
      <c r="L63" s="2"/>
      <c r="M63" s="2" t="s">
        <v>2145</v>
      </c>
      <c r="N63" s="228" t="s">
        <v>2714</v>
      </c>
      <c r="O63" s="2"/>
      <c r="P63" s="2" t="s">
        <v>2715</v>
      </c>
      <c r="Q63" s="2" t="s">
        <v>2716</v>
      </c>
      <c r="S63" s="2" t="s">
        <v>2987</v>
      </c>
      <c r="T63" s="2">
        <v>2023.0</v>
      </c>
      <c r="U63" s="2" t="s">
        <v>2993</v>
      </c>
      <c r="V63" s="2" t="s">
        <v>2988</v>
      </c>
      <c r="X63" s="2" t="s">
        <v>2720</v>
      </c>
      <c r="Y63" s="2" t="s">
        <v>2994</v>
      </c>
    </row>
    <row r="64" ht="15.75" customHeight="1">
      <c r="G64" s="2" t="s">
        <v>974</v>
      </c>
      <c r="H64" s="7" t="s">
        <v>2997</v>
      </c>
      <c r="I64" s="2"/>
      <c r="J64" s="2" t="s">
        <v>962</v>
      </c>
      <c r="K64" s="2" t="s">
        <v>2995</v>
      </c>
      <c r="L64" s="2"/>
      <c r="M64" s="2" t="s">
        <v>2145</v>
      </c>
      <c r="N64" s="228" t="s">
        <v>2714</v>
      </c>
      <c r="O64" s="2"/>
      <c r="P64" s="2" t="s">
        <v>2734</v>
      </c>
      <c r="Q64" s="2" t="s">
        <v>2721</v>
      </c>
      <c r="S64" s="2" t="s">
        <v>2987</v>
      </c>
      <c r="T64" s="2">
        <v>2023.0</v>
      </c>
      <c r="U64" s="2" t="s">
        <v>2993</v>
      </c>
      <c r="V64" s="2" t="s">
        <v>2988</v>
      </c>
      <c r="X64" s="2" t="s">
        <v>2720</v>
      </c>
      <c r="Y64" s="2" t="s">
        <v>2994</v>
      </c>
    </row>
    <row r="65" ht="15.75" customHeight="1">
      <c r="G65" s="2" t="s">
        <v>974</v>
      </c>
      <c r="H65" s="7" t="s">
        <v>2997</v>
      </c>
      <c r="I65" s="2"/>
      <c r="J65" s="2" t="s">
        <v>962</v>
      </c>
      <c r="K65" s="2" t="s">
        <v>2995</v>
      </c>
      <c r="L65" s="2"/>
      <c r="M65" s="2" t="s">
        <v>2145</v>
      </c>
      <c r="N65" s="228" t="s">
        <v>2714</v>
      </c>
      <c r="O65" s="2"/>
      <c r="P65" s="2" t="s">
        <v>2715</v>
      </c>
      <c r="Q65" s="2" t="s">
        <v>2721</v>
      </c>
      <c r="R65" s="373"/>
      <c r="S65" s="2" t="s">
        <v>2987</v>
      </c>
      <c r="T65" s="2">
        <v>2023.0</v>
      </c>
      <c r="U65" s="2" t="s">
        <v>2993</v>
      </c>
      <c r="V65" s="2" t="s">
        <v>2988</v>
      </c>
      <c r="X65" s="2" t="s">
        <v>2720</v>
      </c>
      <c r="Y65" s="2" t="s">
        <v>2994</v>
      </c>
    </row>
    <row r="66" ht="15.75" customHeight="1">
      <c r="G66" s="2" t="s">
        <v>974</v>
      </c>
      <c r="H66" s="7" t="s">
        <v>2997</v>
      </c>
      <c r="I66" s="2"/>
      <c r="J66" s="2" t="s">
        <v>962</v>
      </c>
      <c r="K66" s="2" t="s">
        <v>2995</v>
      </c>
      <c r="L66" s="2"/>
      <c r="M66" s="2" t="s">
        <v>2145</v>
      </c>
      <c r="N66" s="228" t="s">
        <v>2714</v>
      </c>
      <c r="O66" s="2"/>
      <c r="P66" s="2" t="s">
        <v>2734</v>
      </c>
      <c r="Q66" s="2" t="s">
        <v>2724</v>
      </c>
      <c r="R66" s="373"/>
      <c r="S66" s="2" t="s">
        <v>2987</v>
      </c>
      <c r="T66" s="2">
        <v>2023.0</v>
      </c>
      <c r="U66" s="2" t="s">
        <v>2993</v>
      </c>
      <c r="V66" s="2" t="s">
        <v>2988</v>
      </c>
      <c r="X66" s="2" t="s">
        <v>2720</v>
      </c>
      <c r="Y66" s="2" t="s">
        <v>2994</v>
      </c>
    </row>
    <row r="67" ht="15.75" customHeight="1">
      <c r="G67" s="346" t="s">
        <v>974</v>
      </c>
      <c r="H67" s="345" t="s">
        <v>2997</v>
      </c>
      <c r="I67" s="346"/>
      <c r="J67" s="346" t="s">
        <v>962</v>
      </c>
      <c r="K67" s="346" t="s">
        <v>2995</v>
      </c>
      <c r="L67" s="346"/>
      <c r="M67" s="346" t="s">
        <v>2145</v>
      </c>
      <c r="N67" s="370" t="s">
        <v>2714</v>
      </c>
      <c r="O67" s="346"/>
      <c r="P67" s="346" t="s">
        <v>2715</v>
      </c>
      <c r="Q67" s="346" t="s">
        <v>2724</v>
      </c>
      <c r="R67" s="375"/>
      <c r="S67" s="346" t="s">
        <v>2987</v>
      </c>
      <c r="T67" s="346">
        <v>2023.0</v>
      </c>
      <c r="U67" s="346" t="s">
        <v>2993</v>
      </c>
      <c r="V67" s="346" t="s">
        <v>2988</v>
      </c>
      <c r="W67" s="346"/>
      <c r="X67" s="346" t="s">
        <v>2720</v>
      </c>
      <c r="Y67" s="346" t="s">
        <v>2994</v>
      </c>
      <c r="Z67" s="346"/>
      <c r="AA67" s="346"/>
      <c r="AB67" s="346"/>
      <c r="AC67" s="346"/>
      <c r="AD67" s="346"/>
      <c r="AE67" s="346"/>
    </row>
    <row r="68" ht="15.75" customHeight="1">
      <c r="F68" s="2" t="s">
        <v>2998</v>
      </c>
      <c r="G68" s="2" t="s">
        <v>974</v>
      </c>
      <c r="H68" s="7" t="s">
        <v>2997</v>
      </c>
      <c r="I68" s="2"/>
      <c r="J68" s="2" t="s">
        <v>962</v>
      </c>
      <c r="K68" s="2" t="s">
        <v>2729</v>
      </c>
      <c r="L68" s="2"/>
      <c r="M68" s="2" t="s">
        <v>2145</v>
      </c>
      <c r="N68" s="228" t="s">
        <v>2714</v>
      </c>
      <c r="O68" s="2"/>
      <c r="P68" s="2" t="s">
        <v>2734</v>
      </c>
      <c r="Q68" s="2" t="s">
        <v>2716</v>
      </c>
      <c r="S68" s="2" t="s">
        <v>2987</v>
      </c>
      <c r="T68" s="2">
        <v>2023.0</v>
      </c>
      <c r="U68" s="2" t="s">
        <v>2993</v>
      </c>
      <c r="V68" s="2" t="s">
        <v>2988</v>
      </c>
      <c r="X68" s="2" t="s">
        <v>2999</v>
      </c>
      <c r="Y68" s="2" t="s">
        <v>2994</v>
      </c>
    </row>
    <row r="69" ht="15.75" customHeight="1">
      <c r="G69" s="2" t="s">
        <v>974</v>
      </c>
      <c r="H69" s="7" t="s">
        <v>2997</v>
      </c>
      <c r="I69" s="2"/>
      <c r="J69" s="2" t="s">
        <v>962</v>
      </c>
      <c r="K69" s="2" t="s">
        <v>2729</v>
      </c>
      <c r="L69" s="2"/>
      <c r="M69" s="2" t="s">
        <v>2145</v>
      </c>
      <c r="N69" s="228" t="s">
        <v>2714</v>
      </c>
      <c r="O69" s="2"/>
      <c r="P69" s="2" t="s">
        <v>2715</v>
      </c>
      <c r="Q69" s="2" t="s">
        <v>2716</v>
      </c>
      <c r="S69" s="2" t="s">
        <v>2987</v>
      </c>
      <c r="T69" s="2">
        <v>2023.0</v>
      </c>
      <c r="U69" s="2" t="s">
        <v>2993</v>
      </c>
      <c r="V69" s="2" t="s">
        <v>2988</v>
      </c>
      <c r="X69" s="2" t="s">
        <v>2999</v>
      </c>
      <c r="Y69" s="2" t="s">
        <v>2994</v>
      </c>
    </row>
    <row r="70" ht="15.75" customHeight="1">
      <c r="G70" s="2" t="s">
        <v>974</v>
      </c>
      <c r="H70" s="7" t="s">
        <v>2997</v>
      </c>
      <c r="I70" s="2"/>
      <c r="J70" s="2" t="s">
        <v>962</v>
      </c>
      <c r="K70" s="2" t="s">
        <v>2729</v>
      </c>
      <c r="L70" s="2"/>
      <c r="M70" s="2" t="s">
        <v>2145</v>
      </c>
      <c r="N70" s="228" t="s">
        <v>2714</v>
      </c>
      <c r="O70" s="2"/>
      <c r="P70" s="2" t="s">
        <v>2734</v>
      </c>
      <c r="Q70" s="2" t="s">
        <v>2721</v>
      </c>
      <c r="S70" s="2" t="s">
        <v>2987</v>
      </c>
      <c r="T70" s="2">
        <v>2023.0</v>
      </c>
      <c r="U70" s="2" t="s">
        <v>2993</v>
      </c>
      <c r="V70" s="2" t="s">
        <v>2988</v>
      </c>
      <c r="X70" s="2" t="s">
        <v>2999</v>
      </c>
      <c r="Y70" s="2" t="s">
        <v>2994</v>
      </c>
    </row>
    <row r="71" ht="15.75" customHeight="1">
      <c r="G71" s="2" t="s">
        <v>974</v>
      </c>
      <c r="H71" s="7" t="s">
        <v>2997</v>
      </c>
      <c r="I71" s="2"/>
      <c r="J71" s="2" t="s">
        <v>962</v>
      </c>
      <c r="K71" s="2" t="s">
        <v>2729</v>
      </c>
      <c r="L71" s="2"/>
      <c r="M71" s="2" t="s">
        <v>2145</v>
      </c>
      <c r="N71" s="228" t="s">
        <v>2714</v>
      </c>
      <c r="O71" s="2"/>
      <c r="P71" s="2" t="s">
        <v>2715</v>
      </c>
      <c r="Q71" s="2" t="s">
        <v>2721</v>
      </c>
      <c r="R71" s="373"/>
      <c r="S71" s="2" t="s">
        <v>2987</v>
      </c>
      <c r="T71" s="2">
        <v>2023.0</v>
      </c>
      <c r="U71" s="2" t="s">
        <v>2993</v>
      </c>
      <c r="V71" s="2" t="s">
        <v>2988</v>
      </c>
      <c r="X71" s="2" t="s">
        <v>2999</v>
      </c>
      <c r="Y71" s="2" t="s">
        <v>2994</v>
      </c>
    </row>
    <row r="72" ht="15.75" customHeight="1">
      <c r="G72" s="2" t="s">
        <v>974</v>
      </c>
      <c r="H72" s="7" t="s">
        <v>2997</v>
      </c>
      <c r="I72" s="2"/>
      <c r="J72" s="2" t="s">
        <v>962</v>
      </c>
      <c r="K72" s="2" t="s">
        <v>2729</v>
      </c>
      <c r="L72" s="2"/>
      <c r="M72" s="2" t="s">
        <v>2145</v>
      </c>
      <c r="N72" s="228" t="s">
        <v>2714</v>
      </c>
      <c r="O72" s="2"/>
      <c r="P72" s="2" t="s">
        <v>2734</v>
      </c>
      <c r="Q72" s="2" t="s">
        <v>2724</v>
      </c>
      <c r="R72" s="373"/>
      <c r="S72" s="2" t="s">
        <v>2987</v>
      </c>
      <c r="T72" s="2">
        <v>2023.0</v>
      </c>
      <c r="U72" s="2" t="s">
        <v>2993</v>
      </c>
      <c r="V72" s="2" t="s">
        <v>2988</v>
      </c>
      <c r="X72" s="2" t="s">
        <v>2999</v>
      </c>
      <c r="Y72" s="2" t="s">
        <v>2994</v>
      </c>
    </row>
    <row r="73" ht="15.75" customHeight="1">
      <c r="A73" s="346"/>
      <c r="B73" s="346"/>
      <c r="C73" s="346"/>
      <c r="D73" s="346"/>
      <c r="E73" s="346"/>
      <c r="F73" s="346"/>
      <c r="G73" s="346" t="s">
        <v>974</v>
      </c>
      <c r="H73" s="345" t="s">
        <v>2997</v>
      </c>
      <c r="I73" s="346"/>
      <c r="J73" s="346" t="s">
        <v>962</v>
      </c>
      <c r="K73" s="346" t="s">
        <v>2729</v>
      </c>
      <c r="L73" s="346"/>
      <c r="M73" s="346" t="s">
        <v>2145</v>
      </c>
      <c r="N73" s="370" t="s">
        <v>2714</v>
      </c>
      <c r="O73" s="346"/>
      <c r="P73" s="346" t="s">
        <v>2715</v>
      </c>
      <c r="Q73" s="346" t="s">
        <v>2724</v>
      </c>
      <c r="R73" s="375"/>
      <c r="S73" s="346" t="s">
        <v>2987</v>
      </c>
      <c r="T73" s="346">
        <v>2023.0</v>
      </c>
      <c r="U73" s="346" t="s">
        <v>2993</v>
      </c>
      <c r="V73" s="346" t="s">
        <v>2988</v>
      </c>
      <c r="W73" s="346"/>
      <c r="X73" s="346" t="s">
        <v>2999</v>
      </c>
      <c r="Y73" s="346" t="s">
        <v>2994</v>
      </c>
      <c r="Z73" s="346"/>
      <c r="AA73" s="346"/>
      <c r="AB73" s="346"/>
      <c r="AC73" s="346"/>
      <c r="AD73" s="346"/>
      <c r="AE73" s="346"/>
    </row>
    <row r="74" ht="15.75" customHeight="1">
      <c r="G74" s="2" t="s">
        <v>974</v>
      </c>
      <c r="H74" s="7" t="s">
        <v>3000</v>
      </c>
      <c r="I74" s="2"/>
      <c r="J74" s="2" t="s">
        <v>962</v>
      </c>
      <c r="K74" s="2" t="s">
        <v>2732</v>
      </c>
      <c r="L74" s="2"/>
      <c r="M74" s="2" t="s">
        <v>2145</v>
      </c>
      <c r="N74" s="228" t="s">
        <v>2714</v>
      </c>
      <c r="O74" s="2"/>
      <c r="P74" s="2" t="s">
        <v>2734</v>
      </c>
      <c r="Q74" s="2" t="s">
        <v>2716</v>
      </c>
      <c r="S74" s="2" t="s">
        <v>2987</v>
      </c>
      <c r="T74" s="2">
        <v>2023.0</v>
      </c>
      <c r="U74" s="2" t="s">
        <v>2993</v>
      </c>
      <c r="V74" s="2" t="s">
        <v>2988</v>
      </c>
      <c r="X74" s="2" t="s">
        <v>2720</v>
      </c>
      <c r="Y74" s="2" t="s">
        <v>2994</v>
      </c>
    </row>
    <row r="75" ht="15.75" customHeight="1">
      <c r="G75" s="2" t="s">
        <v>974</v>
      </c>
      <c r="H75" s="7" t="s">
        <v>3000</v>
      </c>
      <c r="I75" s="2"/>
      <c r="J75" s="2" t="s">
        <v>962</v>
      </c>
      <c r="K75" s="2" t="s">
        <v>2732</v>
      </c>
      <c r="L75" s="2"/>
      <c r="M75" s="2" t="s">
        <v>2145</v>
      </c>
      <c r="N75" s="228" t="s">
        <v>2714</v>
      </c>
      <c r="O75" s="2"/>
      <c r="P75" s="2" t="s">
        <v>2715</v>
      </c>
      <c r="Q75" s="2" t="s">
        <v>2716</v>
      </c>
      <c r="S75" s="2" t="s">
        <v>2987</v>
      </c>
      <c r="T75" s="2">
        <v>2023.0</v>
      </c>
      <c r="U75" s="2" t="s">
        <v>2993</v>
      </c>
      <c r="V75" s="2" t="s">
        <v>2988</v>
      </c>
      <c r="X75" s="2" t="s">
        <v>2720</v>
      </c>
      <c r="Y75" s="2" t="s">
        <v>2994</v>
      </c>
    </row>
    <row r="76" ht="15.75" customHeight="1">
      <c r="G76" s="2" t="s">
        <v>974</v>
      </c>
      <c r="H76" s="7" t="s">
        <v>3000</v>
      </c>
      <c r="I76" s="2"/>
      <c r="J76" s="2" t="s">
        <v>962</v>
      </c>
      <c r="K76" s="2" t="s">
        <v>2732</v>
      </c>
      <c r="L76" s="2"/>
      <c r="M76" s="2" t="s">
        <v>2145</v>
      </c>
      <c r="N76" s="228" t="s">
        <v>2714</v>
      </c>
      <c r="O76" s="2"/>
      <c r="P76" s="2" t="s">
        <v>2734</v>
      </c>
      <c r="Q76" s="2" t="s">
        <v>2721</v>
      </c>
      <c r="S76" s="2" t="s">
        <v>2987</v>
      </c>
      <c r="T76" s="2">
        <v>2023.0</v>
      </c>
      <c r="U76" s="2" t="s">
        <v>2993</v>
      </c>
      <c r="V76" s="2" t="s">
        <v>2988</v>
      </c>
      <c r="X76" s="2" t="s">
        <v>2720</v>
      </c>
      <c r="Y76" s="2" t="s">
        <v>2994</v>
      </c>
    </row>
    <row r="77" ht="15.75" customHeight="1">
      <c r="G77" s="2" t="s">
        <v>974</v>
      </c>
      <c r="H77" s="7" t="s">
        <v>3000</v>
      </c>
      <c r="I77" s="2"/>
      <c r="J77" s="2" t="s">
        <v>962</v>
      </c>
      <c r="K77" s="2" t="s">
        <v>2732</v>
      </c>
      <c r="L77" s="2"/>
      <c r="M77" s="2" t="s">
        <v>2145</v>
      </c>
      <c r="N77" s="228" t="s">
        <v>2714</v>
      </c>
      <c r="O77" s="2"/>
      <c r="P77" s="2" t="s">
        <v>2715</v>
      </c>
      <c r="Q77" s="2" t="s">
        <v>2721</v>
      </c>
      <c r="R77" s="373"/>
      <c r="S77" s="2" t="s">
        <v>2987</v>
      </c>
      <c r="T77" s="2">
        <v>2023.0</v>
      </c>
      <c r="U77" s="2" t="s">
        <v>2993</v>
      </c>
      <c r="V77" s="2" t="s">
        <v>2988</v>
      </c>
      <c r="X77" s="2" t="s">
        <v>2720</v>
      </c>
      <c r="Y77" s="2" t="s">
        <v>2994</v>
      </c>
    </row>
    <row r="78" ht="15.75" customHeight="1">
      <c r="G78" s="2" t="s">
        <v>974</v>
      </c>
      <c r="H78" s="7" t="s">
        <v>3000</v>
      </c>
      <c r="I78" s="2"/>
      <c r="J78" s="2" t="s">
        <v>962</v>
      </c>
      <c r="K78" s="2" t="s">
        <v>2732</v>
      </c>
      <c r="L78" s="2"/>
      <c r="M78" s="2" t="s">
        <v>2145</v>
      </c>
      <c r="N78" s="228" t="s">
        <v>2714</v>
      </c>
      <c r="O78" s="2"/>
      <c r="P78" s="2" t="s">
        <v>2734</v>
      </c>
      <c r="Q78" s="2" t="s">
        <v>2724</v>
      </c>
      <c r="R78" s="373"/>
      <c r="S78" s="2" t="s">
        <v>2987</v>
      </c>
      <c r="T78" s="2">
        <v>2023.0</v>
      </c>
      <c r="U78" s="2" t="s">
        <v>2993</v>
      </c>
      <c r="V78" s="2" t="s">
        <v>2988</v>
      </c>
      <c r="X78" s="2" t="s">
        <v>2720</v>
      </c>
      <c r="Y78" s="2" t="s">
        <v>2994</v>
      </c>
    </row>
    <row r="79" ht="15.75" customHeight="1">
      <c r="G79" s="346" t="s">
        <v>974</v>
      </c>
      <c r="H79" s="345" t="s">
        <v>3000</v>
      </c>
      <c r="I79" s="346"/>
      <c r="J79" s="346" t="s">
        <v>962</v>
      </c>
      <c r="K79" s="346" t="s">
        <v>2732</v>
      </c>
      <c r="L79" s="346"/>
      <c r="M79" s="346" t="s">
        <v>2145</v>
      </c>
      <c r="N79" s="370" t="s">
        <v>2714</v>
      </c>
      <c r="O79" s="346"/>
      <c r="P79" s="346" t="s">
        <v>2715</v>
      </c>
      <c r="Q79" s="346" t="s">
        <v>2724</v>
      </c>
      <c r="R79" s="375"/>
      <c r="S79" s="346" t="s">
        <v>2987</v>
      </c>
      <c r="T79" s="346">
        <v>2023.0</v>
      </c>
      <c r="U79" s="346" t="s">
        <v>2993</v>
      </c>
      <c r="V79" s="346" t="s">
        <v>2988</v>
      </c>
      <c r="W79" s="346"/>
      <c r="X79" s="346" t="s">
        <v>2720</v>
      </c>
      <c r="Y79" s="346" t="s">
        <v>2994</v>
      </c>
    </row>
    <row r="80" ht="15.75" customHeight="1">
      <c r="G80" s="2" t="s">
        <v>974</v>
      </c>
      <c r="H80" s="7" t="s">
        <v>3000</v>
      </c>
      <c r="I80" s="2"/>
      <c r="J80" s="2" t="s">
        <v>962</v>
      </c>
      <c r="K80" s="2" t="s">
        <v>2738</v>
      </c>
      <c r="L80" s="2"/>
      <c r="M80" s="2" t="s">
        <v>2145</v>
      </c>
      <c r="N80" s="228" t="s">
        <v>2714</v>
      </c>
      <c r="O80" s="2"/>
      <c r="P80" s="2" t="s">
        <v>2734</v>
      </c>
      <c r="Q80" s="2" t="s">
        <v>2716</v>
      </c>
      <c r="S80" s="2" t="s">
        <v>2987</v>
      </c>
      <c r="T80" s="2">
        <v>2023.0</v>
      </c>
      <c r="U80" s="2" t="s">
        <v>2993</v>
      </c>
      <c r="V80" s="2" t="s">
        <v>2988</v>
      </c>
      <c r="X80" s="2" t="s">
        <v>2720</v>
      </c>
      <c r="Y80" s="2" t="s">
        <v>2994</v>
      </c>
    </row>
    <row r="81" ht="15.75" customHeight="1">
      <c r="G81" s="2" t="s">
        <v>974</v>
      </c>
      <c r="H81" s="7" t="s">
        <v>3000</v>
      </c>
      <c r="I81" s="2"/>
      <c r="J81" s="2" t="s">
        <v>962</v>
      </c>
      <c r="K81" s="2" t="s">
        <v>2738</v>
      </c>
      <c r="L81" s="2"/>
      <c r="M81" s="2" t="s">
        <v>2145</v>
      </c>
      <c r="N81" s="228" t="s">
        <v>2714</v>
      </c>
      <c r="O81" s="2"/>
      <c r="P81" s="2" t="s">
        <v>2715</v>
      </c>
      <c r="Q81" s="2" t="s">
        <v>2716</v>
      </c>
      <c r="S81" s="2" t="s">
        <v>2987</v>
      </c>
      <c r="T81" s="2">
        <v>2023.0</v>
      </c>
      <c r="U81" s="2" t="s">
        <v>2993</v>
      </c>
      <c r="V81" s="2" t="s">
        <v>2988</v>
      </c>
      <c r="X81" s="2" t="s">
        <v>2720</v>
      </c>
      <c r="Y81" s="2" t="s">
        <v>2994</v>
      </c>
    </row>
    <row r="82" ht="15.75" customHeight="1">
      <c r="G82" s="2" t="s">
        <v>974</v>
      </c>
      <c r="H82" s="7" t="s">
        <v>3000</v>
      </c>
      <c r="I82" s="2"/>
      <c r="J82" s="2" t="s">
        <v>962</v>
      </c>
      <c r="K82" s="2" t="s">
        <v>2738</v>
      </c>
      <c r="L82" s="2"/>
      <c r="M82" s="2" t="s">
        <v>2145</v>
      </c>
      <c r="N82" s="228" t="s">
        <v>2714</v>
      </c>
      <c r="O82" s="2"/>
      <c r="P82" s="2" t="s">
        <v>2734</v>
      </c>
      <c r="Q82" s="2" t="s">
        <v>2721</v>
      </c>
      <c r="S82" s="2" t="s">
        <v>2987</v>
      </c>
      <c r="T82" s="2">
        <v>2023.0</v>
      </c>
      <c r="U82" s="2" t="s">
        <v>2993</v>
      </c>
      <c r="V82" s="2" t="s">
        <v>2988</v>
      </c>
      <c r="X82" s="2" t="s">
        <v>2720</v>
      </c>
      <c r="Y82" s="2" t="s">
        <v>2994</v>
      </c>
    </row>
    <row r="83" ht="15.75" customHeight="1">
      <c r="G83" s="2" t="s">
        <v>974</v>
      </c>
      <c r="H83" s="7" t="s">
        <v>3000</v>
      </c>
      <c r="I83" s="2"/>
      <c r="J83" s="2" t="s">
        <v>962</v>
      </c>
      <c r="K83" s="2" t="s">
        <v>2738</v>
      </c>
      <c r="L83" s="2"/>
      <c r="M83" s="2" t="s">
        <v>2145</v>
      </c>
      <c r="N83" s="228" t="s">
        <v>2714</v>
      </c>
      <c r="O83" s="2"/>
      <c r="P83" s="2" t="s">
        <v>2715</v>
      </c>
      <c r="Q83" s="2" t="s">
        <v>2721</v>
      </c>
      <c r="R83" s="373"/>
      <c r="S83" s="2" t="s">
        <v>2987</v>
      </c>
      <c r="T83" s="2">
        <v>2023.0</v>
      </c>
      <c r="U83" s="2" t="s">
        <v>2993</v>
      </c>
      <c r="V83" s="2" t="s">
        <v>2988</v>
      </c>
      <c r="X83" s="2" t="s">
        <v>2720</v>
      </c>
      <c r="Y83" s="2" t="s">
        <v>2994</v>
      </c>
    </row>
    <row r="84" ht="15.75" customHeight="1">
      <c r="G84" s="2" t="s">
        <v>974</v>
      </c>
      <c r="H84" s="7" t="s">
        <v>3000</v>
      </c>
      <c r="I84" s="2"/>
      <c r="J84" s="2" t="s">
        <v>962</v>
      </c>
      <c r="K84" s="2" t="s">
        <v>2738</v>
      </c>
      <c r="L84" s="2"/>
      <c r="M84" s="2" t="s">
        <v>2145</v>
      </c>
      <c r="N84" s="228" t="s">
        <v>2714</v>
      </c>
      <c r="O84" s="2"/>
      <c r="P84" s="2" t="s">
        <v>2734</v>
      </c>
      <c r="Q84" s="2" t="s">
        <v>2724</v>
      </c>
      <c r="R84" s="373"/>
      <c r="S84" s="2" t="s">
        <v>2987</v>
      </c>
      <c r="T84" s="2">
        <v>2023.0</v>
      </c>
      <c r="U84" s="2" t="s">
        <v>2993</v>
      </c>
      <c r="V84" s="2" t="s">
        <v>2988</v>
      </c>
      <c r="X84" s="2" t="s">
        <v>2720</v>
      </c>
      <c r="Y84" s="2" t="s">
        <v>2994</v>
      </c>
    </row>
    <row r="85" ht="15.75" customHeight="1">
      <c r="G85" s="346" t="s">
        <v>974</v>
      </c>
      <c r="H85" s="345" t="s">
        <v>3000</v>
      </c>
      <c r="I85" s="346"/>
      <c r="J85" s="346" t="s">
        <v>962</v>
      </c>
      <c r="K85" s="346" t="s">
        <v>2738</v>
      </c>
      <c r="L85" s="346"/>
      <c r="M85" s="346" t="s">
        <v>2145</v>
      </c>
      <c r="N85" s="370" t="s">
        <v>2714</v>
      </c>
      <c r="O85" s="346"/>
      <c r="P85" s="346" t="s">
        <v>2715</v>
      </c>
      <c r="Q85" s="346" t="s">
        <v>2724</v>
      </c>
      <c r="R85" s="375"/>
      <c r="S85" s="346" t="s">
        <v>2987</v>
      </c>
      <c r="T85" s="346">
        <v>2023.0</v>
      </c>
      <c r="U85" s="346" t="s">
        <v>2993</v>
      </c>
      <c r="V85" s="346" t="s">
        <v>2988</v>
      </c>
      <c r="W85" s="346"/>
      <c r="X85" s="346" t="s">
        <v>2720</v>
      </c>
      <c r="Y85" s="346" t="s">
        <v>2994</v>
      </c>
    </row>
    <row r="86" ht="15.75" customHeight="1">
      <c r="G86" s="2" t="s">
        <v>974</v>
      </c>
      <c r="H86" s="7" t="s">
        <v>3000</v>
      </c>
      <c r="I86" s="2"/>
      <c r="J86" s="2" t="s">
        <v>962</v>
      </c>
      <c r="K86" s="2" t="s">
        <v>2995</v>
      </c>
      <c r="L86" s="2"/>
      <c r="M86" s="2" t="s">
        <v>2145</v>
      </c>
      <c r="N86" s="228" t="s">
        <v>2714</v>
      </c>
      <c r="O86" s="2"/>
      <c r="P86" s="2" t="s">
        <v>2734</v>
      </c>
      <c r="Q86" s="2" t="s">
        <v>2716</v>
      </c>
      <c r="S86" s="2" t="s">
        <v>2987</v>
      </c>
      <c r="T86" s="2">
        <v>2023.0</v>
      </c>
      <c r="U86" s="2" t="s">
        <v>2993</v>
      </c>
      <c r="V86" s="2" t="s">
        <v>2988</v>
      </c>
      <c r="X86" s="2" t="s">
        <v>2720</v>
      </c>
      <c r="Y86" s="2" t="s">
        <v>2994</v>
      </c>
    </row>
    <row r="87" ht="15.75" customHeight="1">
      <c r="G87" s="2" t="s">
        <v>974</v>
      </c>
      <c r="H87" s="7" t="s">
        <v>3000</v>
      </c>
      <c r="I87" s="2"/>
      <c r="J87" s="2" t="s">
        <v>962</v>
      </c>
      <c r="K87" s="2" t="s">
        <v>2995</v>
      </c>
      <c r="L87" s="2"/>
      <c r="M87" s="2" t="s">
        <v>2145</v>
      </c>
      <c r="N87" s="228" t="s">
        <v>2714</v>
      </c>
      <c r="O87" s="2"/>
      <c r="P87" s="2" t="s">
        <v>2715</v>
      </c>
      <c r="Q87" s="2" t="s">
        <v>2716</v>
      </c>
      <c r="S87" s="2" t="s">
        <v>2987</v>
      </c>
      <c r="T87" s="2">
        <v>2023.0</v>
      </c>
      <c r="U87" s="2" t="s">
        <v>2993</v>
      </c>
      <c r="V87" s="2" t="s">
        <v>2988</v>
      </c>
      <c r="X87" s="2" t="s">
        <v>2720</v>
      </c>
      <c r="Y87" s="2" t="s">
        <v>2994</v>
      </c>
    </row>
    <row r="88" ht="15.75" customHeight="1">
      <c r="G88" s="2" t="s">
        <v>974</v>
      </c>
      <c r="H88" s="7" t="s">
        <v>3000</v>
      </c>
      <c r="I88" s="2"/>
      <c r="J88" s="2" t="s">
        <v>962</v>
      </c>
      <c r="K88" s="2" t="s">
        <v>2995</v>
      </c>
      <c r="L88" s="2"/>
      <c r="M88" s="2" t="s">
        <v>2145</v>
      </c>
      <c r="N88" s="228" t="s">
        <v>2714</v>
      </c>
      <c r="O88" s="2"/>
      <c r="P88" s="2" t="s">
        <v>2734</v>
      </c>
      <c r="Q88" s="2" t="s">
        <v>2721</v>
      </c>
      <c r="S88" s="2" t="s">
        <v>2987</v>
      </c>
      <c r="T88" s="2">
        <v>2023.0</v>
      </c>
      <c r="U88" s="2" t="s">
        <v>2993</v>
      </c>
      <c r="V88" s="2" t="s">
        <v>2988</v>
      </c>
      <c r="X88" s="2" t="s">
        <v>2720</v>
      </c>
      <c r="Y88" s="2" t="s">
        <v>2994</v>
      </c>
    </row>
    <row r="89" ht="15.75" customHeight="1">
      <c r="G89" s="2" t="s">
        <v>974</v>
      </c>
      <c r="H89" s="7" t="s">
        <v>3000</v>
      </c>
      <c r="I89" s="2"/>
      <c r="J89" s="2" t="s">
        <v>962</v>
      </c>
      <c r="K89" s="2" t="s">
        <v>2995</v>
      </c>
      <c r="L89" s="2"/>
      <c r="M89" s="2" t="s">
        <v>2145</v>
      </c>
      <c r="N89" s="228" t="s">
        <v>2714</v>
      </c>
      <c r="O89" s="2"/>
      <c r="P89" s="2" t="s">
        <v>2715</v>
      </c>
      <c r="Q89" s="2" t="s">
        <v>2721</v>
      </c>
      <c r="R89" s="373"/>
      <c r="S89" s="2" t="s">
        <v>2987</v>
      </c>
      <c r="T89" s="2">
        <v>2023.0</v>
      </c>
      <c r="U89" s="2" t="s">
        <v>2993</v>
      </c>
      <c r="V89" s="2" t="s">
        <v>2988</v>
      </c>
      <c r="X89" s="2" t="s">
        <v>2720</v>
      </c>
      <c r="Y89" s="2" t="s">
        <v>2994</v>
      </c>
    </row>
    <row r="90" ht="15.75" customHeight="1">
      <c r="G90" s="2" t="s">
        <v>974</v>
      </c>
      <c r="H90" s="7" t="s">
        <v>3000</v>
      </c>
      <c r="I90" s="2"/>
      <c r="J90" s="2" t="s">
        <v>962</v>
      </c>
      <c r="K90" s="2" t="s">
        <v>2995</v>
      </c>
      <c r="L90" s="2"/>
      <c r="M90" s="2" t="s">
        <v>2145</v>
      </c>
      <c r="N90" s="228" t="s">
        <v>2714</v>
      </c>
      <c r="O90" s="2"/>
      <c r="P90" s="2" t="s">
        <v>2734</v>
      </c>
      <c r="Q90" s="2" t="s">
        <v>2724</v>
      </c>
      <c r="R90" s="373"/>
      <c r="S90" s="2" t="s">
        <v>2987</v>
      </c>
      <c r="T90" s="2">
        <v>2023.0</v>
      </c>
      <c r="U90" s="2" t="s">
        <v>2993</v>
      </c>
      <c r="V90" s="2" t="s">
        <v>2988</v>
      </c>
      <c r="X90" s="2" t="s">
        <v>2720</v>
      </c>
      <c r="Y90" s="2" t="s">
        <v>2994</v>
      </c>
    </row>
    <row r="91" ht="15.75" customHeight="1">
      <c r="G91" s="346" t="s">
        <v>974</v>
      </c>
      <c r="H91" s="345" t="s">
        <v>3000</v>
      </c>
      <c r="I91" s="346"/>
      <c r="J91" s="346" t="s">
        <v>962</v>
      </c>
      <c r="K91" s="346" t="s">
        <v>2995</v>
      </c>
      <c r="L91" s="346"/>
      <c r="M91" s="346" t="s">
        <v>2145</v>
      </c>
      <c r="N91" s="370" t="s">
        <v>2714</v>
      </c>
      <c r="O91" s="346"/>
      <c r="P91" s="346" t="s">
        <v>2715</v>
      </c>
      <c r="Q91" s="346" t="s">
        <v>2724</v>
      </c>
      <c r="R91" s="375"/>
      <c r="S91" s="346" t="s">
        <v>2987</v>
      </c>
      <c r="T91" s="346">
        <v>2023.0</v>
      </c>
      <c r="U91" s="346" t="s">
        <v>2993</v>
      </c>
      <c r="V91" s="346" t="s">
        <v>2988</v>
      </c>
      <c r="W91" s="346"/>
      <c r="X91" s="346" t="s">
        <v>2720</v>
      </c>
      <c r="Y91" s="346" t="s">
        <v>2994</v>
      </c>
      <c r="Z91" s="346"/>
      <c r="AA91" s="346"/>
      <c r="AB91" s="346"/>
      <c r="AC91" s="346"/>
      <c r="AD91" s="346"/>
      <c r="AE91" s="346"/>
    </row>
    <row r="92" ht="15.75" customHeight="1">
      <c r="G92" s="2" t="s">
        <v>974</v>
      </c>
      <c r="H92" s="7" t="s">
        <v>3000</v>
      </c>
      <c r="I92" s="2"/>
      <c r="J92" s="2" t="s">
        <v>962</v>
      </c>
      <c r="K92" s="2" t="s">
        <v>2729</v>
      </c>
      <c r="L92" s="2"/>
      <c r="M92" s="2" t="s">
        <v>2145</v>
      </c>
      <c r="N92" s="228" t="s">
        <v>2714</v>
      </c>
      <c r="O92" s="2"/>
      <c r="P92" s="2" t="s">
        <v>2734</v>
      </c>
      <c r="Q92" s="2" t="s">
        <v>2716</v>
      </c>
      <c r="S92" s="2" t="s">
        <v>2987</v>
      </c>
      <c r="T92" s="2">
        <v>2023.0</v>
      </c>
      <c r="U92" s="2" t="s">
        <v>2993</v>
      </c>
      <c r="V92" s="2" t="s">
        <v>2988</v>
      </c>
      <c r="X92" s="2" t="s">
        <v>2999</v>
      </c>
      <c r="Y92" s="2" t="s">
        <v>2994</v>
      </c>
    </row>
    <row r="93" ht="15.75" customHeight="1">
      <c r="G93" s="2" t="s">
        <v>974</v>
      </c>
      <c r="H93" s="7" t="s">
        <v>3000</v>
      </c>
      <c r="I93" s="2"/>
      <c r="J93" s="2" t="s">
        <v>962</v>
      </c>
      <c r="K93" s="2" t="s">
        <v>2729</v>
      </c>
      <c r="L93" s="2"/>
      <c r="M93" s="2" t="s">
        <v>2145</v>
      </c>
      <c r="N93" s="228" t="s">
        <v>2714</v>
      </c>
      <c r="O93" s="2"/>
      <c r="P93" s="2" t="s">
        <v>2715</v>
      </c>
      <c r="Q93" s="2" t="s">
        <v>2716</v>
      </c>
      <c r="S93" s="2" t="s">
        <v>2987</v>
      </c>
      <c r="T93" s="2">
        <v>2023.0</v>
      </c>
      <c r="U93" s="2" t="s">
        <v>2993</v>
      </c>
      <c r="V93" s="2" t="s">
        <v>2988</v>
      </c>
      <c r="X93" s="2" t="s">
        <v>2999</v>
      </c>
      <c r="Y93" s="2" t="s">
        <v>2994</v>
      </c>
    </row>
    <row r="94" ht="15.75" customHeight="1">
      <c r="G94" s="2" t="s">
        <v>974</v>
      </c>
      <c r="H94" s="7" t="s">
        <v>3000</v>
      </c>
      <c r="I94" s="2"/>
      <c r="J94" s="2" t="s">
        <v>962</v>
      </c>
      <c r="K94" s="2" t="s">
        <v>2729</v>
      </c>
      <c r="L94" s="2"/>
      <c r="M94" s="2" t="s">
        <v>2145</v>
      </c>
      <c r="N94" s="228" t="s">
        <v>2714</v>
      </c>
      <c r="O94" s="2"/>
      <c r="P94" s="2" t="s">
        <v>2734</v>
      </c>
      <c r="Q94" s="2" t="s">
        <v>2721</v>
      </c>
      <c r="S94" s="2" t="s">
        <v>2987</v>
      </c>
      <c r="T94" s="2">
        <v>2023.0</v>
      </c>
      <c r="U94" s="2" t="s">
        <v>2993</v>
      </c>
      <c r="V94" s="2" t="s">
        <v>2988</v>
      </c>
      <c r="X94" s="2" t="s">
        <v>2999</v>
      </c>
      <c r="Y94" s="2" t="s">
        <v>2994</v>
      </c>
    </row>
    <row r="95" ht="15.75" customHeight="1">
      <c r="G95" s="2" t="s">
        <v>974</v>
      </c>
      <c r="H95" s="7" t="s">
        <v>3000</v>
      </c>
      <c r="I95" s="2"/>
      <c r="J95" s="2" t="s">
        <v>962</v>
      </c>
      <c r="K95" s="2" t="s">
        <v>2729</v>
      </c>
      <c r="L95" s="2"/>
      <c r="M95" s="2" t="s">
        <v>2145</v>
      </c>
      <c r="N95" s="228" t="s">
        <v>2714</v>
      </c>
      <c r="O95" s="2"/>
      <c r="P95" s="2" t="s">
        <v>2715</v>
      </c>
      <c r="Q95" s="2" t="s">
        <v>2721</v>
      </c>
      <c r="R95" s="373"/>
      <c r="S95" s="2" t="s">
        <v>2987</v>
      </c>
      <c r="T95" s="2">
        <v>2023.0</v>
      </c>
      <c r="U95" s="2" t="s">
        <v>2993</v>
      </c>
      <c r="V95" s="2" t="s">
        <v>2988</v>
      </c>
      <c r="X95" s="2" t="s">
        <v>2999</v>
      </c>
      <c r="Y95" s="2" t="s">
        <v>2994</v>
      </c>
    </row>
    <row r="96" ht="15.75" customHeight="1">
      <c r="G96" s="2" t="s">
        <v>974</v>
      </c>
      <c r="H96" s="7" t="s">
        <v>3000</v>
      </c>
      <c r="I96" s="2"/>
      <c r="J96" s="2" t="s">
        <v>962</v>
      </c>
      <c r="K96" s="2" t="s">
        <v>2729</v>
      </c>
      <c r="L96" s="2"/>
      <c r="M96" s="2" t="s">
        <v>2145</v>
      </c>
      <c r="N96" s="228" t="s">
        <v>2714</v>
      </c>
      <c r="O96" s="2"/>
      <c r="P96" s="2" t="s">
        <v>2734</v>
      </c>
      <c r="Q96" s="2" t="s">
        <v>2724</v>
      </c>
      <c r="R96" s="373"/>
      <c r="S96" s="2" t="s">
        <v>2987</v>
      </c>
      <c r="T96" s="2">
        <v>2023.0</v>
      </c>
      <c r="U96" s="2" t="s">
        <v>2993</v>
      </c>
      <c r="V96" s="2" t="s">
        <v>2988</v>
      </c>
      <c r="X96" s="2" t="s">
        <v>2999</v>
      </c>
      <c r="Y96" s="2" t="s">
        <v>2994</v>
      </c>
    </row>
    <row r="97" ht="15.75" customHeight="1">
      <c r="A97" s="346"/>
      <c r="B97" s="346"/>
      <c r="C97" s="346"/>
      <c r="D97" s="346"/>
      <c r="E97" s="346"/>
      <c r="F97" s="346"/>
      <c r="G97" s="346" t="s">
        <v>974</v>
      </c>
      <c r="H97" s="345" t="s">
        <v>3000</v>
      </c>
      <c r="I97" s="346"/>
      <c r="J97" s="346" t="s">
        <v>962</v>
      </c>
      <c r="K97" s="346" t="s">
        <v>2729</v>
      </c>
      <c r="L97" s="346"/>
      <c r="M97" s="346" t="s">
        <v>2145</v>
      </c>
      <c r="N97" s="370" t="s">
        <v>2714</v>
      </c>
      <c r="O97" s="346"/>
      <c r="P97" s="346" t="s">
        <v>2715</v>
      </c>
      <c r="Q97" s="346" t="s">
        <v>2724</v>
      </c>
      <c r="R97" s="375"/>
      <c r="S97" s="346" t="s">
        <v>2987</v>
      </c>
      <c r="T97" s="346">
        <v>2023.0</v>
      </c>
      <c r="U97" s="346" t="s">
        <v>2993</v>
      </c>
      <c r="V97" s="346" t="s">
        <v>2988</v>
      </c>
      <c r="W97" s="346"/>
      <c r="X97" s="346" t="s">
        <v>2999</v>
      </c>
      <c r="Y97" s="346" t="s">
        <v>2994</v>
      </c>
      <c r="Z97" s="346"/>
      <c r="AA97" s="346"/>
      <c r="AB97" s="346"/>
      <c r="AC97" s="346"/>
      <c r="AD97" s="346"/>
      <c r="AE97" s="346"/>
    </row>
    <row r="98" ht="15.75" customHeight="1">
      <c r="G98" s="2" t="s">
        <v>974</v>
      </c>
      <c r="H98" s="7" t="s">
        <v>3001</v>
      </c>
      <c r="I98" s="2"/>
      <c r="J98" s="2" t="s">
        <v>962</v>
      </c>
      <c r="K98" s="2" t="s">
        <v>2732</v>
      </c>
      <c r="L98" s="2"/>
      <c r="M98" s="2" t="s">
        <v>2145</v>
      </c>
      <c r="N98" s="228" t="s">
        <v>2714</v>
      </c>
      <c r="O98" s="2"/>
      <c r="P98" s="2" t="s">
        <v>2734</v>
      </c>
      <c r="Q98" s="2" t="s">
        <v>2716</v>
      </c>
      <c r="S98" s="2" t="s">
        <v>2987</v>
      </c>
      <c r="T98" s="2">
        <v>2023.0</v>
      </c>
      <c r="U98" s="2" t="s">
        <v>2993</v>
      </c>
      <c r="V98" s="2" t="s">
        <v>2988</v>
      </c>
      <c r="X98" s="2" t="s">
        <v>2720</v>
      </c>
      <c r="Y98" s="2" t="s">
        <v>2994</v>
      </c>
    </row>
    <row r="99" ht="15.75" customHeight="1">
      <c r="G99" s="2" t="s">
        <v>974</v>
      </c>
      <c r="H99" s="7" t="s">
        <v>3001</v>
      </c>
      <c r="I99" s="2"/>
      <c r="J99" s="2" t="s">
        <v>962</v>
      </c>
      <c r="K99" s="2" t="s">
        <v>2732</v>
      </c>
      <c r="L99" s="2"/>
      <c r="M99" s="2" t="s">
        <v>2145</v>
      </c>
      <c r="N99" s="228" t="s">
        <v>2714</v>
      </c>
      <c r="O99" s="2"/>
      <c r="P99" s="2" t="s">
        <v>2715</v>
      </c>
      <c r="Q99" s="2" t="s">
        <v>2716</v>
      </c>
      <c r="S99" s="2" t="s">
        <v>2987</v>
      </c>
      <c r="T99" s="2">
        <v>2023.0</v>
      </c>
      <c r="U99" s="2" t="s">
        <v>2993</v>
      </c>
      <c r="V99" s="2" t="s">
        <v>2988</v>
      </c>
      <c r="X99" s="2" t="s">
        <v>2720</v>
      </c>
      <c r="Y99" s="2" t="s">
        <v>2994</v>
      </c>
    </row>
    <row r="100" ht="15.75" customHeight="1">
      <c r="G100" s="2" t="s">
        <v>974</v>
      </c>
      <c r="H100" s="7" t="s">
        <v>3001</v>
      </c>
      <c r="I100" s="2"/>
      <c r="J100" s="2" t="s">
        <v>962</v>
      </c>
      <c r="K100" s="2" t="s">
        <v>2732</v>
      </c>
      <c r="L100" s="2"/>
      <c r="M100" s="2" t="s">
        <v>2145</v>
      </c>
      <c r="N100" s="228" t="s">
        <v>2714</v>
      </c>
      <c r="O100" s="2"/>
      <c r="P100" s="2" t="s">
        <v>2734</v>
      </c>
      <c r="Q100" s="2" t="s">
        <v>2721</v>
      </c>
      <c r="S100" s="2" t="s">
        <v>2987</v>
      </c>
      <c r="T100" s="2">
        <v>2023.0</v>
      </c>
      <c r="U100" s="2" t="s">
        <v>2993</v>
      </c>
      <c r="V100" s="2" t="s">
        <v>2988</v>
      </c>
      <c r="X100" s="2" t="s">
        <v>2720</v>
      </c>
      <c r="Y100" s="2" t="s">
        <v>2994</v>
      </c>
    </row>
    <row r="101" ht="15.75" customHeight="1">
      <c r="G101" s="2" t="s">
        <v>974</v>
      </c>
      <c r="H101" s="7" t="s">
        <v>3001</v>
      </c>
      <c r="I101" s="2"/>
      <c r="J101" s="2" t="s">
        <v>962</v>
      </c>
      <c r="K101" s="2" t="s">
        <v>2732</v>
      </c>
      <c r="L101" s="2"/>
      <c r="M101" s="2" t="s">
        <v>2145</v>
      </c>
      <c r="N101" s="228" t="s">
        <v>2714</v>
      </c>
      <c r="O101" s="2"/>
      <c r="P101" s="2" t="s">
        <v>2715</v>
      </c>
      <c r="Q101" s="2" t="s">
        <v>2721</v>
      </c>
      <c r="R101" s="373"/>
      <c r="S101" s="2" t="s">
        <v>2987</v>
      </c>
      <c r="T101" s="2">
        <v>2023.0</v>
      </c>
      <c r="U101" s="2" t="s">
        <v>2993</v>
      </c>
      <c r="V101" s="2" t="s">
        <v>2988</v>
      </c>
      <c r="X101" s="2" t="s">
        <v>2720</v>
      </c>
      <c r="Y101" s="2" t="s">
        <v>2994</v>
      </c>
    </row>
    <row r="102" ht="15.75" customHeight="1">
      <c r="G102" s="2" t="s">
        <v>974</v>
      </c>
      <c r="H102" s="7" t="s">
        <v>3001</v>
      </c>
      <c r="I102" s="2"/>
      <c r="J102" s="2" t="s">
        <v>962</v>
      </c>
      <c r="K102" s="2" t="s">
        <v>2732</v>
      </c>
      <c r="L102" s="2"/>
      <c r="M102" s="2" t="s">
        <v>2145</v>
      </c>
      <c r="N102" s="228" t="s">
        <v>2714</v>
      </c>
      <c r="O102" s="2"/>
      <c r="P102" s="2" t="s">
        <v>2734</v>
      </c>
      <c r="Q102" s="2" t="s">
        <v>2724</v>
      </c>
      <c r="R102" s="373"/>
      <c r="S102" s="2" t="s">
        <v>2987</v>
      </c>
      <c r="T102" s="2">
        <v>2023.0</v>
      </c>
      <c r="U102" s="2" t="s">
        <v>2993</v>
      </c>
      <c r="V102" s="2" t="s">
        <v>2988</v>
      </c>
      <c r="X102" s="2" t="s">
        <v>2720</v>
      </c>
      <c r="Y102" s="2" t="s">
        <v>2994</v>
      </c>
    </row>
    <row r="103" ht="15.75" customHeight="1">
      <c r="G103" s="346" t="s">
        <v>974</v>
      </c>
      <c r="H103" s="345" t="s">
        <v>3001</v>
      </c>
      <c r="I103" s="346"/>
      <c r="J103" s="346" t="s">
        <v>962</v>
      </c>
      <c r="K103" s="346" t="s">
        <v>2732</v>
      </c>
      <c r="L103" s="346"/>
      <c r="M103" s="346" t="s">
        <v>2145</v>
      </c>
      <c r="N103" s="370" t="s">
        <v>2714</v>
      </c>
      <c r="O103" s="346"/>
      <c r="P103" s="346" t="s">
        <v>2715</v>
      </c>
      <c r="Q103" s="346" t="s">
        <v>2724</v>
      </c>
      <c r="R103" s="375"/>
      <c r="S103" s="346" t="s">
        <v>2987</v>
      </c>
      <c r="T103" s="346">
        <v>2023.0</v>
      </c>
      <c r="U103" s="346" t="s">
        <v>2993</v>
      </c>
      <c r="V103" s="346" t="s">
        <v>2988</v>
      </c>
      <c r="W103" s="346"/>
      <c r="X103" s="346" t="s">
        <v>2720</v>
      </c>
      <c r="Y103" s="346" t="s">
        <v>2994</v>
      </c>
    </row>
    <row r="104" ht="15.75" customHeight="1">
      <c r="G104" s="2" t="s">
        <v>974</v>
      </c>
      <c r="H104" s="7" t="s">
        <v>3001</v>
      </c>
      <c r="I104" s="2"/>
      <c r="J104" s="2" t="s">
        <v>962</v>
      </c>
      <c r="K104" s="2" t="s">
        <v>2738</v>
      </c>
      <c r="L104" s="2"/>
      <c r="M104" s="2" t="s">
        <v>2145</v>
      </c>
      <c r="N104" s="228" t="s">
        <v>2714</v>
      </c>
      <c r="O104" s="2"/>
      <c r="P104" s="2" t="s">
        <v>2734</v>
      </c>
      <c r="Q104" s="2" t="s">
        <v>2716</v>
      </c>
      <c r="S104" s="2" t="s">
        <v>2987</v>
      </c>
      <c r="T104" s="2">
        <v>2023.0</v>
      </c>
      <c r="U104" s="2" t="s">
        <v>2993</v>
      </c>
      <c r="V104" s="2" t="s">
        <v>2988</v>
      </c>
      <c r="X104" s="2" t="s">
        <v>2720</v>
      </c>
      <c r="Y104" s="2" t="s">
        <v>2994</v>
      </c>
    </row>
    <row r="105" ht="15.75" customHeight="1">
      <c r="G105" s="2" t="s">
        <v>974</v>
      </c>
      <c r="H105" s="7" t="s">
        <v>3001</v>
      </c>
      <c r="I105" s="2"/>
      <c r="J105" s="2" t="s">
        <v>962</v>
      </c>
      <c r="K105" s="2" t="s">
        <v>2738</v>
      </c>
      <c r="L105" s="2"/>
      <c r="M105" s="2" t="s">
        <v>2145</v>
      </c>
      <c r="N105" s="228" t="s">
        <v>2714</v>
      </c>
      <c r="O105" s="2"/>
      <c r="P105" s="2" t="s">
        <v>2715</v>
      </c>
      <c r="Q105" s="2" t="s">
        <v>2716</v>
      </c>
      <c r="S105" s="2" t="s">
        <v>2987</v>
      </c>
      <c r="T105" s="2">
        <v>2023.0</v>
      </c>
      <c r="U105" s="2" t="s">
        <v>2993</v>
      </c>
      <c r="V105" s="2" t="s">
        <v>2988</v>
      </c>
      <c r="X105" s="2" t="s">
        <v>2720</v>
      </c>
      <c r="Y105" s="2" t="s">
        <v>2994</v>
      </c>
    </row>
    <row r="106" ht="15.75" customHeight="1">
      <c r="G106" s="2" t="s">
        <v>974</v>
      </c>
      <c r="H106" s="7" t="s">
        <v>3001</v>
      </c>
      <c r="I106" s="2"/>
      <c r="J106" s="2" t="s">
        <v>962</v>
      </c>
      <c r="K106" s="2" t="s">
        <v>2738</v>
      </c>
      <c r="L106" s="2"/>
      <c r="M106" s="2" t="s">
        <v>2145</v>
      </c>
      <c r="N106" s="228" t="s">
        <v>2714</v>
      </c>
      <c r="O106" s="2"/>
      <c r="P106" s="2" t="s">
        <v>2734</v>
      </c>
      <c r="Q106" s="2" t="s">
        <v>2721</v>
      </c>
      <c r="S106" s="2" t="s">
        <v>2987</v>
      </c>
      <c r="T106" s="2">
        <v>2023.0</v>
      </c>
      <c r="U106" s="2" t="s">
        <v>2993</v>
      </c>
      <c r="V106" s="2" t="s">
        <v>2988</v>
      </c>
      <c r="X106" s="2" t="s">
        <v>2720</v>
      </c>
      <c r="Y106" s="2" t="s">
        <v>2994</v>
      </c>
    </row>
    <row r="107" ht="15.75" customHeight="1">
      <c r="G107" s="2" t="s">
        <v>974</v>
      </c>
      <c r="H107" s="7" t="s">
        <v>3001</v>
      </c>
      <c r="I107" s="2"/>
      <c r="J107" s="2" t="s">
        <v>962</v>
      </c>
      <c r="K107" s="2" t="s">
        <v>2738</v>
      </c>
      <c r="L107" s="2"/>
      <c r="M107" s="2" t="s">
        <v>2145</v>
      </c>
      <c r="N107" s="228" t="s">
        <v>2714</v>
      </c>
      <c r="O107" s="2"/>
      <c r="P107" s="2" t="s">
        <v>2715</v>
      </c>
      <c r="Q107" s="2" t="s">
        <v>2721</v>
      </c>
      <c r="R107" s="373"/>
      <c r="S107" s="2" t="s">
        <v>2987</v>
      </c>
      <c r="T107" s="2">
        <v>2023.0</v>
      </c>
      <c r="U107" s="2" t="s">
        <v>2993</v>
      </c>
      <c r="V107" s="2" t="s">
        <v>2988</v>
      </c>
      <c r="X107" s="2" t="s">
        <v>2720</v>
      </c>
      <c r="Y107" s="2" t="s">
        <v>2994</v>
      </c>
    </row>
    <row r="108" ht="15.75" customHeight="1">
      <c r="G108" s="2" t="s">
        <v>974</v>
      </c>
      <c r="H108" s="7" t="s">
        <v>3001</v>
      </c>
      <c r="I108" s="2"/>
      <c r="J108" s="2" t="s">
        <v>962</v>
      </c>
      <c r="K108" s="2" t="s">
        <v>2738</v>
      </c>
      <c r="L108" s="2"/>
      <c r="M108" s="2" t="s">
        <v>2145</v>
      </c>
      <c r="N108" s="228" t="s">
        <v>2714</v>
      </c>
      <c r="O108" s="2"/>
      <c r="P108" s="2" t="s">
        <v>2734</v>
      </c>
      <c r="Q108" s="2" t="s">
        <v>2724</v>
      </c>
      <c r="R108" s="373"/>
      <c r="S108" s="2" t="s">
        <v>2987</v>
      </c>
      <c r="T108" s="2">
        <v>2023.0</v>
      </c>
      <c r="U108" s="2" t="s">
        <v>2993</v>
      </c>
      <c r="V108" s="2" t="s">
        <v>2988</v>
      </c>
      <c r="X108" s="2" t="s">
        <v>2720</v>
      </c>
      <c r="Y108" s="2" t="s">
        <v>2994</v>
      </c>
    </row>
    <row r="109" ht="15.75" customHeight="1">
      <c r="G109" s="346" t="s">
        <v>974</v>
      </c>
      <c r="H109" s="345" t="s">
        <v>3001</v>
      </c>
      <c r="I109" s="346"/>
      <c r="J109" s="346" t="s">
        <v>962</v>
      </c>
      <c r="K109" s="346" t="s">
        <v>2738</v>
      </c>
      <c r="L109" s="346"/>
      <c r="M109" s="346" t="s">
        <v>2145</v>
      </c>
      <c r="N109" s="370" t="s">
        <v>2714</v>
      </c>
      <c r="O109" s="346"/>
      <c r="P109" s="346" t="s">
        <v>2715</v>
      </c>
      <c r="Q109" s="346" t="s">
        <v>2724</v>
      </c>
      <c r="R109" s="375"/>
      <c r="S109" s="346" t="s">
        <v>2987</v>
      </c>
      <c r="T109" s="346">
        <v>2023.0</v>
      </c>
      <c r="U109" s="346" t="s">
        <v>2993</v>
      </c>
      <c r="V109" s="346" t="s">
        <v>2988</v>
      </c>
      <c r="W109" s="346"/>
      <c r="X109" s="346" t="s">
        <v>2720</v>
      </c>
      <c r="Y109" s="346" t="s">
        <v>2994</v>
      </c>
    </row>
    <row r="110" ht="15.75" customHeight="1">
      <c r="G110" s="2" t="s">
        <v>974</v>
      </c>
      <c r="H110" s="7" t="s">
        <v>3001</v>
      </c>
      <c r="I110" s="2"/>
      <c r="J110" s="2" t="s">
        <v>962</v>
      </c>
      <c r="K110" s="2" t="s">
        <v>2995</v>
      </c>
      <c r="L110" s="2"/>
      <c r="M110" s="2" t="s">
        <v>2145</v>
      </c>
      <c r="N110" s="228" t="s">
        <v>2714</v>
      </c>
      <c r="O110" s="2"/>
      <c r="P110" s="2" t="s">
        <v>2734</v>
      </c>
      <c r="Q110" s="2" t="s">
        <v>2716</v>
      </c>
      <c r="S110" s="2" t="s">
        <v>2987</v>
      </c>
      <c r="T110" s="2">
        <v>2023.0</v>
      </c>
      <c r="U110" s="2" t="s">
        <v>2993</v>
      </c>
      <c r="V110" s="2" t="s">
        <v>2988</v>
      </c>
      <c r="X110" s="2" t="s">
        <v>2720</v>
      </c>
      <c r="Y110" s="2" t="s">
        <v>2994</v>
      </c>
    </row>
    <row r="111" ht="15.75" customHeight="1">
      <c r="G111" s="2" t="s">
        <v>974</v>
      </c>
      <c r="H111" s="7" t="s">
        <v>3001</v>
      </c>
      <c r="I111" s="2"/>
      <c r="J111" s="2" t="s">
        <v>962</v>
      </c>
      <c r="K111" s="2" t="s">
        <v>2995</v>
      </c>
      <c r="L111" s="2"/>
      <c r="M111" s="2" t="s">
        <v>2145</v>
      </c>
      <c r="N111" s="228" t="s">
        <v>2714</v>
      </c>
      <c r="O111" s="2"/>
      <c r="P111" s="2" t="s">
        <v>2715</v>
      </c>
      <c r="Q111" s="2" t="s">
        <v>2716</v>
      </c>
      <c r="S111" s="2" t="s">
        <v>2987</v>
      </c>
      <c r="T111" s="2">
        <v>2023.0</v>
      </c>
      <c r="U111" s="2" t="s">
        <v>2993</v>
      </c>
      <c r="V111" s="2" t="s">
        <v>2988</v>
      </c>
      <c r="X111" s="2" t="s">
        <v>2720</v>
      </c>
      <c r="Y111" s="2" t="s">
        <v>2994</v>
      </c>
    </row>
    <row r="112" ht="15.75" customHeight="1">
      <c r="G112" s="2" t="s">
        <v>974</v>
      </c>
      <c r="H112" s="7" t="s">
        <v>3001</v>
      </c>
      <c r="I112" s="2"/>
      <c r="J112" s="2" t="s">
        <v>962</v>
      </c>
      <c r="K112" s="2" t="s">
        <v>2995</v>
      </c>
      <c r="L112" s="2"/>
      <c r="M112" s="2" t="s">
        <v>2145</v>
      </c>
      <c r="N112" s="228" t="s">
        <v>2714</v>
      </c>
      <c r="O112" s="2"/>
      <c r="P112" s="2" t="s">
        <v>2734</v>
      </c>
      <c r="Q112" s="2" t="s">
        <v>2721</v>
      </c>
      <c r="S112" s="2" t="s">
        <v>2987</v>
      </c>
      <c r="T112" s="2">
        <v>2023.0</v>
      </c>
      <c r="U112" s="2" t="s">
        <v>2993</v>
      </c>
      <c r="V112" s="2" t="s">
        <v>2988</v>
      </c>
      <c r="X112" s="2" t="s">
        <v>2720</v>
      </c>
      <c r="Y112" s="2" t="s">
        <v>2994</v>
      </c>
    </row>
    <row r="113" ht="15.75" customHeight="1">
      <c r="G113" s="2" t="s">
        <v>974</v>
      </c>
      <c r="H113" s="7" t="s">
        <v>3001</v>
      </c>
      <c r="I113" s="2"/>
      <c r="J113" s="2" t="s">
        <v>962</v>
      </c>
      <c r="K113" s="2" t="s">
        <v>2995</v>
      </c>
      <c r="L113" s="2"/>
      <c r="M113" s="2" t="s">
        <v>2145</v>
      </c>
      <c r="N113" s="228" t="s">
        <v>2714</v>
      </c>
      <c r="O113" s="2"/>
      <c r="P113" s="2" t="s">
        <v>2715</v>
      </c>
      <c r="Q113" s="2" t="s">
        <v>2721</v>
      </c>
      <c r="R113" s="373"/>
      <c r="S113" s="2" t="s">
        <v>2987</v>
      </c>
      <c r="T113" s="2">
        <v>2023.0</v>
      </c>
      <c r="U113" s="2" t="s">
        <v>2993</v>
      </c>
      <c r="V113" s="2" t="s">
        <v>2988</v>
      </c>
      <c r="X113" s="2" t="s">
        <v>2720</v>
      </c>
      <c r="Y113" s="2" t="s">
        <v>2994</v>
      </c>
    </row>
    <row r="114" ht="15.75" customHeight="1">
      <c r="G114" s="2" t="s">
        <v>974</v>
      </c>
      <c r="H114" s="7" t="s">
        <v>3001</v>
      </c>
      <c r="I114" s="2"/>
      <c r="J114" s="2" t="s">
        <v>962</v>
      </c>
      <c r="K114" s="2" t="s">
        <v>2995</v>
      </c>
      <c r="L114" s="2"/>
      <c r="M114" s="2" t="s">
        <v>2145</v>
      </c>
      <c r="N114" s="228" t="s">
        <v>2714</v>
      </c>
      <c r="O114" s="2"/>
      <c r="P114" s="2" t="s">
        <v>2734</v>
      </c>
      <c r="Q114" s="2" t="s">
        <v>2724</v>
      </c>
      <c r="R114" s="373"/>
      <c r="S114" s="2" t="s">
        <v>2987</v>
      </c>
      <c r="T114" s="2">
        <v>2023.0</v>
      </c>
      <c r="U114" s="2" t="s">
        <v>2993</v>
      </c>
      <c r="V114" s="2" t="s">
        <v>2988</v>
      </c>
      <c r="X114" s="2" t="s">
        <v>2720</v>
      </c>
      <c r="Y114" s="2" t="s">
        <v>2994</v>
      </c>
    </row>
    <row r="115" ht="15.75" customHeight="1">
      <c r="G115" s="346" t="s">
        <v>974</v>
      </c>
      <c r="H115" s="345" t="s">
        <v>3001</v>
      </c>
      <c r="I115" s="346"/>
      <c r="J115" s="346" t="s">
        <v>962</v>
      </c>
      <c r="K115" s="346" t="s">
        <v>2995</v>
      </c>
      <c r="L115" s="346"/>
      <c r="M115" s="346" t="s">
        <v>2145</v>
      </c>
      <c r="N115" s="370" t="s">
        <v>2714</v>
      </c>
      <c r="O115" s="346"/>
      <c r="P115" s="346" t="s">
        <v>2715</v>
      </c>
      <c r="Q115" s="346" t="s">
        <v>2724</v>
      </c>
      <c r="R115" s="375"/>
      <c r="S115" s="346" t="s">
        <v>2987</v>
      </c>
      <c r="T115" s="346">
        <v>2023.0</v>
      </c>
      <c r="U115" s="346" t="s">
        <v>2993</v>
      </c>
      <c r="V115" s="346" t="s">
        <v>2988</v>
      </c>
      <c r="W115" s="346"/>
      <c r="X115" s="346" t="s">
        <v>2720</v>
      </c>
      <c r="Y115" s="346" t="s">
        <v>2994</v>
      </c>
    </row>
    <row r="116" ht="15.75" customHeight="1">
      <c r="G116" s="2" t="s">
        <v>974</v>
      </c>
      <c r="H116" s="7" t="s">
        <v>3001</v>
      </c>
      <c r="I116" s="2"/>
      <c r="J116" s="2" t="s">
        <v>962</v>
      </c>
      <c r="K116" s="2" t="s">
        <v>2729</v>
      </c>
      <c r="L116" s="2"/>
      <c r="M116" s="2" t="s">
        <v>2145</v>
      </c>
      <c r="N116" s="228" t="s">
        <v>2714</v>
      </c>
      <c r="O116" s="2"/>
      <c r="P116" s="2" t="s">
        <v>2734</v>
      </c>
      <c r="Q116" s="2" t="s">
        <v>2716</v>
      </c>
      <c r="S116" s="2" t="s">
        <v>2987</v>
      </c>
      <c r="T116" s="2">
        <v>2023.0</v>
      </c>
      <c r="U116" s="2" t="s">
        <v>2993</v>
      </c>
      <c r="V116" s="2" t="s">
        <v>2988</v>
      </c>
      <c r="X116" s="2" t="s">
        <v>2999</v>
      </c>
      <c r="Y116" s="2" t="s">
        <v>2994</v>
      </c>
    </row>
    <row r="117" ht="15.75" customHeight="1">
      <c r="G117" s="2" t="s">
        <v>974</v>
      </c>
      <c r="H117" s="7" t="s">
        <v>3001</v>
      </c>
      <c r="I117" s="2"/>
      <c r="J117" s="2" t="s">
        <v>962</v>
      </c>
      <c r="K117" s="2" t="s">
        <v>2729</v>
      </c>
      <c r="L117" s="2"/>
      <c r="M117" s="2" t="s">
        <v>2145</v>
      </c>
      <c r="N117" s="228" t="s">
        <v>2714</v>
      </c>
      <c r="O117" s="2"/>
      <c r="P117" s="2" t="s">
        <v>2715</v>
      </c>
      <c r="Q117" s="2" t="s">
        <v>2716</v>
      </c>
      <c r="S117" s="2" t="s">
        <v>2987</v>
      </c>
      <c r="T117" s="2">
        <v>2023.0</v>
      </c>
      <c r="U117" s="2" t="s">
        <v>2993</v>
      </c>
      <c r="V117" s="2" t="s">
        <v>2988</v>
      </c>
      <c r="X117" s="2" t="s">
        <v>2999</v>
      </c>
      <c r="Y117" s="2" t="s">
        <v>2994</v>
      </c>
    </row>
    <row r="118" ht="15.75" customHeight="1">
      <c r="G118" s="2" t="s">
        <v>974</v>
      </c>
      <c r="H118" s="7" t="s">
        <v>3001</v>
      </c>
      <c r="I118" s="2"/>
      <c r="J118" s="2" t="s">
        <v>962</v>
      </c>
      <c r="K118" s="2" t="s">
        <v>2729</v>
      </c>
      <c r="L118" s="2"/>
      <c r="M118" s="2" t="s">
        <v>2145</v>
      </c>
      <c r="N118" s="228" t="s">
        <v>2714</v>
      </c>
      <c r="O118" s="2"/>
      <c r="P118" s="2" t="s">
        <v>2734</v>
      </c>
      <c r="Q118" s="2" t="s">
        <v>2721</v>
      </c>
      <c r="S118" s="2" t="s">
        <v>2987</v>
      </c>
      <c r="T118" s="2">
        <v>2023.0</v>
      </c>
      <c r="U118" s="2" t="s">
        <v>2993</v>
      </c>
      <c r="V118" s="2" t="s">
        <v>2988</v>
      </c>
      <c r="X118" s="2" t="s">
        <v>2999</v>
      </c>
      <c r="Y118" s="2" t="s">
        <v>2994</v>
      </c>
    </row>
    <row r="119" ht="15.75" customHeight="1">
      <c r="G119" s="2" t="s">
        <v>974</v>
      </c>
      <c r="H119" s="7" t="s">
        <v>3001</v>
      </c>
      <c r="I119" s="2"/>
      <c r="J119" s="2" t="s">
        <v>962</v>
      </c>
      <c r="K119" s="2" t="s">
        <v>2729</v>
      </c>
      <c r="L119" s="2"/>
      <c r="M119" s="2" t="s">
        <v>2145</v>
      </c>
      <c r="N119" s="228" t="s">
        <v>2714</v>
      </c>
      <c r="O119" s="2"/>
      <c r="P119" s="2" t="s">
        <v>2715</v>
      </c>
      <c r="Q119" s="2" t="s">
        <v>2721</v>
      </c>
      <c r="R119" s="373"/>
      <c r="S119" s="2" t="s">
        <v>2987</v>
      </c>
      <c r="T119" s="2">
        <v>2023.0</v>
      </c>
      <c r="U119" s="2" t="s">
        <v>2993</v>
      </c>
      <c r="V119" s="2" t="s">
        <v>2988</v>
      </c>
      <c r="X119" s="2" t="s">
        <v>2999</v>
      </c>
      <c r="Y119" s="2" t="s">
        <v>2994</v>
      </c>
    </row>
    <row r="120" ht="15.75" customHeight="1">
      <c r="G120" s="2" t="s">
        <v>974</v>
      </c>
      <c r="H120" s="7" t="s">
        <v>3001</v>
      </c>
      <c r="I120" s="2"/>
      <c r="J120" s="2" t="s">
        <v>962</v>
      </c>
      <c r="K120" s="2" t="s">
        <v>2729</v>
      </c>
      <c r="L120" s="2"/>
      <c r="M120" s="2" t="s">
        <v>2145</v>
      </c>
      <c r="N120" s="228" t="s">
        <v>2714</v>
      </c>
      <c r="O120" s="2"/>
      <c r="P120" s="2" t="s">
        <v>2734</v>
      </c>
      <c r="Q120" s="2" t="s">
        <v>2724</v>
      </c>
      <c r="R120" s="373"/>
      <c r="S120" s="2" t="s">
        <v>2987</v>
      </c>
      <c r="T120" s="2">
        <v>2023.0</v>
      </c>
      <c r="U120" s="2" t="s">
        <v>2993</v>
      </c>
      <c r="V120" s="2" t="s">
        <v>2988</v>
      </c>
      <c r="X120" s="2" t="s">
        <v>2999</v>
      </c>
      <c r="Y120" s="2" t="s">
        <v>2994</v>
      </c>
    </row>
    <row r="121" ht="15.75" customHeight="1">
      <c r="A121" s="346"/>
      <c r="B121" s="346"/>
      <c r="C121" s="346"/>
      <c r="D121" s="346"/>
      <c r="E121" s="346"/>
      <c r="F121" s="346"/>
      <c r="G121" s="346" t="s">
        <v>974</v>
      </c>
      <c r="H121" s="345" t="s">
        <v>3001</v>
      </c>
      <c r="I121" s="346"/>
      <c r="J121" s="346" t="s">
        <v>962</v>
      </c>
      <c r="K121" s="346" t="s">
        <v>2729</v>
      </c>
      <c r="L121" s="346"/>
      <c r="M121" s="346" t="s">
        <v>2145</v>
      </c>
      <c r="N121" s="370" t="s">
        <v>2714</v>
      </c>
      <c r="O121" s="346"/>
      <c r="P121" s="346" t="s">
        <v>2715</v>
      </c>
      <c r="Q121" s="346" t="s">
        <v>2724</v>
      </c>
      <c r="R121" s="375"/>
      <c r="S121" s="346" t="s">
        <v>2987</v>
      </c>
      <c r="T121" s="346">
        <v>2023.0</v>
      </c>
      <c r="U121" s="346" t="s">
        <v>2993</v>
      </c>
      <c r="V121" s="346" t="s">
        <v>2988</v>
      </c>
      <c r="W121" s="346"/>
      <c r="X121" s="346" t="s">
        <v>2999</v>
      </c>
      <c r="Y121" s="346" t="s">
        <v>2994</v>
      </c>
      <c r="Z121" s="346"/>
      <c r="AA121" s="346"/>
      <c r="AB121" s="346"/>
      <c r="AC121" s="346"/>
      <c r="AD121" s="346"/>
      <c r="AE121" s="346"/>
    </row>
    <row r="122" ht="15.75" customHeight="1">
      <c r="G122" s="2" t="s">
        <v>974</v>
      </c>
      <c r="H122" s="174" t="s">
        <v>3002</v>
      </c>
      <c r="I122" s="2"/>
      <c r="J122" s="2" t="s">
        <v>962</v>
      </c>
      <c r="K122" s="2" t="s">
        <v>2732</v>
      </c>
      <c r="L122" s="2"/>
      <c r="M122" s="2" t="s">
        <v>2145</v>
      </c>
      <c r="N122" s="376">
        <v>0.0</v>
      </c>
      <c r="O122" s="2"/>
      <c r="P122" s="2" t="s">
        <v>2734</v>
      </c>
      <c r="Q122" s="2" t="s">
        <v>2716</v>
      </c>
      <c r="R122" s="2">
        <v>0.63047</v>
      </c>
      <c r="S122" s="2" t="s">
        <v>2987</v>
      </c>
      <c r="T122" s="2">
        <v>2023.0</v>
      </c>
      <c r="U122" s="2" t="s">
        <v>2993</v>
      </c>
      <c r="V122" s="2" t="s">
        <v>2988</v>
      </c>
      <c r="X122" s="2" t="s">
        <v>2720</v>
      </c>
      <c r="Y122" s="2" t="s">
        <v>2994</v>
      </c>
    </row>
    <row r="123" ht="15.75" customHeight="1">
      <c r="G123" s="2" t="s">
        <v>974</v>
      </c>
      <c r="H123" s="174" t="s">
        <v>3002</v>
      </c>
      <c r="I123" s="2"/>
      <c r="J123" s="2" t="s">
        <v>962</v>
      </c>
      <c r="K123" s="2" t="s">
        <v>2732</v>
      </c>
      <c r="L123" s="2"/>
      <c r="M123" s="2" t="s">
        <v>2145</v>
      </c>
      <c r="N123" s="376">
        <v>0.0</v>
      </c>
      <c r="O123" s="2"/>
      <c r="P123" s="2" t="s">
        <v>2715</v>
      </c>
      <c r="Q123" s="2" t="s">
        <v>2716</v>
      </c>
      <c r="R123" s="2">
        <v>1.01464</v>
      </c>
      <c r="S123" s="2" t="s">
        <v>2987</v>
      </c>
      <c r="T123" s="2">
        <v>2023.0</v>
      </c>
      <c r="U123" s="2" t="s">
        <v>2993</v>
      </c>
      <c r="V123" s="2" t="s">
        <v>2988</v>
      </c>
      <c r="X123" s="2" t="s">
        <v>2720</v>
      </c>
      <c r="Y123" s="2" t="s">
        <v>2994</v>
      </c>
    </row>
    <row r="124" ht="15.75" customHeight="1">
      <c r="G124" s="2" t="s">
        <v>974</v>
      </c>
      <c r="H124" s="174" t="s">
        <v>3002</v>
      </c>
      <c r="I124" s="2"/>
      <c r="J124" s="2" t="s">
        <v>962</v>
      </c>
      <c r="K124" s="2" t="s">
        <v>2732</v>
      </c>
      <c r="L124" s="2"/>
      <c r="M124" s="2" t="s">
        <v>2145</v>
      </c>
      <c r="N124" s="376">
        <v>0.0</v>
      </c>
      <c r="O124" s="2"/>
      <c r="P124" s="2" t="s">
        <v>2734</v>
      </c>
      <c r="Q124" s="2" t="s">
        <v>2721</v>
      </c>
      <c r="R124" s="373">
        <f>0.00016/25</f>
        <v>0.0000064</v>
      </c>
      <c r="S124" s="2" t="s">
        <v>2987</v>
      </c>
      <c r="T124" s="2">
        <v>2023.0</v>
      </c>
      <c r="U124" s="2" t="s">
        <v>2993</v>
      </c>
      <c r="V124" s="2" t="s">
        <v>2988</v>
      </c>
      <c r="X124" s="2" t="s">
        <v>2720</v>
      </c>
      <c r="Y124" s="2" t="s">
        <v>2994</v>
      </c>
    </row>
    <row r="125" ht="15.75" customHeight="1">
      <c r="G125" s="2" t="s">
        <v>974</v>
      </c>
      <c r="H125" s="174" t="s">
        <v>3002</v>
      </c>
      <c r="I125" s="2"/>
      <c r="J125" s="2" t="s">
        <v>962</v>
      </c>
      <c r="K125" s="2" t="s">
        <v>2732</v>
      </c>
      <c r="L125" s="2"/>
      <c r="M125" s="2" t="s">
        <v>2145</v>
      </c>
      <c r="N125" s="376">
        <v>0.0</v>
      </c>
      <c r="O125" s="2"/>
      <c r="P125" s="2" t="s">
        <v>2715</v>
      </c>
      <c r="Q125" s="2" t="s">
        <v>2721</v>
      </c>
      <c r="R125" s="373">
        <f>0.00026/25</f>
        <v>0.0000104</v>
      </c>
      <c r="S125" s="2" t="s">
        <v>2987</v>
      </c>
      <c r="T125" s="2">
        <v>2023.0</v>
      </c>
      <c r="U125" s="2" t="s">
        <v>2993</v>
      </c>
      <c r="V125" s="2" t="s">
        <v>2988</v>
      </c>
      <c r="X125" s="2" t="s">
        <v>2720</v>
      </c>
      <c r="Y125" s="2" t="s">
        <v>2994</v>
      </c>
    </row>
    <row r="126" ht="15.75" customHeight="1">
      <c r="G126" s="2" t="s">
        <v>974</v>
      </c>
      <c r="H126" s="174" t="s">
        <v>3002</v>
      </c>
      <c r="I126" s="2"/>
      <c r="J126" s="2" t="s">
        <v>962</v>
      </c>
      <c r="K126" s="2" t="s">
        <v>2732</v>
      </c>
      <c r="L126" s="2"/>
      <c r="M126" s="2" t="s">
        <v>2145</v>
      </c>
      <c r="N126" s="376">
        <v>0.0</v>
      </c>
      <c r="O126" s="2"/>
      <c r="P126" s="2" t="s">
        <v>2734</v>
      </c>
      <c r="Q126" s="2" t="s">
        <v>2724</v>
      </c>
      <c r="R126" s="373">
        <f>0.01195/298</f>
        <v>0.00004010067114</v>
      </c>
      <c r="S126" s="2" t="s">
        <v>2987</v>
      </c>
      <c r="T126" s="2">
        <v>2023.0</v>
      </c>
      <c r="U126" s="2" t="s">
        <v>2993</v>
      </c>
      <c r="V126" s="2" t="s">
        <v>2988</v>
      </c>
      <c r="X126" s="2" t="s">
        <v>2720</v>
      </c>
      <c r="Y126" s="2" t="s">
        <v>2994</v>
      </c>
    </row>
    <row r="127" ht="15.75" customHeight="1">
      <c r="G127" s="346" t="s">
        <v>974</v>
      </c>
      <c r="H127" s="369" t="s">
        <v>3002</v>
      </c>
      <c r="I127" s="346"/>
      <c r="J127" s="346" t="s">
        <v>962</v>
      </c>
      <c r="K127" s="346" t="s">
        <v>2732</v>
      </c>
      <c r="L127" s="346"/>
      <c r="M127" s="346" t="s">
        <v>2145</v>
      </c>
      <c r="N127" s="377">
        <v>0.0</v>
      </c>
      <c r="O127" s="346"/>
      <c r="P127" s="346" t="s">
        <v>2715</v>
      </c>
      <c r="Q127" s="346" t="s">
        <v>2724</v>
      </c>
      <c r="R127" s="375">
        <f>0.01923/298</f>
        <v>0.00006453020134</v>
      </c>
      <c r="S127" s="346" t="s">
        <v>2987</v>
      </c>
      <c r="T127" s="346">
        <v>2023.0</v>
      </c>
      <c r="U127" s="346" t="s">
        <v>2993</v>
      </c>
      <c r="V127" s="346" t="s">
        <v>2988</v>
      </c>
      <c r="W127" s="346"/>
      <c r="X127" s="346" t="s">
        <v>2720</v>
      </c>
      <c r="Y127" s="346" t="s">
        <v>2994</v>
      </c>
      <c r="Z127" s="346"/>
      <c r="AA127" s="346"/>
      <c r="AB127" s="346"/>
      <c r="AC127" s="346"/>
      <c r="AD127" s="346"/>
      <c r="AE127" s="346"/>
    </row>
    <row r="128" ht="15.75" customHeight="1">
      <c r="F128" s="2" t="s">
        <v>3003</v>
      </c>
      <c r="G128" s="2" t="s">
        <v>974</v>
      </c>
      <c r="H128" s="174" t="s">
        <v>3004</v>
      </c>
      <c r="I128" s="2"/>
      <c r="J128" s="2" t="s">
        <v>962</v>
      </c>
      <c r="K128" s="2" t="s">
        <v>2732</v>
      </c>
      <c r="L128" s="2"/>
      <c r="M128" s="2" t="s">
        <v>2145</v>
      </c>
      <c r="N128" s="376">
        <v>0.0</v>
      </c>
      <c r="O128" s="2"/>
      <c r="P128" s="2" t="s">
        <v>2734</v>
      </c>
      <c r="Q128" s="2" t="s">
        <v>2716</v>
      </c>
      <c r="S128" s="2" t="s">
        <v>2987</v>
      </c>
      <c r="T128" s="2">
        <v>2023.0</v>
      </c>
      <c r="U128" s="2" t="s">
        <v>2993</v>
      </c>
      <c r="V128" s="2" t="s">
        <v>2988</v>
      </c>
      <c r="X128" s="2" t="s">
        <v>2720</v>
      </c>
      <c r="Y128" s="2" t="s">
        <v>2994</v>
      </c>
    </row>
    <row r="129" ht="15.75" customHeight="1">
      <c r="G129" s="2" t="s">
        <v>974</v>
      </c>
      <c r="H129" s="174" t="s">
        <v>3004</v>
      </c>
      <c r="I129" s="2"/>
      <c r="J129" s="2" t="s">
        <v>962</v>
      </c>
      <c r="K129" s="2" t="s">
        <v>2732</v>
      </c>
      <c r="L129" s="2"/>
      <c r="M129" s="2" t="s">
        <v>2145</v>
      </c>
      <c r="N129" s="376">
        <v>0.0</v>
      </c>
      <c r="O129" s="2"/>
      <c r="P129" s="2" t="s">
        <v>2715</v>
      </c>
      <c r="Q129" s="2" t="s">
        <v>2716</v>
      </c>
      <c r="S129" s="2" t="s">
        <v>2987</v>
      </c>
      <c r="T129" s="2">
        <v>2023.0</v>
      </c>
      <c r="U129" s="2" t="s">
        <v>2993</v>
      </c>
      <c r="V129" s="2" t="s">
        <v>2988</v>
      </c>
      <c r="X129" s="2" t="s">
        <v>2720</v>
      </c>
      <c r="Y129" s="2" t="s">
        <v>2994</v>
      </c>
    </row>
    <row r="130" ht="15.75" customHeight="1">
      <c r="G130" s="2" t="s">
        <v>974</v>
      </c>
      <c r="H130" s="174" t="s">
        <v>3004</v>
      </c>
      <c r="I130" s="2"/>
      <c r="J130" s="2" t="s">
        <v>962</v>
      </c>
      <c r="K130" s="2" t="s">
        <v>2732</v>
      </c>
      <c r="L130" s="2"/>
      <c r="M130" s="2" t="s">
        <v>2145</v>
      </c>
      <c r="N130" s="376">
        <v>0.0</v>
      </c>
      <c r="O130" s="2"/>
      <c r="P130" s="2" t="s">
        <v>2734</v>
      </c>
      <c r="Q130" s="2" t="s">
        <v>2721</v>
      </c>
      <c r="R130" s="373"/>
      <c r="S130" s="2" t="s">
        <v>2987</v>
      </c>
      <c r="T130" s="2">
        <v>2023.0</v>
      </c>
      <c r="U130" s="2" t="s">
        <v>2993</v>
      </c>
      <c r="V130" s="2" t="s">
        <v>2988</v>
      </c>
      <c r="X130" s="2" t="s">
        <v>2720</v>
      </c>
      <c r="Y130" s="2" t="s">
        <v>2994</v>
      </c>
    </row>
    <row r="131" ht="15.75" customHeight="1">
      <c r="G131" s="2" t="s">
        <v>974</v>
      </c>
      <c r="H131" s="174" t="s">
        <v>3004</v>
      </c>
      <c r="I131" s="2"/>
      <c r="J131" s="2" t="s">
        <v>962</v>
      </c>
      <c r="K131" s="2" t="s">
        <v>2732</v>
      </c>
      <c r="L131" s="2"/>
      <c r="M131" s="2" t="s">
        <v>2145</v>
      </c>
      <c r="N131" s="376">
        <v>0.0</v>
      </c>
      <c r="O131" s="2"/>
      <c r="P131" s="2" t="s">
        <v>2715</v>
      </c>
      <c r="Q131" s="2" t="s">
        <v>2721</v>
      </c>
      <c r="R131" s="373"/>
      <c r="S131" s="2" t="s">
        <v>2987</v>
      </c>
      <c r="T131" s="2">
        <v>2023.0</v>
      </c>
      <c r="U131" s="2" t="s">
        <v>2993</v>
      </c>
      <c r="V131" s="2" t="s">
        <v>2988</v>
      </c>
      <c r="X131" s="2" t="s">
        <v>2720</v>
      </c>
      <c r="Y131" s="2" t="s">
        <v>2994</v>
      </c>
    </row>
    <row r="132" ht="15.75" customHeight="1">
      <c r="G132" s="2" t="s">
        <v>974</v>
      </c>
      <c r="H132" s="174" t="s">
        <v>3004</v>
      </c>
      <c r="I132" s="2"/>
      <c r="J132" s="2" t="s">
        <v>962</v>
      </c>
      <c r="K132" s="2" t="s">
        <v>2732</v>
      </c>
      <c r="L132" s="2"/>
      <c r="M132" s="2" t="s">
        <v>2145</v>
      </c>
      <c r="N132" s="376">
        <v>0.0</v>
      </c>
      <c r="O132" s="2"/>
      <c r="P132" s="2" t="s">
        <v>2734</v>
      </c>
      <c r="Q132" s="2" t="s">
        <v>2724</v>
      </c>
      <c r="R132" s="373"/>
      <c r="S132" s="2" t="s">
        <v>2987</v>
      </c>
      <c r="T132" s="2">
        <v>2023.0</v>
      </c>
      <c r="U132" s="2" t="s">
        <v>2993</v>
      </c>
      <c r="V132" s="2" t="s">
        <v>2988</v>
      </c>
      <c r="X132" s="2" t="s">
        <v>2720</v>
      </c>
      <c r="Y132" s="2" t="s">
        <v>2994</v>
      </c>
    </row>
    <row r="133" ht="15.75" customHeight="1">
      <c r="G133" s="346" t="s">
        <v>974</v>
      </c>
      <c r="H133" s="369" t="s">
        <v>3004</v>
      </c>
      <c r="I133" s="346"/>
      <c r="J133" s="346" t="s">
        <v>962</v>
      </c>
      <c r="K133" s="346" t="s">
        <v>2732</v>
      </c>
      <c r="L133" s="346"/>
      <c r="M133" s="346" t="s">
        <v>2145</v>
      </c>
      <c r="N133" s="377">
        <v>0.0</v>
      </c>
      <c r="O133" s="346"/>
      <c r="P133" s="346" t="s">
        <v>2715</v>
      </c>
      <c r="Q133" s="346" t="s">
        <v>2724</v>
      </c>
      <c r="R133" s="375"/>
      <c r="S133" s="346" t="s">
        <v>2987</v>
      </c>
      <c r="T133" s="346">
        <v>2023.0</v>
      </c>
      <c r="U133" s="346" t="s">
        <v>2993</v>
      </c>
      <c r="V133" s="346" t="s">
        <v>2988</v>
      </c>
      <c r="W133" s="346"/>
      <c r="X133" s="346" t="s">
        <v>2720</v>
      </c>
      <c r="Y133" s="346" t="s">
        <v>2994</v>
      </c>
    </row>
    <row r="134" ht="15.75" customHeight="1">
      <c r="F134" s="2" t="s">
        <v>3005</v>
      </c>
      <c r="G134" s="2" t="s">
        <v>974</v>
      </c>
      <c r="H134" s="174" t="s">
        <v>3006</v>
      </c>
      <c r="I134" s="2"/>
      <c r="J134" s="2" t="s">
        <v>962</v>
      </c>
      <c r="K134" s="2" t="s">
        <v>2732</v>
      </c>
      <c r="L134" s="2"/>
      <c r="M134" s="2" t="s">
        <v>2145</v>
      </c>
      <c r="N134" s="376">
        <v>0.0</v>
      </c>
      <c r="O134" s="2"/>
      <c r="P134" s="2" t="s">
        <v>2734</v>
      </c>
      <c r="Q134" s="2" t="s">
        <v>2716</v>
      </c>
      <c r="S134" s="2" t="s">
        <v>2987</v>
      </c>
      <c r="T134" s="2">
        <v>2023.0</v>
      </c>
      <c r="U134" s="2" t="s">
        <v>2993</v>
      </c>
      <c r="V134" s="2" t="s">
        <v>2988</v>
      </c>
      <c r="X134" s="2" t="s">
        <v>2720</v>
      </c>
      <c r="Y134" s="2" t="s">
        <v>2994</v>
      </c>
    </row>
    <row r="135" ht="15.75" customHeight="1">
      <c r="G135" s="2" t="s">
        <v>974</v>
      </c>
      <c r="H135" s="174" t="s">
        <v>3006</v>
      </c>
      <c r="I135" s="2"/>
      <c r="J135" s="2" t="s">
        <v>962</v>
      </c>
      <c r="K135" s="2" t="s">
        <v>2732</v>
      </c>
      <c r="L135" s="2"/>
      <c r="M135" s="2" t="s">
        <v>2145</v>
      </c>
      <c r="N135" s="376">
        <v>0.0</v>
      </c>
      <c r="O135" s="2"/>
      <c r="P135" s="2" t="s">
        <v>2715</v>
      </c>
      <c r="Q135" s="2" t="s">
        <v>2716</v>
      </c>
      <c r="S135" s="2" t="s">
        <v>2987</v>
      </c>
      <c r="T135" s="2">
        <v>2023.0</v>
      </c>
      <c r="U135" s="2" t="s">
        <v>2993</v>
      </c>
      <c r="V135" s="2" t="s">
        <v>2988</v>
      </c>
      <c r="X135" s="2" t="s">
        <v>2720</v>
      </c>
      <c r="Y135" s="2" t="s">
        <v>2994</v>
      </c>
    </row>
    <row r="136" ht="15.75" customHeight="1">
      <c r="G136" s="2" t="s">
        <v>974</v>
      </c>
      <c r="H136" s="174" t="s">
        <v>3006</v>
      </c>
      <c r="I136" s="2"/>
      <c r="J136" s="2" t="s">
        <v>962</v>
      </c>
      <c r="K136" s="2" t="s">
        <v>2732</v>
      </c>
      <c r="L136" s="2"/>
      <c r="M136" s="2" t="s">
        <v>2145</v>
      </c>
      <c r="N136" s="376">
        <v>0.0</v>
      </c>
      <c r="O136" s="2"/>
      <c r="P136" s="2" t="s">
        <v>2734</v>
      </c>
      <c r="Q136" s="2" t="s">
        <v>2721</v>
      </c>
      <c r="R136" s="373"/>
      <c r="S136" s="2" t="s">
        <v>2987</v>
      </c>
      <c r="T136" s="2">
        <v>2023.0</v>
      </c>
      <c r="U136" s="2" t="s">
        <v>2993</v>
      </c>
      <c r="V136" s="2" t="s">
        <v>2988</v>
      </c>
      <c r="X136" s="2" t="s">
        <v>2720</v>
      </c>
      <c r="Y136" s="2" t="s">
        <v>2994</v>
      </c>
    </row>
    <row r="137" ht="15.75" customHeight="1">
      <c r="G137" s="2" t="s">
        <v>974</v>
      </c>
      <c r="H137" s="174" t="s">
        <v>3006</v>
      </c>
      <c r="I137" s="2"/>
      <c r="J137" s="2" t="s">
        <v>962</v>
      </c>
      <c r="K137" s="2" t="s">
        <v>2732</v>
      </c>
      <c r="L137" s="2"/>
      <c r="M137" s="2" t="s">
        <v>2145</v>
      </c>
      <c r="N137" s="376">
        <v>0.0</v>
      </c>
      <c r="O137" s="2"/>
      <c r="P137" s="2" t="s">
        <v>2715</v>
      </c>
      <c r="Q137" s="2" t="s">
        <v>2721</v>
      </c>
      <c r="R137" s="373"/>
      <c r="S137" s="2" t="s">
        <v>2987</v>
      </c>
      <c r="T137" s="2">
        <v>2023.0</v>
      </c>
      <c r="U137" s="2" t="s">
        <v>2993</v>
      </c>
      <c r="V137" s="2" t="s">
        <v>2988</v>
      </c>
      <c r="X137" s="2" t="s">
        <v>2720</v>
      </c>
      <c r="Y137" s="2" t="s">
        <v>2994</v>
      </c>
    </row>
    <row r="138" ht="15.75" customHeight="1">
      <c r="G138" s="2" t="s">
        <v>974</v>
      </c>
      <c r="H138" s="174" t="s">
        <v>3006</v>
      </c>
      <c r="I138" s="2"/>
      <c r="J138" s="2" t="s">
        <v>962</v>
      </c>
      <c r="K138" s="2" t="s">
        <v>2732</v>
      </c>
      <c r="L138" s="2"/>
      <c r="M138" s="2" t="s">
        <v>2145</v>
      </c>
      <c r="N138" s="376">
        <v>0.0</v>
      </c>
      <c r="O138" s="2"/>
      <c r="P138" s="2" t="s">
        <v>2734</v>
      </c>
      <c r="Q138" s="2" t="s">
        <v>2724</v>
      </c>
      <c r="R138" s="373"/>
      <c r="S138" s="2" t="s">
        <v>2987</v>
      </c>
      <c r="T138" s="2">
        <v>2023.0</v>
      </c>
      <c r="U138" s="2" t="s">
        <v>2993</v>
      </c>
      <c r="V138" s="2" t="s">
        <v>2988</v>
      </c>
      <c r="X138" s="2" t="s">
        <v>2720</v>
      </c>
      <c r="Y138" s="2" t="s">
        <v>2994</v>
      </c>
    </row>
    <row r="139" ht="15.75" customHeight="1">
      <c r="G139" s="346" t="s">
        <v>974</v>
      </c>
      <c r="H139" s="369" t="s">
        <v>3006</v>
      </c>
      <c r="I139" s="346"/>
      <c r="J139" s="346" t="s">
        <v>962</v>
      </c>
      <c r="K139" s="346" t="s">
        <v>2732</v>
      </c>
      <c r="L139" s="346"/>
      <c r="M139" s="346" t="s">
        <v>2145</v>
      </c>
      <c r="N139" s="377">
        <v>0.0</v>
      </c>
      <c r="O139" s="346"/>
      <c r="P139" s="346" t="s">
        <v>2715</v>
      </c>
      <c r="Q139" s="346" t="s">
        <v>2724</v>
      </c>
      <c r="R139" s="375"/>
      <c r="S139" s="346" t="s">
        <v>2987</v>
      </c>
      <c r="T139" s="346">
        <v>2023.0</v>
      </c>
      <c r="U139" s="346" t="s">
        <v>2993</v>
      </c>
      <c r="V139" s="346" t="s">
        <v>2988</v>
      </c>
      <c r="W139" s="346"/>
      <c r="X139" s="346" t="s">
        <v>2720</v>
      </c>
      <c r="Y139" s="346" t="s">
        <v>2994</v>
      </c>
    </row>
    <row r="140" ht="15.75" customHeight="1">
      <c r="F140" s="2" t="s">
        <v>301</v>
      </c>
    </row>
    <row r="141" ht="15.75" customHeight="1">
      <c r="G141" s="2" t="s">
        <v>974</v>
      </c>
      <c r="H141" s="2" t="s">
        <v>2729</v>
      </c>
      <c r="I141" s="2"/>
      <c r="J141" s="2" t="s">
        <v>962</v>
      </c>
      <c r="K141" s="2" t="s">
        <v>2732</v>
      </c>
      <c r="L141" s="2"/>
      <c r="M141" s="2" t="s">
        <v>2145</v>
      </c>
      <c r="N141" s="376">
        <v>0.0</v>
      </c>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24.43"/>
    <col customWidth="1" min="4" max="4" width="28.43"/>
    <col customWidth="1" min="5" max="5" width="28.14"/>
    <col customWidth="1" min="6" max="6" width="34.43"/>
    <col customWidth="1" min="7" max="7" width="39.57"/>
    <col customWidth="1" min="8" max="8" width="31.29"/>
    <col customWidth="1" min="9" max="9" width="64.0"/>
  </cols>
  <sheetData>
    <row r="1" ht="15.75" customHeight="1">
      <c r="A1" s="1"/>
      <c r="B1" s="1"/>
      <c r="C1" s="1" t="s">
        <v>3007</v>
      </c>
      <c r="D1" s="1" t="s">
        <v>3008</v>
      </c>
      <c r="E1" s="1" t="s">
        <v>3009</v>
      </c>
      <c r="F1" s="4" t="s">
        <v>3010</v>
      </c>
      <c r="G1" s="4" t="s">
        <v>3011</v>
      </c>
      <c r="H1" s="4" t="s">
        <v>3012</v>
      </c>
      <c r="I1" s="1"/>
      <c r="J1" s="1"/>
      <c r="K1" s="1"/>
      <c r="L1" s="1"/>
      <c r="M1" s="1"/>
      <c r="N1" s="1"/>
      <c r="O1" s="1"/>
      <c r="P1" s="1"/>
      <c r="Q1" s="1"/>
      <c r="R1" s="1"/>
      <c r="S1" s="1"/>
      <c r="T1" s="1"/>
      <c r="U1" s="1"/>
      <c r="V1" s="1"/>
      <c r="W1" s="1"/>
      <c r="X1" s="1"/>
      <c r="Y1" s="1"/>
      <c r="Z1" s="1"/>
    </row>
    <row r="2" ht="15.75" customHeight="1">
      <c r="C2" s="1" t="s">
        <v>3013</v>
      </c>
      <c r="D2" s="1"/>
      <c r="F2" s="7" t="s">
        <v>2577</v>
      </c>
      <c r="G2" s="7" t="s">
        <v>2577</v>
      </c>
      <c r="H2" s="7" t="s">
        <v>2577</v>
      </c>
    </row>
    <row r="3" ht="15.75" customHeight="1">
      <c r="C3" s="1"/>
      <c r="D3" s="1" t="s">
        <v>3014</v>
      </c>
      <c r="F3" s="7" t="s">
        <v>2577</v>
      </c>
      <c r="G3" s="7" t="s">
        <v>2577</v>
      </c>
      <c r="H3" s="7" t="s">
        <v>2577</v>
      </c>
    </row>
    <row r="4" ht="15.75" customHeight="1">
      <c r="C4" s="1"/>
      <c r="D4" s="1"/>
      <c r="E4" s="2" t="s">
        <v>3015</v>
      </c>
      <c r="F4" s="7" t="s">
        <v>3016</v>
      </c>
      <c r="G4" s="7" t="s">
        <v>2577</v>
      </c>
      <c r="H4" s="7" t="s">
        <v>2577</v>
      </c>
    </row>
    <row r="5" ht="15.75" customHeight="1">
      <c r="C5" s="1"/>
      <c r="D5" s="1"/>
      <c r="E5" s="2" t="s">
        <v>3017</v>
      </c>
      <c r="F5" s="7" t="s">
        <v>3018</v>
      </c>
      <c r="G5" s="7" t="s">
        <v>2577</v>
      </c>
      <c r="H5" s="7" t="s">
        <v>2577</v>
      </c>
    </row>
    <row r="6" ht="15.75" customHeight="1">
      <c r="C6" s="1"/>
      <c r="D6" s="1"/>
      <c r="E6" s="2" t="s">
        <v>3019</v>
      </c>
      <c r="F6" s="7" t="s">
        <v>2577</v>
      </c>
      <c r="G6" s="7" t="s">
        <v>2577</v>
      </c>
      <c r="H6" s="7" t="s">
        <v>2577</v>
      </c>
    </row>
    <row r="7" ht="15.75" customHeight="1">
      <c r="C7" s="1"/>
      <c r="D7" s="1" t="s">
        <v>3020</v>
      </c>
      <c r="F7" s="7" t="s">
        <v>3021</v>
      </c>
      <c r="G7" s="7" t="s">
        <v>2577</v>
      </c>
      <c r="H7" s="7" t="s">
        <v>2577</v>
      </c>
    </row>
    <row r="8" ht="15.75" customHeight="1">
      <c r="C8" s="1"/>
      <c r="D8" s="1" t="s">
        <v>3022</v>
      </c>
      <c r="F8" s="7" t="s">
        <v>2577</v>
      </c>
      <c r="G8" s="7" t="s">
        <v>2577</v>
      </c>
      <c r="H8" s="7" t="s">
        <v>2577</v>
      </c>
    </row>
    <row r="9" ht="15.75" customHeight="1">
      <c r="C9" s="1"/>
      <c r="D9" s="1"/>
      <c r="E9" s="2" t="s">
        <v>3023</v>
      </c>
      <c r="F9" s="7" t="s">
        <v>3024</v>
      </c>
      <c r="G9" s="7" t="s">
        <v>2577</v>
      </c>
      <c r="H9" s="7" t="s">
        <v>2577</v>
      </c>
    </row>
    <row r="10" ht="15.75" customHeight="1">
      <c r="C10" s="1"/>
      <c r="D10" s="1"/>
      <c r="E10" s="2" t="s">
        <v>3025</v>
      </c>
      <c r="F10" s="7" t="s">
        <v>3026</v>
      </c>
      <c r="G10" s="7" t="s">
        <v>2577</v>
      </c>
      <c r="H10" s="7" t="s">
        <v>2577</v>
      </c>
    </row>
    <row r="11" ht="15.75" customHeight="1">
      <c r="C11" s="1"/>
      <c r="D11" s="1"/>
      <c r="E11" s="3" t="s">
        <v>3027</v>
      </c>
      <c r="F11" s="181" t="s">
        <v>3028</v>
      </c>
      <c r="G11" s="7" t="s">
        <v>2577</v>
      </c>
      <c r="H11" s="7" t="s">
        <v>2577</v>
      </c>
    </row>
    <row r="12" ht="15.75" customHeight="1">
      <c r="C12" s="1"/>
      <c r="D12" s="1" t="s">
        <v>3029</v>
      </c>
      <c r="F12" s="7" t="s">
        <v>2577</v>
      </c>
      <c r="G12" s="7" t="s">
        <v>2577</v>
      </c>
      <c r="H12" s="7" t="s">
        <v>2577</v>
      </c>
    </row>
    <row r="13" ht="15.75" customHeight="1">
      <c r="C13" s="1"/>
      <c r="D13" s="1"/>
      <c r="E13" s="2" t="s">
        <v>3030</v>
      </c>
      <c r="F13" s="7" t="s">
        <v>2577</v>
      </c>
      <c r="G13" s="7" t="s">
        <v>3031</v>
      </c>
      <c r="H13" s="7" t="s">
        <v>3032</v>
      </c>
    </row>
    <row r="14" ht="15.75" customHeight="1">
      <c r="C14" s="1"/>
      <c r="D14" s="1"/>
      <c r="E14" s="2" t="s">
        <v>3033</v>
      </c>
      <c r="F14" s="7" t="s">
        <v>2577</v>
      </c>
      <c r="G14" s="7" t="s">
        <v>3034</v>
      </c>
      <c r="H14" s="7" t="s">
        <v>3035</v>
      </c>
    </row>
    <row r="15" ht="15.75" customHeight="1">
      <c r="C15" s="1"/>
      <c r="D15" s="1"/>
      <c r="E15" s="2" t="s">
        <v>3036</v>
      </c>
      <c r="F15" s="7" t="s">
        <v>2577</v>
      </c>
      <c r="G15" s="7" t="s">
        <v>3037</v>
      </c>
      <c r="H15" s="7" t="s">
        <v>3038</v>
      </c>
    </row>
    <row r="16" ht="15.75" customHeight="1">
      <c r="C16" s="1"/>
      <c r="D16" s="1"/>
      <c r="E16" s="2" t="s">
        <v>3039</v>
      </c>
      <c r="F16" s="7" t="s">
        <v>3040</v>
      </c>
      <c r="G16" s="7" t="s">
        <v>3041</v>
      </c>
      <c r="H16" s="7" t="s">
        <v>3042</v>
      </c>
    </row>
    <row r="17" ht="15.75" customHeight="1">
      <c r="C17" s="1"/>
      <c r="D17" s="1"/>
      <c r="E17" s="2" t="s">
        <v>3043</v>
      </c>
      <c r="F17" s="7" t="s">
        <v>3044</v>
      </c>
      <c r="G17" s="7" t="s">
        <v>3045</v>
      </c>
      <c r="H17" s="7" t="s">
        <v>3046</v>
      </c>
    </row>
    <row r="18" ht="15.75" customHeight="1">
      <c r="C18" s="1"/>
      <c r="D18" s="1"/>
      <c r="E18" s="2" t="s">
        <v>3047</v>
      </c>
      <c r="F18" s="7" t="s">
        <v>2577</v>
      </c>
      <c r="G18" s="7" t="s">
        <v>3048</v>
      </c>
      <c r="H18" s="7" t="s">
        <v>3049</v>
      </c>
    </row>
    <row r="19" ht="15.75" customHeight="1">
      <c r="C19" s="1"/>
      <c r="D19" s="1"/>
      <c r="E19" s="2" t="s">
        <v>3050</v>
      </c>
      <c r="F19" s="7" t="s">
        <v>2577</v>
      </c>
      <c r="G19" s="7" t="s">
        <v>3051</v>
      </c>
      <c r="H19" s="7" t="s">
        <v>3052</v>
      </c>
    </row>
    <row r="20" ht="15.75" customHeight="1">
      <c r="C20" s="1"/>
      <c r="D20" s="1"/>
      <c r="F20" s="7"/>
      <c r="G20" s="7"/>
      <c r="H20" s="7"/>
    </row>
    <row r="21" ht="15.75" customHeight="1">
      <c r="C21" s="1"/>
      <c r="D21" s="1"/>
      <c r="F21" s="7"/>
      <c r="G21" s="7"/>
      <c r="H21" s="7"/>
    </row>
    <row r="22" ht="15.75" customHeight="1">
      <c r="C22" s="1"/>
      <c r="D22" s="1"/>
      <c r="F22" s="7"/>
      <c r="G22" s="7"/>
      <c r="H22" s="7"/>
    </row>
    <row r="23" ht="15.75" customHeight="1">
      <c r="C23" s="1"/>
      <c r="D23" s="1"/>
      <c r="F23" s="7"/>
      <c r="G23" s="7"/>
      <c r="H23" s="7"/>
    </row>
    <row r="24" ht="15.75" customHeight="1">
      <c r="C24" s="1"/>
      <c r="D24" s="1"/>
      <c r="F24" s="7"/>
      <c r="G24" s="7"/>
      <c r="H24" s="7"/>
    </row>
    <row r="25" ht="15.75" customHeight="1">
      <c r="C25" s="1"/>
      <c r="D25" s="1"/>
      <c r="F25" s="7"/>
      <c r="G25" s="7"/>
      <c r="H25" s="7"/>
    </row>
    <row r="26" ht="15.75" customHeight="1">
      <c r="C26" s="1"/>
      <c r="D26" s="1"/>
      <c r="F26" s="7"/>
      <c r="G26" s="7"/>
      <c r="H26" s="7"/>
    </row>
    <row r="27" ht="15.75" customHeight="1">
      <c r="C27" s="1"/>
      <c r="D27" s="1"/>
      <c r="F27" s="7"/>
      <c r="G27" s="7"/>
      <c r="H27" s="7"/>
    </row>
    <row r="28" ht="15.75" customHeight="1">
      <c r="C28" s="1"/>
      <c r="D28" s="1"/>
      <c r="F28" s="7"/>
      <c r="G28" s="7"/>
      <c r="H28" s="7"/>
    </row>
    <row r="29" ht="15.75" customHeight="1">
      <c r="C29" s="1"/>
      <c r="D29" s="1"/>
      <c r="F29" s="7"/>
      <c r="G29" s="7"/>
      <c r="H29" s="7"/>
    </row>
    <row r="30" ht="15.75" customHeight="1">
      <c r="C30" s="1"/>
      <c r="D30" s="1"/>
      <c r="F30" s="7"/>
      <c r="G30" s="7"/>
      <c r="H30" s="7"/>
    </row>
    <row r="31" ht="15.75" customHeight="1">
      <c r="C31" s="1"/>
      <c r="D31" s="1"/>
      <c r="F31" s="7"/>
      <c r="G31" s="7"/>
      <c r="H31" s="7"/>
    </row>
    <row r="32" ht="15.75" customHeight="1">
      <c r="C32" s="1"/>
      <c r="D32" s="1"/>
      <c r="F32" s="7"/>
      <c r="G32" s="7"/>
      <c r="H32" s="7"/>
    </row>
    <row r="33" ht="15.75" customHeight="1">
      <c r="C33" s="1"/>
      <c r="D33" s="1"/>
      <c r="F33" s="7"/>
      <c r="G33" s="7"/>
      <c r="H33" s="7"/>
    </row>
    <row r="34" ht="15.75" customHeight="1">
      <c r="C34" s="1"/>
      <c r="D34" s="1"/>
      <c r="F34" s="7"/>
      <c r="G34" s="7"/>
      <c r="H34" s="7"/>
    </row>
    <row r="35" ht="15.75" customHeight="1">
      <c r="C35" s="1"/>
      <c r="D35" s="1"/>
      <c r="F35" s="7"/>
      <c r="G35" s="7"/>
      <c r="H35" s="7"/>
    </row>
    <row r="36" ht="15.75" customHeight="1">
      <c r="C36" s="1"/>
      <c r="D36" s="1"/>
      <c r="F36" s="7"/>
      <c r="G36" s="7"/>
      <c r="H36" s="7"/>
    </row>
    <row r="37" ht="15.75" customHeight="1">
      <c r="C37" s="1"/>
      <c r="D37" s="1"/>
      <c r="F37" s="7"/>
      <c r="G37" s="7"/>
      <c r="H37" s="7"/>
    </row>
    <row r="38" ht="15.75" customHeight="1">
      <c r="C38" s="1"/>
      <c r="D38" s="1"/>
      <c r="F38" s="7"/>
      <c r="G38" s="7"/>
      <c r="H38" s="7"/>
    </row>
    <row r="39" ht="15.75" customHeight="1">
      <c r="C39" s="1"/>
      <c r="D39" s="1"/>
      <c r="F39" s="7"/>
      <c r="G39" s="7"/>
      <c r="H39" s="7"/>
    </row>
    <row r="40" ht="15.75" customHeight="1">
      <c r="C40" s="1"/>
      <c r="D40" s="1"/>
      <c r="F40" s="7"/>
      <c r="G40" s="7"/>
      <c r="H40" s="7"/>
    </row>
    <row r="41" ht="15.75" customHeight="1">
      <c r="C41" s="1"/>
      <c r="D41" s="1"/>
      <c r="F41" s="7"/>
      <c r="G41" s="7"/>
      <c r="H41" s="7"/>
    </row>
    <row r="42" ht="15.75" customHeight="1">
      <c r="C42" s="1"/>
      <c r="D42" s="1"/>
      <c r="F42" s="7"/>
      <c r="G42" s="7"/>
      <c r="H42" s="7"/>
    </row>
    <row r="43" ht="15.75" customHeight="1">
      <c r="C43" s="1"/>
      <c r="D43" s="1"/>
      <c r="F43" s="7"/>
      <c r="G43" s="7"/>
      <c r="H43" s="7"/>
    </row>
    <row r="44" ht="15.75" customHeight="1">
      <c r="C44" s="1"/>
      <c r="D44" s="1"/>
      <c r="F44" s="7"/>
      <c r="G44" s="7"/>
      <c r="H44" s="7"/>
    </row>
    <row r="45" ht="15.75" customHeight="1">
      <c r="C45" s="1"/>
      <c r="D45" s="1"/>
      <c r="F45" s="7"/>
      <c r="G45" s="7"/>
      <c r="H45" s="7"/>
    </row>
    <row r="46" ht="15.75" customHeight="1">
      <c r="C46" s="1"/>
      <c r="D46" s="1"/>
      <c r="F46" s="7"/>
      <c r="G46" s="7"/>
      <c r="H46" s="7"/>
    </row>
    <row r="47" ht="15.75" customHeight="1">
      <c r="C47" s="1"/>
      <c r="D47" s="1"/>
      <c r="F47" s="7"/>
      <c r="G47" s="7"/>
      <c r="H47" s="7"/>
    </row>
    <row r="48" ht="15.75" customHeight="1">
      <c r="C48" s="1"/>
      <c r="D48" s="1"/>
      <c r="F48" s="7"/>
      <c r="G48" s="7"/>
      <c r="H48" s="7"/>
    </row>
    <row r="49" ht="15.75" customHeight="1">
      <c r="C49" s="1"/>
      <c r="D49" s="1"/>
      <c r="F49" s="7"/>
      <c r="G49" s="7"/>
      <c r="H49" s="7"/>
    </row>
    <row r="50" ht="15.75" customHeight="1">
      <c r="C50" s="1"/>
      <c r="D50" s="1"/>
      <c r="F50" s="7"/>
      <c r="G50" s="7"/>
      <c r="H50" s="7"/>
    </row>
    <row r="51" ht="15.75" customHeight="1">
      <c r="C51" s="1"/>
      <c r="D51" s="1"/>
      <c r="F51" s="7"/>
      <c r="G51" s="7"/>
      <c r="H51" s="7"/>
    </row>
    <row r="52" ht="15.75" customHeight="1">
      <c r="C52" s="1"/>
      <c r="D52" s="1"/>
      <c r="F52" s="7"/>
      <c r="G52" s="7"/>
      <c r="H52" s="7"/>
    </row>
    <row r="53" ht="15.75" customHeight="1">
      <c r="C53" s="1"/>
      <c r="D53" s="1"/>
      <c r="F53" s="7"/>
      <c r="G53" s="7"/>
      <c r="H53" s="7"/>
    </row>
    <row r="54" ht="15.75" customHeight="1">
      <c r="C54" s="1"/>
      <c r="D54" s="1"/>
      <c r="F54" s="7"/>
      <c r="G54" s="7"/>
      <c r="H54" s="7"/>
    </row>
    <row r="55" ht="15.75" customHeight="1">
      <c r="C55" s="1"/>
      <c r="D55" s="1"/>
      <c r="F55" s="7"/>
      <c r="G55" s="7"/>
      <c r="H55" s="7"/>
    </row>
    <row r="56" ht="15.75" customHeight="1">
      <c r="C56" s="1"/>
      <c r="D56" s="1"/>
      <c r="F56" s="7"/>
      <c r="G56" s="7"/>
      <c r="H56" s="7"/>
    </row>
    <row r="57" ht="15.75" customHeight="1">
      <c r="C57" s="1"/>
      <c r="D57" s="1"/>
      <c r="F57" s="7"/>
      <c r="G57" s="7"/>
      <c r="H57" s="7"/>
    </row>
    <row r="58" ht="15.75" customHeight="1">
      <c r="C58" s="1"/>
      <c r="D58" s="1"/>
      <c r="F58" s="7"/>
      <c r="G58" s="7"/>
      <c r="H58" s="7"/>
    </row>
    <row r="59" ht="15.75" customHeight="1">
      <c r="C59" s="1"/>
      <c r="D59" s="1"/>
      <c r="F59" s="7"/>
      <c r="G59" s="7"/>
      <c r="H59" s="7"/>
    </row>
    <row r="60" ht="15.75" customHeight="1">
      <c r="C60" s="1"/>
      <c r="D60" s="1"/>
      <c r="F60" s="7"/>
      <c r="G60" s="7"/>
      <c r="H60" s="7"/>
    </row>
    <row r="61" ht="15.75" customHeight="1">
      <c r="C61" s="1"/>
      <c r="D61" s="1"/>
      <c r="F61" s="7"/>
      <c r="G61" s="7"/>
      <c r="H61" s="7"/>
    </row>
    <row r="62" ht="15.75" customHeight="1">
      <c r="C62" s="1"/>
      <c r="D62" s="1"/>
      <c r="F62" s="7"/>
      <c r="G62" s="7"/>
      <c r="H62" s="7"/>
    </row>
    <row r="63" ht="15.75" customHeight="1">
      <c r="C63" s="1"/>
      <c r="D63" s="1"/>
      <c r="F63" s="7"/>
      <c r="G63" s="7"/>
      <c r="H63" s="7"/>
    </row>
    <row r="64" ht="15.75" customHeight="1">
      <c r="C64" s="1"/>
      <c r="D64" s="1"/>
      <c r="F64" s="7"/>
      <c r="G64" s="7"/>
      <c r="H64" s="7"/>
    </row>
    <row r="65" ht="15.75" customHeight="1">
      <c r="C65" s="1"/>
      <c r="D65" s="1"/>
      <c r="F65" s="7"/>
      <c r="G65" s="7"/>
      <c r="H65" s="7"/>
    </row>
    <row r="66" ht="15.75" customHeight="1">
      <c r="C66" s="1"/>
      <c r="D66" s="1"/>
      <c r="F66" s="7"/>
      <c r="G66" s="7"/>
      <c r="H66" s="7"/>
    </row>
    <row r="67" ht="15.75" customHeight="1">
      <c r="C67" s="1"/>
      <c r="D67" s="1"/>
      <c r="F67" s="7"/>
      <c r="G67" s="7"/>
      <c r="H67" s="7"/>
    </row>
    <row r="68" ht="15.75" customHeight="1">
      <c r="C68" s="1"/>
      <c r="D68" s="1"/>
      <c r="F68" s="7"/>
      <c r="G68" s="7"/>
      <c r="H68" s="7"/>
    </row>
    <row r="69" ht="15.75" customHeight="1">
      <c r="C69" s="1"/>
      <c r="D69" s="1"/>
      <c r="F69" s="7"/>
      <c r="G69" s="7"/>
      <c r="H69" s="7"/>
    </row>
    <row r="70" ht="15.75" customHeight="1">
      <c r="C70" s="1"/>
      <c r="D70" s="1"/>
      <c r="F70" s="7"/>
      <c r="G70" s="7"/>
      <c r="H70" s="7"/>
    </row>
    <row r="71" ht="15.75" customHeight="1">
      <c r="C71" s="1"/>
      <c r="D71" s="1"/>
      <c r="F71" s="7"/>
      <c r="G71" s="7"/>
      <c r="H71" s="7"/>
    </row>
    <row r="72" ht="15.75" customHeight="1">
      <c r="C72" s="1"/>
      <c r="D72" s="1"/>
      <c r="F72" s="7"/>
      <c r="G72" s="7"/>
      <c r="H72" s="7"/>
    </row>
    <row r="73" ht="15.75" customHeight="1">
      <c r="C73" s="1"/>
      <c r="D73" s="1"/>
      <c r="F73" s="7"/>
      <c r="G73" s="7"/>
      <c r="H73" s="7"/>
    </row>
    <row r="74" ht="15.75" customHeight="1">
      <c r="C74" s="1"/>
      <c r="D74" s="1"/>
      <c r="F74" s="7"/>
      <c r="G74" s="7"/>
      <c r="H74" s="7"/>
    </row>
    <row r="75" ht="15.75" customHeight="1">
      <c r="C75" s="1"/>
      <c r="D75" s="1"/>
      <c r="F75" s="7"/>
      <c r="G75" s="7"/>
      <c r="H75" s="7"/>
    </row>
    <row r="76" ht="15.75" customHeight="1">
      <c r="C76" s="1"/>
      <c r="D76" s="1"/>
      <c r="F76" s="7"/>
      <c r="G76" s="7"/>
      <c r="H76" s="7"/>
    </row>
    <row r="77" ht="15.75" customHeight="1">
      <c r="C77" s="1"/>
      <c r="D77" s="1"/>
      <c r="F77" s="7"/>
      <c r="G77" s="7"/>
      <c r="H77" s="7"/>
    </row>
    <row r="78" ht="15.75" customHeight="1">
      <c r="C78" s="1"/>
      <c r="D78" s="1"/>
      <c r="F78" s="7"/>
      <c r="G78" s="7"/>
      <c r="H78" s="7"/>
    </row>
    <row r="79" ht="15.75" customHeight="1">
      <c r="C79" s="1"/>
      <c r="D79" s="1"/>
      <c r="F79" s="7"/>
      <c r="G79" s="7"/>
      <c r="H79" s="7"/>
    </row>
    <row r="80" ht="15.75" customHeight="1">
      <c r="C80" s="1"/>
      <c r="D80" s="1"/>
      <c r="F80" s="7"/>
      <c r="G80" s="7"/>
      <c r="H80" s="7"/>
    </row>
    <row r="81" ht="15.75" customHeight="1">
      <c r="C81" s="1"/>
      <c r="D81" s="1"/>
      <c r="F81" s="7"/>
      <c r="G81" s="7"/>
      <c r="H81" s="7"/>
    </row>
    <row r="82" ht="15.75" customHeight="1">
      <c r="C82" s="1"/>
      <c r="D82" s="1"/>
      <c r="F82" s="7"/>
      <c r="G82" s="7"/>
      <c r="H82" s="7"/>
    </row>
    <row r="83" ht="15.75" customHeight="1">
      <c r="C83" s="1"/>
      <c r="D83" s="1"/>
      <c r="F83" s="7"/>
      <c r="G83" s="7"/>
      <c r="H83" s="7"/>
    </row>
    <row r="84" ht="15.75" customHeight="1">
      <c r="C84" s="1"/>
      <c r="D84" s="1"/>
      <c r="F84" s="7"/>
      <c r="G84" s="7"/>
      <c r="H84" s="7"/>
    </row>
    <row r="85" ht="15.75" customHeight="1">
      <c r="C85" s="1"/>
      <c r="D85" s="1"/>
      <c r="F85" s="7"/>
      <c r="G85" s="7"/>
      <c r="H85" s="7"/>
    </row>
    <row r="86" ht="15.75" customHeight="1">
      <c r="C86" s="1"/>
      <c r="D86" s="1"/>
      <c r="F86" s="7"/>
      <c r="G86" s="7"/>
      <c r="H86" s="7"/>
    </row>
    <row r="87" ht="15.75" customHeight="1">
      <c r="C87" s="1"/>
      <c r="D87" s="1"/>
      <c r="F87" s="7"/>
      <c r="G87" s="7"/>
      <c r="H87" s="7"/>
    </row>
    <row r="88" ht="15.75" customHeight="1">
      <c r="C88" s="1"/>
      <c r="D88" s="1"/>
      <c r="F88" s="7"/>
      <c r="G88" s="7"/>
      <c r="H88" s="7"/>
    </row>
    <row r="89" ht="15.75" customHeight="1">
      <c r="C89" s="1"/>
      <c r="D89" s="1"/>
      <c r="F89" s="7"/>
      <c r="G89" s="7"/>
      <c r="H89" s="7"/>
    </row>
    <row r="90" ht="15.75" customHeight="1">
      <c r="C90" s="1"/>
      <c r="D90" s="1"/>
      <c r="F90" s="7"/>
      <c r="G90" s="7"/>
      <c r="H90" s="7"/>
    </row>
    <row r="91" ht="15.75" customHeight="1">
      <c r="C91" s="1"/>
      <c r="D91" s="1"/>
      <c r="F91" s="7"/>
      <c r="G91" s="7"/>
      <c r="H91" s="7"/>
    </row>
    <row r="92" ht="15.75" customHeight="1">
      <c r="C92" s="1"/>
      <c r="D92" s="1"/>
      <c r="F92" s="7"/>
      <c r="G92" s="7"/>
      <c r="H92" s="7"/>
    </row>
    <row r="93" ht="15.75" customHeight="1">
      <c r="C93" s="1"/>
      <c r="D93" s="1"/>
      <c r="F93" s="7"/>
      <c r="G93" s="7"/>
      <c r="H93" s="7"/>
    </row>
    <row r="94" ht="15.75" customHeight="1">
      <c r="C94" s="1"/>
      <c r="D94" s="1"/>
      <c r="F94" s="7"/>
      <c r="G94" s="7"/>
      <c r="H94" s="7"/>
    </row>
    <row r="95" ht="15.75" customHeight="1">
      <c r="C95" s="1"/>
      <c r="D95" s="1"/>
      <c r="F95" s="7"/>
      <c r="G95" s="7"/>
      <c r="H95" s="7"/>
    </row>
    <row r="96" ht="15.75" customHeight="1">
      <c r="C96" s="1"/>
      <c r="D96" s="1"/>
      <c r="F96" s="7"/>
      <c r="G96" s="7"/>
      <c r="H96" s="7"/>
    </row>
    <row r="97" ht="15.75" customHeight="1">
      <c r="C97" s="1"/>
      <c r="D97" s="1"/>
      <c r="F97" s="7"/>
      <c r="G97" s="7"/>
      <c r="H97" s="7"/>
    </row>
    <row r="98" ht="15.75" customHeight="1">
      <c r="C98" s="1"/>
      <c r="D98" s="1"/>
      <c r="F98" s="7"/>
      <c r="G98" s="7"/>
      <c r="H98" s="7"/>
    </row>
    <row r="99" ht="15.75" customHeight="1">
      <c r="C99" s="1"/>
      <c r="D99" s="1"/>
      <c r="F99" s="7"/>
      <c r="G99" s="7"/>
      <c r="H99" s="7"/>
    </row>
    <row r="100" ht="15.75" customHeight="1">
      <c r="C100" s="1"/>
      <c r="D100" s="1"/>
      <c r="F100" s="7"/>
      <c r="G100" s="7"/>
      <c r="H100" s="7"/>
    </row>
    <row r="101" ht="15.75" customHeight="1">
      <c r="C101" s="1"/>
      <c r="D101" s="1"/>
      <c r="F101" s="7"/>
      <c r="G101" s="7"/>
      <c r="H101" s="7"/>
    </row>
    <row r="102" ht="15.75" customHeight="1">
      <c r="C102" s="1"/>
      <c r="D102" s="1"/>
      <c r="F102" s="7"/>
      <c r="G102" s="7"/>
      <c r="H102" s="7"/>
    </row>
    <row r="103" ht="15.75" customHeight="1">
      <c r="C103" s="1"/>
      <c r="D103" s="1"/>
      <c r="F103" s="7"/>
      <c r="G103" s="7"/>
      <c r="H103" s="7"/>
    </row>
    <row r="104" ht="15.75" customHeight="1">
      <c r="C104" s="1"/>
      <c r="D104" s="1"/>
      <c r="F104" s="7"/>
      <c r="G104" s="7"/>
      <c r="H104" s="7"/>
    </row>
    <row r="105" ht="15.75" customHeight="1">
      <c r="C105" s="1"/>
      <c r="D105" s="1"/>
      <c r="F105" s="7"/>
      <c r="G105" s="7"/>
      <c r="H105" s="7"/>
    </row>
    <row r="106" ht="15.75" customHeight="1">
      <c r="C106" s="1"/>
      <c r="D106" s="1"/>
      <c r="F106" s="7"/>
      <c r="G106" s="7"/>
      <c r="H106" s="7"/>
    </row>
    <row r="107" ht="15.75" customHeight="1">
      <c r="C107" s="1"/>
      <c r="D107" s="1"/>
      <c r="F107" s="7"/>
      <c r="G107" s="7"/>
      <c r="H107" s="7"/>
    </row>
    <row r="108" ht="15.75" customHeight="1">
      <c r="C108" s="1"/>
      <c r="D108" s="1"/>
      <c r="F108" s="7"/>
      <c r="G108" s="7"/>
      <c r="H108" s="7"/>
    </row>
    <row r="109" ht="15.75" customHeight="1">
      <c r="C109" s="1"/>
      <c r="D109" s="1"/>
      <c r="F109" s="7"/>
      <c r="G109" s="7"/>
      <c r="H109" s="7"/>
    </row>
    <row r="110" ht="15.75" customHeight="1">
      <c r="C110" s="1"/>
      <c r="D110" s="1"/>
      <c r="F110" s="7"/>
      <c r="G110" s="7"/>
      <c r="H110" s="7"/>
    </row>
    <row r="111" ht="15.75" customHeight="1">
      <c r="C111" s="1"/>
      <c r="D111" s="1"/>
      <c r="F111" s="7"/>
      <c r="G111" s="7"/>
      <c r="H111" s="7"/>
    </row>
    <row r="112" ht="15.75" customHeight="1">
      <c r="C112" s="1"/>
      <c r="D112" s="1"/>
      <c r="F112" s="7"/>
      <c r="G112" s="7"/>
      <c r="H112" s="7"/>
    </row>
    <row r="113" ht="15.75" customHeight="1">
      <c r="C113" s="1"/>
      <c r="D113" s="1"/>
      <c r="F113" s="7"/>
      <c r="G113" s="7"/>
      <c r="H113" s="7"/>
    </row>
    <row r="114" ht="15.75" customHeight="1">
      <c r="C114" s="1"/>
      <c r="D114" s="1"/>
      <c r="F114" s="7"/>
      <c r="G114" s="7"/>
      <c r="H114" s="7"/>
    </row>
    <row r="115" ht="15.75" customHeight="1">
      <c r="C115" s="1"/>
      <c r="D115" s="1"/>
      <c r="F115" s="7"/>
      <c r="G115" s="7"/>
      <c r="H115" s="7"/>
    </row>
    <row r="116" ht="15.75" customHeight="1">
      <c r="C116" s="1"/>
      <c r="D116" s="1"/>
      <c r="F116" s="7"/>
      <c r="G116" s="7"/>
      <c r="H116" s="7"/>
    </row>
    <row r="117" ht="15.75" customHeight="1">
      <c r="C117" s="1"/>
      <c r="D117" s="1"/>
      <c r="F117" s="7"/>
      <c r="G117" s="7"/>
      <c r="H117" s="7"/>
    </row>
    <row r="118" ht="15.75" customHeight="1">
      <c r="C118" s="1"/>
      <c r="D118" s="1"/>
      <c r="F118" s="7"/>
      <c r="G118" s="7"/>
      <c r="H118" s="7"/>
    </row>
    <row r="119" ht="15.75" customHeight="1">
      <c r="C119" s="1"/>
      <c r="D119" s="1"/>
      <c r="F119" s="7"/>
      <c r="G119" s="7"/>
      <c r="H119" s="7"/>
    </row>
    <row r="120" ht="15.75" customHeight="1">
      <c r="C120" s="1"/>
      <c r="D120" s="1"/>
      <c r="F120" s="7"/>
      <c r="G120" s="7"/>
      <c r="H120" s="7"/>
    </row>
    <row r="121" ht="15.75" customHeight="1">
      <c r="C121" s="1"/>
      <c r="D121" s="1"/>
      <c r="F121" s="7"/>
      <c r="G121" s="7"/>
      <c r="H121" s="7"/>
    </row>
    <row r="122" ht="15.75" customHeight="1">
      <c r="C122" s="1"/>
      <c r="D122" s="1"/>
      <c r="F122" s="7"/>
      <c r="G122" s="7"/>
      <c r="H122" s="7"/>
    </row>
    <row r="123" ht="15.75" customHeight="1">
      <c r="C123" s="1"/>
      <c r="D123" s="1"/>
      <c r="F123" s="7"/>
      <c r="G123" s="7"/>
      <c r="H123" s="7"/>
    </row>
    <row r="124" ht="15.75" customHeight="1">
      <c r="C124" s="1"/>
      <c r="D124" s="1"/>
      <c r="F124" s="7"/>
      <c r="G124" s="7"/>
      <c r="H124" s="7"/>
    </row>
    <row r="125" ht="15.75" customHeight="1">
      <c r="C125" s="1"/>
      <c r="D125" s="1"/>
      <c r="F125" s="7"/>
      <c r="G125" s="7"/>
      <c r="H125" s="7"/>
    </row>
    <row r="126" ht="15.75" customHeight="1">
      <c r="C126" s="1"/>
      <c r="D126" s="1"/>
      <c r="F126" s="7"/>
      <c r="G126" s="7"/>
      <c r="H126" s="7"/>
    </row>
    <row r="127" ht="15.75" customHeight="1">
      <c r="C127" s="1"/>
      <c r="D127" s="1"/>
      <c r="F127" s="7"/>
      <c r="G127" s="7"/>
      <c r="H127" s="7"/>
    </row>
    <row r="128" ht="15.75" customHeight="1">
      <c r="C128" s="1"/>
      <c r="D128" s="1"/>
      <c r="F128" s="7"/>
      <c r="G128" s="7"/>
      <c r="H128" s="7"/>
    </row>
    <row r="129" ht="15.75" customHeight="1">
      <c r="C129" s="1"/>
      <c r="D129" s="1"/>
      <c r="F129" s="7"/>
      <c r="G129" s="7"/>
      <c r="H129" s="7"/>
    </row>
    <row r="130" ht="15.75" customHeight="1">
      <c r="C130" s="1"/>
      <c r="D130" s="1"/>
      <c r="F130" s="7"/>
      <c r="G130" s="7"/>
      <c r="H130" s="7"/>
    </row>
    <row r="131" ht="15.75" customHeight="1">
      <c r="C131" s="1"/>
      <c r="D131" s="1"/>
      <c r="F131" s="7"/>
      <c r="G131" s="7"/>
      <c r="H131" s="7"/>
    </row>
    <row r="132" ht="15.75" customHeight="1">
      <c r="C132" s="1"/>
      <c r="D132" s="1"/>
      <c r="F132" s="7"/>
      <c r="G132" s="7"/>
      <c r="H132" s="7"/>
    </row>
    <row r="133" ht="15.75" customHeight="1">
      <c r="C133" s="1"/>
      <c r="D133" s="1"/>
      <c r="F133" s="7"/>
      <c r="G133" s="7"/>
      <c r="H133" s="7"/>
    </row>
    <row r="134" ht="15.75" customHeight="1">
      <c r="C134" s="1"/>
      <c r="D134" s="1"/>
      <c r="F134" s="7"/>
      <c r="G134" s="7"/>
      <c r="H134" s="7"/>
    </row>
    <row r="135" ht="15.75" customHeight="1">
      <c r="C135" s="1"/>
      <c r="D135" s="1"/>
      <c r="F135" s="7"/>
      <c r="G135" s="7"/>
      <c r="H135" s="7"/>
    </row>
    <row r="136" ht="15.75" customHeight="1">
      <c r="C136" s="1"/>
      <c r="D136" s="1"/>
      <c r="F136" s="7"/>
      <c r="G136" s="7"/>
      <c r="H136" s="7"/>
    </row>
    <row r="137" ht="15.75" customHeight="1">
      <c r="C137" s="1"/>
      <c r="D137" s="1"/>
      <c r="F137" s="7"/>
      <c r="G137" s="7"/>
      <c r="H137" s="7"/>
    </row>
    <row r="138" ht="15.75" customHeight="1">
      <c r="C138" s="1"/>
      <c r="D138" s="1"/>
      <c r="F138" s="7"/>
      <c r="G138" s="7"/>
      <c r="H138" s="7"/>
    </row>
    <row r="139" ht="15.75" customHeight="1">
      <c r="C139" s="1"/>
      <c r="D139" s="1"/>
      <c r="F139" s="7"/>
      <c r="G139" s="7"/>
      <c r="H139" s="7"/>
    </row>
    <row r="140" ht="15.75" customHeight="1">
      <c r="C140" s="1"/>
      <c r="D140" s="1"/>
      <c r="F140" s="7"/>
      <c r="G140" s="7"/>
      <c r="H140" s="7"/>
    </row>
    <row r="141" ht="15.75" customHeight="1">
      <c r="C141" s="1"/>
      <c r="D141" s="1"/>
      <c r="F141" s="7"/>
      <c r="G141" s="7"/>
      <c r="H141" s="7"/>
    </row>
    <row r="142" ht="15.75" customHeight="1">
      <c r="C142" s="1"/>
      <c r="D142" s="1"/>
      <c r="F142" s="7"/>
      <c r="G142" s="7"/>
      <c r="H142" s="7"/>
    </row>
    <row r="143" ht="15.75" customHeight="1">
      <c r="C143" s="1"/>
      <c r="D143" s="1"/>
      <c r="F143" s="7"/>
      <c r="G143" s="7"/>
      <c r="H143" s="7"/>
    </row>
    <row r="144" ht="15.75" customHeight="1">
      <c r="C144" s="1"/>
      <c r="D144" s="1"/>
      <c r="F144" s="7"/>
      <c r="G144" s="7"/>
      <c r="H144" s="7"/>
    </row>
    <row r="145" ht="15.75" customHeight="1">
      <c r="C145" s="1"/>
      <c r="D145" s="1"/>
      <c r="F145" s="7"/>
      <c r="G145" s="7"/>
      <c r="H145" s="7"/>
    </row>
    <row r="146" ht="15.75" customHeight="1">
      <c r="C146" s="1"/>
      <c r="D146" s="1"/>
      <c r="F146" s="7"/>
      <c r="G146" s="7"/>
      <c r="H146" s="7"/>
    </row>
    <row r="147" ht="15.75" customHeight="1">
      <c r="C147" s="1"/>
      <c r="D147" s="1"/>
      <c r="F147" s="7"/>
      <c r="G147" s="7"/>
      <c r="H147" s="7"/>
    </row>
    <row r="148" ht="15.75" customHeight="1">
      <c r="C148" s="1"/>
      <c r="D148" s="1"/>
      <c r="F148" s="7"/>
      <c r="G148" s="7"/>
      <c r="H148" s="7"/>
    </row>
    <row r="149" ht="15.75" customHeight="1">
      <c r="C149" s="1"/>
      <c r="D149" s="1"/>
      <c r="F149" s="7"/>
      <c r="G149" s="7"/>
      <c r="H149" s="7"/>
    </row>
    <row r="150" ht="15.75" customHeight="1">
      <c r="C150" s="1"/>
      <c r="D150" s="1"/>
      <c r="F150" s="7"/>
      <c r="G150" s="7"/>
      <c r="H150" s="7"/>
    </row>
    <row r="151" ht="15.75" customHeight="1">
      <c r="C151" s="1"/>
      <c r="D151" s="1"/>
      <c r="F151" s="7"/>
      <c r="G151" s="7"/>
      <c r="H151" s="7"/>
    </row>
    <row r="152" ht="15.75" customHeight="1">
      <c r="C152" s="1"/>
      <c r="D152" s="1"/>
      <c r="F152" s="7"/>
      <c r="G152" s="7"/>
      <c r="H152" s="7"/>
    </row>
    <row r="153" ht="15.75" customHeight="1">
      <c r="C153" s="1"/>
      <c r="D153" s="1"/>
      <c r="F153" s="7"/>
      <c r="G153" s="7"/>
      <c r="H153" s="7"/>
    </row>
    <row r="154" ht="15.75" customHeight="1">
      <c r="C154" s="1"/>
      <c r="D154" s="1"/>
      <c r="F154" s="7"/>
      <c r="G154" s="7"/>
      <c r="H154" s="7"/>
    </row>
    <row r="155" ht="15.75" customHeight="1">
      <c r="C155" s="1"/>
      <c r="D155" s="1"/>
      <c r="F155" s="7"/>
      <c r="G155" s="7"/>
      <c r="H155" s="7"/>
    </row>
    <row r="156" ht="15.75" customHeight="1">
      <c r="C156" s="1"/>
      <c r="D156" s="1"/>
      <c r="F156" s="7"/>
      <c r="G156" s="7"/>
      <c r="H156" s="7"/>
    </row>
    <row r="157" ht="15.75" customHeight="1">
      <c r="C157" s="1"/>
      <c r="D157" s="1"/>
      <c r="F157" s="7"/>
      <c r="G157" s="7"/>
      <c r="H157" s="7"/>
    </row>
    <row r="158" ht="15.75" customHeight="1">
      <c r="C158" s="1"/>
      <c r="D158" s="1"/>
      <c r="F158" s="7"/>
      <c r="G158" s="7"/>
      <c r="H158" s="7"/>
    </row>
    <row r="159" ht="15.75" customHeight="1">
      <c r="C159" s="1"/>
      <c r="D159" s="1"/>
      <c r="F159" s="7"/>
      <c r="G159" s="7"/>
      <c r="H159" s="7"/>
    </row>
    <row r="160" ht="15.75" customHeight="1">
      <c r="C160" s="1"/>
      <c r="D160" s="1"/>
      <c r="F160" s="7"/>
      <c r="G160" s="7"/>
      <c r="H160" s="7"/>
    </row>
    <row r="161" ht="15.75" customHeight="1">
      <c r="C161" s="1"/>
      <c r="D161" s="1"/>
      <c r="F161" s="7"/>
      <c r="G161" s="7"/>
      <c r="H161" s="7"/>
    </row>
    <row r="162" ht="15.75" customHeight="1">
      <c r="C162" s="1"/>
      <c r="D162" s="1"/>
      <c r="F162" s="7"/>
      <c r="G162" s="7"/>
      <c r="H162" s="7"/>
    </row>
    <row r="163" ht="15.75" customHeight="1">
      <c r="C163" s="1"/>
      <c r="D163" s="1"/>
      <c r="F163" s="7"/>
      <c r="G163" s="7"/>
      <c r="H163" s="7"/>
    </row>
    <row r="164" ht="15.75" customHeight="1">
      <c r="C164" s="1"/>
      <c r="D164" s="1"/>
      <c r="F164" s="7"/>
      <c r="G164" s="7"/>
      <c r="H164" s="7"/>
    </row>
    <row r="165" ht="15.75" customHeight="1">
      <c r="C165" s="1"/>
      <c r="D165" s="1"/>
      <c r="F165" s="7"/>
      <c r="G165" s="7"/>
      <c r="H165" s="7"/>
    </row>
    <row r="166" ht="15.75" customHeight="1">
      <c r="C166" s="1"/>
      <c r="D166" s="1"/>
      <c r="F166" s="7"/>
      <c r="G166" s="7"/>
      <c r="H166" s="7"/>
    </row>
    <row r="167" ht="15.75" customHeight="1">
      <c r="C167" s="1"/>
      <c r="D167" s="1"/>
      <c r="F167" s="7"/>
      <c r="G167" s="7"/>
      <c r="H167" s="7"/>
    </row>
    <row r="168" ht="15.75" customHeight="1">
      <c r="C168" s="1"/>
      <c r="D168" s="1"/>
      <c r="F168" s="7"/>
      <c r="G168" s="7"/>
      <c r="H168" s="7"/>
    </row>
    <row r="169" ht="15.75" customHeight="1">
      <c r="C169" s="1"/>
      <c r="D169" s="1"/>
      <c r="F169" s="7"/>
      <c r="G169" s="7"/>
      <c r="H169" s="7"/>
    </row>
    <row r="170" ht="15.75" customHeight="1">
      <c r="C170" s="1"/>
      <c r="D170" s="1"/>
      <c r="F170" s="7"/>
      <c r="G170" s="7"/>
      <c r="H170" s="7"/>
    </row>
    <row r="171" ht="15.75" customHeight="1">
      <c r="C171" s="1"/>
      <c r="D171" s="1"/>
      <c r="F171" s="7"/>
      <c r="G171" s="7"/>
      <c r="H171" s="7"/>
    </row>
    <row r="172" ht="15.75" customHeight="1">
      <c r="C172" s="1"/>
      <c r="D172" s="1"/>
      <c r="F172" s="7"/>
      <c r="G172" s="7"/>
      <c r="H172" s="7"/>
    </row>
    <row r="173" ht="15.75" customHeight="1">
      <c r="C173" s="1"/>
      <c r="D173" s="1"/>
      <c r="F173" s="7"/>
      <c r="G173" s="7"/>
      <c r="H173" s="7"/>
    </row>
    <row r="174" ht="15.75" customHeight="1">
      <c r="C174" s="1"/>
      <c r="D174" s="1"/>
      <c r="F174" s="7"/>
      <c r="G174" s="7"/>
      <c r="H174" s="7"/>
    </row>
    <row r="175" ht="15.75" customHeight="1">
      <c r="C175" s="1"/>
      <c r="D175" s="1"/>
      <c r="F175" s="7"/>
      <c r="G175" s="7"/>
      <c r="H175" s="7"/>
    </row>
    <row r="176" ht="15.75" customHeight="1">
      <c r="C176" s="1"/>
      <c r="D176" s="1"/>
      <c r="F176" s="7"/>
      <c r="G176" s="7"/>
      <c r="H176" s="7"/>
    </row>
    <row r="177" ht="15.75" customHeight="1">
      <c r="C177" s="1"/>
      <c r="D177" s="1"/>
      <c r="F177" s="7"/>
      <c r="G177" s="7"/>
      <c r="H177" s="7"/>
    </row>
    <row r="178" ht="15.75" customHeight="1">
      <c r="C178" s="1"/>
      <c r="D178" s="1"/>
      <c r="F178" s="7"/>
      <c r="G178" s="7"/>
      <c r="H178" s="7"/>
    </row>
    <row r="179" ht="15.75" customHeight="1">
      <c r="C179" s="1"/>
      <c r="D179" s="1"/>
      <c r="F179" s="7"/>
      <c r="G179" s="7"/>
      <c r="H179" s="7"/>
    </row>
    <row r="180" ht="15.75" customHeight="1">
      <c r="C180" s="1"/>
      <c r="D180" s="1"/>
      <c r="F180" s="7"/>
      <c r="G180" s="7"/>
      <c r="H180" s="7"/>
    </row>
    <row r="181" ht="15.75" customHeight="1">
      <c r="C181" s="1"/>
      <c r="D181" s="1"/>
      <c r="F181" s="7"/>
      <c r="G181" s="7"/>
      <c r="H181" s="7"/>
    </row>
    <row r="182" ht="15.75" customHeight="1">
      <c r="C182" s="1"/>
      <c r="D182" s="1"/>
      <c r="F182" s="7"/>
      <c r="G182" s="7"/>
      <c r="H182" s="7"/>
    </row>
    <row r="183" ht="15.75" customHeight="1">
      <c r="C183" s="1"/>
      <c r="D183" s="1"/>
      <c r="F183" s="7"/>
      <c r="G183" s="7"/>
      <c r="H183" s="7"/>
    </row>
    <row r="184" ht="15.75" customHeight="1">
      <c r="C184" s="1"/>
      <c r="D184" s="1"/>
      <c r="F184" s="7"/>
      <c r="G184" s="7"/>
      <c r="H184" s="7"/>
    </row>
    <row r="185" ht="15.75" customHeight="1">
      <c r="C185" s="1"/>
      <c r="D185" s="1"/>
      <c r="F185" s="7"/>
      <c r="G185" s="7"/>
      <c r="H185" s="7"/>
    </row>
    <row r="186" ht="15.75" customHeight="1">
      <c r="C186" s="1"/>
      <c r="D186" s="1"/>
      <c r="F186" s="7"/>
      <c r="G186" s="7"/>
      <c r="H186" s="7"/>
    </row>
    <row r="187" ht="15.75" customHeight="1">
      <c r="C187" s="1"/>
      <c r="D187" s="1"/>
      <c r="F187" s="7"/>
      <c r="G187" s="7"/>
      <c r="H187" s="7"/>
    </row>
    <row r="188" ht="15.75" customHeight="1">
      <c r="C188" s="1"/>
      <c r="D188" s="1"/>
      <c r="F188" s="7"/>
      <c r="G188" s="7"/>
      <c r="H188" s="7"/>
    </row>
    <row r="189" ht="15.75" customHeight="1">
      <c r="C189" s="1"/>
      <c r="D189" s="1"/>
      <c r="F189" s="7"/>
      <c r="G189" s="7"/>
      <c r="H189" s="7"/>
    </row>
    <row r="190" ht="15.75" customHeight="1">
      <c r="C190" s="1"/>
      <c r="D190" s="1"/>
      <c r="F190" s="7"/>
      <c r="G190" s="7"/>
      <c r="H190" s="7"/>
    </row>
    <row r="191" ht="15.75" customHeight="1">
      <c r="C191" s="1"/>
      <c r="D191" s="1"/>
      <c r="F191" s="7"/>
      <c r="G191" s="7"/>
      <c r="H191" s="7"/>
    </row>
    <row r="192" ht="15.75" customHeight="1">
      <c r="C192" s="1"/>
      <c r="D192" s="1"/>
      <c r="F192" s="7"/>
      <c r="G192" s="7"/>
      <c r="H192" s="7"/>
    </row>
    <row r="193" ht="15.75" customHeight="1">
      <c r="C193" s="1"/>
      <c r="D193" s="1"/>
      <c r="F193" s="7"/>
      <c r="G193" s="7"/>
      <c r="H193" s="7"/>
    </row>
    <row r="194" ht="15.75" customHeight="1">
      <c r="C194" s="1"/>
      <c r="D194" s="1"/>
      <c r="F194" s="7"/>
      <c r="G194" s="7"/>
      <c r="H194" s="7"/>
    </row>
    <row r="195" ht="15.75" customHeight="1">
      <c r="C195" s="1"/>
      <c r="D195" s="1"/>
      <c r="F195" s="7"/>
      <c r="G195" s="7"/>
      <c r="H195" s="7"/>
    </row>
    <row r="196" ht="15.75" customHeight="1">
      <c r="C196" s="1"/>
      <c r="D196" s="1"/>
      <c r="F196" s="7"/>
      <c r="G196" s="7"/>
      <c r="H196" s="7"/>
    </row>
    <row r="197" ht="15.75" customHeight="1">
      <c r="C197" s="1"/>
      <c r="D197" s="1"/>
      <c r="F197" s="7"/>
      <c r="G197" s="7"/>
      <c r="H197" s="7"/>
    </row>
    <row r="198" ht="15.75" customHeight="1">
      <c r="C198" s="1"/>
      <c r="D198" s="1"/>
      <c r="F198" s="7"/>
      <c r="G198" s="7"/>
      <c r="H198" s="7"/>
    </row>
    <row r="199" ht="15.75" customHeight="1">
      <c r="C199" s="1"/>
      <c r="D199" s="1"/>
      <c r="F199" s="7"/>
      <c r="G199" s="7"/>
      <c r="H199" s="7"/>
    </row>
    <row r="200" ht="15.75" customHeight="1">
      <c r="C200" s="1"/>
      <c r="D200" s="1"/>
      <c r="F200" s="7"/>
      <c r="G200" s="7"/>
      <c r="H200" s="7"/>
    </row>
    <row r="201" ht="15.75" customHeight="1">
      <c r="C201" s="1"/>
      <c r="D201" s="1"/>
      <c r="F201" s="7"/>
      <c r="G201" s="7"/>
      <c r="H201" s="7"/>
    </row>
    <row r="202" ht="15.75" customHeight="1">
      <c r="C202" s="1"/>
      <c r="D202" s="1"/>
      <c r="F202" s="7"/>
      <c r="G202" s="7"/>
      <c r="H202" s="7"/>
    </row>
    <row r="203" ht="15.75" customHeight="1">
      <c r="C203" s="1"/>
      <c r="D203" s="1"/>
      <c r="F203" s="7"/>
      <c r="G203" s="7"/>
      <c r="H203" s="7"/>
    </row>
    <row r="204" ht="15.75" customHeight="1">
      <c r="C204" s="1"/>
      <c r="D204" s="1"/>
      <c r="F204" s="7"/>
      <c r="G204" s="7"/>
      <c r="H204" s="7"/>
    </row>
    <row r="205" ht="15.75" customHeight="1">
      <c r="C205" s="1"/>
      <c r="D205" s="1"/>
      <c r="F205" s="7"/>
      <c r="G205" s="7"/>
      <c r="H205" s="7"/>
    </row>
    <row r="206" ht="15.75" customHeight="1">
      <c r="C206" s="1"/>
      <c r="D206" s="1"/>
      <c r="F206" s="7"/>
      <c r="G206" s="7"/>
      <c r="H206" s="7"/>
    </row>
    <row r="207" ht="15.75" customHeight="1">
      <c r="C207" s="1"/>
      <c r="D207" s="1"/>
      <c r="F207" s="7"/>
      <c r="G207" s="7"/>
      <c r="H207" s="7"/>
    </row>
    <row r="208" ht="15.75" customHeight="1">
      <c r="C208" s="1"/>
      <c r="D208" s="1"/>
      <c r="F208" s="7"/>
      <c r="G208" s="7"/>
      <c r="H208" s="7"/>
    </row>
    <row r="209" ht="15.75" customHeight="1">
      <c r="C209" s="1"/>
      <c r="D209" s="1"/>
      <c r="F209" s="7"/>
      <c r="G209" s="7"/>
      <c r="H209" s="7"/>
    </row>
    <row r="210" ht="15.75" customHeight="1">
      <c r="C210" s="1"/>
      <c r="D210" s="1"/>
      <c r="F210" s="7"/>
      <c r="G210" s="7"/>
      <c r="H210" s="7"/>
    </row>
    <row r="211" ht="15.75" customHeight="1">
      <c r="C211" s="1"/>
      <c r="D211" s="1"/>
      <c r="F211" s="7"/>
      <c r="G211" s="7"/>
      <c r="H211" s="7"/>
    </row>
    <row r="212" ht="15.75" customHeight="1">
      <c r="C212" s="1"/>
      <c r="D212" s="1"/>
      <c r="F212" s="7"/>
      <c r="G212" s="7"/>
      <c r="H212" s="7"/>
    </row>
    <row r="213" ht="15.75" customHeight="1">
      <c r="C213" s="1"/>
      <c r="D213" s="1"/>
      <c r="F213" s="7"/>
      <c r="G213" s="7"/>
      <c r="H213" s="7"/>
    </row>
    <row r="214" ht="15.75" customHeight="1">
      <c r="C214" s="1"/>
      <c r="D214" s="1"/>
      <c r="F214" s="7"/>
      <c r="G214" s="7"/>
      <c r="H214" s="7"/>
    </row>
    <row r="215" ht="15.75" customHeight="1">
      <c r="C215" s="1"/>
      <c r="D215" s="1"/>
      <c r="F215" s="7"/>
      <c r="G215" s="7"/>
      <c r="H215" s="7"/>
    </row>
    <row r="216" ht="15.75" customHeight="1">
      <c r="C216" s="1"/>
      <c r="D216" s="1"/>
      <c r="F216" s="7"/>
      <c r="G216" s="7"/>
      <c r="H216" s="7"/>
    </row>
    <row r="217" ht="15.75" customHeight="1">
      <c r="C217" s="1"/>
      <c r="D217" s="1"/>
      <c r="F217" s="7"/>
      <c r="G217" s="7"/>
      <c r="H217" s="7"/>
    </row>
    <row r="218" ht="15.75" customHeight="1">
      <c r="C218" s="1"/>
      <c r="D218" s="1"/>
      <c r="F218" s="7"/>
      <c r="G218" s="7"/>
      <c r="H218" s="7"/>
    </row>
    <row r="219" ht="15.75" customHeight="1">
      <c r="C219" s="1"/>
      <c r="D219" s="1"/>
      <c r="F219" s="7"/>
      <c r="G219" s="7"/>
      <c r="H219" s="7"/>
    </row>
    <row r="220" ht="15.75" customHeight="1">
      <c r="C220" s="1"/>
      <c r="D220" s="1"/>
      <c r="F220" s="7"/>
      <c r="G220" s="7"/>
      <c r="H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Row="1"/>
  <cols>
    <col customWidth="1" min="1" max="1" width="13.29"/>
    <col customWidth="1" min="2" max="2" width="37.86"/>
    <col customWidth="1" min="3" max="3" width="32.57"/>
    <col customWidth="1" min="4" max="4" width="16.43"/>
    <col customWidth="1" min="5" max="5" width="33.86"/>
    <col customWidth="1" min="6" max="6" width="13.29"/>
    <col customWidth="1" min="7" max="7" width="35.14"/>
    <col customWidth="1" min="8" max="8" width="13.29"/>
    <col customWidth="1" min="9" max="9" width="34.0"/>
    <col customWidth="1" min="10" max="12" width="24.43"/>
    <col customWidth="1" min="13" max="13" width="12.86"/>
    <col customWidth="1" min="14" max="14" width="10.57"/>
    <col customWidth="1" min="15" max="15" width="24.43"/>
    <col customWidth="1" min="16" max="18" width="19.57"/>
    <col customWidth="1" min="19" max="19" width="18.29"/>
    <col customWidth="1" min="20" max="20" width="16.14"/>
    <col customWidth="1" min="21" max="21" width="21.71"/>
    <col customWidth="1" min="23" max="23" width="25.86"/>
    <col customWidth="1" min="24" max="24" width="37.43"/>
  </cols>
  <sheetData>
    <row r="1" ht="15.75" customHeight="1">
      <c r="A1" s="4" t="s">
        <v>60</v>
      </c>
      <c r="B1" s="4" t="s">
        <v>63</v>
      </c>
      <c r="C1" s="4" t="s">
        <v>3053</v>
      </c>
      <c r="D1" s="4" t="s">
        <v>3054</v>
      </c>
      <c r="E1" s="4" t="s">
        <v>8</v>
      </c>
      <c r="F1" s="4" t="s">
        <v>86</v>
      </c>
      <c r="G1" s="4" t="s">
        <v>1670</v>
      </c>
      <c r="H1" s="4" t="s">
        <v>47</v>
      </c>
      <c r="I1" s="4" t="s">
        <v>912</v>
      </c>
      <c r="J1" s="240" t="s">
        <v>3055</v>
      </c>
      <c r="K1" s="240" t="s">
        <v>3056</v>
      </c>
      <c r="L1" s="233" t="s">
        <v>3057</v>
      </c>
      <c r="M1" s="165" t="s">
        <v>41</v>
      </c>
      <c r="N1" s="165" t="s">
        <v>43</v>
      </c>
      <c r="O1" s="163" t="s">
        <v>3058</v>
      </c>
      <c r="P1" s="233" t="s">
        <v>3059</v>
      </c>
      <c r="Q1" s="233" t="s">
        <v>36</v>
      </c>
      <c r="R1" s="4" t="s">
        <v>82</v>
      </c>
      <c r="S1" s="4" t="s">
        <v>84</v>
      </c>
      <c r="T1" s="4" t="s">
        <v>85</v>
      </c>
      <c r="U1" s="4" t="s">
        <v>943</v>
      </c>
      <c r="V1" s="4" t="s">
        <v>944</v>
      </c>
      <c r="W1" s="239" t="s">
        <v>3060</v>
      </c>
      <c r="X1" s="4"/>
      <c r="Y1" s="4"/>
      <c r="Z1" s="4"/>
      <c r="AA1" s="4"/>
      <c r="AB1" s="4"/>
      <c r="AC1" s="4"/>
      <c r="AD1" s="4"/>
      <c r="AE1" s="4"/>
      <c r="AF1" s="4"/>
      <c r="AG1" s="4"/>
      <c r="AH1" s="4"/>
      <c r="AI1" s="4"/>
      <c r="AJ1" s="4"/>
      <c r="AK1" s="4"/>
    </row>
    <row r="2" ht="15.75" customHeight="1" collapsed="1">
      <c r="A2" s="183" t="s">
        <v>95</v>
      </c>
      <c r="B2" s="7" t="s">
        <v>686</v>
      </c>
      <c r="C2" s="7" t="str">
        <f>A2&amp;"_"&amp;B2</f>
        <v>PS_Operate Refrigeration or Air Conditioning Systems</v>
      </c>
      <c r="D2" s="7"/>
      <c r="E2" s="7"/>
      <c r="F2" s="7"/>
      <c r="G2" s="7"/>
      <c r="H2" s="7"/>
      <c r="I2" s="7"/>
      <c r="J2" s="30"/>
      <c r="K2" s="288"/>
      <c r="L2" s="183"/>
      <c r="M2" s="30"/>
      <c r="N2" s="30"/>
      <c r="O2" s="30" t="s">
        <v>2625</v>
      </c>
      <c r="P2" s="7"/>
      <c r="Q2" s="7"/>
      <c r="R2" s="7"/>
      <c r="S2" s="7"/>
      <c r="T2" s="242"/>
      <c r="U2" s="7"/>
      <c r="V2" s="7"/>
      <c r="W2" s="185"/>
      <c r="X2" s="7"/>
      <c r="Y2" s="7"/>
      <c r="Z2" s="7"/>
      <c r="AA2" s="7"/>
      <c r="AB2" s="7"/>
      <c r="AC2" s="7"/>
      <c r="AD2" s="7"/>
      <c r="AE2" s="7"/>
      <c r="AF2" s="7"/>
      <c r="AG2" s="7"/>
      <c r="AH2" s="7"/>
      <c r="AI2" s="7"/>
      <c r="AJ2" s="7"/>
      <c r="AK2" s="7"/>
    </row>
    <row r="3" ht="15.75" hidden="1" customHeight="1" outlineLevel="1">
      <c r="A3" s="7"/>
      <c r="B3" s="7"/>
      <c r="C3" s="7"/>
      <c r="D3" s="7"/>
      <c r="E3" s="7" t="s">
        <v>2179</v>
      </c>
      <c r="F3" s="7" t="s">
        <v>2180</v>
      </c>
      <c r="G3" s="7" t="s">
        <v>2183</v>
      </c>
      <c r="H3" s="7"/>
      <c r="I3" s="7"/>
      <c r="J3" s="30" t="s">
        <v>3061</v>
      </c>
      <c r="K3" s="288"/>
      <c r="L3" s="183"/>
      <c r="M3" s="7"/>
      <c r="N3" s="7"/>
      <c r="O3" s="7"/>
      <c r="P3" s="7"/>
      <c r="Q3" s="7"/>
      <c r="R3" s="7"/>
      <c r="S3" s="7"/>
      <c r="T3" s="242"/>
      <c r="U3" s="7"/>
      <c r="V3" s="7"/>
      <c r="W3" s="185"/>
      <c r="X3" s="7"/>
      <c r="Y3" s="7"/>
      <c r="Z3" s="7"/>
      <c r="AA3" s="7"/>
      <c r="AB3" s="7"/>
      <c r="AC3" s="7"/>
      <c r="AD3" s="7"/>
      <c r="AE3" s="7"/>
      <c r="AF3" s="7"/>
      <c r="AG3" s="7"/>
      <c r="AH3" s="7"/>
      <c r="AI3" s="7"/>
      <c r="AJ3" s="7"/>
      <c r="AK3" s="7"/>
    </row>
    <row r="4" ht="15.75" hidden="1" customHeight="1" outlineLevel="1">
      <c r="A4" s="7"/>
      <c r="B4" s="7"/>
      <c r="C4" s="7"/>
      <c r="D4" s="7"/>
      <c r="E4" s="7"/>
      <c r="F4" s="2"/>
      <c r="G4" s="7"/>
      <c r="H4" s="2" t="s">
        <v>2961</v>
      </c>
      <c r="I4" s="7" t="s">
        <v>2187</v>
      </c>
      <c r="J4" s="30" t="s">
        <v>3062</v>
      </c>
      <c r="K4" s="288"/>
      <c r="L4" s="183"/>
      <c r="M4" s="7"/>
      <c r="N4" s="7"/>
      <c r="O4" s="7"/>
      <c r="P4" s="7"/>
      <c r="Q4" s="7"/>
      <c r="R4" s="7"/>
      <c r="S4" s="7"/>
      <c r="T4" s="242"/>
      <c r="U4" s="7"/>
      <c r="V4" s="7"/>
      <c r="W4" s="185"/>
      <c r="X4" s="7"/>
      <c r="Y4" s="7"/>
      <c r="Z4" s="7"/>
      <c r="AA4" s="7"/>
      <c r="AB4" s="7"/>
      <c r="AC4" s="7"/>
      <c r="AD4" s="7"/>
      <c r="AE4" s="7"/>
      <c r="AF4" s="7"/>
      <c r="AG4" s="7"/>
      <c r="AH4" s="7"/>
      <c r="AI4" s="7"/>
      <c r="AJ4" s="7"/>
      <c r="AK4" s="7"/>
    </row>
    <row r="5" ht="15.75" hidden="1" customHeight="1" outlineLevel="1">
      <c r="A5" s="7"/>
      <c r="B5" s="7"/>
      <c r="C5" s="7"/>
      <c r="D5" s="7"/>
      <c r="E5" s="7"/>
      <c r="F5" s="7"/>
      <c r="G5" s="7"/>
      <c r="H5" s="7" t="s">
        <v>2962</v>
      </c>
      <c r="I5" s="7" t="s">
        <v>2192</v>
      </c>
      <c r="J5" s="30" t="s">
        <v>3063</v>
      </c>
      <c r="K5" s="288" t="s">
        <v>3064</v>
      </c>
      <c r="L5" s="183"/>
      <c r="M5" s="7"/>
      <c r="N5" s="7"/>
      <c r="O5" s="7"/>
      <c r="P5" s="7"/>
      <c r="Q5" s="7"/>
      <c r="R5" s="7"/>
      <c r="S5" s="7"/>
      <c r="T5" s="242"/>
      <c r="U5" s="7"/>
      <c r="V5" s="7"/>
      <c r="W5" s="185"/>
      <c r="X5" s="7"/>
      <c r="Y5" s="7"/>
      <c r="Z5" s="7"/>
      <c r="AA5" s="7"/>
      <c r="AB5" s="7"/>
      <c r="AC5" s="7"/>
      <c r="AD5" s="7"/>
      <c r="AE5" s="7"/>
      <c r="AF5" s="7"/>
      <c r="AG5" s="7"/>
      <c r="AH5" s="7"/>
      <c r="AI5" s="7"/>
      <c r="AJ5" s="7"/>
      <c r="AK5" s="7"/>
    </row>
    <row r="6" ht="15.75" hidden="1" customHeight="1" outlineLevel="1">
      <c r="A6" s="7"/>
      <c r="B6" s="7"/>
      <c r="C6" s="7"/>
      <c r="D6" s="7"/>
      <c r="E6" s="7"/>
      <c r="F6" s="7"/>
      <c r="G6" s="7"/>
      <c r="H6" s="7" t="s">
        <v>2963</v>
      </c>
      <c r="I6" s="7" t="s">
        <v>2196</v>
      </c>
      <c r="J6" s="30" t="s">
        <v>3065</v>
      </c>
      <c r="K6" s="288" t="s">
        <v>3066</v>
      </c>
      <c r="L6" s="183"/>
      <c r="M6" s="7"/>
      <c r="N6" s="7"/>
      <c r="O6" s="7"/>
      <c r="P6" s="7"/>
      <c r="Q6" s="7"/>
      <c r="R6" s="7"/>
      <c r="S6" s="7"/>
      <c r="T6" s="242"/>
      <c r="U6" s="7"/>
      <c r="V6" s="7"/>
      <c r="W6" s="185"/>
      <c r="X6" s="7"/>
      <c r="Y6" s="7"/>
      <c r="Z6" s="7"/>
      <c r="AA6" s="7"/>
      <c r="AB6" s="7"/>
      <c r="AC6" s="7"/>
      <c r="AD6" s="7"/>
      <c r="AE6" s="7"/>
      <c r="AF6" s="7"/>
      <c r="AG6" s="7"/>
      <c r="AH6" s="7"/>
      <c r="AI6" s="7"/>
      <c r="AJ6" s="7"/>
      <c r="AK6" s="7"/>
    </row>
    <row r="7" ht="15.75" hidden="1" customHeight="1" outlineLevel="1">
      <c r="A7" s="7"/>
      <c r="B7" s="7"/>
      <c r="C7" s="7"/>
      <c r="D7" s="7"/>
      <c r="E7" s="7"/>
      <c r="F7" s="7"/>
      <c r="G7" s="7"/>
      <c r="H7" s="7" t="s">
        <v>3067</v>
      </c>
      <c r="I7" s="7" t="s">
        <v>2200</v>
      </c>
      <c r="J7" s="30" t="s">
        <v>3068</v>
      </c>
      <c r="K7" s="288"/>
      <c r="L7" s="183"/>
      <c r="M7" s="7"/>
      <c r="N7" s="7"/>
      <c r="O7" s="7"/>
      <c r="P7" s="7"/>
      <c r="Q7" s="7"/>
      <c r="R7" s="7"/>
      <c r="S7" s="7"/>
      <c r="T7" s="242"/>
      <c r="U7" s="7"/>
      <c r="V7" s="7"/>
      <c r="W7" s="185"/>
      <c r="X7" s="7"/>
      <c r="Y7" s="7"/>
      <c r="Z7" s="7"/>
      <c r="AA7" s="7"/>
      <c r="AB7" s="7"/>
      <c r="AC7" s="7"/>
      <c r="AD7" s="7"/>
      <c r="AE7" s="7"/>
      <c r="AF7" s="7"/>
      <c r="AG7" s="7"/>
      <c r="AH7" s="7"/>
      <c r="AI7" s="7"/>
      <c r="AJ7" s="7"/>
      <c r="AK7" s="7"/>
    </row>
    <row r="8" ht="15.75" hidden="1" customHeight="1" outlineLevel="1">
      <c r="A8" s="7"/>
      <c r="B8" s="7"/>
      <c r="C8" s="7"/>
      <c r="D8" s="7"/>
      <c r="E8" s="7" t="s">
        <v>2225</v>
      </c>
      <c r="F8" s="2" t="s">
        <v>2226</v>
      </c>
      <c r="G8" s="7" t="s">
        <v>2229</v>
      </c>
      <c r="I8" s="7"/>
      <c r="J8" s="30" t="s">
        <v>3069</v>
      </c>
      <c r="K8" s="288"/>
      <c r="L8" s="183"/>
      <c r="M8" s="7"/>
      <c r="N8" s="7"/>
      <c r="O8" s="7"/>
      <c r="P8" s="7"/>
      <c r="Q8" s="7"/>
      <c r="R8" s="7"/>
      <c r="S8" s="7"/>
      <c r="T8" s="242"/>
      <c r="U8" s="7"/>
      <c r="V8" s="7"/>
      <c r="W8" s="185"/>
      <c r="X8" s="7"/>
      <c r="Y8" s="7"/>
      <c r="Z8" s="7"/>
      <c r="AA8" s="7"/>
      <c r="AB8" s="7"/>
      <c r="AC8" s="7"/>
      <c r="AD8" s="7"/>
      <c r="AE8" s="7"/>
      <c r="AF8" s="7"/>
      <c r="AG8" s="7"/>
      <c r="AH8" s="7"/>
      <c r="AI8" s="7"/>
      <c r="AJ8" s="7"/>
      <c r="AK8" s="7"/>
    </row>
    <row r="9" ht="15.75" hidden="1" customHeight="1" outlineLevel="1">
      <c r="A9" s="7"/>
      <c r="B9" s="7"/>
      <c r="C9" s="7"/>
      <c r="D9" s="7"/>
      <c r="E9" s="7"/>
      <c r="F9" s="2"/>
      <c r="G9" s="7"/>
      <c r="H9" s="2" t="s">
        <v>3070</v>
      </c>
      <c r="I9" s="7" t="s">
        <v>2187</v>
      </c>
      <c r="J9" s="30" t="s">
        <v>3062</v>
      </c>
      <c r="K9" s="288" t="s">
        <v>3071</v>
      </c>
      <c r="L9" s="183"/>
      <c r="M9" s="7"/>
      <c r="N9" s="7"/>
      <c r="O9" s="7"/>
      <c r="P9" s="7"/>
      <c r="Q9" s="7"/>
      <c r="R9" s="7"/>
      <c r="S9" s="7"/>
      <c r="T9" s="242"/>
      <c r="U9" s="7"/>
      <c r="V9" s="7"/>
      <c r="W9" s="185"/>
      <c r="X9" s="7"/>
      <c r="Y9" s="7"/>
      <c r="Z9" s="7"/>
      <c r="AA9" s="7"/>
      <c r="AB9" s="7"/>
      <c r="AC9" s="7"/>
      <c r="AD9" s="7"/>
      <c r="AE9" s="7"/>
      <c r="AF9" s="7"/>
      <c r="AG9" s="7"/>
      <c r="AH9" s="7"/>
      <c r="AI9" s="7"/>
      <c r="AJ9" s="7"/>
      <c r="AK9" s="7"/>
    </row>
    <row r="10" ht="15.75" hidden="1" customHeight="1" outlineLevel="1">
      <c r="A10" s="7"/>
      <c r="B10" s="7"/>
      <c r="C10" s="7"/>
      <c r="D10" s="7"/>
      <c r="E10" s="7"/>
      <c r="F10" s="2"/>
      <c r="G10" s="7"/>
      <c r="H10" s="2" t="s">
        <v>3072</v>
      </c>
      <c r="I10" s="7" t="s">
        <v>2192</v>
      </c>
      <c r="J10" s="30" t="s">
        <v>3063</v>
      </c>
      <c r="K10" s="288" t="s">
        <v>3073</v>
      </c>
      <c r="L10" s="183"/>
      <c r="M10" s="7"/>
      <c r="N10" s="7"/>
      <c r="O10" s="7"/>
      <c r="P10" s="7"/>
      <c r="Q10" s="7"/>
      <c r="R10" s="7"/>
      <c r="S10" s="7"/>
      <c r="T10" s="242"/>
      <c r="U10" s="7"/>
      <c r="V10" s="7"/>
      <c r="W10" s="185"/>
      <c r="X10" s="7"/>
      <c r="Y10" s="7"/>
      <c r="Z10" s="7"/>
      <c r="AA10" s="7"/>
      <c r="AB10" s="7"/>
      <c r="AC10" s="7"/>
      <c r="AD10" s="7"/>
      <c r="AE10" s="7"/>
      <c r="AF10" s="7"/>
      <c r="AG10" s="7"/>
      <c r="AH10" s="7"/>
      <c r="AI10" s="7"/>
      <c r="AJ10" s="7"/>
      <c r="AK10" s="7"/>
    </row>
    <row r="11" ht="15.75" hidden="1" customHeight="1" outlineLevel="1">
      <c r="A11" s="7"/>
      <c r="B11" s="7"/>
      <c r="C11" s="7"/>
      <c r="D11" s="7"/>
      <c r="E11" s="7"/>
      <c r="F11" s="2"/>
      <c r="G11" s="7"/>
      <c r="H11" s="2" t="s">
        <v>3074</v>
      </c>
      <c r="I11" s="7" t="s">
        <v>2196</v>
      </c>
      <c r="J11" s="30" t="s">
        <v>3065</v>
      </c>
      <c r="K11" s="288" t="s">
        <v>3075</v>
      </c>
      <c r="L11" s="183"/>
      <c r="M11" s="7"/>
      <c r="N11" s="7"/>
      <c r="O11" s="7"/>
      <c r="P11" s="7"/>
      <c r="Q11" s="7"/>
      <c r="R11" s="7"/>
      <c r="S11" s="7"/>
      <c r="T11" s="242"/>
      <c r="U11" s="7"/>
      <c r="V11" s="7"/>
      <c r="W11" s="185"/>
      <c r="X11" s="7"/>
      <c r="Y11" s="7"/>
      <c r="Z11" s="7"/>
      <c r="AA11" s="7"/>
      <c r="AB11" s="7"/>
      <c r="AC11" s="7"/>
      <c r="AD11" s="7"/>
      <c r="AE11" s="7"/>
      <c r="AF11" s="7"/>
      <c r="AG11" s="7"/>
      <c r="AH11" s="7"/>
      <c r="AI11" s="7"/>
      <c r="AJ11" s="7"/>
      <c r="AK11" s="7"/>
    </row>
    <row r="12" ht="15.75" hidden="1" customHeight="1" outlineLevel="1">
      <c r="A12" s="7"/>
      <c r="B12" s="7"/>
      <c r="C12" s="7"/>
      <c r="D12" s="7"/>
      <c r="E12" s="7"/>
      <c r="F12" s="2"/>
      <c r="G12" s="7"/>
      <c r="H12" s="7" t="s">
        <v>3076</v>
      </c>
      <c r="I12" s="7" t="s">
        <v>2200</v>
      </c>
      <c r="J12" s="30" t="s">
        <v>3068</v>
      </c>
      <c r="K12" s="288" t="s">
        <v>3077</v>
      </c>
      <c r="L12" s="183"/>
      <c r="M12" s="7"/>
      <c r="N12" s="7"/>
      <c r="O12" s="7"/>
      <c r="P12" s="7"/>
      <c r="Q12" s="7"/>
      <c r="R12" s="7"/>
      <c r="S12" s="7"/>
      <c r="T12" s="242"/>
      <c r="U12" s="7"/>
      <c r="V12" s="7"/>
      <c r="W12" s="185"/>
      <c r="X12" s="7"/>
      <c r="Y12" s="7"/>
      <c r="Z12" s="7"/>
      <c r="AA12" s="7"/>
      <c r="AB12" s="7"/>
      <c r="AC12" s="7"/>
      <c r="AD12" s="7"/>
      <c r="AE12" s="7"/>
      <c r="AF12" s="7"/>
      <c r="AG12" s="7"/>
      <c r="AH12" s="7"/>
      <c r="AI12" s="7"/>
      <c r="AJ12" s="7"/>
      <c r="AK12" s="7"/>
    </row>
    <row r="13" ht="15.75" hidden="1" customHeight="1" outlineLevel="1">
      <c r="A13" s="7"/>
      <c r="B13" s="7"/>
      <c r="C13" s="7"/>
      <c r="D13" s="7"/>
      <c r="E13" s="7" t="s">
        <v>2291</v>
      </c>
      <c r="F13" s="2" t="s">
        <v>2180</v>
      </c>
      <c r="G13" s="7" t="s">
        <v>2293</v>
      </c>
      <c r="I13" s="7"/>
      <c r="J13" s="30" t="s">
        <v>3078</v>
      </c>
      <c r="K13" s="288"/>
      <c r="L13" s="183"/>
      <c r="M13" s="7"/>
      <c r="N13" s="7"/>
      <c r="O13" s="7"/>
      <c r="P13" s="7"/>
      <c r="Q13" s="7"/>
      <c r="R13" s="7"/>
      <c r="S13" s="7"/>
      <c r="T13" s="242"/>
      <c r="U13" s="7"/>
      <c r="V13" s="7"/>
      <c r="W13" s="185"/>
      <c r="X13" s="7"/>
      <c r="Y13" s="7"/>
      <c r="Z13" s="7"/>
      <c r="AA13" s="7"/>
      <c r="AB13" s="7"/>
      <c r="AC13" s="7"/>
      <c r="AD13" s="7"/>
      <c r="AE13" s="7"/>
      <c r="AF13" s="7"/>
      <c r="AG13" s="7"/>
      <c r="AH13" s="7"/>
      <c r="AI13" s="7"/>
      <c r="AJ13" s="7"/>
      <c r="AK13" s="7"/>
    </row>
    <row r="14" ht="15.75" hidden="1" customHeight="1" outlineLevel="1">
      <c r="A14" s="7"/>
      <c r="B14" s="7"/>
      <c r="C14" s="7"/>
      <c r="D14" s="7"/>
      <c r="E14" s="7"/>
      <c r="F14" s="2"/>
      <c r="G14" s="7"/>
      <c r="H14" s="2" t="s">
        <v>3079</v>
      </c>
      <c r="I14" s="7" t="s">
        <v>2295</v>
      </c>
      <c r="J14" s="30" t="s">
        <v>2296</v>
      </c>
      <c r="K14" s="288"/>
      <c r="L14" s="183"/>
      <c r="M14" s="7"/>
      <c r="N14" s="7"/>
      <c r="O14" s="7"/>
      <c r="P14" s="7"/>
      <c r="Q14" s="7"/>
      <c r="R14" s="7"/>
      <c r="S14" s="7"/>
      <c r="T14" s="242"/>
      <c r="U14" s="7"/>
      <c r="V14" s="7"/>
      <c r="W14" s="185"/>
      <c r="X14" s="7"/>
      <c r="Y14" s="7"/>
      <c r="Z14" s="7"/>
      <c r="AA14" s="7"/>
      <c r="AB14" s="7"/>
      <c r="AC14" s="7"/>
      <c r="AD14" s="7"/>
      <c r="AE14" s="7"/>
      <c r="AF14" s="7"/>
      <c r="AG14" s="7"/>
      <c r="AH14" s="7"/>
      <c r="AI14" s="7"/>
      <c r="AJ14" s="7"/>
      <c r="AK14" s="7"/>
    </row>
    <row r="15" ht="15.75" hidden="1" customHeight="1" outlineLevel="1">
      <c r="A15" s="7"/>
      <c r="B15" s="7"/>
      <c r="C15" s="7"/>
      <c r="D15" s="7"/>
      <c r="E15" s="7"/>
      <c r="F15" s="2"/>
      <c r="G15" s="7"/>
      <c r="H15" s="2" t="s">
        <v>3080</v>
      </c>
      <c r="I15" s="7" t="s">
        <v>2298</v>
      </c>
      <c r="J15" s="30" t="s">
        <v>2299</v>
      </c>
      <c r="K15" s="288"/>
      <c r="L15" s="183"/>
      <c r="M15" s="7"/>
      <c r="N15" s="7"/>
      <c r="O15" s="7"/>
      <c r="P15" s="7"/>
      <c r="Q15" s="7"/>
      <c r="R15" s="7"/>
      <c r="S15" s="7"/>
      <c r="T15" s="242"/>
      <c r="U15" s="7"/>
      <c r="V15" s="7"/>
      <c r="W15" s="185"/>
      <c r="X15" s="7"/>
      <c r="Y15" s="7"/>
      <c r="Z15" s="7"/>
      <c r="AA15" s="7"/>
      <c r="AB15" s="7"/>
      <c r="AC15" s="7"/>
      <c r="AD15" s="7"/>
      <c r="AE15" s="7"/>
      <c r="AF15" s="7"/>
      <c r="AG15" s="7"/>
      <c r="AH15" s="7"/>
      <c r="AI15" s="7"/>
      <c r="AJ15" s="7"/>
      <c r="AK15" s="7"/>
    </row>
    <row r="16" ht="15.75" hidden="1" customHeight="1" outlineLevel="1">
      <c r="A16" s="7"/>
      <c r="B16" s="7"/>
      <c r="C16" s="7"/>
      <c r="D16" s="7"/>
      <c r="E16" s="7"/>
      <c r="F16" s="2"/>
      <c r="G16" s="7"/>
      <c r="H16" s="2" t="s">
        <v>3081</v>
      </c>
      <c r="I16" s="7" t="s">
        <v>2295</v>
      </c>
      <c r="J16" s="30" t="s">
        <v>2301</v>
      </c>
      <c r="K16" s="288"/>
      <c r="L16" s="183"/>
      <c r="M16" s="7"/>
      <c r="N16" s="7"/>
      <c r="O16" s="7"/>
      <c r="P16" s="7"/>
      <c r="Q16" s="7"/>
      <c r="R16" s="7"/>
      <c r="S16" s="7"/>
      <c r="T16" s="242"/>
      <c r="U16" s="7"/>
      <c r="V16" s="7"/>
      <c r="W16" s="185"/>
      <c r="X16" s="7"/>
      <c r="Y16" s="7"/>
      <c r="Z16" s="7"/>
      <c r="AA16" s="7"/>
      <c r="AB16" s="7"/>
      <c r="AC16" s="7"/>
      <c r="AD16" s="7"/>
      <c r="AE16" s="7"/>
      <c r="AF16" s="7"/>
      <c r="AG16" s="7"/>
      <c r="AH16" s="7"/>
      <c r="AI16" s="7"/>
      <c r="AJ16" s="7"/>
      <c r="AK16" s="7"/>
    </row>
    <row r="17" ht="15.75" hidden="1" customHeight="1" outlineLevel="1">
      <c r="A17" s="7"/>
      <c r="B17" s="7"/>
      <c r="C17" s="7"/>
      <c r="D17" s="7"/>
      <c r="E17" s="7"/>
      <c r="G17" s="7"/>
      <c r="I17" s="7" t="s">
        <v>2302</v>
      </c>
      <c r="J17" s="30" t="s">
        <v>2303</v>
      </c>
      <c r="K17" s="288"/>
      <c r="L17" s="183"/>
      <c r="M17" s="7"/>
      <c r="N17" s="7"/>
      <c r="O17" s="7"/>
      <c r="P17" s="7"/>
      <c r="Q17" s="7"/>
      <c r="R17" s="7"/>
      <c r="S17" s="7"/>
      <c r="T17" s="242"/>
      <c r="U17" s="7"/>
      <c r="V17" s="7"/>
      <c r="W17" s="185"/>
      <c r="X17" s="7"/>
      <c r="Y17" s="7"/>
      <c r="Z17" s="7"/>
      <c r="AA17" s="7"/>
      <c r="AB17" s="7"/>
      <c r="AC17" s="7"/>
      <c r="AD17" s="7"/>
      <c r="AE17" s="7"/>
      <c r="AF17" s="7"/>
      <c r="AG17" s="7"/>
      <c r="AH17" s="7"/>
      <c r="AI17" s="7"/>
      <c r="AJ17" s="7"/>
      <c r="AK17" s="7"/>
    </row>
    <row r="18" ht="15.75" hidden="1" customHeight="1" outlineLevel="1">
      <c r="A18" s="7"/>
      <c r="B18" s="7"/>
      <c r="C18" s="7"/>
      <c r="D18" s="7"/>
      <c r="E18" s="7"/>
      <c r="F18" s="2"/>
      <c r="G18" s="7"/>
      <c r="H18" s="2" t="s">
        <v>3082</v>
      </c>
      <c r="I18" s="7" t="s">
        <v>2305</v>
      </c>
      <c r="J18" s="30" t="s">
        <v>2306</v>
      </c>
      <c r="K18" s="288"/>
      <c r="L18" s="183"/>
      <c r="M18" s="7"/>
      <c r="N18" s="7"/>
      <c r="O18" s="7"/>
      <c r="P18" s="7"/>
      <c r="Q18" s="7"/>
      <c r="R18" s="7"/>
      <c r="S18" s="7"/>
      <c r="T18" s="242"/>
      <c r="U18" s="7"/>
      <c r="V18" s="7"/>
      <c r="W18" s="185"/>
      <c r="X18" s="7"/>
      <c r="Y18" s="7"/>
      <c r="Z18" s="7"/>
      <c r="AA18" s="7"/>
      <c r="AB18" s="7"/>
      <c r="AC18" s="7"/>
      <c r="AD18" s="7"/>
      <c r="AE18" s="7"/>
      <c r="AF18" s="7"/>
      <c r="AG18" s="7"/>
      <c r="AH18" s="7"/>
      <c r="AI18" s="7"/>
      <c r="AJ18" s="7"/>
      <c r="AK18" s="7"/>
    </row>
    <row r="19" ht="15.75" customHeight="1" collapsed="1">
      <c r="A19" s="7" t="s">
        <v>95</v>
      </c>
      <c r="B19" s="7" t="s">
        <v>690</v>
      </c>
      <c r="C19" s="7" t="str">
        <f>A19&amp;"_"&amp;B19</f>
        <v>PS_Food Chilling or Freezing using Liquid Carbon Dioxide</v>
      </c>
      <c r="D19" s="7"/>
      <c r="E19" s="7"/>
      <c r="F19" s="7"/>
      <c r="G19" s="7"/>
      <c r="H19" s="7"/>
      <c r="I19" s="7"/>
      <c r="J19" s="30"/>
      <c r="K19" s="288"/>
      <c r="L19" s="183"/>
      <c r="M19" s="30"/>
      <c r="N19" s="30"/>
      <c r="O19" s="30" t="s">
        <v>2626</v>
      </c>
      <c r="P19" s="7"/>
      <c r="Q19" s="7"/>
      <c r="R19" s="7"/>
      <c r="S19" s="7"/>
      <c r="T19" s="242"/>
      <c r="U19" s="7"/>
      <c r="V19" s="7"/>
      <c r="W19" s="185"/>
      <c r="X19" s="7"/>
      <c r="Y19" s="7"/>
      <c r="Z19" s="7"/>
      <c r="AA19" s="7"/>
      <c r="AB19" s="7"/>
      <c r="AC19" s="7"/>
      <c r="AD19" s="7"/>
      <c r="AE19" s="7"/>
      <c r="AF19" s="7"/>
      <c r="AG19" s="7"/>
      <c r="AH19" s="7"/>
      <c r="AI19" s="7"/>
      <c r="AJ19" s="7"/>
      <c r="AK19" s="7"/>
    </row>
    <row r="20" ht="15.75" hidden="1" customHeight="1" outlineLevel="1">
      <c r="A20" s="7"/>
      <c r="B20" s="7"/>
      <c r="C20" s="7"/>
      <c r="D20" s="7"/>
      <c r="E20" s="7" t="s">
        <v>2179</v>
      </c>
      <c r="F20" s="7" t="s">
        <v>2180</v>
      </c>
      <c r="G20" s="7" t="s">
        <v>2183</v>
      </c>
      <c r="H20" s="7"/>
      <c r="I20" s="7"/>
      <c r="J20" s="30" t="s">
        <v>3083</v>
      </c>
      <c r="K20" s="288"/>
      <c r="L20" s="183"/>
      <c r="M20" s="7"/>
      <c r="N20" s="7"/>
      <c r="O20" s="7"/>
      <c r="P20" s="7"/>
      <c r="Q20" s="7"/>
      <c r="R20" s="7"/>
      <c r="S20" s="7"/>
      <c r="T20" s="242"/>
      <c r="U20" s="7"/>
      <c r="V20" s="7"/>
      <c r="W20" s="185"/>
      <c r="X20" s="7"/>
      <c r="Y20" s="7"/>
      <c r="Z20" s="7"/>
      <c r="AA20" s="7"/>
      <c r="AB20" s="7"/>
      <c r="AC20" s="7"/>
      <c r="AD20" s="7"/>
      <c r="AE20" s="7"/>
      <c r="AF20" s="7"/>
      <c r="AG20" s="7"/>
      <c r="AH20" s="7"/>
      <c r="AI20" s="7"/>
      <c r="AJ20" s="7"/>
      <c r="AK20" s="7"/>
    </row>
    <row r="21" ht="15.75" hidden="1" customHeight="1" outlineLevel="1">
      <c r="A21" s="7"/>
      <c r="B21" s="7"/>
      <c r="C21" s="7"/>
      <c r="D21" s="7"/>
      <c r="E21" s="7"/>
      <c r="F21" s="7"/>
      <c r="G21" s="7"/>
      <c r="I21" s="7" t="s">
        <v>2187</v>
      </c>
      <c r="J21" s="30" t="s">
        <v>3062</v>
      </c>
      <c r="K21" s="288"/>
      <c r="L21" s="183"/>
      <c r="M21" s="7"/>
      <c r="N21" s="7"/>
      <c r="O21" s="7"/>
      <c r="P21" s="7"/>
      <c r="Q21" s="7"/>
      <c r="R21" s="7"/>
      <c r="S21" s="7"/>
      <c r="T21" s="242"/>
      <c r="U21" s="7"/>
      <c r="V21" s="7"/>
      <c r="W21" s="185"/>
      <c r="X21" s="7"/>
      <c r="Y21" s="7"/>
      <c r="Z21" s="7"/>
      <c r="AA21" s="7"/>
      <c r="AB21" s="7"/>
      <c r="AC21" s="7"/>
      <c r="AD21" s="7"/>
      <c r="AE21" s="7"/>
      <c r="AF21" s="7"/>
      <c r="AG21" s="7"/>
      <c r="AH21" s="7"/>
      <c r="AI21" s="7"/>
      <c r="AJ21" s="7"/>
      <c r="AK21" s="7"/>
    </row>
    <row r="22" ht="15.75" hidden="1" customHeight="1" outlineLevel="1">
      <c r="A22" s="7"/>
      <c r="B22" s="7"/>
      <c r="C22" s="7"/>
      <c r="D22" s="7"/>
      <c r="E22" s="7"/>
      <c r="F22" s="7"/>
      <c r="G22" s="7"/>
      <c r="H22" s="7"/>
      <c r="I22" s="7" t="s">
        <v>2192</v>
      </c>
      <c r="J22" s="30" t="s">
        <v>3063</v>
      </c>
      <c r="K22" s="288"/>
      <c r="L22" s="183"/>
      <c r="M22" s="7"/>
      <c r="N22" s="7"/>
      <c r="O22" s="7"/>
      <c r="P22" s="7"/>
      <c r="Q22" s="7"/>
      <c r="R22" s="7"/>
      <c r="S22" s="7"/>
      <c r="T22" s="242"/>
      <c r="U22" s="7"/>
      <c r="V22" s="7"/>
      <c r="W22" s="185"/>
      <c r="X22" s="7"/>
      <c r="Y22" s="7"/>
      <c r="Z22" s="7"/>
      <c r="AA22" s="7"/>
      <c r="AB22" s="7"/>
      <c r="AC22" s="7"/>
      <c r="AD22" s="7"/>
      <c r="AE22" s="7"/>
      <c r="AF22" s="7"/>
      <c r="AG22" s="7"/>
      <c r="AH22" s="7"/>
      <c r="AI22" s="7"/>
      <c r="AJ22" s="7"/>
      <c r="AK22" s="7"/>
    </row>
    <row r="23" ht="15.75" hidden="1" customHeight="1" outlineLevel="1">
      <c r="A23" s="7"/>
      <c r="B23" s="7"/>
      <c r="C23" s="7"/>
      <c r="D23" s="7"/>
      <c r="E23" s="7"/>
      <c r="F23" s="7"/>
      <c r="G23" s="7"/>
      <c r="H23" s="7"/>
      <c r="I23" s="7" t="s">
        <v>2196</v>
      </c>
      <c r="J23" s="30" t="s">
        <v>3065</v>
      </c>
      <c r="K23" s="288"/>
      <c r="L23" s="183"/>
      <c r="M23" s="7"/>
      <c r="N23" s="7"/>
      <c r="O23" s="7"/>
      <c r="P23" s="7"/>
      <c r="Q23" s="7"/>
      <c r="R23" s="7"/>
      <c r="S23" s="7"/>
      <c r="T23" s="242"/>
      <c r="U23" s="7"/>
      <c r="V23" s="7"/>
      <c r="W23" s="185"/>
      <c r="X23" s="7"/>
      <c r="Y23" s="7"/>
      <c r="Z23" s="7"/>
      <c r="AA23" s="7"/>
      <c r="AB23" s="7"/>
      <c r="AC23" s="7"/>
      <c r="AD23" s="7"/>
      <c r="AE23" s="7"/>
      <c r="AF23" s="7"/>
      <c r="AG23" s="7"/>
      <c r="AH23" s="7"/>
      <c r="AI23" s="7"/>
      <c r="AJ23" s="7"/>
      <c r="AK23" s="7"/>
    </row>
    <row r="24" ht="15.75" hidden="1" customHeight="1" outlineLevel="1">
      <c r="A24" s="7"/>
      <c r="B24" s="7"/>
      <c r="C24" s="7"/>
      <c r="D24" s="7"/>
      <c r="E24" s="7"/>
      <c r="F24" s="7"/>
      <c r="G24" s="7"/>
      <c r="H24" s="7"/>
      <c r="I24" s="7" t="s">
        <v>2200</v>
      </c>
      <c r="J24" s="30" t="s">
        <v>3068</v>
      </c>
      <c r="K24" s="288"/>
      <c r="L24" s="183"/>
      <c r="M24" s="7"/>
      <c r="N24" s="7"/>
      <c r="O24" s="7"/>
      <c r="P24" s="7"/>
      <c r="Q24" s="7"/>
      <c r="R24" s="7"/>
      <c r="S24" s="7"/>
      <c r="T24" s="242"/>
      <c r="U24" s="7"/>
      <c r="V24" s="7"/>
      <c r="W24" s="185"/>
      <c r="X24" s="7"/>
      <c r="Y24" s="7"/>
      <c r="Z24" s="7"/>
      <c r="AA24" s="7"/>
      <c r="AB24" s="7"/>
      <c r="AC24" s="7"/>
      <c r="AD24" s="7"/>
      <c r="AE24" s="7"/>
      <c r="AF24" s="7"/>
      <c r="AG24" s="7"/>
      <c r="AH24" s="7"/>
      <c r="AI24" s="7"/>
      <c r="AJ24" s="7"/>
      <c r="AK24" s="7"/>
    </row>
    <row r="25" ht="15.75" hidden="1" customHeight="1" outlineLevel="1">
      <c r="A25" s="7"/>
      <c r="B25" s="7"/>
      <c r="C25" s="7"/>
      <c r="D25" s="7"/>
      <c r="E25" s="7" t="s">
        <v>2225</v>
      </c>
      <c r="F25" s="2" t="s">
        <v>2226</v>
      </c>
      <c r="G25" s="7" t="s">
        <v>2229</v>
      </c>
      <c r="I25" s="7"/>
      <c r="J25" s="30" t="s">
        <v>3084</v>
      </c>
      <c r="K25" s="288"/>
      <c r="L25" s="183"/>
      <c r="M25" s="7"/>
      <c r="N25" s="7"/>
      <c r="O25" s="7"/>
      <c r="P25" s="7"/>
      <c r="Q25" s="7"/>
      <c r="R25" s="7"/>
      <c r="S25" s="7"/>
      <c r="T25" s="242"/>
      <c r="U25" s="7"/>
      <c r="V25" s="7"/>
      <c r="W25" s="185"/>
      <c r="X25" s="7"/>
      <c r="Y25" s="7"/>
      <c r="Z25" s="7"/>
      <c r="AA25" s="7"/>
      <c r="AB25" s="7"/>
      <c r="AC25" s="7"/>
      <c r="AD25" s="7"/>
      <c r="AE25" s="7"/>
      <c r="AF25" s="7"/>
      <c r="AG25" s="7"/>
      <c r="AH25" s="7"/>
      <c r="AI25" s="7"/>
      <c r="AJ25" s="7"/>
      <c r="AK25" s="7"/>
    </row>
    <row r="26" ht="15.75" hidden="1" customHeight="1" outlineLevel="1">
      <c r="A26" s="7"/>
      <c r="B26" s="7"/>
      <c r="C26" s="7"/>
      <c r="D26" s="7"/>
      <c r="E26" s="7"/>
      <c r="F26" s="7"/>
      <c r="G26" s="7"/>
      <c r="I26" s="7" t="s">
        <v>2187</v>
      </c>
      <c r="J26" s="30" t="s">
        <v>3062</v>
      </c>
      <c r="K26" s="288"/>
      <c r="L26" s="183"/>
      <c r="M26" s="7"/>
      <c r="N26" s="7"/>
      <c r="O26" s="7"/>
      <c r="P26" s="7"/>
      <c r="Q26" s="7"/>
      <c r="R26" s="7"/>
      <c r="S26" s="7"/>
      <c r="T26" s="242"/>
      <c r="U26" s="7"/>
      <c r="V26" s="7"/>
      <c r="W26" s="185"/>
      <c r="X26" s="7"/>
      <c r="Y26" s="7"/>
      <c r="Z26" s="7"/>
      <c r="AA26" s="7"/>
      <c r="AB26" s="7"/>
      <c r="AC26" s="7"/>
      <c r="AD26" s="7"/>
      <c r="AE26" s="7"/>
      <c r="AF26" s="7"/>
      <c r="AG26" s="7"/>
      <c r="AH26" s="7"/>
      <c r="AI26" s="7"/>
      <c r="AJ26" s="7"/>
      <c r="AK26" s="7"/>
    </row>
    <row r="27" ht="15.75" hidden="1" customHeight="1" outlineLevel="1">
      <c r="A27" s="7"/>
      <c r="B27" s="7"/>
      <c r="C27" s="7"/>
      <c r="D27" s="7"/>
      <c r="E27" s="7"/>
      <c r="F27" s="7"/>
      <c r="G27" s="7"/>
      <c r="I27" s="7" t="s">
        <v>2192</v>
      </c>
      <c r="J27" s="30" t="s">
        <v>3063</v>
      </c>
      <c r="K27" s="288"/>
      <c r="L27" s="183"/>
      <c r="M27" s="7"/>
      <c r="N27" s="7"/>
      <c r="O27" s="7"/>
      <c r="P27" s="7"/>
      <c r="Q27" s="7"/>
      <c r="R27" s="7"/>
      <c r="S27" s="7"/>
      <c r="T27" s="242"/>
      <c r="U27" s="7"/>
      <c r="V27" s="7"/>
      <c r="W27" s="185"/>
      <c r="X27" s="7"/>
      <c r="Y27" s="7"/>
      <c r="Z27" s="7"/>
      <c r="AA27" s="7"/>
      <c r="AB27" s="7"/>
      <c r="AC27" s="7"/>
      <c r="AD27" s="7"/>
      <c r="AE27" s="7"/>
      <c r="AF27" s="7"/>
      <c r="AG27" s="7"/>
      <c r="AH27" s="7"/>
      <c r="AI27" s="7"/>
      <c r="AJ27" s="7"/>
      <c r="AK27" s="7"/>
    </row>
    <row r="28" ht="15.75" hidden="1" customHeight="1" outlineLevel="1">
      <c r="A28" s="7"/>
      <c r="B28" s="7"/>
      <c r="C28" s="7"/>
      <c r="D28" s="7"/>
      <c r="E28" s="7"/>
      <c r="F28" s="7"/>
      <c r="G28" s="7"/>
      <c r="I28" s="7" t="s">
        <v>2196</v>
      </c>
      <c r="J28" s="30" t="s">
        <v>3065</v>
      </c>
      <c r="K28" s="288"/>
      <c r="L28" s="183"/>
      <c r="M28" s="7"/>
      <c r="N28" s="7"/>
      <c r="O28" s="7"/>
      <c r="P28" s="7"/>
      <c r="Q28" s="7"/>
      <c r="R28" s="7"/>
      <c r="S28" s="7"/>
      <c r="T28" s="242"/>
      <c r="U28" s="7"/>
      <c r="V28" s="7"/>
      <c r="W28" s="185"/>
      <c r="X28" s="7"/>
      <c r="Y28" s="7"/>
      <c r="Z28" s="7"/>
      <c r="AA28" s="7"/>
      <c r="AB28" s="7"/>
      <c r="AC28" s="7"/>
      <c r="AD28" s="7"/>
      <c r="AE28" s="7"/>
      <c r="AF28" s="7"/>
      <c r="AG28" s="7"/>
      <c r="AH28" s="7"/>
      <c r="AI28" s="7"/>
      <c r="AJ28" s="7"/>
      <c r="AK28" s="7"/>
    </row>
    <row r="29" ht="15.75" hidden="1" customHeight="1" outlineLevel="1">
      <c r="A29" s="7"/>
      <c r="B29" s="7"/>
      <c r="C29" s="7"/>
      <c r="D29" s="7"/>
      <c r="E29" s="7"/>
      <c r="F29" s="7"/>
      <c r="G29" s="7"/>
      <c r="H29" s="7"/>
      <c r="I29" s="7" t="s">
        <v>2200</v>
      </c>
      <c r="J29" s="30" t="s">
        <v>3068</v>
      </c>
      <c r="K29" s="288"/>
      <c r="L29" s="183"/>
      <c r="M29" s="7"/>
      <c r="N29" s="7"/>
      <c r="O29" s="7"/>
      <c r="P29" s="7"/>
      <c r="Q29" s="7"/>
      <c r="R29" s="7"/>
      <c r="S29" s="7"/>
      <c r="T29" s="242"/>
      <c r="U29" s="7"/>
      <c r="V29" s="7"/>
      <c r="W29" s="185"/>
      <c r="X29" s="7"/>
      <c r="Y29" s="7"/>
      <c r="Z29" s="7"/>
      <c r="AA29" s="7"/>
      <c r="AB29" s="7"/>
      <c r="AC29" s="7"/>
      <c r="AD29" s="7"/>
      <c r="AE29" s="7"/>
      <c r="AF29" s="7"/>
      <c r="AG29" s="7"/>
      <c r="AH29" s="7"/>
      <c r="AI29" s="7"/>
      <c r="AJ29" s="7"/>
      <c r="AK29" s="7"/>
    </row>
    <row r="30" ht="15.75" hidden="1" customHeight="1" outlineLevel="1">
      <c r="A30" s="7"/>
      <c r="B30" s="7"/>
      <c r="C30" s="7"/>
      <c r="D30" s="7"/>
      <c r="E30" s="7" t="s">
        <v>3085</v>
      </c>
      <c r="F30" s="7"/>
      <c r="G30" s="7" t="s">
        <v>3086</v>
      </c>
      <c r="H30" s="7"/>
      <c r="I30" s="7"/>
      <c r="J30" s="30"/>
      <c r="K30" s="288"/>
      <c r="L30" s="183"/>
      <c r="M30" s="7"/>
      <c r="N30" s="7"/>
      <c r="O30" s="7"/>
      <c r="P30" s="7"/>
      <c r="Q30" s="7"/>
      <c r="R30" s="7"/>
      <c r="S30" s="7"/>
      <c r="T30" s="242"/>
      <c r="U30" s="7"/>
      <c r="V30" s="7"/>
      <c r="W30" s="185"/>
      <c r="X30" s="7"/>
      <c r="Y30" s="7"/>
      <c r="Z30" s="7"/>
      <c r="AA30" s="7"/>
      <c r="AB30" s="7"/>
      <c r="AC30" s="7"/>
      <c r="AD30" s="7"/>
      <c r="AE30" s="7"/>
      <c r="AF30" s="7"/>
      <c r="AG30" s="7"/>
      <c r="AH30" s="7"/>
      <c r="AI30" s="7"/>
      <c r="AJ30" s="7"/>
      <c r="AK30" s="7"/>
    </row>
    <row r="31" ht="15.75" hidden="1" customHeight="1" outlineLevel="1">
      <c r="A31" s="7"/>
      <c r="B31" s="7"/>
      <c r="C31" s="7"/>
      <c r="D31" s="7"/>
      <c r="E31" s="7"/>
      <c r="F31" s="7"/>
      <c r="G31" s="7"/>
      <c r="H31" s="7"/>
      <c r="I31" s="7" t="s">
        <v>2349</v>
      </c>
      <c r="J31" s="30" t="s">
        <v>3087</v>
      </c>
      <c r="K31" s="191" t="s">
        <v>3088</v>
      </c>
      <c r="L31" s="183" t="s">
        <v>3089</v>
      </c>
      <c r="M31" s="7"/>
      <c r="N31" s="7"/>
      <c r="O31" s="7"/>
      <c r="P31" s="7"/>
      <c r="Q31" s="7"/>
      <c r="R31" s="7"/>
      <c r="S31" s="7"/>
      <c r="T31" s="242"/>
      <c r="U31" s="7"/>
      <c r="V31" s="7"/>
      <c r="W31" s="185"/>
      <c r="X31" s="7"/>
      <c r="Y31" s="7"/>
      <c r="Z31" s="7"/>
      <c r="AA31" s="7"/>
      <c r="AB31" s="7"/>
      <c r="AC31" s="7"/>
      <c r="AD31" s="7"/>
      <c r="AE31" s="7"/>
      <c r="AF31" s="7"/>
      <c r="AG31" s="7"/>
      <c r="AH31" s="7"/>
      <c r="AI31" s="7"/>
      <c r="AJ31" s="7"/>
      <c r="AK31" s="7"/>
    </row>
    <row r="32" ht="15.75" customHeight="1" collapsed="1">
      <c r="A32" s="7" t="s">
        <v>95</v>
      </c>
      <c r="B32" s="2" t="s">
        <v>693</v>
      </c>
      <c r="C32" s="7" t="str">
        <f>A32&amp;"_"&amp;B32</f>
        <v>PS_Operate Natural Gas Boilers</v>
      </c>
      <c r="D32" s="7"/>
      <c r="E32" s="7"/>
      <c r="F32" s="7"/>
      <c r="G32" s="7"/>
      <c r="H32" s="7"/>
      <c r="I32" s="7"/>
      <c r="J32" s="30"/>
      <c r="K32" s="288"/>
      <c r="L32" s="191"/>
      <c r="M32" s="2"/>
      <c r="N32" s="2"/>
      <c r="O32" s="2"/>
      <c r="P32" s="31"/>
      <c r="Q32" s="31"/>
      <c r="R32" s="31"/>
      <c r="S32" s="31"/>
      <c r="T32" s="31"/>
      <c r="U32" s="2"/>
      <c r="V32" s="2"/>
      <c r="W32" s="28"/>
      <c r="X32" s="2"/>
      <c r="Y32" s="2"/>
      <c r="Z32" s="2"/>
      <c r="AA32" s="2"/>
      <c r="AB32" s="2"/>
      <c r="AC32" s="2"/>
      <c r="AD32" s="2"/>
      <c r="AE32" s="2"/>
      <c r="AF32" s="2"/>
      <c r="AG32" s="2"/>
      <c r="AH32" s="2"/>
      <c r="AI32" s="2"/>
      <c r="AJ32" s="2"/>
      <c r="AK32" s="2"/>
    </row>
    <row r="33" ht="15.75" hidden="1" customHeight="1" outlineLevel="1">
      <c r="A33" s="7"/>
      <c r="C33" s="7"/>
      <c r="E33" s="2" t="s">
        <v>2307</v>
      </c>
      <c r="F33" s="2" t="s">
        <v>2180</v>
      </c>
      <c r="G33" s="7" t="s">
        <v>2310</v>
      </c>
      <c r="H33" s="7"/>
      <c r="I33" s="7"/>
      <c r="J33" s="2" t="s">
        <v>3090</v>
      </c>
      <c r="K33" s="288"/>
      <c r="L33" s="191"/>
      <c r="P33" s="31"/>
      <c r="Q33" s="31"/>
      <c r="R33" s="31"/>
      <c r="S33" s="31"/>
      <c r="T33" s="31"/>
      <c r="W33" s="28"/>
    </row>
    <row r="34" ht="15.75" hidden="1" customHeight="1" outlineLevel="1">
      <c r="A34" s="7"/>
      <c r="B34" s="2"/>
      <c r="C34" s="7"/>
      <c r="D34" s="378"/>
      <c r="E34" s="378"/>
      <c r="F34" s="2"/>
      <c r="G34" s="7"/>
      <c r="H34" s="7"/>
      <c r="I34" s="7" t="s">
        <v>2313</v>
      </c>
      <c r="J34" s="2" t="s">
        <v>3091</v>
      </c>
      <c r="K34" s="191" t="s">
        <v>2623</v>
      </c>
      <c r="L34" s="191" t="s">
        <v>2624</v>
      </c>
      <c r="P34" s="31"/>
      <c r="Q34" s="31"/>
      <c r="R34" s="31"/>
      <c r="S34" s="31"/>
      <c r="T34" s="31"/>
      <c r="W34" s="28"/>
    </row>
    <row r="35" ht="15.75" hidden="1" customHeight="1" outlineLevel="1">
      <c r="A35" s="7"/>
      <c r="B35" s="2"/>
      <c r="C35" s="7"/>
      <c r="D35" s="378"/>
      <c r="E35" s="378"/>
      <c r="F35" s="2"/>
      <c r="G35" s="7"/>
      <c r="H35" s="7"/>
      <c r="I35" s="7" t="s">
        <v>2316</v>
      </c>
      <c r="J35" s="2" t="s">
        <v>3092</v>
      </c>
      <c r="K35" s="191" t="s">
        <v>2623</v>
      </c>
      <c r="L35" s="191" t="s">
        <v>2624</v>
      </c>
      <c r="P35" s="31"/>
      <c r="Q35" s="31"/>
      <c r="R35" s="31"/>
      <c r="S35" s="31"/>
      <c r="T35" s="31"/>
      <c r="W35" s="28"/>
    </row>
    <row r="36" ht="15.75" hidden="1" customHeight="1" outlineLevel="1">
      <c r="A36" s="7"/>
      <c r="B36" s="2"/>
      <c r="C36" s="7"/>
      <c r="D36" s="7"/>
      <c r="E36" s="7" t="s">
        <v>3093</v>
      </c>
      <c r="F36" s="2" t="s">
        <v>2226</v>
      </c>
      <c r="G36" s="7" t="s">
        <v>3094</v>
      </c>
      <c r="H36" s="7"/>
      <c r="I36" s="7"/>
      <c r="J36" s="2" t="s">
        <v>3095</v>
      </c>
      <c r="K36" s="191"/>
      <c r="L36" s="191"/>
      <c r="P36" s="31"/>
      <c r="Q36" s="31"/>
      <c r="R36" s="31"/>
      <c r="S36" s="31"/>
      <c r="T36" s="31"/>
      <c r="W36" s="28"/>
    </row>
    <row r="37" ht="15.75" hidden="1" customHeight="1" outlineLevel="1">
      <c r="A37" s="7"/>
      <c r="B37" s="2"/>
      <c r="C37" s="7"/>
      <c r="D37" s="7"/>
      <c r="E37" s="7"/>
      <c r="F37" s="2"/>
      <c r="G37" s="7"/>
      <c r="I37" s="7" t="s">
        <v>2263</v>
      </c>
      <c r="J37" s="2" t="s">
        <v>3096</v>
      </c>
      <c r="K37" s="191"/>
      <c r="L37" s="191"/>
      <c r="P37" s="31"/>
      <c r="Q37" s="31"/>
      <c r="R37" s="31"/>
      <c r="S37" s="31"/>
      <c r="T37" s="31"/>
      <c r="W37" s="28"/>
    </row>
    <row r="38" ht="15.75" hidden="1" customHeight="1" outlineLevel="1">
      <c r="A38" s="7"/>
      <c r="B38" s="2"/>
      <c r="C38" s="7"/>
      <c r="D38" s="7"/>
      <c r="E38" s="7"/>
      <c r="G38" s="7"/>
      <c r="I38" s="7" t="s">
        <v>2265</v>
      </c>
      <c r="J38" s="2" t="s">
        <v>3096</v>
      </c>
      <c r="K38" s="191"/>
      <c r="L38" s="191"/>
      <c r="P38" s="31"/>
      <c r="Q38" s="31"/>
      <c r="R38" s="31"/>
      <c r="S38" s="31"/>
      <c r="T38" s="31"/>
      <c r="W38" s="28"/>
    </row>
    <row r="39" ht="15.75" hidden="1" customHeight="1" outlineLevel="1">
      <c r="A39" s="7"/>
      <c r="B39" s="2"/>
      <c r="C39" s="7"/>
      <c r="D39" s="7"/>
      <c r="E39" s="7"/>
      <c r="G39" s="7"/>
      <c r="I39" s="7" t="s">
        <v>2268</v>
      </c>
      <c r="J39" s="2" t="s">
        <v>3097</v>
      </c>
      <c r="K39" s="191"/>
      <c r="L39" s="191"/>
      <c r="P39" s="31"/>
      <c r="Q39" s="31"/>
      <c r="R39" s="31"/>
      <c r="S39" s="31"/>
      <c r="T39" s="31"/>
      <c r="W39" s="28"/>
    </row>
    <row r="40" ht="15.75" hidden="1" customHeight="1" outlineLevel="1">
      <c r="A40" s="7"/>
      <c r="B40" s="2"/>
      <c r="C40" s="7"/>
      <c r="D40" s="7"/>
      <c r="E40" s="7" t="s">
        <v>2282</v>
      </c>
      <c r="F40" s="2" t="s">
        <v>2226</v>
      </c>
      <c r="G40" s="7" t="s">
        <v>2284</v>
      </c>
      <c r="I40" s="7"/>
      <c r="J40" s="2" t="s">
        <v>3098</v>
      </c>
      <c r="K40" s="191"/>
      <c r="L40" s="191"/>
      <c r="P40" s="31"/>
      <c r="Q40" s="31"/>
      <c r="R40" s="31"/>
      <c r="S40" s="31"/>
      <c r="T40" s="31"/>
      <c r="W40" s="28"/>
    </row>
    <row r="41" ht="15.75" hidden="1" customHeight="1" outlineLevel="1">
      <c r="A41" s="7"/>
      <c r="B41" s="2"/>
      <c r="C41" s="7"/>
      <c r="D41" s="7"/>
      <c r="E41" s="7"/>
      <c r="F41" s="7"/>
      <c r="G41" s="7"/>
      <c r="I41" s="7" t="s">
        <v>2288</v>
      </c>
      <c r="J41" s="2" t="s">
        <v>3099</v>
      </c>
      <c r="K41" s="191"/>
      <c r="L41" s="191"/>
      <c r="P41" s="31"/>
      <c r="Q41" s="31"/>
      <c r="R41" s="31"/>
      <c r="S41" s="31"/>
      <c r="T41" s="31"/>
      <c r="W41" s="28"/>
    </row>
    <row r="42" ht="15.75" hidden="1" customHeight="1" outlineLevel="1">
      <c r="A42" s="7"/>
      <c r="B42" s="2"/>
      <c r="C42" s="7"/>
      <c r="D42" s="7"/>
      <c r="E42" s="7"/>
      <c r="F42" s="7"/>
      <c r="G42" s="7"/>
      <c r="I42" s="7" t="s">
        <v>2290</v>
      </c>
      <c r="J42" s="2" t="s">
        <v>3099</v>
      </c>
      <c r="K42" s="191"/>
      <c r="L42" s="191"/>
      <c r="P42" s="31"/>
      <c r="Q42" s="31"/>
      <c r="R42" s="31"/>
      <c r="S42" s="31"/>
      <c r="T42" s="31"/>
      <c r="W42" s="28"/>
    </row>
    <row r="43" ht="15.75" customHeight="1" collapsed="1">
      <c r="A43" s="7" t="s">
        <v>95</v>
      </c>
      <c r="B43" s="2" t="s">
        <v>697</v>
      </c>
      <c r="C43" s="7" t="str">
        <f>A43&amp;"_"&amp;B43</f>
        <v>PS_Operate Oil-Fired Boilers</v>
      </c>
      <c r="D43" s="7"/>
      <c r="E43" s="7"/>
      <c r="F43" s="7"/>
      <c r="G43" s="7"/>
      <c r="H43" s="7"/>
      <c r="I43" s="7"/>
      <c r="J43" s="30"/>
      <c r="K43" s="288"/>
      <c r="L43" s="191"/>
      <c r="M43" s="2"/>
      <c r="N43" s="2"/>
      <c r="O43" s="2"/>
      <c r="P43" s="31"/>
      <c r="Q43" s="31"/>
      <c r="R43" s="31"/>
      <c r="S43" s="31"/>
      <c r="T43" s="31"/>
      <c r="U43" s="2"/>
      <c r="V43" s="2"/>
      <c r="W43" s="28"/>
      <c r="X43" s="2"/>
      <c r="Y43" s="2"/>
      <c r="Z43" s="2"/>
      <c r="AA43" s="2"/>
      <c r="AB43" s="2"/>
      <c r="AC43" s="2"/>
      <c r="AD43" s="2"/>
      <c r="AE43" s="2"/>
      <c r="AF43" s="2"/>
      <c r="AG43" s="2"/>
      <c r="AH43" s="2"/>
      <c r="AI43" s="2"/>
      <c r="AJ43" s="2"/>
      <c r="AK43" s="2"/>
    </row>
    <row r="44" ht="15.75" hidden="1" customHeight="1" outlineLevel="1">
      <c r="E44" s="2" t="s">
        <v>2307</v>
      </c>
      <c r="F44" s="2" t="s">
        <v>2180</v>
      </c>
      <c r="G44" s="7" t="s">
        <v>2310</v>
      </c>
      <c r="H44" s="7"/>
      <c r="I44" s="7"/>
      <c r="J44" s="2" t="s">
        <v>3100</v>
      </c>
      <c r="K44" s="288"/>
      <c r="L44" s="191"/>
      <c r="P44" s="31"/>
      <c r="Q44" s="31"/>
      <c r="R44" s="31"/>
      <c r="S44" s="31"/>
      <c r="T44" s="31"/>
      <c r="W44" s="28"/>
    </row>
    <row r="45" ht="15.75" hidden="1" customHeight="1" outlineLevel="1">
      <c r="D45" s="378"/>
      <c r="E45" s="378"/>
      <c r="F45" s="2"/>
      <c r="G45" s="7"/>
      <c r="H45" s="7"/>
      <c r="I45" s="7" t="s">
        <v>2313</v>
      </c>
      <c r="J45" s="2" t="s">
        <v>3101</v>
      </c>
      <c r="K45" s="191"/>
      <c r="L45" s="191"/>
      <c r="P45" s="31"/>
      <c r="Q45" s="31"/>
      <c r="R45" s="31"/>
      <c r="S45" s="31"/>
      <c r="T45" s="31"/>
      <c r="W45" s="28"/>
    </row>
    <row r="46" ht="15.75" hidden="1" customHeight="1" outlineLevel="1">
      <c r="D46" s="378"/>
      <c r="E46" s="378"/>
      <c r="F46" s="2"/>
      <c r="G46" s="7"/>
      <c r="H46" s="7"/>
      <c r="I46" s="7" t="s">
        <v>2316</v>
      </c>
      <c r="J46" s="2" t="s">
        <v>3102</v>
      </c>
      <c r="K46" s="191"/>
      <c r="L46" s="191"/>
      <c r="P46" s="31"/>
      <c r="Q46" s="31"/>
      <c r="R46" s="31"/>
      <c r="S46" s="31"/>
      <c r="T46" s="31"/>
      <c r="W46" s="28"/>
    </row>
    <row r="47" ht="15.75" hidden="1" customHeight="1" outlineLevel="1">
      <c r="D47" s="7"/>
      <c r="E47" s="7" t="s">
        <v>3093</v>
      </c>
      <c r="F47" s="2" t="s">
        <v>2226</v>
      </c>
      <c r="G47" s="7" t="s">
        <v>3094</v>
      </c>
      <c r="H47" s="7"/>
      <c r="I47" s="7"/>
      <c r="J47" s="2" t="s">
        <v>3095</v>
      </c>
      <c r="K47" s="191"/>
      <c r="L47" s="191"/>
      <c r="P47" s="31"/>
      <c r="Q47" s="31"/>
      <c r="R47" s="31"/>
      <c r="S47" s="31"/>
      <c r="T47" s="31"/>
      <c r="W47" s="28"/>
    </row>
    <row r="48" ht="15.75" hidden="1" customHeight="1" outlineLevel="1">
      <c r="D48" s="7"/>
      <c r="E48" s="7"/>
      <c r="F48" s="2"/>
      <c r="G48" s="7"/>
      <c r="I48" s="7" t="s">
        <v>2263</v>
      </c>
      <c r="J48" s="2" t="s">
        <v>3096</v>
      </c>
      <c r="K48" s="191"/>
      <c r="L48" s="191"/>
      <c r="P48" s="31"/>
      <c r="Q48" s="31"/>
      <c r="R48" s="31"/>
      <c r="S48" s="31"/>
      <c r="T48" s="31"/>
      <c r="W48" s="28"/>
    </row>
    <row r="49" ht="15.75" hidden="1" customHeight="1" outlineLevel="1">
      <c r="D49" s="7"/>
      <c r="E49" s="7"/>
      <c r="G49" s="7"/>
      <c r="I49" s="7" t="s">
        <v>2265</v>
      </c>
      <c r="J49" s="2" t="s">
        <v>3096</v>
      </c>
      <c r="K49" s="191"/>
      <c r="L49" s="191"/>
      <c r="P49" s="31"/>
      <c r="Q49" s="31"/>
      <c r="R49" s="31"/>
      <c r="S49" s="31"/>
      <c r="T49" s="31"/>
      <c r="W49" s="28"/>
    </row>
    <row r="50" ht="15.75" hidden="1" customHeight="1" outlineLevel="1">
      <c r="D50" s="7"/>
      <c r="E50" s="7"/>
      <c r="G50" s="7"/>
      <c r="I50" s="7" t="s">
        <v>2268</v>
      </c>
      <c r="J50" s="2" t="s">
        <v>3097</v>
      </c>
      <c r="K50" s="191"/>
      <c r="L50" s="191"/>
      <c r="P50" s="31"/>
      <c r="Q50" s="31"/>
      <c r="R50" s="31"/>
      <c r="S50" s="31"/>
      <c r="T50" s="31"/>
      <c r="W50" s="28"/>
    </row>
    <row r="51" ht="15.75" hidden="1" customHeight="1" outlineLevel="1">
      <c r="D51" s="7"/>
      <c r="E51" s="7" t="s">
        <v>2282</v>
      </c>
      <c r="F51" s="2" t="s">
        <v>2226</v>
      </c>
      <c r="G51" s="7" t="s">
        <v>2284</v>
      </c>
      <c r="I51" s="7"/>
      <c r="J51" s="2" t="s">
        <v>3098</v>
      </c>
      <c r="K51" s="191"/>
      <c r="L51" s="191"/>
      <c r="P51" s="31"/>
      <c r="Q51" s="31"/>
      <c r="R51" s="31"/>
      <c r="S51" s="31"/>
      <c r="T51" s="31"/>
      <c r="W51" s="28"/>
    </row>
    <row r="52" ht="15.75" hidden="1" customHeight="1" outlineLevel="1">
      <c r="D52" s="7"/>
      <c r="E52" s="7"/>
      <c r="F52" s="7"/>
      <c r="G52" s="7"/>
      <c r="I52" s="7" t="s">
        <v>2288</v>
      </c>
      <c r="J52" s="2" t="s">
        <v>3099</v>
      </c>
      <c r="K52" s="191"/>
      <c r="L52" s="191"/>
      <c r="P52" s="31"/>
      <c r="Q52" s="31"/>
      <c r="R52" s="31"/>
      <c r="S52" s="31"/>
      <c r="T52" s="31"/>
      <c r="W52" s="28"/>
    </row>
    <row r="53" ht="15.75" hidden="1" customHeight="1" outlineLevel="1">
      <c r="D53" s="7"/>
      <c r="E53" s="7"/>
      <c r="F53" s="7"/>
      <c r="G53" s="7"/>
      <c r="I53" s="7" t="s">
        <v>2290</v>
      </c>
      <c r="J53" s="2" t="s">
        <v>3099</v>
      </c>
      <c r="K53" s="191"/>
      <c r="L53" s="191"/>
      <c r="P53" s="31"/>
      <c r="Q53" s="31"/>
      <c r="R53" s="31"/>
      <c r="S53" s="31"/>
      <c r="T53" s="31"/>
      <c r="W53" s="28"/>
    </row>
    <row r="54" ht="15.75" customHeight="1" collapsed="1">
      <c r="A54" s="7" t="s">
        <v>95</v>
      </c>
      <c r="B54" s="2" t="s">
        <v>796</v>
      </c>
      <c r="C54" s="7" t="str">
        <f>A54&amp;"_"&amp;B54</f>
        <v>PS_Operate Coal-Fired Boilers</v>
      </c>
      <c r="D54" s="7"/>
      <c r="E54" s="7"/>
      <c r="F54" s="7"/>
      <c r="G54" s="7"/>
      <c r="H54" s="7"/>
      <c r="I54" s="7"/>
      <c r="J54" s="30"/>
      <c r="K54" s="288"/>
      <c r="L54" s="191"/>
      <c r="M54" s="2"/>
      <c r="N54" s="2"/>
      <c r="O54" s="2"/>
      <c r="P54" s="31"/>
      <c r="Q54" s="31"/>
      <c r="R54" s="31"/>
      <c r="S54" s="31"/>
      <c r="T54" s="31"/>
      <c r="U54" s="2"/>
      <c r="V54" s="2"/>
      <c r="W54" s="28"/>
      <c r="X54" s="2"/>
      <c r="Y54" s="2"/>
      <c r="Z54" s="2"/>
      <c r="AA54" s="2"/>
      <c r="AB54" s="2"/>
      <c r="AC54" s="2"/>
      <c r="AD54" s="2"/>
      <c r="AE54" s="2"/>
      <c r="AF54" s="2"/>
      <c r="AG54" s="2"/>
      <c r="AH54" s="2"/>
      <c r="AI54" s="2"/>
      <c r="AJ54" s="2"/>
      <c r="AK54" s="2"/>
    </row>
    <row r="55" ht="15.75" hidden="1" customHeight="1" outlineLevel="1">
      <c r="E55" s="2" t="s">
        <v>2307</v>
      </c>
      <c r="F55" s="2" t="s">
        <v>2180</v>
      </c>
      <c r="G55" s="7" t="s">
        <v>2310</v>
      </c>
      <c r="H55" s="7"/>
      <c r="I55" s="7"/>
      <c r="J55" s="2" t="s">
        <v>3103</v>
      </c>
      <c r="K55" s="288"/>
      <c r="L55" s="191"/>
      <c r="P55" s="31"/>
      <c r="Q55" s="31"/>
      <c r="R55" s="31"/>
      <c r="S55" s="31"/>
      <c r="T55" s="31"/>
      <c r="W55" s="28"/>
    </row>
    <row r="56" ht="15.75" hidden="1" customHeight="1" outlineLevel="1">
      <c r="D56" s="378"/>
      <c r="E56" s="378"/>
      <c r="F56" s="2"/>
      <c r="G56" s="7"/>
      <c r="H56" s="7" t="s">
        <v>3104</v>
      </c>
      <c r="I56" s="7" t="s">
        <v>2313</v>
      </c>
      <c r="J56" s="2" t="s">
        <v>3105</v>
      </c>
      <c r="K56" s="191" t="s">
        <v>3106</v>
      </c>
      <c r="L56" s="191"/>
      <c r="P56" s="31"/>
      <c r="Q56" s="31"/>
      <c r="R56" s="31"/>
      <c r="S56" s="31"/>
      <c r="T56" s="31"/>
      <c r="W56" s="28"/>
    </row>
    <row r="57" ht="15.75" hidden="1" customHeight="1" outlineLevel="1">
      <c r="D57" s="7"/>
      <c r="E57" s="7" t="s">
        <v>3093</v>
      </c>
      <c r="F57" s="2" t="s">
        <v>2226</v>
      </c>
      <c r="G57" s="7" t="s">
        <v>3094</v>
      </c>
      <c r="H57" s="7"/>
      <c r="I57" s="7"/>
      <c r="J57" s="2" t="s">
        <v>3095</v>
      </c>
      <c r="K57" s="288"/>
      <c r="L57" s="191"/>
      <c r="P57" s="31"/>
      <c r="Q57" s="31"/>
      <c r="R57" s="31"/>
      <c r="S57" s="31"/>
      <c r="T57" s="31"/>
      <c r="W57" s="28"/>
    </row>
    <row r="58" ht="15.75" hidden="1" customHeight="1" outlineLevel="1">
      <c r="D58" s="7"/>
      <c r="E58" s="7"/>
      <c r="F58" s="2"/>
      <c r="G58" s="7"/>
      <c r="H58" s="2" t="s">
        <v>3107</v>
      </c>
      <c r="I58" s="7" t="s">
        <v>2263</v>
      </c>
      <c r="J58" s="2" t="s">
        <v>3096</v>
      </c>
      <c r="K58" s="288"/>
      <c r="L58" s="191"/>
      <c r="P58" s="31"/>
      <c r="Q58" s="31"/>
      <c r="R58" s="31"/>
      <c r="S58" s="31"/>
      <c r="T58" s="31"/>
      <c r="W58" s="28"/>
    </row>
    <row r="59" ht="15.75" hidden="1" customHeight="1" outlineLevel="1">
      <c r="D59" s="7"/>
      <c r="E59" s="7"/>
      <c r="G59" s="7"/>
      <c r="H59" s="2" t="s">
        <v>3108</v>
      </c>
      <c r="I59" s="7" t="s">
        <v>2265</v>
      </c>
      <c r="J59" s="2" t="s">
        <v>3096</v>
      </c>
      <c r="K59" s="288"/>
      <c r="L59" s="191"/>
      <c r="P59" s="31"/>
      <c r="Q59" s="31"/>
      <c r="R59" s="31"/>
      <c r="S59" s="31"/>
      <c r="T59" s="31"/>
      <c r="W59" s="28"/>
    </row>
    <row r="60" ht="15.75" hidden="1" customHeight="1" outlineLevel="1">
      <c r="D60" s="7"/>
      <c r="E60" s="7"/>
      <c r="G60" s="7"/>
      <c r="H60" s="2" t="s">
        <v>3109</v>
      </c>
      <c r="I60" s="7" t="s">
        <v>2268</v>
      </c>
      <c r="J60" s="2" t="s">
        <v>3097</v>
      </c>
      <c r="K60" s="288"/>
      <c r="L60" s="191"/>
      <c r="P60" s="31"/>
      <c r="Q60" s="31"/>
      <c r="R60" s="31"/>
      <c r="S60" s="31"/>
      <c r="T60" s="31"/>
      <c r="W60" s="28"/>
    </row>
    <row r="61" ht="15.75" hidden="1" customHeight="1" outlineLevel="1">
      <c r="D61" s="7"/>
      <c r="E61" s="7" t="s">
        <v>2282</v>
      </c>
      <c r="F61" s="2" t="s">
        <v>2226</v>
      </c>
      <c r="G61" s="7" t="s">
        <v>2284</v>
      </c>
      <c r="H61" s="2"/>
      <c r="I61" s="7"/>
      <c r="J61" s="2" t="s">
        <v>3098</v>
      </c>
      <c r="K61" s="288"/>
      <c r="L61" s="191"/>
      <c r="P61" s="31"/>
      <c r="Q61" s="31"/>
      <c r="R61" s="31"/>
      <c r="S61" s="31"/>
      <c r="T61" s="31"/>
      <c r="W61" s="28"/>
    </row>
    <row r="62" ht="15.75" hidden="1" customHeight="1" outlineLevel="1">
      <c r="D62" s="7"/>
      <c r="E62" s="7"/>
      <c r="F62" s="7"/>
      <c r="G62" s="7"/>
      <c r="H62" s="2" t="s">
        <v>3110</v>
      </c>
      <c r="I62" s="7" t="s">
        <v>2288</v>
      </c>
      <c r="J62" s="2" t="s">
        <v>3099</v>
      </c>
      <c r="K62" s="288"/>
      <c r="L62" s="191"/>
      <c r="P62" s="31"/>
      <c r="Q62" s="31"/>
      <c r="R62" s="31"/>
      <c r="S62" s="31"/>
      <c r="T62" s="31"/>
      <c r="W62" s="28"/>
    </row>
    <row r="63" ht="15.75" hidden="1" customHeight="1" outlineLevel="1">
      <c r="D63" s="7"/>
      <c r="E63" s="7"/>
      <c r="F63" s="7"/>
      <c r="G63" s="7"/>
      <c r="H63" s="2" t="s">
        <v>3111</v>
      </c>
      <c r="I63" s="7" t="s">
        <v>2290</v>
      </c>
      <c r="J63" s="2" t="s">
        <v>3099</v>
      </c>
      <c r="K63" s="288"/>
      <c r="L63" s="191"/>
      <c r="P63" s="31"/>
      <c r="Q63" s="31"/>
      <c r="R63" s="31"/>
      <c r="S63" s="31"/>
      <c r="T63" s="31"/>
      <c r="W63" s="28"/>
    </row>
    <row r="64" ht="15.75" customHeight="1" collapsed="1">
      <c r="A64" s="7" t="s">
        <v>95</v>
      </c>
      <c r="B64" s="2" t="s">
        <v>806</v>
      </c>
      <c r="C64" s="7" t="str">
        <f>A64&amp;"_"&amp;B64</f>
        <v>PS_Operate Electrical Boilers</v>
      </c>
      <c r="D64" s="7"/>
      <c r="E64" s="7"/>
      <c r="F64" s="7"/>
      <c r="G64" s="7"/>
      <c r="H64" s="7"/>
      <c r="I64" s="7"/>
      <c r="J64" s="30"/>
      <c r="K64" s="288"/>
      <c r="L64" s="191"/>
      <c r="M64" s="2"/>
      <c r="N64" s="2"/>
      <c r="O64" s="2" t="s">
        <v>2630</v>
      </c>
      <c r="P64" s="31"/>
      <c r="Q64" s="31"/>
      <c r="R64" s="31"/>
      <c r="S64" s="31"/>
      <c r="T64" s="31"/>
      <c r="U64" s="2"/>
      <c r="V64" s="2"/>
      <c r="W64" s="28"/>
      <c r="X64" s="2"/>
      <c r="Y64" s="2"/>
      <c r="Z64" s="2"/>
      <c r="AA64" s="2"/>
      <c r="AB64" s="2"/>
      <c r="AC64" s="2"/>
      <c r="AD64" s="2"/>
      <c r="AE64" s="2"/>
      <c r="AF64" s="2"/>
      <c r="AG64" s="2"/>
      <c r="AH64" s="2"/>
      <c r="AI64" s="2"/>
      <c r="AJ64" s="2"/>
      <c r="AK64" s="2"/>
    </row>
    <row r="65" ht="15.75" hidden="1" customHeight="1" outlineLevel="1">
      <c r="D65" s="7"/>
      <c r="E65" s="7" t="s">
        <v>2179</v>
      </c>
      <c r="F65" s="7" t="s">
        <v>2180</v>
      </c>
      <c r="G65" s="7" t="s">
        <v>2183</v>
      </c>
      <c r="H65" s="7"/>
      <c r="I65" s="7"/>
      <c r="J65" s="30" t="s">
        <v>3112</v>
      </c>
      <c r="K65" s="288"/>
      <c r="L65" s="191"/>
      <c r="P65" s="31"/>
      <c r="Q65" s="31"/>
      <c r="R65" s="31"/>
      <c r="S65" s="31"/>
      <c r="T65" s="31"/>
      <c r="W65" s="28"/>
    </row>
    <row r="66" ht="15.75" hidden="1" customHeight="1" outlineLevel="1">
      <c r="D66" s="7"/>
      <c r="E66" s="7"/>
      <c r="F66" s="7"/>
      <c r="G66" s="7"/>
      <c r="I66" s="7" t="s">
        <v>2187</v>
      </c>
      <c r="J66" s="30" t="s">
        <v>3062</v>
      </c>
      <c r="K66" s="288"/>
      <c r="L66" s="191"/>
      <c r="P66" s="31"/>
      <c r="Q66" s="31"/>
      <c r="R66" s="31"/>
      <c r="S66" s="31"/>
      <c r="T66" s="31"/>
      <c r="W66" s="28"/>
    </row>
    <row r="67" ht="15.75" hidden="1" customHeight="1" outlineLevel="1">
      <c r="D67" s="7"/>
      <c r="E67" s="7"/>
      <c r="F67" s="7"/>
      <c r="G67" s="7"/>
      <c r="H67" s="7"/>
      <c r="I67" s="7" t="s">
        <v>2192</v>
      </c>
      <c r="J67" s="30" t="s">
        <v>3063</v>
      </c>
      <c r="K67" s="288"/>
      <c r="L67" s="191"/>
      <c r="P67" s="31"/>
      <c r="Q67" s="31"/>
      <c r="R67" s="31"/>
      <c r="S67" s="31"/>
      <c r="T67" s="31"/>
      <c r="W67" s="28"/>
    </row>
    <row r="68" ht="15.75" hidden="1" customHeight="1" outlineLevel="1">
      <c r="D68" s="7"/>
      <c r="E68" s="7"/>
      <c r="F68" s="7"/>
      <c r="G68" s="7"/>
      <c r="H68" s="7"/>
      <c r="I68" s="7" t="s">
        <v>2196</v>
      </c>
      <c r="J68" s="30" t="s">
        <v>3065</v>
      </c>
      <c r="K68" s="288"/>
      <c r="L68" s="191"/>
      <c r="P68" s="31"/>
      <c r="Q68" s="31"/>
      <c r="R68" s="31"/>
      <c r="S68" s="31"/>
      <c r="T68" s="31"/>
      <c r="W68" s="28"/>
    </row>
    <row r="69" ht="15.75" hidden="1" customHeight="1" outlineLevel="1">
      <c r="D69" s="7"/>
      <c r="E69" s="7"/>
      <c r="F69" s="7"/>
      <c r="G69" s="7"/>
      <c r="H69" s="7"/>
      <c r="I69" s="7" t="s">
        <v>2200</v>
      </c>
      <c r="J69" s="30" t="s">
        <v>3068</v>
      </c>
      <c r="K69" s="288"/>
      <c r="L69" s="191"/>
      <c r="P69" s="31"/>
      <c r="Q69" s="31"/>
      <c r="R69" s="31"/>
      <c r="S69" s="31"/>
      <c r="T69" s="31"/>
      <c r="W69" s="28"/>
    </row>
    <row r="70" ht="15.75" hidden="1" customHeight="1" outlineLevel="1">
      <c r="D70" s="7"/>
      <c r="E70" s="7" t="s">
        <v>2225</v>
      </c>
      <c r="F70" s="2" t="s">
        <v>2226</v>
      </c>
      <c r="G70" s="7" t="s">
        <v>2229</v>
      </c>
      <c r="I70" s="7"/>
      <c r="J70" s="30" t="s">
        <v>3113</v>
      </c>
      <c r="K70" s="288"/>
      <c r="L70" s="191"/>
      <c r="P70" s="31"/>
      <c r="Q70" s="31"/>
      <c r="R70" s="31"/>
      <c r="S70" s="31"/>
      <c r="T70" s="31"/>
      <c r="W70" s="28"/>
    </row>
    <row r="71" ht="15.75" hidden="1" customHeight="1" outlineLevel="1">
      <c r="D71" s="7"/>
      <c r="E71" s="7"/>
      <c r="F71" s="7"/>
      <c r="G71" s="7"/>
      <c r="I71" s="7" t="s">
        <v>2187</v>
      </c>
      <c r="J71" s="30" t="s">
        <v>3062</v>
      </c>
      <c r="K71" s="288"/>
      <c r="L71" s="191"/>
      <c r="P71" s="31"/>
      <c r="Q71" s="31"/>
      <c r="R71" s="31"/>
      <c r="S71" s="31"/>
      <c r="T71" s="31"/>
      <c r="W71" s="28"/>
    </row>
    <row r="72" ht="15.75" hidden="1" customHeight="1" outlineLevel="1">
      <c r="D72" s="7"/>
      <c r="E72" s="7"/>
      <c r="F72" s="7"/>
      <c r="G72" s="7"/>
      <c r="I72" s="7" t="s">
        <v>2192</v>
      </c>
      <c r="J72" s="30" t="s">
        <v>3063</v>
      </c>
      <c r="K72" s="288"/>
      <c r="L72" s="191"/>
      <c r="P72" s="31"/>
      <c r="Q72" s="31"/>
      <c r="R72" s="31"/>
      <c r="S72" s="31"/>
      <c r="T72" s="31"/>
      <c r="W72" s="28"/>
    </row>
    <row r="73" ht="15.75" hidden="1" customHeight="1" outlineLevel="1">
      <c r="D73" s="7"/>
      <c r="E73" s="7"/>
      <c r="F73" s="7"/>
      <c r="G73" s="7"/>
      <c r="I73" s="7" t="s">
        <v>2196</v>
      </c>
      <c r="J73" s="30" t="s">
        <v>3065</v>
      </c>
      <c r="K73" s="288"/>
      <c r="L73" s="191"/>
      <c r="P73" s="31"/>
      <c r="Q73" s="31"/>
      <c r="R73" s="31"/>
      <c r="S73" s="31"/>
      <c r="T73" s="31"/>
      <c r="W73" s="28"/>
    </row>
    <row r="74" ht="15.75" hidden="1" customHeight="1" outlineLevel="1">
      <c r="D74" s="7"/>
      <c r="E74" s="7"/>
      <c r="F74" s="7"/>
      <c r="G74" s="7"/>
      <c r="H74" s="7"/>
      <c r="I74" s="7" t="s">
        <v>2200</v>
      </c>
      <c r="J74" s="30" t="s">
        <v>3068</v>
      </c>
      <c r="K74" s="288"/>
      <c r="L74" s="191"/>
      <c r="P74" s="31"/>
      <c r="Q74" s="31"/>
      <c r="R74" s="31"/>
      <c r="S74" s="31"/>
      <c r="T74" s="31"/>
      <c r="W74" s="28"/>
    </row>
    <row r="75" ht="15.75" hidden="1" customHeight="1" outlineLevel="1">
      <c r="D75" s="7"/>
      <c r="E75" s="7" t="s">
        <v>3093</v>
      </c>
      <c r="F75" s="2" t="s">
        <v>2226</v>
      </c>
      <c r="G75" s="7" t="s">
        <v>3094</v>
      </c>
      <c r="H75" s="7"/>
      <c r="I75" s="7"/>
      <c r="J75" s="2" t="s">
        <v>3095</v>
      </c>
      <c r="K75" s="288"/>
      <c r="L75" s="191"/>
      <c r="P75" s="31"/>
      <c r="Q75" s="31"/>
      <c r="R75" s="31"/>
      <c r="S75" s="31"/>
      <c r="T75" s="31"/>
      <c r="W75" s="28"/>
    </row>
    <row r="76" ht="15.75" hidden="1" customHeight="1" outlineLevel="1">
      <c r="D76" s="7"/>
      <c r="E76" s="7"/>
      <c r="F76" s="2"/>
      <c r="G76" s="7"/>
      <c r="H76" s="2" t="s">
        <v>3107</v>
      </c>
      <c r="I76" s="7" t="s">
        <v>2263</v>
      </c>
      <c r="J76" s="2" t="s">
        <v>3096</v>
      </c>
      <c r="K76" s="288"/>
      <c r="L76" s="191"/>
      <c r="P76" s="31"/>
      <c r="Q76" s="31"/>
      <c r="R76" s="31"/>
      <c r="S76" s="31"/>
      <c r="T76" s="31"/>
      <c r="W76" s="28"/>
    </row>
    <row r="77" ht="15.75" hidden="1" customHeight="1" outlineLevel="1">
      <c r="D77" s="7"/>
      <c r="E77" s="7"/>
      <c r="G77" s="7"/>
      <c r="H77" s="2" t="s">
        <v>3108</v>
      </c>
      <c r="I77" s="7" t="s">
        <v>2265</v>
      </c>
      <c r="J77" s="2" t="s">
        <v>3096</v>
      </c>
      <c r="K77" s="288"/>
      <c r="L77" s="191"/>
      <c r="P77" s="31"/>
      <c r="Q77" s="31"/>
      <c r="R77" s="31"/>
      <c r="S77" s="31"/>
      <c r="T77" s="31"/>
      <c r="W77" s="28"/>
    </row>
    <row r="78" ht="15.75" hidden="1" customHeight="1" outlineLevel="1">
      <c r="D78" s="7"/>
      <c r="E78" s="7"/>
      <c r="G78" s="7"/>
      <c r="H78" s="2" t="s">
        <v>3109</v>
      </c>
      <c r="I78" s="7" t="s">
        <v>2268</v>
      </c>
      <c r="J78" s="2" t="s">
        <v>3097</v>
      </c>
      <c r="K78" s="288"/>
      <c r="L78" s="191"/>
      <c r="P78" s="31"/>
      <c r="Q78" s="31"/>
      <c r="R78" s="31"/>
      <c r="S78" s="31"/>
      <c r="T78" s="31"/>
      <c r="W78" s="28"/>
    </row>
    <row r="79" ht="15.75" hidden="1" customHeight="1" outlineLevel="1">
      <c r="D79" s="7"/>
      <c r="E79" s="7" t="s">
        <v>2282</v>
      </c>
      <c r="F79" s="2" t="s">
        <v>2226</v>
      </c>
      <c r="G79" s="7" t="s">
        <v>2284</v>
      </c>
      <c r="H79" s="2"/>
      <c r="I79" s="7"/>
      <c r="J79" s="2" t="s">
        <v>3098</v>
      </c>
      <c r="K79" s="288"/>
      <c r="L79" s="191"/>
      <c r="P79" s="31"/>
      <c r="Q79" s="31"/>
      <c r="R79" s="31"/>
      <c r="S79" s="31"/>
      <c r="T79" s="31"/>
      <c r="W79" s="28"/>
    </row>
    <row r="80" ht="15.75" hidden="1" customHeight="1" outlineLevel="1">
      <c r="D80" s="7"/>
      <c r="E80" s="7"/>
      <c r="F80" s="7"/>
      <c r="G80" s="7"/>
      <c r="H80" s="2" t="s">
        <v>3110</v>
      </c>
      <c r="I80" s="7" t="s">
        <v>2288</v>
      </c>
      <c r="J80" s="2" t="s">
        <v>3099</v>
      </c>
      <c r="K80" s="288"/>
      <c r="L80" s="191"/>
      <c r="P80" s="31"/>
      <c r="Q80" s="31"/>
      <c r="R80" s="31"/>
      <c r="S80" s="31"/>
      <c r="T80" s="31"/>
      <c r="W80" s="28"/>
    </row>
    <row r="81" ht="15.75" hidden="1" customHeight="1" outlineLevel="1">
      <c r="D81" s="7"/>
      <c r="E81" s="7"/>
      <c r="F81" s="7"/>
      <c r="G81" s="7"/>
      <c r="H81" s="2" t="s">
        <v>3111</v>
      </c>
      <c r="I81" s="7" t="s">
        <v>2290</v>
      </c>
      <c r="J81" s="2" t="s">
        <v>3099</v>
      </c>
      <c r="K81" s="288"/>
      <c r="L81" s="191"/>
      <c r="P81" s="31"/>
      <c r="Q81" s="31"/>
      <c r="R81" s="31"/>
      <c r="S81" s="31"/>
      <c r="T81" s="31"/>
      <c r="W81" s="28"/>
    </row>
    <row r="82" ht="15.75" customHeight="1" collapsed="1">
      <c r="A82" s="7" t="s">
        <v>95</v>
      </c>
      <c r="B82" s="2" t="s">
        <v>792</v>
      </c>
      <c r="C82" s="7" t="str">
        <f>A82&amp;"_"&amp;B82</f>
        <v>PS_Operate Biogas Boilers</v>
      </c>
      <c r="D82" s="7"/>
      <c r="E82" s="7"/>
      <c r="F82" s="7"/>
      <c r="G82" s="7"/>
      <c r="H82" s="7"/>
      <c r="I82" s="7"/>
      <c r="J82" s="30"/>
      <c r="K82" s="288"/>
      <c r="L82" s="191"/>
      <c r="M82" s="2"/>
      <c r="N82" s="2"/>
      <c r="O82" s="2" t="s">
        <v>2631</v>
      </c>
      <c r="P82" s="31"/>
      <c r="Q82" s="31"/>
      <c r="R82" s="31"/>
      <c r="S82" s="31"/>
      <c r="T82" s="31"/>
      <c r="U82" s="2"/>
      <c r="V82" s="2"/>
      <c r="W82" s="28"/>
      <c r="X82" s="2"/>
      <c r="Y82" s="2"/>
      <c r="Z82" s="2"/>
      <c r="AA82" s="2"/>
      <c r="AB82" s="2"/>
      <c r="AC82" s="2"/>
      <c r="AD82" s="2"/>
      <c r="AE82" s="2"/>
      <c r="AF82" s="2"/>
      <c r="AG82" s="2"/>
      <c r="AH82" s="2"/>
      <c r="AI82" s="2"/>
      <c r="AJ82" s="2"/>
      <c r="AK82" s="2"/>
    </row>
    <row r="83" ht="15.75" hidden="1" customHeight="1" outlineLevel="1">
      <c r="E83" s="2" t="s">
        <v>2307</v>
      </c>
      <c r="F83" s="2" t="s">
        <v>2180</v>
      </c>
      <c r="G83" s="7" t="s">
        <v>2310</v>
      </c>
      <c r="H83" s="7"/>
      <c r="I83" s="7"/>
      <c r="J83" s="2" t="s">
        <v>3114</v>
      </c>
      <c r="K83" s="288"/>
      <c r="L83" s="191"/>
      <c r="P83" s="31"/>
      <c r="Q83" s="31"/>
      <c r="R83" s="31"/>
      <c r="S83" s="31"/>
      <c r="T83" s="31"/>
      <c r="W83" s="28"/>
    </row>
    <row r="84" ht="15.75" hidden="1" customHeight="1" outlineLevel="1">
      <c r="D84" s="378"/>
      <c r="E84" s="378"/>
      <c r="F84" s="2"/>
      <c r="G84" s="7"/>
      <c r="H84" s="7"/>
      <c r="I84" s="7" t="s">
        <v>2313</v>
      </c>
      <c r="J84" s="2" t="s">
        <v>3115</v>
      </c>
      <c r="K84" s="191" t="s">
        <v>3116</v>
      </c>
      <c r="L84" s="191"/>
      <c r="P84" s="31"/>
      <c r="Q84" s="31"/>
      <c r="R84" s="31"/>
      <c r="S84" s="31"/>
      <c r="T84" s="31"/>
      <c r="W84" s="28"/>
    </row>
    <row r="85" ht="15.75" hidden="1" customHeight="1" outlineLevel="1">
      <c r="D85" s="378"/>
      <c r="E85" s="378"/>
      <c r="F85" s="2"/>
      <c r="G85" s="7"/>
      <c r="H85" s="7"/>
      <c r="I85" s="7" t="s">
        <v>2316</v>
      </c>
      <c r="J85" s="2" t="s">
        <v>3117</v>
      </c>
      <c r="K85" s="191" t="s">
        <v>3116</v>
      </c>
      <c r="L85" s="191"/>
      <c r="P85" s="31"/>
      <c r="Q85" s="31"/>
      <c r="R85" s="31"/>
      <c r="S85" s="31"/>
      <c r="T85" s="31"/>
      <c r="W85" s="28"/>
    </row>
    <row r="86" ht="15.75" hidden="1" customHeight="1" outlineLevel="1">
      <c r="D86" s="378"/>
      <c r="E86" s="378"/>
      <c r="F86" s="2"/>
      <c r="G86" s="7"/>
      <c r="H86" s="7"/>
      <c r="I86" s="7" t="s">
        <v>2316</v>
      </c>
      <c r="J86" s="2" t="s">
        <v>3117</v>
      </c>
      <c r="K86" s="191" t="s">
        <v>3116</v>
      </c>
      <c r="L86" s="191"/>
      <c r="P86" s="31"/>
      <c r="Q86" s="31"/>
      <c r="R86" s="31"/>
      <c r="S86" s="31"/>
      <c r="T86" s="31"/>
      <c r="W86" s="28"/>
    </row>
    <row r="87" ht="15.75" hidden="1" customHeight="1" outlineLevel="1">
      <c r="D87" s="378"/>
      <c r="E87" s="378"/>
      <c r="F87" s="2"/>
      <c r="G87" s="7"/>
      <c r="H87" s="7"/>
      <c r="I87" s="7" t="s">
        <v>2319</v>
      </c>
      <c r="J87" s="2" t="s">
        <v>3118</v>
      </c>
      <c r="K87" s="191" t="s">
        <v>3116</v>
      </c>
      <c r="L87" s="191"/>
      <c r="P87" s="31"/>
      <c r="Q87" s="31"/>
      <c r="R87" s="31"/>
      <c r="S87" s="31"/>
      <c r="T87" s="31"/>
      <c r="W87" s="28"/>
    </row>
    <row r="88" ht="15.75" hidden="1" customHeight="1" outlineLevel="1">
      <c r="D88" s="7"/>
      <c r="E88" s="7" t="s">
        <v>3093</v>
      </c>
      <c r="F88" s="2" t="s">
        <v>2226</v>
      </c>
      <c r="G88" s="7" t="s">
        <v>3094</v>
      </c>
      <c r="H88" s="7"/>
      <c r="I88" s="7"/>
      <c r="J88" s="2" t="s">
        <v>3095</v>
      </c>
      <c r="K88" s="288"/>
      <c r="L88" s="191"/>
      <c r="P88" s="31"/>
      <c r="Q88" s="31"/>
      <c r="R88" s="31"/>
      <c r="S88" s="31"/>
      <c r="T88" s="31"/>
      <c r="W88" s="28"/>
    </row>
    <row r="89" ht="15.75" hidden="1" customHeight="1" outlineLevel="1">
      <c r="D89" s="7"/>
      <c r="E89" s="7"/>
      <c r="F89" s="2"/>
      <c r="G89" s="7"/>
      <c r="I89" s="7" t="s">
        <v>2263</v>
      </c>
      <c r="J89" s="2" t="s">
        <v>3096</v>
      </c>
      <c r="K89" s="288"/>
      <c r="L89" s="191"/>
      <c r="P89" s="31"/>
      <c r="Q89" s="31"/>
      <c r="R89" s="31"/>
      <c r="S89" s="31"/>
      <c r="T89" s="31"/>
      <c r="W89" s="28"/>
    </row>
    <row r="90" ht="15.75" hidden="1" customHeight="1" outlineLevel="1">
      <c r="D90" s="7"/>
      <c r="E90" s="7"/>
      <c r="G90" s="7"/>
      <c r="I90" s="7" t="s">
        <v>2265</v>
      </c>
      <c r="J90" s="2" t="s">
        <v>3096</v>
      </c>
      <c r="K90" s="288"/>
      <c r="L90" s="191"/>
      <c r="P90" s="31"/>
      <c r="Q90" s="31"/>
      <c r="R90" s="31"/>
      <c r="S90" s="31"/>
      <c r="T90" s="31"/>
      <c r="W90" s="28"/>
    </row>
    <row r="91" ht="15.75" hidden="1" customHeight="1" outlineLevel="1">
      <c r="D91" s="7"/>
      <c r="E91" s="7"/>
      <c r="G91" s="7"/>
      <c r="I91" s="7" t="s">
        <v>2268</v>
      </c>
      <c r="J91" s="2" t="s">
        <v>3097</v>
      </c>
      <c r="K91" s="288"/>
      <c r="L91" s="191"/>
      <c r="P91" s="31"/>
      <c r="Q91" s="31"/>
      <c r="R91" s="31"/>
      <c r="S91" s="31"/>
      <c r="T91" s="31"/>
      <c r="W91" s="28"/>
    </row>
    <row r="92" ht="15.75" hidden="1" customHeight="1" outlineLevel="1">
      <c r="D92" s="7"/>
      <c r="E92" s="7" t="s">
        <v>2282</v>
      </c>
      <c r="F92" s="2" t="s">
        <v>2226</v>
      </c>
      <c r="G92" s="7" t="s">
        <v>2284</v>
      </c>
      <c r="I92" s="7"/>
      <c r="J92" s="2" t="s">
        <v>3098</v>
      </c>
      <c r="K92" s="288"/>
      <c r="L92" s="191"/>
      <c r="P92" s="31"/>
      <c r="Q92" s="31"/>
      <c r="R92" s="31"/>
      <c r="S92" s="31"/>
      <c r="T92" s="31"/>
      <c r="W92" s="28"/>
    </row>
    <row r="93" ht="15.75" hidden="1" customHeight="1" outlineLevel="1">
      <c r="D93" s="7"/>
      <c r="E93" s="7"/>
      <c r="F93" s="7"/>
      <c r="G93" s="7"/>
      <c r="I93" s="7" t="s">
        <v>2288</v>
      </c>
      <c r="J93" s="2" t="s">
        <v>3099</v>
      </c>
      <c r="K93" s="288"/>
      <c r="L93" s="191"/>
      <c r="P93" s="31"/>
      <c r="Q93" s="31"/>
      <c r="R93" s="31"/>
      <c r="S93" s="31"/>
      <c r="T93" s="31"/>
      <c r="W93" s="28"/>
    </row>
    <row r="94" ht="15.75" hidden="1" customHeight="1" outlineLevel="1">
      <c r="D94" s="7"/>
      <c r="E94" s="7"/>
      <c r="F94" s="7"/>
      <c r="G94" s="7"/>
      <c r="I94" s="7" t="s">
        <v>2290</v>
      </c>
      <c r="J94" s="2" t="s">
        <v>3099</v>
      </c>
      <c r="K94" s="288"/>
      <c r="L94" s="191"/>
      <c r="P94" s="31"/>
      <c r="Q94" s="31"/>
      <c r="R94" s="31"/>
      <c r="S94" s="31"/>
      <c r="T94" s="31"/>
      <c r="W94" s="28"/>
    </row>
    <row r="95" ht="15.75" customHeight="1" collapsed="1">
      <c r="A95" s="7" t="s">
        <v>95</v>
      </c>
      <c r="B95" s="2" t="s">
        <v>856</v>
      </c>
      <c r="C95" s="7" t="str">
        <f>A95&amp;"_"&amp;B95</f>
        <v>PS_Operate Liquid Biomass Boilers</v>
      </c>
      <c r="D95" s="7"/>
      <c r="E95" s="7"/>
      <c r="F95" s="7"/>
      <c r="G95" s="7"/>
      <c r="H95" s="7"/>
      <c r="I95" s="7"/>
      <c r="J95" s="30"/>
      <c r="K95" s="288"/>
      <c r="L95" s="191"/>
      <c r="M95" s="2"/>
      <c r="N95" s="2"/>
      <c r="O95" s="2" t="s">
        <v>2632</v>
      </c>
      <c r="P95" s="31"/>
      <c r="Q95" s="31"/>
      <c r="R95" s="31"/>
      <c r="S95" s="31"/>
      <c r="T95" s="31"/>
      <c r="U95" s="2"/>
      <c r="V95" s="2"/>
      <c r="W95" s="28"/>
      <c r="X95" s="2"/>
      <c r="Y95" s="2"/>
      <c r="Z95" s="2"/>
      <c r="AA95" s="2"/>
      <c r="AB95" s="2"/>
      <c r="AC95" s="2"/>
      <c r="AD95" s="2"/>
      <c r="AE95" s="2"/>
      <c r="AF95" s="2"/>
      <c r="AG95" s="2"/>
      <c r="AH95" s="2"/>
      <c r="AI95" s="2"/>
      <c r="AJ95" s="2"/>
      <c r="AK95" s="2"/>
    </row>
    <row r="96" ht="15.75" hidden="1" customHeight="1" outlineLevel="1">
      <c r="E96" s="2" t="s">
        <v>2307</v>
      </c>
      <c r="F96" s="2" t="s">
        <v>2180</v>
      </c>
      <c r="G96" s="7" t="s">
        <v>2310</v>
      </c>
      <c r="H96" s="7"/>
      <c r="I96" s="7"/>
      <c r="J96" s="2" t="s">
        <v>3119</v>
      </c>
      <c r="K96" s="288"/>
      <c r="L96" s="191"/>
      <c r="P96" s="31"/>
      <c r="Q96" s="31"/>
      <c r="R96" s="31"/>
      <c r="S96" s="31"/>
      <c r="T96" s="31"/>
      <c r="W96" s="28"/>
    </row>
    <row r="97" ht="15.75" hidden="1" customHeight="1" outlineLevel="1">
      <c r="D97" s="378"/>
      <c r="E97" s="378"/>
      <c r="F97" s="2"/>
      <c r="G97" s="7"/>
      <c r="H97" s="7"/>
      <c r="I97" s="7" t="s">
        <v>2313</v>
      </c>
      <c r="J97" s="2" t="s">
        <v>3120</v>
      </c>
      <c r="K97" s="191" t="s">
        <v>3121</v>
      </c>
      <c r="L97" s="191"/>
      <c r="P97" s="31"/>
      <c r="Q97" s="31"/>
      <c r="R97" s="31"/>
      <c r="S97" s="31"/>
      <c r="T97" s="31"/>
      <c r="W97" s="28"/>
    </row>
    <row r="98" ht="15.75" hidden="1" customHeight="1" outlineLevel="1">
      <c r="D98" s="378"/>
      <c r="E98" s="378"/>
      <c r="F98" s="2"/>
      <c r="G98" s="7"/>
      <c r="H98" s="7"/>
      <c r="I98" s="7" t="s">
        <v>2316</v>
      </c>
      <c r="J98" s="2" t="s">
        <v>3122</v>
      </c>
      <c r="K98" s="191" t="s">
        <v>3121</v>
      </c>
      <c r="L98" s="191"/>
      <c r="P98" s="31"/>
      <c r="Q98" s="31"/>
      <c r="R98" s="31"/>
      <c r="S98" s="31"/>
      <c r="T98" s="31"/>
      <c r="W98" s="28"/>
    </row>
    <row r="99" ht="15.75" hidden="1" customHeight="1" outlineLevel="1">
      <c r="D99" s="7"/>
      <c r="E99" s="7" t="s">
        <v>3093</v>
      </c>
      <c r="F99" s="2" t="s">
        <v>2226</v>
      </c>
      <c r="G99" s="7" t="s">
        <v>3094</v>
      </c>
      <c r="H99" s="7"/>
      <c r="I99" s="7"/>
      <c r="J99" s="2" t="s">
        <v>3095</v>
      </c>
      <c r="K99" s="288"/>
      <c r="L99" s="191"/>
      <c r="P99" s="31"/>
      <c r="Q99" s="31"/>
      <c r="R99" s="31"/>
      <c r="S99" s="31"/>
      <c r="T99" s="31"/>
      <c r="W99" s="28"/>
    </row>
    <row r="100" ht="15.75" hidden="1" customHeight="1" outlineLevel="1">
      <c r="D100" s="7"/>
      <c r="E100" s="7"/>
      <c r="F100" s="2"/>
      <c r="G100" s="7"/>
      <c r="I100" s="7" t="s">
        <v>2263</v>
      </c>
      <c r="J100" s="2" t="s">
        <v>3096</v>
      </c>
      <c r="K100" s="288"/>
      <c r="L100" s="191"/>
      <c r="P100" s="31"/>
      <c r="Q100" s="31"/>
      <c r="R100" s="31"/>
      <c r="S100" s="31"/>
      <c r="T100" s="31"/>
      <c r="W100" s="28"/>
    </row>
    <row r="101" ht="15.75" hidden="1" customHeight="1" outlineLevel="1">
      <c r="D101" s="7"/>
      <c r="E101" s="7"/>
      <c r="G101" s="7"/>
      <c r="I101" s="7" t="s">
        <v>2265</v>
      </c>
      <c r="J101" s="2" t="s">
        <v>3096</v>
      </c>
      <c r="K101" s="288"/>
      <c r="L101" s="191"/>
      <c r="P101" s="31"/>
      <c r="Q101" s="31"/>
      <c r="R101" s="31"/>
      <c r="S101" s="31"/>
      <c r="T101" s="31"/>
      <c r="W101" s="28"/>
    </row>
    <row r="102" ht="15.75" hidden="1" customHeight="1" outlineLevel="1">
      <c r="D102" s="7"/>
      <c r="E102" s="7"/>
      <c r="G102" s="7"/>
      <c r="I102" s="7" t="s">
        <v>2268</v>
      </c>
      <c r="J102" s="2" t="s">
        <v>3097</v>
      </c>
      <c r="K102" s="288"/>
      <c r="L102" s="191"/>
      <c r="P102" s="31"/>
      <c r="Q102" s="31"/>
      <c r="R102" s="31"/>
      <c r="S102" s="31"/>
      <c r="T102" s="31"/>
      <c r="W102" s="28"/>
    </row>
    <row r="103" ht="15.75" hidden="1" customHeight="1" outlineLevel="1">
      <c r="D103" s="7"/>
      <c r="E103" s="7" t="s">
        <v>2282</v>
      </c>
      <c r="F103" s="2" t="s">
        <v>2226</v>
      </c>
      <c r="G103" s="7" t="s">
        <v>2284</v>
      </c>
      <c r="I103" s="7"/>
      <c r="J103" s="2" t="s">
        <v>3098</v>
      </c>
      <c r="K103" s="288"/>
      <c r="L103" s="191"/>
      <c r="P103" s="31"/>
      <c r="Q103" s="31"/>
      <c r="R103" s="31"/>
      <c r="S103" s="31"/>
      <c r="T103" s="31"/>
      <c r="W103" s="28"/>
    </row>
    <row r="104" ht="15.75" hidden="1" customHeight="1" outlineLevel="1">
      <c r="D104" s="7"/>
      <c r="E104" s="7"/>
      <c r="F104" s="7"/>
      <c r="G104" s="7"/>
      <c r="I104" s="7" t="s">
        <v>2288</v>
      </c>
      <c r="J104" s="2" t="s">
        <v>3099</v>
      </c>
      <c r="K104" s="288"/>
      <c r="L104" s="191"/>
      <c r="P104" s="31"/>
      <c r="Q104" s="31"/>
      <c r="R104" s="31"/>
      <c r="S104" s="31"/>
      <c r="T104" s="31"/>
      <c r="W104" s="28"/>
    </row>
    <row r="105" ht="15.75" hidden="1" customHeight="1" outlineLevel="1">
      <c r="D105" s="7"/>
      <c r="E105" s="7"/>
      <c r="F105" s="7"/>
      <c r="G105" s="7"/>
      <c r="I105" s="7" t="s">
        <v>2290</v>
      </c>
      <c r="J105" s="2" t="s">
        <v>3099</v>
      </c>
      <c r="K105" s="288"/>
      <c r="L105" s="191"/>
      <c r="P105" s="31"/>
      <c r="Q105" s="31"/>
      <c r="R105" s="31"/>
      <c r="S105" s="31"/>
      <c r="T105" s="31"/>
      <c r="W105" s="28"/>
    </row>
    <row r="106" ht="15.75" customHeight="1" collapsed="1">
      <c r="A106" s="7" t="s">
        <v>95</v>
      </c>
      <c r="B106" s="2" t="s">
        <v>873</v>
      </c>
      <c r="C106" s="7" t="str">
        <f>A106&amp;"_"&amp;B106</f>
        <v>PS_Operate Solid Biomass Boilers</v>
      </c>
      <c r="D106" s="7"/>
      <c r="E106" s="7"/>
      <c r="F106" s="7"/>
      <c r="G106" s="7"/>
      <c r="H106" s="7"/>
      <c r="I106" s="7"/>
      <c r="J106" s="30"/>
      <c r="K106" s="288"/>
      <c r="L106" s="191"/>
      <c r="M106" s="2"/>
      <c r="N106" s="2"/>
      <c r="O106" s="2" t="s">
        <v>2633</v>
      </c>
      <c r="P106" s="31"/>
      <c r="Q106" s="31"/>
      <c r="R106" s="31"/>
      <c r="S106" s="31"/>
      <c r="T106" s="31"/>
      <c r="U106" s="2"/>
      <c r="V106" s="2"/>
      <c r="W106" s="28"/>
      <c r="X106" s="2"/>
      <c r="Y106" s="2"/>
      <c r="Z106" s="2"/>
      <c r="AA106" s="2"/>
      <c r="AB106" s="2"/>
      <c r="AC106" s="2"/>
      <c r="AD106" s="2"/>
      <c r="AE106" s="2"/>
      <c r="AF106" s="2"/>
      <c r="AG106" s="2"/>
      <c r="AH106" s="2"/>
      <c r="AI106" s="2"/>
      <c r="AJ106" s="2"/>
      <c r="AK106" s="2"/>
    </row>
    <row r="107" ht="15.75" hidden="1" customHeight="1" outlineLevel="1">
      <c r="E107" s="2" t="s">
        <v>2307</v>
      </c>
      <c r="F107" s="2" t="s">
        <v>2180</v>
      </c>
      <c r="G107" s="7" t="s">
        <v>2310</v>
      </c>
      <c r="H107" s="7"/>
      <c r="I107" s="7"/>
      <c r="J107" s="2" t="s">
        <v>3123</v>
      </c>
      <c r="K107" s="288"/>
      <c r="L107" s="191"/>
      <c r="P107" s="31"/>
      <c r="Q107" s="31"/>
      <c r="R107" s="31"/>
      <c r="S107" s="31"/>
      <c r="T107" s="31"/>
      <c r="W107" s="28"/>
    </row>
    <row r="108" ht="15.75" hidden="1" customHeight="1" outlineLevel="1">
      <c r="D108" s="378"/>
      <c r="E108" s="378"/>
      <c r="F108" s="2"/>
      <c r="G108" s="7"/>
      <c r="H108" s="7"/>
      <c r="I108" s="7" t="s">
        <v>2313</v>
      </c>
      <c r="J108" s="2" t="s">
        <v>3124</v>
      </c>
      <c r="K108" s="191" t="s">
        <v>3125</v>
      </c>
      <c r="L108" s="191"/>
      <c r="P108" s="31"/>
      <c r="Q108" s="31"/>
      <c r="R108" s="31"/>
      <c r="S108" s="31"/>
      <c r="T108" s="31"/>
      <c r="W108" s="28"/>
    </row>
    <row r="109" ht="15.75" hidden="1" customHeight="1" outlineLevel="1">
      <c r="D109" s="378"/>
      <c r="E109" s="378"/>
      <c r="F109" s="2"/>
      <c r="G109" s="7"/>
      <c r="H109" s="7"/>
      <c r="I109" s="7" t="s">
        <v>2316</v>
      </c>
      <c r="J109" s="2" t="s">
        <v>3126</v>
      </c>
      <c r="K109" s="191" t="s">
        <v>3125</v>
      </c>
      <c r="L109" s="191"/>
      <c r="P109" s="31"/>
      <c r="Q109" s="31"/>
      <c r="R109" s="31"/>
      <c r="S109" s="31"/>
      <c r="T109" s="31"/>
      <c r="W109" s="28"/>
    </row>
    <row r="110" ht="15.75" hidden="1" customHeight="1" outlineLevel="1">
      <c r="D110" s="7"/>
      <c r="E110" s="7" t="s">
        <v>3093</v>
      </c>
      <c r="F110" s="2" t="s">
        <v>2226</v>
      </c>
      <c r="G110" s="7" t="s">
        <v>3094</v>
      </c>
      <c r="H110" s="7"/>
      <c r="I110" s="7"/>
      <c r="J110" s="2" t="s">
        <v>3095</v>
      </c>
      <c r="K110" s="288"/>
      <c r="L110" s="191"/>
      <c r="P110" s="31"/>
      <c r="Q110" s="31"/>
      <c r="R110" s="31"/>
      <c r="S110" s="31"/>
      <c r="T110" s="31"/>
      <c r="W110" s="28"/>
    </row>
    <row r="111" ht="15.75" hidden="1" customHeight="1" outlineLevel="1">
      <c r="D111" s="7"/>
      <c r="E111" s="7"/>
      <c r="F111" s="2"/>
      <c r="G111" s="7"/>
      <c r="I111" s="7" t="s">
        <v>2263</v>
      </c>
      <c r="J111" s="2" t="s">
        <v>3096</v>
      </c>
      <c r="K111" s="288"/>
      <c r="L111" s="191"/>
      <c r="P111" s="31"/>
      <c r="Q111" s="31"/>
      <c r="R111" s="31"/>
      <c r="S111" s="31"/>
      <c r="T111" s="31"/>
      <c r="W111" s="28"/>
    </row>
    <row r="112" ht="15.75" hidden="1" customHeight="1" outlineLevel="1">
      <c r="D112" s="7"/>
      <c r="E112" s="7"/>
      <c r="G112" s="7"/>
      <c r="I112" s="7" t="s">
        <v>2265</v>
      </c>
      <c r="J112" s="2" t="s">
        <v>3096</v>
      </c>
      <c r="K112" s="288"/>
      <c r="L112" s="191"/>
      <c r="P112" s="31"/>
      <c r="Q112" s="31"/>
      <c r="R112" s="31"/>
      <c r="S112" s="31"/>
      <c r="T112" s="31"/>
      <c r="W112" s="28"/>
    </row>
    <row r="113" ht="15.75" hidden="1" customHeight="1" outlineLevel="1">
      <c r="D113" s="7"/>
      <c r="E113" s="7"/>
      <c r="G113" s="7"/>
      <c r="I113" s="7" t="s">
        <v>2268</v>
      </c>
      <c r="J113" s="2" t="s">
        <v>3097</v>
      </c>
      <c r="K113" s="288"/>
      <c r="L113" s="191"/>
      <c r="P113" s="31"/>
      <c r="Q113" s="31"/>
      <c r="R113" s="31"/>
      <c r="S113" s="31"/>
      <c r="T113" s="31"/>
      <c r="W113" s="28"/>
    </row>
    <row r="114" ht="15.75" hidden="1" customHeight="1" outlineLevel="1">
      <c r="D114" s="7"/>
      <c r="E114" s="7" t="s">
        <v>2282</v>
      </c>
      <c r="F114" s="2" t="s">
        <v>2226</v>
      </c>
      <c r="G114" s="7" t="s">
        <v>2284</v>
      </c>
      <c r="I114" s="7"/>
      <c r="J114" s="2" t="s">
        <v>3098</v>
      </c>
      <c r="K114" s="288"/>
      <c r="L114" s="191"/>
      <c r="P114" s="31"/>
      <c r="Q114" s="31"/>
      <c r="R114" s="31"/>
      <c r="S114" s="31"/>
      <c r="T114" s="31"/>
      <c r="W114" s="28"/>
    </row>
    <row r="115" ht="15.75" hidden="1" customHeight="1" outlineLevel="1">
      <c r="D115" s="7"/>
      <c r="E115" s="7"/>
      <c r="F115" s="7"/>
      <c r="G115" s="7"/>
      <c r="I115" s="7" t="s">
        <v>2288</v>
      </c>
      <c r="J115" s="2" t="s">
        <v>3099</v>
      </c>
      <c r="K115" s="288"/>
      <c r="L115" s="191"/>
      <c r="P115" s="31"/>
      <c r="Q115" s="31"/>
      <c r="R115" s="31"/>
      <c r="S115" s="31"/>
      <c r="T115" s="31"/>
      <c r="W115" s="28"/>
    </row>
    <row r="116" ht="15.75" hidden="1" customHeight="1" outlineLevel="1">
      <c r="D116" s="7"/>
      <c r="E116" s="7"/>
      <c r="F116" s="7"/>
      <c r="G116" s="7"/>
      <c r="I116" s="7" t="s">
        <v>2290</v>
      </c>
      <c r="J116" s="2" t="s">
        <v>3099</v>
      </c>
      <c r="K116" s="288"/>
      <c r="L116" s="191"/>
      <c r="P116" s="31"/>
      <c r="Q116" s="31"/>
      <c r="R116" s="31"/>
      <c r="S116" s="31"/>
      <c r="T116" s="31"/>
      <c r="W116" s="28"/>
    </row>
    <row r="117" ht="15.75" customHeight="1" collapsed="1">
      <c r="A117" s="7" t="s">
        <v>95</v>
      </c>
      <c r="B117" s="2" t="s">
        <v>842</v>
      </c>
      <c r="C117" s="7" t="str">
        <f>A117&amp;"_"&amp;B117</f>
        <v>PS_Operate Hybrid Boilers</v>
      </c>
      <c r="D117" s="7"/>
      <c r="E117" s="7"/>
      <c r="F117" s="7"/>
      <c r="G117" s="7"/>
      <c r="H117" s="7"/>
      <c r="I117" s="7"/>
      <c r="J117" s="30"/>
      <c r="K117" s="288"/>
      <c r="L117" s="191"/>
      <c r="M117" s="2"/>
      <c r="N117" s="2"/>
      <c r="O117" s="2"/>
      <c r="P117" s="379"/>
      <c r="Q117" s="379"/>
      <c r="R117" s="379" t="s">
        <v>3127</v>
      </c>
      <c r="S117" s="31"/>
      <c r="T117" s="31"/>
      <c r="U117" s="2"/>
      <c r="V117" s="2"/>
      <c r="W117" s="28"/>
      <c r="X117" s="2"/>
      <c r="Y117" s="2"/>
      <c r="Z117" s="2"/>
      <c r="AA117" s="2"/>
      <c r="AB117" s="2"/>
      <c r="AC117" s="2"/>
      <c r="AD117" s="2"/>
      <c r="AE117" s="2"/>
      <c r="AF117" s="2"/>
      <c r="AG117" s="2"/>
      <c r="AH117" s="2"/>
      <c r="AI117" s="2"/>
      <c r="AJ117" s="2"/>
      <c r="AK117" s="2"/>
    </row>
    <row r="118" ht="15.75" hidden="1" customHeight="1" outlineLevel="1">
      <c r="E118" s="2" t="s">
        <v>2307</v>
      </c>
      <c r="F118" s="2" t="s">
        <v>2180</v>
      </c>
      <c r="G118" s="7" t="s">
        <v>2310</v>
      </c>
      <c r="H118" s="7"/>
      <c r="I118" s="7"/>
      <c r="J118" s="2" t="s">
        <v>3100</v>
      </c>
      <c r="K118" s="288"/>
      <c r="L118" s="191"/>
      <c r="P118" s="31"/>
      <c r="Q118" s="31"/>
      <c r="R118" s="31"/>
      <c r="S118" s="31"/>
      <c r="T118" s="31"/>
      <c r="W118" s="28"/>
    </row>
    <row r="119" ht="15.75" hidden="1" customHeight="1" outlineLevel="1">
      <c r="D119" s="378"/>
      <c r="E119" s="378"/>
      <c r="F119" s="2"/>
      <c r="G119" s="7"/>
      <c r="H119" s="7"/>
      <c r="I119" s="7" t="s">
        <v>2313</v>
      </c>
      <c r="J119" s="2" t="s">
        <v>3101</v>
      </c>
      <c r="K119" s="288"/>
      <c r="L119" s="191"/>
      <c r="P119" s="31"/>
      <c r="Q119" s="31"/>
      <c r="R119" s="31"/>
      <c r="S119" s="31"/>
      <c r="T119" s="31"/>
      <c r="W119" s="28"/>
    </row>
    <row r="120" ht="15.75" hidden="1" customHeight="1" outlineLevel="1">
      <c r="D120" s="378"/>
      <c r="E120" s="378"/>
      <c r="F120" s="2"/>
      <c r="G120" s="7"/>
      <c r="H120" s="7"/>
      <c r="I120" s="7" t="s">
        <v>2316</v>
      </c>
      <c r="J120" s="2" t="s">
        <v>3102</v>
      </c>
      <c r="K120" s="288"/>
      <c r="L120" s="191"/>
      <c r="P120" s="31"/>
      <c r="Q120" s="31"/>
      <c r="R120" s="31"/>
      <c r="S120" s="31"/>
      <c r="T120" s="31"/>
      <c r="W120" s="28"/>
    </row>
    <row r="121" ht="15.75" hidden="1" customHeight="1" outlineLevel="1">
      <c r="E121" s="2" t="s">
        <v>2179</v>
      </c>
      <c r="F121" s="2" t="s">
        <v>2180</v>
      </c>
      <c r="G121" s="2" t="s">
        <v>2183</v>
      </c>
      <c r="H121" s="2"/>
      <c r="I121" s="7"/>
      <c r="J121" s="2" t="s">
        <v>3112</v>
      </c>
      <c r="K121" s="288"/>
      <c r="L121" s="191"/>
      <c r="P121" s="31"/>
      <c r="Q121" s="31"/>
      <c r="R121" s="31"/>
      <c r="S121" s="31"/>
      <c r="T121" s="31"/>
      <c r="W121" s="28"/>
    </row>
    <row r="122" ht="15.75" hidden="1" customHeight="1" outlineLevel="1">
      <c r="E122" s="2"/>
      <c r="F122" s="2"/>
      <c r="G122" s="2"/>
      <c r="I122" s="7" t="s">
        <v>2187</v>
      </c>
      <c r="J122" s="2" t="s">
        <v>3062</v>
      </c>
      <c r="K122" s="288"/>
      <c r="L122" s="191"/>
      <c r="P122" s="31"/>
      <c r="Q122" s="31"/>
      <c r="R122" s="31"/>
      <c r="S122" s="31"/>
      <c r="T122" s="31"/>
      <c r="W122" s="28"/>
    </row>
    <row r="123" ht="15.75" hidden="1" customHeight="1" outlineLevel="1">
      <c r="E123" s="2"/>
      <c r="F123" s="2"/>
      <c r="G123" s="2"/>
      <c r="H123" s="2"/>
      <c r="I123" s="7" t="s">
        <v>2192</v>
      </c>
      <c r="J123" s="2" t="s">
        <v>3063</v>
      </c>
      <c r="K123" s="288"/>
      <c r="L123" s="191"/>
      <c r="P123" s="31"/>
      <c r="Q123" s="31"/>
      <c r="R123" s="31"/>
      <c r="S123" s="31"/>
      <c r="T123" s="31"/>
      <c r="W123" s="28"/>
    </row>
    <row r="124" ht="15.75" hidden="1" customHeight="1" outlineLevel="1">
      <c r="E124" s="2"/>
      <c r="F124" s="2"/>
      <c r="G124" s="2"/>
      <c r="H124" s="2"/>
      <c r="I124" s="7" t="s">
        <v>2196</v>
      </c>
      <c r="J124" s="2" t="s">
        <v>3065</v>
      </c>
      <c r="K124" s="288"/>
      <c r="L124" s="191"/>
      <c r="P124" s="31"/>
      <c r="Q124" s="31"/>
      <c r="R124" s="31"/>
      <c r="S124" s="31"/>
      <c r="T124" s="31"/>
      <c r="W124" s="28"/>
    </row>
    <row r="125" ht="15.75" hidden="1" customHeight="1" outlineLevel="1">
      <c r="E125" s="2"/>
      <c r="F125" s="2"/>
      <c r="G125" s="2"/>
      <c r="H125" s="2"/>
      <c r="I125" s="7" t="s">
        <v>2200</v>
      </c>
      <c r="J125" s="2" t="s">
        <v>3068</v>
      </c>
      <c r="K125" s="288"/>
      <c r="L125" s="191"/>
      <c r="P125" s="31"/>
      <c r="Q125" s="31"/>
      <c r="R125" s="31"/>
      <c r="S125" s="31"/>
      <c r="T125" s="31"/>
      <c r="W125" s="28"/>
    </row>
    <row r="126" ht="15.75" hidden="1" customHeight="1" outlineLevel="1">
      <c r="E126" s="2" t="s">
        <v>2225</v>
      </c>
      <c r="F126" s="2" t="s">
        <v>2226</v>
      </c>
      <c r="G126" s="2" t="s">
        <v>2229</v>
      </c>
      <c r="I126" s="7"/>
      <c r="J126" s="2" t="s">
        <v>3113</v>
      </c>
      <c r="K126" s="288"/>
      <c r="L126" s="191"/>
      <c r="P126" s="31"/>
      <c r="Q126" s="31"/>
      <c r="R126" s="31"/>
      <c r="S126" s="31"/>
      <c r="T126" s="31"/>
      <c r="W126" s="28"/>
    </row>
    <row r="127" ht="15.75" hidden="1" customHeight="1" outlineLevel="1">
      <c r="E127" s="2"/>
      <c r="F127" s="2"/>
      <c r="G127" s="2"/>
      <c r="I127" s="7" t="s">
        <v>2187</v>
      </c>
      <c r="J127" s="2" t="s">
        <v>3062</v>
      </c>
      <c r="K127" s="288"/>
      <c r="L127" s="191"/>
      <c r="P127" s="31"/>
      <c r="Q127" s="31"/>
      <c r="R127" s="31"/>
      <c r="S127" s="31"/>
      <c r="T127" s="31"/>
      <c r="W127" s="28"/>
    </row>
    <row r="128" ht="15.75" hidden="1" customHeight="1" outlineLevel="1">
      <c r="E128" s="2"/>
      <c r="F128" s="2"/>
      <c r="G128" s="2"/>
      <c r="I128" s="7" t="s">
        <v>2192</v>
      </c>
      <c r="J128" s="2" t="s">
        <v>3063</v>
      </c>
      <c r="K128" s="288"/>
      <c r="L128" s="191"/>
      <c r="P128" s="31"/>
      <c r="Q128" s="31"/>
      <c r="R128" s="31"/>
      <c r="S128" s="31"/>
      <c r="T128" s="31"/>
      <c r="W128" s="28"/>
    </row>
    <row r="129" ht="15.75" hidden="1" customHeight="1" outlineLevel="1">
      <c r="E129" s="2"/>
      <c r="F129" s="2"/>
      <c r="G129" s="2"/>
      <c r="I129" s="7" t="s">
        <v>2196</v>
      </c>
      <c r="J129" s="2" t="s">
        <v>3065</v>
      </c>
      <c r="K129" s="288"/>
      <c r="L129" s="191"/>
      <c r="P129" s="31"/>
      <c r="Q129" s="31"/>
      <c r="R129" s="31"/>
      <c r="S129" s="31"/>
      <c r="T129" s="31"/>
      <c r="W129" s="28"/>
    </row>
    <row r="130" ht="15.75" hidden="1" customHeight="1" outlineLevel="1">
      <c r="E130" s="2"/>
      <c r="F130" s="2"/>
      <c r="G130" s="2"/>
      <c r="H130" s="2"/>
      <c r="I130" s="7" t="s">
        <v>2200</v>
      </c>
      <c r="J130" s="2" t="s">
        <v>3068</v>
      </c>
      <c r="K130" s="288"/>
      <c r="L130" s="191"/>
      <c r="P130" s="31"/>
      <c r="Q130" s="31"/>
      <c r="R130" s="31"/>
      <c r="S130" s="31"/>
      <c r="T130" s="31"/>
      <c r="W130" s="28"/>
    </row>
    <row r="131" ht="15.75" hidden="1" customHeight="1" outlineLevel="1">
      <c r="D131" s="7"/>
      <c r="E131" s="7" t="s">
        <v>3093</v>
      </c>
      <c r="F131" s="2" t="s">
        <v>2226</v>
      </c>
      <c r="G131" s="7" t="s">
        <v>3094</v>
      </c>
      <c r="H131" s="7"/>
      <c r="I131" s="7"/>
      <c r="J131" s="2" t="s">
        <v>3095</v>
      </c>
      <c r="K131" s="288"/>
      <c r="L131" s="191"/>
      <c r="P131" s="31"/>
      <c r="Q131" s="31"/>
      <c r="R131" s="31"/>
      <c r="S131" s="31"/>
      <c r="T131" s="31"/>
      <c r="W131" s="28"/>
    </row>
    <row r="132" ht="15.75" hidden="1" customHeight="1" outlineLevel="1">
      <c r="D132" s="7"/>
      <c r="E132" s="7"/>
      <c r="F132" s="2"/>
      <c r="G132" s="7"/>
      <c r="I132" s="7" t="s">
        <v>2263</v>
      </c>
      <c r="J132" s="2" t="s">
        <v>3096</v>
      </c>
      <c r="K132" s="288"/>
      <c r="L132" s="191"/>
      <c r="P132" s="31"/>
      <c r="Q132" s="31"/>
      <c r="R132" s="31"/>
      <c r="S132" s="31"/>
      <c r="T132" s="31"/>
      <c r="W132" s="28"/>
    </row>
    <row r="133" ht="15.75" hidden="1" customHeight="1" outlineLevel="1">
      <c r="D133" s="7"/>
      <c r="E133" s="7"/>
      <c r="G133" s="7"/>
      <c r="I133" s="7" t="s">
        <v>2265</v>
      </c>
      <c r="J133" s="2" t="s">
        <v>3096</v>
      </c>
      <c r="K133" s="288"/>
      <c r="L133" s="191"/>
      <c r="P133" s="31"/>
      <c r="Q133" s="31"/>
      <c r="R133" s="31"/>
      <c r="S133" s="31"/>
      <c r="T133" s="31"/>
      <c r="W133" s="28"/>
    </row>
    <row r="134" ht="15.75" hidden="1" customHeight="1" outlineLevel="1">
      <c r="D134" s="7"/>
      <c r="E134" s="7"/>
      <c r="G134" s="7"/>
      <c r="I134" s="7" t="s">
        <v>2268</v>
      </c>
      <c r="J134" s="2" t="s">
        <v>3097</v>
      </c>
      <c r="K134" s="288"/>
      <c r="L134" s="191"/>
      <c r="P134" s="31"/>
      <c r="Q134" s="31"/>
      <c r="R134" s="31"/>
      <c r="S134" s="31"/>
      <c r="T134" s="31"/>
      <c r="W134" s="28"/>
    </row>
    <row r="135" ht="15.75" hidden="1" customHeight="1" outlineLevel="1">
      <c r="D135" s="7"/>
      <c r="E135" s="7" t="s">
        <v>2282</v>
      </c>
      <c r="F135" s="2" t="s">
        <v>2226</v>
      </c>
      <c r="G135" s="7" t="s">
        <v>2284</v>
      </c>
      <c r="I135" s="7"/>
      <c r="J135" s="2" t="s">
        <v>3098</v>
      </c>
      <c r="K135" s="288"/>
      <c r="L135" s="191"/>
      <c r="P135" s="31"/>
      <c r="Q135" s="31"/>
      <c r="R135" s="31"/>
      <c r="S135" s="31"/>
      <c r="T135" s="31"/>
      <c r="W135" s="28"/>
    </row>
    <row r="136" ht="15.75" hidden="1" customHeight="1" outlineLevel="1">
      <c r="D136" s="7"/>
      <c r="E136" s="7"/>
      <c r="F136" s="7"/>
      <c r="G136" s="7"/>
      <c r="I136" s="7" t="s">
        <v>2288</v>
      </c>
      <c r="J136" s="2" t="s">
        <v>3099</v>
      </c>
      <c r="K136" s="288"/>
      <c r="L136" s="191"/>
      <c r="P136" s="31"/>
      <c r="Q136" s="31"/>
      <c r="R136" s="31"/>
      <c r="S136" s="31"/>
      <c r="T136" s="31"/>
      <c r="W136" s="28"/>
    </row>
    <row r="137" ht="15.75" hidden="1" customHeight="1" outlineLevel="1">
      <c r="D137" s="7"/>
      <c r="E137" s="7"/>
      <c r="F137" s="7"/>
      <c r="G137" s="7"/>
      <c r="I137" s="7" t="s">
        <v>2290</v>
      </c>
      <c r="J137" s="2" t="s">
        <v>3099</v>
      </c>
      <c r="K137" s="288"/>
      <c r="L137" s="191"/>
      <c r="P137" s="31"/>
      <c r="Q137" s="31"/>
      <c r="R137" s="31"/>
      <c r="S137" s="31"/>
      <c r="T137" s="31"/>
      <c r="W137" s="28"/>
    </row>
    <row r="138" ht="15.75" customHeight="1" collapsed="1">
      <c r="A138" s="7" t="s">
        <v>95</v>
      </c>
      <c r="B138" s="2" t="s">
        <v>3128</v>
      </c>
      <c r="C138" s="7" t="str">
        <f>A138&amp;"_"&amp;B138</f>
        <v>PS_Operate RO Plant (Direct Method 1)</v>
      </c>
      <c r="D138" s="7"/>
      <c r="E138" s="7"/>
      <c r="F138" s="7"/>
      <c r="G138" s="7"/>
      <c r="H138" s="7"/>
      <c r="I138" s="7"/>
      <c r="J138" s="30"/>
      <c r="K138" s="288"/>
      <c r="L138" s="191"/>
      <c r="M138" s="30"/>
      <c r="N138" s="30"/>
      <c r="O138" s="30" t="s">
        <v>2634</v>
      </c>
      <c r="P138" s="31"/>
      <c r="Q138" s="31"/>
      <c r="R138" s="31"/>
      <c r="S138" s="31"/>
      <c r="T138" s="31"/>
      <c r="U138" s="2"/>
      <c r="V138" s="2"/>
      <c r="W138" s="28"/>
      <c r="X138" s="2"/>
      <c r="Y138" s="2"/>
      <c r="Z138" s="2"/>
      <c r="AA138" s="2"/>
      <c r="AB138" s="2"/>
      <c r="AC138" s="2"/>
      <c r="AD138" s="2"/>
      <c r="AE138" s="2"/>
      <c r="AF138" s="2"/>
      <c r="AG138" s="2"/>
      <c r="AH138" s="2"/>
      <c r="AI138" s="2"/>
      <c r="AJ138" s="2"/>
      <c r="AK138" s="2"/>
    </row>
    <row r="139" ht="15.75" hidden="1" customHeight="1" outlineLevel="1">
      <c r="D139" s="7"/>
      <c r="E139" s="7" t="s">
        <v>2179</v>
      </c>
      <c r="F139" s="7" t="s">
        <v>2180</v>
      </c>
      <c r="G139" s="7" t="s">
        <v>2183</v>
      </c>
      <c r="H139" s="7"/>
      <c r="I139" s="7"/>
      <c r="J139" s="30" t="s">
        <v>3129</v>
      </c>
      <c r="K139" s="288"/>
      <c r="L139" s="191"/>
      <c r="P139" s="31"/>
      <c r="Q139" s="31"/>
      <c r="R139" s="31"/>
      <c r="S139" s="31"/>
      <c r="T139" s="31"/>
      <c r="W139" s="28"/>
    </row>
    <row r="140" ht="15.75" hidden="1" customHeight="1" outlineLevel="1">
      <c r="D140" s="7"/>
      <c r="E140" s="7"/>
      <c r="F140" s="7"/>
      <c r="G140" s="7"/>
      <c r="I140" s="7" t="s">
        <v>2187</v>
      </c>
      <c r="J140" s="30" t="s">
        <v>3130</v>
      </c>
      <c r="K140" s="288"/>
      <c r="L140" s="191"/>
      <c r="P140" s="31"/>
      <c r="Q140" s="31"/>
      <c r="R140" s="31"/>
      <c r="S140" s="31"/>
      <c r="T140" s="31"/>
      <c r="W140" s="28"/>
    </row>
    <row r="141" ht="15.75" hidden="1" customHeight="1" outlineLevel="1">
      <c r="D141" s="7"/>
      <c r="E141" s="7"/>
      <c r="F141" s="7"/>
      <c r="G141" s="7"/>
      <c r="H141" s="7"/>
      <c r="I141" s="7" t="s">
        <v>2192</v>
      </c>
      <c r="J141" s="30" t="s">
        <v>3131</v>
      </c>
      <c r="K141" s="288"/>
      <c r="L141" s="191"/>
      <c r="P141" s="31"/>
      <c r="Q141" s="31"/>
      <c r="R141" s="31"/>
      <c r="S141" s="31"/>
      <c r="T141" s="31"/>
      <c r="W141" s="28"/>
    </row>
    <row r="142" ht="15.75" hidden="1" customHeight="1" outlineLevel="1">
      <c r="D142" s="7"/>
      <c r="E142" s="7"/>
      <c r="F142" s="7"/>
      <c r="G142" s="7"/>
      <c r="H142" s="7"/>
      <c r="I142" s="7" t="s">
        <v>2196</v>
      </c>
      <c r="J142" s="30" t="s">
        <v>3132</v>
      </c>
      <c r="K142" s="288"/>
      <c r="L142" s="191"/>
      <c r="P142" s="31"/>
      <c r="Q142" s="31"/>
      <c r="R142" s="31"/>
      <c r="S142" s="31"/>
      <c r="T142" s="31"/>
      <c r="W142" s="28"/>
    </row>
    <row r="143" ht="15.75" hidden="1" customHeight="1" outlineLevel="1">
      <c r="D143" s="7"/>
      <c r="E143" s="7"/>
      <c r="F143" s="7"/>
      <c r="G143" s="7"/>
      <c r="H143" s="7"/>
      <c r="I143" s="7" t="s">
        <v>2200</v>
      </c>
      <c r="J143" s="30" t="s">
        <v>3133</v>
      </c>
      <c r="K143" s="288"/>
      <c r="L143" s="191"/>
      <c r="P143" s="31"/>
      <c r="Q143" s="31"/>
      <c r="R143" s="31"/>
      <c r="S143" s="31"/>
      <c r="T143" s="31"/>
      <c r="W143" s="28"/>
    </row>
    <row r="144" ht="15.75" hidden="1" customHeight="1" outlineLevel="1">
      <c r="D144" s="7"/>
      <c r="E144" s="7" t="s">
        <v>2225</v>
      </c>
      <c r="F144" s="2" t="s">
        <v>2226</v>
      </c>
      <c r="G144" s="7" t="s">
        <v>2229</v>
      </c>
      <c r="I144" s="7"/>
      <c r="J144" s="30" t="s">
        <v>3134</v>
      </c>
      <c r="K144" s="288"/>
      <c r="L144" s="191"/>
      <c r="P144" s="31"/>
      <c r="Q144" s="31"/>
      <c r="R144" s="31"/>
      <c r="S144" s="31"/>
      <c r="T144" s="31"/>
      <c r="W144" s="28"/>
    </row>
    <row r="145" ht="15.75" hidden="1" customHeight="1" outlineLevel="1">
      <c r="D145" s="7"/>
      <c r="E145" s="7"/>
      <c r="F145" s="7"/>
      <c r="G145" s="7"/>
      <c r="I145" s="7" t="s">
        <v>2187</v>
      </c>
      <c r="J145" s="30" t="s">
        <v>3130</v>
      </c>
      <c r="K145" s="288"/>
      <c r="L145" s="191"/>
      <c r="P145" s="31"/>
      <c r="Q145" s="31"/>
      <c r="R145" s="31"/>
      <c r="S145" s="31"/>
      <c r="T145" s="31"/>
      <c r="W145" s="28"/>
    </row>
    <row r="146" ht="15.75" hidden="1" customHeight="1" outlineLevel="1">
      <c r="D146" s="7"/>
      <c r="E146" s="7"/>
      <c r="F146" s="7"/>
      <c r="G146" s="7"/>
      <c r="I146" s="7" t="s">
        <v>2192</v>
      </c>
      <c r="J146" s="30" t="s">
        <v>3131</v>
      </c>
      <c r="K146" s="288"/>
      <c r="L146" s="191"/>
      <c r="P146" s="31"/>
      <c r="Q146" s="31"/>
      <c r="R146" s="31"/>
      <c r="S146" s="31"/>
      <c r="T146" s="31"/>
      <c r="W146" s="28"/>
    </row>
    <row r="147" ht="15.75" hidden="1" customHeight="1" outlineLevel="1">
      <c r="D147" s="7"/>
      <c r="E147" s="7"/>
      <c r="F147" s="7"/>
      <c r="G147" s="7"/>
      <c r="I147" s="7" t="s">
        <v>2196</v>
      </c>
      <c r="J147" s="30" t="s">
        <v>3132</v>
      </c>
      <c r="K147" s="288"/>
      <c r="L147" s="191"/>
      <c r="P147" s="31"/>
      <c r="Q147" s="31"/>
      <c r="R147" s="31"/>
      <c r="S147" s="31"/>
      <c r="T147" s="31"/>
      <c r="W147" s="28"/>
    </row>
    <row r="148" ht="15.75" hidden="1" customHeight="1" outlineLevel="1">
      <c r="D148" s="7"/>
      <c r="E148" s="7"/>
      <c r="F148" s="7"/>
      <c r="G148" s="7"/>
      <c r="H148" s="7"/>
      <c r="I148" s="7" t="s">
        <v>2200</v>
      </c>
      <c r="J148" s="30" t="s">
        <v>3133</v>
      </c>
      <c r="K148" s="288"/>
      <c r="L148" s="191"/>
      <c r="P148" s="31"/>
      <c r="Q148" s="31"/>
      <c r="R148" s="31"/>
      <c r="S148" s="31"/>
      <c r="T148" s="31"/>
      <c r="W148" s="28"/>
    </row>
    <row r="149" ht="15.75" hidden="1" customHeight="1" outlineLevel="1">
      <c r="D149" s="7"/>
      <c r="E149" s="7" t="str">
        <f>vlookup(G149,Lookup!$A$1:$B$227,2, false)</f>
        <v>#REF!</v>
      </c>
      <c r="F149" s="7" t="s">
        <v>2226</v>
      </c>
      <c r="G149" s="7" t="s">
        <v>3135</v>
      </c>
      <c r="H149" s="7"/>
      <c r="I149" s="7"/>
      <c r="J149" s="30" t="s">
        <v>3136</v>
      </c>
      <c r="K149" s="288"/>
      <c r="L149" s="191"/>
      <c r="P149" s="31"/>
      <c r="Q149" s="31"/>
      <c r="R149" s="31"/>
      <c r="S149" s="31"/>
      <c r="T149" s="31"/>
      <c r="W149" s="28"/>
    </row>
    <row r="150" ht="15.75" hidden="1" customHeight="1" outlineLevel="1">
      <c r="D150" s="7"/>
      <c r="E150" s="7"/>
      <c r="F150" s="7"/>
      <c r="G150" s="7"/>
      <c r="H150" s="7"/>
      <c r="I150" s="7" t="s">
        <v>2331</v>
      </c>
      <c r="J150" s="30" t="s">
        <v>3137</v>
      </c>
      <c r="K150" s="191"/>
      <c r="L150" s="191"/>
      <c r="P150" s="31"/>
      <c r="Q150" s="31"/>
      <c r="R150" s="31"/>
      <c r="S150" s="31"/>
      <c r="T150" s="31"/>
      <c r="W150" s="28"/>
    </row>
    <row r="151" ht="15.75" customHeight="1" collapsed="1">
      <c r="A151" s="7" t="s">
        <v>95</v>
      </c>
      <c r="B151" s="2" t="s">
        <v>3138</v>
      </c>
      <c r="C151" s="7" t="str">
        <f>A151&amp;"_"&amp;B151</f>
        <v>PS_Operate RO Plant (Direct Method 2 for the US)</v>
      </c>
      <c r="D151" s="7"/>
      <c r="E151" s="7"/>
      <c r="F151" s="7"/>
      <c r="G151" s="7"/>
      <c r="H151" s="7"/>
      <c r="I151" s="7"/>
      <c r="J151" s="30"/>
      <c r="K151" s="288"/>
      <c r="L151" s="191"/>
      <c r="M151" s="30"/>
      <c r="N151" s="30"/>
      <c r="O151" s="30" t="s">
        <v>3139</v>
      </c>
      <c r="P151" s="31"/>
      <c r="Q151" s="31"/>
      <c r="R151" s="31"/>
      <c r="S151" s="31"/>
      <c r="T151" s="31"/>
      <c r="U151" s="2"/>
      <c r="V151" s="2"/>
      <c r="W151" s="28"/>
      <c r="X151" s="2"/>
      <c r="Y151" s="2"/>
      <c r="Z151" s="2"/>
      <c r="AA151" s="2"/>
      <c r="AB151" s="2"/>
      <c r="AC151" s="2"/>
      <c r="AD151" s="2"/>
      <c r="AE151" s="2"/>
      <c r="AF151" s="2"/>
      <c r="AG151" s="2"/>
      <c r="AH151" s="2"/>
      <c r="AI151" s="2"/>
      <c r="AJ151" s="2"/>
      <c r="AK151" s="2"/>
    </row>
    <row r="152" ht="15.75" hidden="1" customHeight="1" outlineLevel="1">
      <c r="A152" s="2"/>
      <c r="B152" s="2"/>
      <c r="C152" s="7"/>
      <c r="D152" s="7"/>
      <c r="E152" s="7" t="s">
        <v>2179</v>
      </c>
      <c r="F152" s="7" t="s">
        <v>2180</v>
      </c>
      <c r="G152" s="7" t="s">
        <v>2183</v>
      </c>
      <c r="H152" s="7"/>
      <c r="I152" s="7"/>
      <c r="J152" s="30" t="s">
        <v>3129</v>
      </c>
      <c r="K152" s="288"/>
      <c r="L152" s="191"/>
      <c r="P152" s="31"/>
      <c r="Q152" s="31"/>
      <c r="R152" s="31"/>
      <c r="S152" s="31"/>
      <c r="T152" s="31"/>
      <c r="W152" s="28"/>
    </row>
    <row r="153" ht="15.75" hidden="1" customHeight="1" outlineLevel="1">
      <c r="A153" s="2"/>
      <c r="B153" s="2"/>
      <c r="C153" s="7"/>
      <c r="D153" s="7"/>
      <c r="E153" s="7"/>
      <c r="F153" s="7"/>
      <c r="G153" s="7"/>
      <c r="I153" s="7" t="s">
        <v>2187</v>
      </c>
      <c r="J153" s="30" t="s">
        <v>3130</v>
      </c>
      <c r="K153" s="288"/>
      <c r="L153" s="191"/>
      <c r="P153" s="31"/>
      <c r="Q153" s="31"/>
      <c r="R153" s="31"/>
      <c r="S153" s="31"/>
      <c r="T153" s="31"/>
      <c r="W153" s="28"/>
    </row>
    <row r="154" ht="15.75" hidden="1" customHeight="1" outlineLevel="1">
      <c r="A154" s="2"/>
      <c r="B154" s="2"/>
      <c r="C154" s="7"/>
      <c r="D154" s="7"/>
      <c r="E154" s="7"/>
      <c r="F154" s="7"/>
      <c r="G154" s="7"/>
      <c r="H154" s="7"/>
      <c r="I154" s="7" t="s">
        <v>2192</v>
      </c>
      <c r="J154" s="30" t="s">
        <v>3131</v>
      </c>
      <c r="K154" s="288"/>
      <c r="L154" s="191"/>
      <c r="P154" s="31"/>
      <c r="Q154" s="31"/>
      <c r="R154" s="31"/>
      <c r="S154" s="31"/>
      <c r="T154" s="31"/>
      <c r="W154" s="28"/>
    </row>
    <row r="155" ht="15.75" hidden="1" customHeight="1" outlineLevel="1">
      <c r="A155" s="2"/>
      <c r="B155" s="2"/>
      <c r="C155" s="7"/>
      <c r="D155" s="7"/>
      <c r="E155" s="7"/>
      <c r="F155" s="7"/>
      <c r="G155" s="7"/>
      <c r="H155" s="7"/>
      <c r="I155" s="7" t="s">
        <v>2196</v>
      </c>
      <c r="J155" s="30" t="s">
        <v>3132</v>
      </c>
      <c r="K155" s="288"/>
      <c r="L155" s="191"/>
      <c r="P155" s="31"/>
      <c r="Q155" s="31"/>
      <c r="R155" s="31"/>
      <c r="S155" s="31"/>
      <c r="T155" s="31"/>
      <c r="W155" s="28"/>
    </row>
    <row r="156" ht="15.75" hidden="1" customHeight="1" outlineLevel="1">
      <c r="A156" s="2"/>
      <c r="B156" s="2"/>
      <c r="C156" s="7"/>
      <c r="D156" s="7"/>
      <c r="E156" s="7"/>
      <c r="F156" s="7"/>
      <c r="G156" s="7"/>
      <c r="H156" s="7"/>
      <c r="I156" s="7" t="s">
        <v>2200</v>
      </c>
      <c r="J156" s="30" t="s">
        <v>3133</v>
      </c>
      <c r="K156" s="288"/>
      <c r="L156" s="191"/>
      <c r="P156" s="31"/>
      <c r="Q156" s="31"/>
      <c r="R156" s="31"/>
      <c r="S156" s="31"/>
      <c r="T156" s="31"/>
      <c r="W156" s="28"/>
    </row>
    <row r="157" ht="15.75" hidden="1" customHeight="1" outlineLevel="1">
      <c r="A157" s="2"/>
      <c r="B157" s="2"/>
      <c r="C157" s="7"/>
      <c r="D157" s="7"/>
      <c r="E157" s="7" t="s">
        <v>2225</v>
      </c>
      <c r="F157" s="2" t="s">
        <v>2226</v>
      </c>
      <c r="G157" s="7" t="s">
        <v>2229</v>
      </c>
      <c r="I157" s="7"/>
      <c r="J157" s="30" t="s">
        <v>3134</v>
      </c>
      <c r="K157" s="288"/>
      <c r="L157" s="191"/>
      <c r="P157" s="31"/>
      <c r="Q157" s="31"/>
      <c r="R157" s="31"/>
      <c r="S157" s="31"/>
      <c r="T157" s="31"/>
      <c r="W157" s="28"/>
    </row>
    <row r="158" ht="15.75" hidden="1" customHeight="1" outlineLevel="1">
      <c r="A158" s="2"/>
      <c r="B158" s="2"/>
      <c r="C158" s="7"/>
      <c r="D158" s="7"/>
      <c r="E158" s="7"/>
      <c r="F158" s="7"/>
      <c r="G158" s="7"/>
      <c r="I158" s="7" t="s">
        <v>2187</v>
      </c>
      <c r="J158" s="30" t="s">
        <v>3130</v>
      </c>
      <c r="K158" s="288"/>
      <c r="L158" s="191"/>
      <c r="P158" s="31"/>
      <c r="Q158" s="31"/>
      <c r="R158" s="31"/>
      <c r="S158" s="31"/>
      <c r="T158" s="31"/>
      <c r="W158" s="28"/>
    </row>
    <row r="159" ht="15.75" hidden="1" customHeight="1" outlineLevel="1">
      <c r="A159" s="2"/>
      <c r="B159" s="2"/>
      <c r="C159" s="7"/>
      <c r="D159" s="7"/>
      <c r="E159" s="7"/>
      <c r="F159" s="7"/>
      <c r="G159" s="7"/>
      <c r="I159" s="7" t="s">
        <v>2192</v>
      </c>
      <c r="J159" s="30" t="s">
        <v>3131</v>
      </c>
      <c r="K159" s="288"/>
      <c r="L159" s="191"/>
      <c r="P159" s="31"/>
      <c r="Q159" s="31"/>
      <c r="R159" s="31"/>
      <c r="S159" s="31"/>
      <c r="T159" s="31"/>
      <c r="W159" s="28"/>
    </row>
    <row r="160" ht="15.75" hidden="1" customHeight="1" outlineLevel="1">
      <c r="A160" s="2"/>
      <c r="B160" s="2"/>
      <c r="C160" s="7"/>
      <c r="D160" s="7"/>
      <c r="E160" s="7"/>
      <c r="F160" s="7"/>
      <c r="G160" s="7"/>
      <c r="I160" s="7" t="s">
        <v>2196</v>
      </c>
      <c r="J160" s="30" t="s">
        <v>3132</v>
      </c>
      <c r="K160" s="288"/>
      <c r="L160" s="191"/>
      <c r="P160" s="31"/>
      <c r="Q160" s="31"/>
      <c r="R160" s="31"/>
      <c r="S160" s="31"/>
      <c r="T160" s="31"/>
      <c r="W160" s="28"/>
    </row>
    <row r="161" ht="15.75" hidden="1" customHeight="1" outlineLevel="1">
      <c r="A161" s="2"/>
      <c r="B161" s="2"/>
      <c r="C161" s="7"/>
      <c r="D161" s="7"/>
      <c r="E161" s="7"/>
      <c r="F161" s="7"/>
      <c r="G161" s="7"/>
      <c r="H161" s="7"/>
      <c r="I161" s="7" t="s">
        <v>2200</v>
      </c>
      <c r="J161" s="30" t="s">
        <v>3133</v>
      </c>
      <c r="K161" s="288"/>
      <c r="L161" s="191"/>
      <c r="P161" s="31"/>
      <c r="Q161" s="31"/>
      <c r="R161" s="31"/>
      <c r="S161" s="31"/>
      <c r="T161" s="31"/>
      <c r="W161" s="28"/>
    </row>
    <row r="162" ht="15.75" hidden="1" customHeight="1" outlineLevel="1">
      <c r="A162" s="2"/>
      <c r="B162" s="2"/>
      <c r="C162" s="7"/>
      <c r="D162" s="7"/>
      <c r="E162" s="7" t="s">
        <v>2333</v>
      </c>
      <c r="F162" s="7" t="s">
        <v>2226</v>
      </c>
      <c r="G162" s="7" t="s">
        <v>2335</v>
      </c>
      <c r="H162" s="7"/>
      <c r="I162" s="7"/>
      <c r="J162" s="30" t="s">
        <v>3140</v>
      </c>
      <c r="K162" s="288"/>
      <c r="L162" s="191"/>
      <c r="P162" s="31"/>
      <c r="Q162" s="31"/>
      <c r="R162" s="31"/>
      <c r="S162" s="31"/>
      <c r="T162" s="31"/>
      <c r="W162" s="28"/>
    </row>
    <row r="163" ht="15.75" hidden="1" customHeight="1" outlineLevel="1">
      <c r="A163" s="2"/>
      <c r="B163" s="2"/>
      <c r="C163" s="7"/>
      <c r="D163" s="7"/>
      <c r="E163" s="7"/>
      <c r="F163" s="7"/>
      <c r="G163" s="7"/>
      <c r="H163" s="7"/>
      <c r="I163" s="7" t="s">
        <v>2337</v>
      </c>
      <c r="J163" s="30" t="s">
        <v>3141</v>
      </c>
      <c r="K163" s="191" t="s">
        <v>3142</v>
      </c>
      <c r="L163" s="191"/>
      <c r="P163" s="31"/>
      <c r="Q163" s="31"/>
      <c r="R163" s="31"/>
      <c r="S163" s="31"/>
      <c r="T163" s="31"/>
      <c r="W163" s="28"/>
    </row>
    <row r="164" ht="15.75" customHeight="1" collapsed="1">
      <c r="A164" s="7" t="s">
        <v>95</v>
      </c>
      <c r="B164" s="2" t="s">
        <v>3143</v>
      </c>
      <c r="C164" s="7" t="str">
        <f>A164&amp;"_"&amp;B164</f>
        <v>PS_Operate RO Plant (Average Method)</v>
      </c>
      <c r="D164" s="7"/>
      <c r="E164" s="7"/>
      <c r="F164" s="7"/>
      <c r="G164" s="7"/>
      <c r="H164" s="7"/>
      <c r="I164" s="7"/>
      <c r="J164" s="30"/>
      <c r="K164" s="288"/>
      <c r="L164" s="191"/>
      <c r="M164" s="2"/>
      <c r="N164" s="2"/>
      <c r="O164" s="2"/>
      <c r="P164" s="31"/>
      <c r="Q164" s="31"/>
      <c r="R164" s="31"/>
      <c r="S164" s="31"/>
      <c r="T164" s="31"/>
      <c r="U164" s="2"/>
      <c r="V164" s="2"/>
      <c r="W164" s="28"/>
      <c r="X164" s="2"/>
      <c r="Y164" s="2"/>
      <c r="Z164" s="2"/>
      <c r="AA164" s="2"/>
      <c r="AB164" s="2"/>
      <c r="AC164" s="2"/>
      <c r="AD164" s="2"/>
      <c r="AE164" s="2"/>
      <c r="AF164" s="2"/>
      <c r="AG164" s="2"/>
      <c r="AH164" s="2"/>
      <c r="AI164" s="2"/>
      <c r="AJ164" s="2"/>
      <c r="AK164" s="2"/>
    </row>
    <row r="165" ht="15.75" hidden="1" customHeight="1" outlineLevel="1">
      <c r="A165" s="2"/>
      <c r="B165" s="2"/>
      <c r="C165" s="7"/>
      <c r="D165" s="7"/>
      <c r="E165" s="7" t="s">
        <v>3144</v>
      </c>
      <c r="F165" s="7" t="s">
        <v>2180</v>
      </c>
      <c r="G165" s="7" t="s">
        <v>3144</v>
      </c>
      <c r="H165" s="7"/>
      <c r="I165" s="7"/>
      <c r="J165" s="30" t="s">
        <v>3145</v>
      </c>
      <c r="K165" s="288"/>
      <c r="L165" s="191"/>
      <c r="P165" s="31"/>
      <c r="Q165" s="31"/>
      <c r="R165" s="31"/>
      <c r="S165" s="31"/>
      <c r="T165" s="31"/>
      <c r="W165" s="28"/>
    </row>
    <row r="166" ht="15.75" hidden="1" customHeight="1" outlineLevel="1">
      <c r="A166" s="2"/>
      <c r="B166" s="2"/>
      <c r="C166" s="7"/>
      <c r="D166" s="7"/>
      <c r="E166" s="7"/>
      <c r="F166" s="7"/>
      <c r="G166" s="7"/>
      <c r="I166" s="7" t="s">
        <v>2355</v>
      </c>
      <c r="J166" s="30"/>
      <c r="K166" s="288"/>
      <c r="L166" s="191"/>
      <c r="P166" s="31"/>
      <c r="Q166" s="31"/>
      <c r="R166" s="31"/>
      <c r="S166" s="31"/>
      <c r="T166" s="31"/>
      <c r="W166" s="28"/>
    </row>
    <row r="167" ht="15.75" customHeight="1" collapsed="1">
      <c r="A167" s="2" t="s">
        <v>89</v>
      </c>
      <c r="B167" s="2" t="s">
        <v>3146</v>
      </c>
      <c r="C167" s="7" t="str">
        <f>A167&amp;"_"&amp;B167</f>
        <v>GCA_Use of Refrigerants</v>
      </c>
      <c r="D167" s="7"/>
      <c r="E167" s="7"/>
      <c r="F167" s="7"/>
      <c r="G167" s="7"/>
      <c r="H167" s="2"/>
      <c r="I167" s="7"/>
      <c r="J167" s="30"/>
      <c r="K167" s="288"/>
      <c r="L167" s="191"/>
      <c r="M167" s="2"/>
      <c r="N167" s="2"/>
      <c r="O167" s="2" t="s">
        <v>2622</v>
      </c>
      <c r="P167" s="31"/>
      <c r="Q167" s="31"/>
      <c r="R167" s="31"/>
      <c r="S167" s="31"/>
      <c r="T167" s="31"/>
      <c r="U167" s="2"/>
      <c r="V167" s="2"/>
      <c r="W167" s="28"/>
      <c r="X167" s="2"/>
      <c r="Y167" s="2"/>
      <c r="Z167" s="2"/>
      <c r="AA167" s="2"/>
      <c r="AB167" s="2"/>
      <c r="AC167" s="2"/>
      <c r="AD167" s="2"/>
      <c r="AE167" s="2"/>
      <c r="AF167" s="2"/>
      <c r="AG167" s="2"/>
      <c r="AH167" s="2"/>
      <c r="AI167" s="2"/>
      <c r="AJ167" s="2"/>
      <c r="AK167" s="2"/>
    </row>
    <row r="168" ht="15.75" hidden="1" customHeight="1" outlineLevel="1">
      <c r="A168" s="2"/>
      <c r="B168" s="2"/>
      <c r="C168" s="7"/>
      <c r="D168" s="7"/>
      <c r="E168" s="7" t="s">
        <v>2291</v>
      </c>
      <c r="F168" s="7" t="s">
        <v>2180</v>
      </c>
      <c r="G168" s="7" t="s">
        <v>2293</v>
      </c>
      <c r="H168" s="7"/>
      <c r="I168" s="7"/>
      <c r="J168" s="30" t="s">
        <v>3147</v>
      </c>
      <c r="K168" s="288"/>
      <c r="L168" s="191"/>
      <c r="P168" s="31"/>
      <c r="Q168" s="31"/>
      <c r="R168" s="31"/>
      <c r="S168" s="31"/>
      <c r="T168" s="31"/>
      <c r="W168" s="28"/>
    </row>
    <row r="169" ht="15.75" hidden="1" customHeight="1" outlineLevel="1">
      <c r="A169" s="2"/>
      <c r="B169" s="2"/>
      <c r="C169" s="7"/>
      <c r="D169" s="7"/>
      <c r="E169" s="7"/>
      <c r="F169" s="7"/>
      <c r="G169" s="7"/>
      <c r="H169" s="2" t="s">
        <v>3079</v>
      </c>
      <c r="I169" s="7" t="s">
        <v>2295</v>
      </c>
      <c r="J169" s="30" t="s">
        <v>2296</v>
      </c>
      <c r="K169" s="288"/>
      <c r="L169" s="191"/>
      <c r="P169" s="31"/>
      <c r="Q169" s="31"/>
      <c r="R169" s="31"/>
      <c r="S169" s="31"/>
      <c r="T169" s="31"/>
      <c r="W169" s="28"/>
    </row>
    <row r="170" ht="15.75" hidden="1" customHeight="1" outlineLevel="1">
      <c r="A170" s="2"/>
      <c r="B170" s="2"/>
      <c r="C170" s="7"/>
      <c r="D170" s="7"/>
      <c r="E170" s="7"/>
      <c r="F170" s="7"/>
      <c r="G170" s="7"/>
      <c r="H170" s="2" t="s">
        <v>3080</v>
      </c>
      <c r="I170" s="7" t="s">
        <v>2298</v>
      </c>
      <c r="J170" s="30" t="s">
        <v>2299</v>
      </c>
      <c r="K170" s="288"/>
      <c r="L170" s="191"/>
      <c r="P170" s="31"/>
      <c r="Q170" s="31"/>
      <c r="R170" s="31"/>
      <c r="S170" s="31"/>
      <c r="T170" s="31"/>
      <c r="W170" s="28"/>
    </row>
    <row r="171" ht="15.75" hidden="1" customHeight="1" outlineLevel="1">
      <c r="A171" s="2"/>
      <c r="B171" s="2"/>
      <c r="C171" s="7"/>
      <c r="D171" s="7"/>
      <c r="E171" s="7"/>
      <c r="F171" s="7"/>
      <c r="G171" s="7"/>
      <c r="H171" s="2" t="s">
        <v>3081</v>
      </c>
      <c r="I171" s="7" t="s">
        <v>2295</v>
      </c>
      <c r="J171" s="30" t="s">
        <v>2301</v>
      </c>
      <c r="K171" s="288"/>
      <c r="L171" s="191"/>
      <c r="P171" s="31"/>
      <c r="Q171" s="31"/>
      <c r="R171" s="31"/>
      <c r="S171" s="31"/>
      <c r="T171" s="31"/>
      <c r="W171" s="28"/>
    </row>
    <row r="172" ht="15.75" hidden="1" customHeight="1" outlineLevel="1">
      <c r="A172" s="2"/>
      <c r="B172" s="2"/>
      <c r="C172" s="7"/>
      <c r="D172" s="7"/>
      <c r="E172" s="7"/>
      <c r="F172" s="7"/>
      <c r="G172" s="7"/>
      <c r="I172" s="7" t="s">
        <v>2302</v>
      </c>
      <c r="J172" s="30" t="s">
        <v>2303</v>
      </c>
      <c r="K172" s="288"/>
      <c r="L172" s="191"/>
      <c r="P172" s="31"/>
      <c r="Q172" s="31"/>
      <c r="R172" s="31"/>
      <c r="S172" s="31"/>
      <c r="T172" s="31"/>
      <c r="W172" s="28"/>
    </row>
    <row r="173" ht="15.75" hidden="1" customHeight="1" outlineLevel="1">
      <c r="A173" s="2"/>
      <c r="B173" s="2"/>
      <c r="C173" s="7"/>
      <c r="D173" s="7"/>
      <c r="E173" s="7"/>
      <c r="F173" s="7"/>
      <c r="G173" s="7"/>
      <c r="H173" s="2" t="s">
        <v>3082</v>
      </c>
      <c r="I173" s="7" t="s">
        <v>2305</v>
      </c>
      <c r="J173" s="30" t="s">
        <v>2306</v>
      </c>
      <c r="K173" s="288"/>
      <c r="L173" s="191"/>
      <c r="P173" s="31"/>
      <c r="Q173" s="31"/>
      <c r="R173" s="31"/>
      <c r="S173" s="31"/>
      <c r="T173" s="31"/>
      <c r="W173" s="28"/>
    </row>
    <row r="174" ht="15.75" customHeight="1" collapsed="1">
      <c r="A174" s="2" t="s">
        <v>89</v>
      </c>
      <c r="B174" s="7" t="s">
        <v>3148</v>
      </c>
      <c r="C174" s="7" t="str">
        <f>A174&amp;"_"&amp;B174</f>
        <v>GCA_Use Electrical Utility without Custom Emission Factors</v>
      </c>
      <c r="D174" s="7"/>
      <c r="E174" s="7"/>
      <c r="F174" s="7"/>
      <c r="G174" s="7"/>
      <c r="H174" s="2"/>
      <c r="I174" s="7"/>
      <c r="J174" s="30"/>
      <c r="K174" s="288"/>
      <c r="L174" s="191"/>
      <c r="M174" s="2"/>
      <c r="N174" s="2"/>
      <c r="O174" s="2"/>
      <c r="P174" s="31"/>
      <c r="Q174" s="31"/>
      <c r="R174" s="31"/>
      <c r="S174" s="31"/>
      <c r="T174" s="31"/>
      <c r="U174" s="2"/>
      <c r="V174" s="2"/>
      <c r="W174" s="28"/>
      <c r="X174" s="2"/>
      <c r="Y174" s="2"/>
      <c r="Z174" s="2"/>
      <c r="AA174" s="2"/>
      <c r="AB174" s="2"/>
      <c r="AC174" s="2"/>
      <c r="AD174" s="2"/>
      <c r="AE174" s="2"/>
      <c r="AF174" s="2"/>
      <c r="AG174" s="2"/>
      <c r="AH174" s="2"/>
      <c r="AI174" s="2"/>
      <c r="AJ174" s="2"/>
      <c r="AK174" s="2"/>
    </row>
    <row r="175" ht="15.75" hidden="1" customHeight="1" outlineLevel="1">
      <c r="A175" s="2"/>
      <c r="B175" s="2"/>
      <c r="C175" s="7"/>
      <c r="D175" s="7"/>
      <c r="E175" s="7" t="s">
        <v>2179</v>
      </c>
      <c r="F175" s="7" t="s">
        <v>2180</v>
      </c>
      <c r="G175" s="7" t="s">
        <v>2183</v>
      </c>
      <c r="H175" s="7"/>
      <c r="I175" s="7"/>
      <c r="J175" s="30"/>
      <c r="K175" s="288"/>
      <c r="L175" s="191"/>
      <c r="P175" s="31"/>
      <c r="Q175" s="31"/>
      <c r="R175" s="31"/>
      <c r="S175" s="31"/>
      <c r="T175" s="31"/>
      <c r="W175" s="28"/>
    </row>
    <row r="176" ht="15.75" hidden="1" customHeight="1" outlineLevel="1">
      <c r="A176" s="2"/>
      <c r="B176" s="2"/>
      <c r="C176" s="7"/>
      <c r="D176" s="7"/>
      <c r="E176" s="7"/>
      <c r="F176" s="7"/>
      <c r="G176" s="7"/>
      <c r="I176" s="7" t="s">
        <v>2205</v>
      </c>
      <c r="J176" s="30"/>
      <c r="K176" s="288"/>
      <c r="L176" s="191"/>
      <c r="P176" s="31"/>
      <c r="Q176" s="31"/>
      <c r="R176" s="31"/>
      <c r="S176" s="31"/>
      <c r="T176" s="31"/>
      <c r="W176" s="28"/>
    </row>
    <row r="177" ht="15.75" hidden="1" customHeight="1" outlineLevel="1">
      <c r="A177" s="2"/>
      <c r="B177" s="2"/>
      <c r="C177" s="7"/>
      <c r="D177" s="7"/>
      <c r="E177" s="7"/>
      <c r="F177" s="7"/>
      <c r="G177" s="7"/>
      <c r="I177" s="7" t="s">
        <v>2187</v>
      </c>
      <c r="J177" s="30"/>
      <c r="K177" s="288"/>
      <c r="L177" s="191"/>
      <c r="P177" s="31"/>
      <c r="Q177" s="31"/>
      <c r="R177" s="31"/>
      <c r="S177" s="31"/>
      <c r="T177" s="31"/>
      <c r="W177" s="28"/>
    </row>
    <row r="178" ht="15.75" hidden="1" customHeight="1" outlineLevel="1">
      <c r="A178" s="2"/>
      <c r="B178" s="2"/>
      <c r="C178" s="7"/>
      <c r="D178" s="7"/>
      <c r="E178" s="7"/>
      <c r="F178" s="7"/>
      <c r="G178" s="7"/>
      <c r="I178" s="7" t="s">
        <v>2192</v>
      </c>
      <c r="J178" s="30"/>
      <c r="K178" s="288"/>
      <c r="L178" s="191"/>
      <c r="P178" s="31"/>
      <c r="Q178" s="31"/>
      <c r="R178" s="31"/>
      <c r="S178" s="31"/>
      <c r="T178" s="31"/>
      <c r="W178" s="28"/>
    </row>
    <row r="179" ht="15.75" hidden="1" customHeight="1" outlineLevel="1">
      <c r="A179" s="2"/>
      <c r="B179" s="2"/>
      <c r="C179" s="7"/>
      <c r="D179" s="7"/>
      <c r="E179" s="7"/>
      <c r="F179" s="7"/>
      <c r="G179" s="7"/>
      <c r="I179" s="7" t="s">
        <v>2196</v>
      </c>
      <c r="J179" s="30"/>
      <c r="K179" s="288"/>
      <c r="L179" s="191"/>
      <c r="P179" s="31"/>
      <c r="Q179" s="31"/>
      <c r="R179" s="31"/>
      <c r="S179" s="31"/>
      <c r="T179" s="31"/>
      <c r="W179" s="28"/>
    </row>
    <row r="180" ht="15.75" hidden="1" customHeight="1" outlineLevel="1">
      <c r="A180" s="2"/>
      <c r="B180" s="2"/>
      <c r="C180" s="7"/>
      <c r="D180" s="7"/>
      <c r="E180" s="7"/>
      <c r="F180" s="7"/>
      <c r="G180" s="7"/>
      <c r="I180" s="7" t="s">
        <v>2200</v>
      </c>
      <c r="J180" s="30"/>
      <c r="K180" s="288"/>
      <c r="L180" s="191"/>
      <c r="P180" s="31"/>
      <c r="Q180" s="31"/>
      <c r="R180" s="31"/>
      <c r="S180" s="31"/>
      <c r="T180" s="31"/>
      <c r="W180" s="28"/>
    </row>
    <row r="181" ht="15.75" customHeight="1" collapsed="1">
      <c r="A181" s="2" t="s">
        <v>89</v>
      </c>
      <c r="B181" s="7" t="s">
        <v>3149</v>
      </c>
      <c r="C181" s="7" t="str">
        <f>A181&amp;"_"&amp;B181</f>
        <v>GCA_Use Electrical Utility with Utility Company-Specific Emission Factors</v>
      </c>
      <c r="D181" s="7"/>
      <c r="E181" s="7"/>
      <c r="F181" s="7"/>
      <c r="G181" s="7"/>
      <c r="H181" s="2"/>
      <c r="I181" s="7"/>
      <c r="J181" s="30"/>
      <c r="K181" s="288"/>
      <c r="L181" s="191"/>
      <c r="M181" s="2"/>
      <c r="N181" s="2"/>
      <c r="O181" s="2"/>
      <c r="P181" s="31"/>
      <c r="Q181" s="31"/>
      <c r="R181" s="31"/>
      <c r="S181" s="31"/>
      <c r="T181" s="31"/>
      <c r="U181" s="2"/>
      <c r="V181" s="2"/>
      <c r="W181" s="28"/>
      <c r="X181" s="2"/>
      <c r="Y181" s="2"/>
      <c r="Z181" s="2"/>
      <c r="AA181" s="2"/>
      <c r="AB181" s="2"/>
      <c r="AC181" s="2"/>
      <c r="AD181" s="2"/>
      <c r="AE181" s="2"/>
      <c r="AF181" s="2"/>
      <c r="AG181" s="2"/>
      <c r="AH181" s="2"/>
      <c r="AI181" s="2"/>
      <c r="AJ181" s="2"/>
      <c r="AK181" s="2"/>
    </row>
    <row r="182" ht="15.75" hidden="1" customHeight="1" outlineLevel="1">
      <c r="A182" s="2"/>
      <c r="B182" s="2"/>
      <c r="C182" s="7"/>
      <c r="D182" s="7"/>
      <c r="E182" s="7" t="s">
        <v>3150</v>
      </c>
      <c r="F182" s="7" t="s">
        <v>2180</v>
      </c>
      <c r="G182" s="7" t="s">
        <v>3151</v>
      </c>
      <c r="H182" s="7"/>
      <c r="I182" s="7"/>
      <c r="J182" s="30"/>
      <c r="K182" s="288"/>
      <c r="L182" s="191"/>
      <c r="P182" s="31"/>
      <c r="Q182" s="31"/>
      <c r="R182" s="31"/>
      <c r="S182" s="31"/>
      <c r="T182" s="31"/>
      <c r="W182" s="28"/>
    </row>
    <row r="183" ht="15.75" hidden="1" customHeight="1" outlineLevel="1">
      <c r="A183" s="2"/>
      <c r="B183" s="2"/>
      <c r="C183" s="7"/>
      <c r="D183" s="7"/>
      <c r="E183" s="7"/>
      <c r="F183" s="7"/>
      <c r="G183" s="7"/>
      <c r="I183" s="7" t="s">
        <v>2205</v>
      </c>
      <c r="J183" s="30"/>
      <c r="K183" s="288"/>
      <c r="L183" s="191"/>
      <c r="P183" s="31"/>
      <c r="Q183" s="31"/>
      <c r="R183" s="31"/>
      <c r="S183" s="31"/>
      <c r="T183" s="31"/>
      <c r="W183" s="28"/>
    </row>
    <row r="184" ht="15.75" hidden="1" customHeight="1" outlineLevel="1">
      <c r="A184" s="2"/>
      <c r="B184" s="2"/>
      <c r="C184" s="7"/>
      <c r="D184" s="7"/>
      <c r="E184" s="7"/>
      <c r="F184" s="7"/>
      <c r="G184" s="7"/>
      <c r="I184" s="7" t="s">
        <v>2187</v>
      </c>
      <c r="J184" s="30"/>
      <c r="K184" s="288"/>
      <c r="L184" s="191"/>
      <c r="P184" s="31"/>
      <c r="Q184" s="31"/>
      <c r="R184" s="31"/>
      <c r="S184" s="31"/>
      <c r="T184" s="31"/>
      <c r="W184" s="28"/>
    </row>
    <row r="185" ht="15.75" hidden="1" customHeight="1" outlineLevel="1">
      <c r="A185" s="2"/>
      <c r="B185" s="2"/>
      <c r="C185" s="7"/>
      <c r="D185" s="7"/>
      <c r="E185" s="7"/>
      <c r="F185" s="7"/>
      <c r="G185" s="7"/>
      <c r="I185" s="7" t="s">
        <v>2192</v>
      </c>
      <c r="J185" s="30"/>
      <c r="K185" s="288"/>
      <c r="L185" s="191"/>
      <c r="P185" s="31"/>
      <c r="Q185" s="31"/>
      <c r="R185" s="31"/>
      <c r="S185" s="31"/>
      <c r="T185" s="31"/>
      <c r="W185" s="28"/>
    </row>
    <row r="186" ht="15.75" hidden="1" customHeight="1" outlineLevel="1">
      <c r="A186" s="2"/>
      <c r="B186" s="2"/>
      <c r="C186" s="7"/>
      <c r="D186" s="7"/>
      <c r="E186" s="7"/>
      <c r="F186" s="7"/>
      <c r="G186" s="7"/>
      <c r="I186" s="7" t="s">
        <v>2196</v>
      </c>
      <c r="J186" s="30"/>
      <c r="K186" s="288"/>
      <c r="L186" s="191"/>
      <c r="P186" s="31"/>
      <c r="Q186" s="31"/>
      <c r="R186" s="31"/>
      <c r="S186" s="31"/>
      <c r="T186" s="31"/>
      <c r="W186" s="28"/>
    </row>
    <row r="187" ht="15.75" hidden="1" customHeight="1" outlineLevel="1">
      <c r="A187" s="2"/>
      <c r="B187" s="2"/>
      <c r="C187" s="7"/>
      <c r="D187" s="7"/>
      <c r="E187" s="7"/>
      <c r="F187" s="7"/>
      <c r="G187" s="7"/>
      <c r="I187" s="7" t="s">
        <v>2200</v>
      </c>
      <c r="J187" s="30"/>
      <c r="K187" s="288"/>
      <c r="L187" s="191"/>
      <c r="P187" s="31"/>
      <c r="Q187" s="31"/>
      <c r="R187" s="31"/>
      <c r="S187" s="31"/>
      <c r="T187" s="31"/>
      <c r="W187" s="28"/>
    </row>
    <row r="188" ht="15.75" customHeight="1" collapsed="1">
      <c r="A188" s="2" t="s">
        <v>89</v>
      </c>
      <c r="B188" s="7" t="s">
        <v>3152</v>
      </c>
      <c r="C188" s="7" t="str">
        <f>A188&amp;"_"&amp;B188</f>
        <v>GCA_Use Natrual Gas from Utility Companies</v>
      </c>
      <c r="D188" s="7"/>
      <c r="E188" s="7"/>
      <c r="F188" s="7"/>
      <c r="G188" s="7"/>
      <c r="H188" s="2"/>
      <c r="I188" s="7"/>
      <c r="J188" s="30"/>
      <c r="K188" s="288"/>
      <c r="L188" s="191"/>
      <c r="M188" s="2"/>
      <c r="N188" s="2"/>
      <c r="O188" s="2"/>
      <c r="P188" s="31"/>
      <c r="Q188" s="31"/>
      <c r="R188" s="31"/>
      <c r="S188" s="31"/>
      <c r="T188" s="31"/>
      <c r="U188" s="2"/>
      <c r="V188" s="2"/>
      <c r="W188" s="28"/>
      <c r="X188" s="2"/>
      <c r="Y188" s="2"/>
      <c r="Z188" s="2"/>
      <c r="AA188" s="2"/>
      <c r="AB188" s="2"/>
      <c r="AC188" s="2"/>
      <c r="AD188" s="2"/>
      <c r="AE188" s="2"/>
      <c r="AF188" s="2"/>
      <c r="AG188" s="2"/>
      <c r="AH188" s="2"/>
      <c r="AI188" s="2"/>
      <c r="AJ188" s="2"/>
      <c r="AK188" s="2"/>
    </row>
    <row r="189" ht="15.75" hidden="1" customHeight="1" outlineLevel="1">
      <c r="A189" s="2"/>
      <c r="B189" s="2"/>
      <c r="C189" s="7"/>
      <c r="D189" s="7"/>
      <c r="E189" s="7" t="s">
        <v>2307</v>
      </c>
      <c r="F189" s="7" t="s">
        <v>2180</v>
      </c>
      <c r="G189" s="7" t="s">
        <v>2310</v>
      </c>
      <c r="H189" s="7"/>
      <c r="I189" s="7"/>
      <c r="J189" s="30"/>
      <c r="K189" s="288"/>
      <c r="L189" s="191"/>
      <c r="P189" s="31"/>
      <c r="Q189" s="31"/>
      <c r="R189" s="31"/>
      <c r="S189" s="31"/>
      <c r="T189" s="31"/>
      <c r="W189" s="28"/>
    </row>
    <row r="190" ht="15.75" hidden="1" customHeight="1" outlineLevel="1">
      <c r="A190" s="2"/>
      <c r="B190" s="2"/>
      <c r="C190" s="7"/>
      <c r="D190" s="7"/>
      <c r="E190" s="7"/>
      <c r="F190" s="7"/>
      <c r="G190" s="7"/>
      <c r="I190" s="7" t="s">
        <v>2322</v>
      </c>
      <c r="J190" s="30"/>
      <c r="K190" s="288"/>
      <c r="L190" s="191"/>
      <c r="P190" s="31"/>
      <c r="Q190" s="31"/>
      <c r="R190" s="31"/>
      <c r="S190" s="31"/>
      <c r="T190" s="31"/>
      <c r="W190" s="28"/>
    </row>
    <row r="191" ht="15.75" hidden="1" customHeight="1" outlineLevel="1">
      <c r="A191" s="2"/>
      <c r="B191" s="2"/>
      <c r="C191" s="7"/>
      <c r="D191" s="7"/>
      <c r="E191" s="7"/>
      <c r="F191" s="7"/>
      <c r="G191" s="7"/>
      <c r="I191" s="7" t="s">
        <v>2313</v>
      </c>
      <c r="J191" s="30"/>
      <c r="K191" s="288"/>
      <c r="L191" s="191"/>
      <c r="P191" s="31"/>
      <c r="Q191" s="31"/>
      <c r="R191" s="31"/>
      <c r="S191" s="31"/>
      <c r="T191" s="31"/>
      <c r="W191" s="28"/>
    </row>
    <row r="192" ht="15.75" hidden="1" customHeight="1" outlineLevel="1">
      <c r="A192" s="2"/>
      <c r="B192" s="2"/>
      <c r="C192" s="7"/>
      <c r="D192" s="7"/>
      <c r="E192" s="7"/>
      <c r="F192" s="7"/>
      <c r="G192" s="7"/>
      <c r="I192" s="7" t="s">
        <v>2316</v>
      </c>
      <c r="J192" s="30"/>
      <c r="K192" s="288"/>
      <c r="L192" s="191"/>
      <c r="P192" s="31"/>
      <c r="Q192" s="31"/>
      <c r="R192" s="31"/>
      <c r="S192" s="31"/>
      <c r="T192" s="31"/>
      <c r="W192" s="28"/>
    </row>
    <row r="193" ht="15.75" customHeight="1" collapsed="1">
      <c r="A193" s="2" t="s">
        <v>91</v>
      </c>
      <c r="B193" s="7" t="s">
        <v>887</v>
      </c>
      <c r="C193" s="7" t="str">
        <f>A193&amp;"_"&amp;B193</f>
        <v>EU_Use Potable Water from Water Utilities</v>
      </c>
      <c r="D193" s="7"/>
      <c r="E193" s="7"/>
      <c r="F193" s="7"/>
      <c r="G193" s="7"/>
      <c r="H193" s="2"/>
      <c r="I193" s="7"/>
      <c r="J193" s="30"/>
      <c r="K193" s="288"/>
      <c r="L193" s="191"/>
      <c r="M193" s="2"/>
      <c r="N193" s="2"/>
      <c r="O193" s="2"/>
      <c r="P193" s="31"/>
      <c r="Q193" s="31"/>
      <c r="R193" s="31"/>
      <c r="S193" s="31"/>
      <c r="T193" s="31"/>
      <c r="U193" s="2"/>
      <c r="V193" s="2"/>
      <c r="W193" s="28"/>
      <c r="X193" s="2"/>
      <c r="Y193" s="2"/>
      <c r="Z193" s="2"/>
      <c r="AA193" s="2"/>
      <c r="AB193" s="2"/>
      <c r="AC193" s="2"/>
      <c r="AD193" s="2"/>
      <c r="AE193" s="2"/>
      <c r="AF193" s="2"/>
      <c r="AG193" s="2"/>
      <c r="AH193" s="2"/>
      <c r="AI193" s="2"/>
      <c r="AJ193" s="2"/>
      <c r="AK193" s="2"/>
    </row>
    <row r="194" ht="15.75" hidden="1" customHeight="1" outlineLevel="1">
      <c r="A194" s="2"/>
      <c r="B194" s="2"/>
      <c r="C194" s="7"/>
      <c r="D194" s="7"/>
      <c r="E194" s="7" t="s">
        <v>2282</v>
      </c>
      <c r="F194" s="7" t="s">
        <v>2180</v>
      </c>
      <c r="G194" s="7" t="s">
        <v>2284</v>
      </c>
      <c r="H194" s="7"/>
      <c r="I194" s="7"/>
      <c r="J194" s="30"/>
      <c r="K194" s="288"/>
      <c r="L194" s="191"/>
      <c r="P194" s="31"/>
      <c r="Q194" s="31"/>
      <c r="R194" s="31"/>
      <c r="S194" s="31"/>
      <c r="T194" s="31"/>
      <c r="W194" s="28"/>
    </row>
    <row r="195" ht="15.75" hidden="1" customHeight="1" outlineLevel="1">
      <c r="A195" s="2"/>
      <c r="B195" s="2"/>
      <c r="C195" s="7"/>
      <c r="D195" s="7"/>
      <c r="E195" s="7"/>
      <c r="F195" s="7"/>
      <c r="G195" s="7"/>
      <c r="I195" s="7" t="s">
        <v>2286</v>
      </c>
      <c r="J195" s="30"/>
      <c r="K195" s="288"/>
      <c r="L195" s="191"/>
      <c r="P195" s="31"/>
      <c r="Q195" s="31"/>
      <c r="R195" s="31"/>
      <c r="S195" s="31"/>
      <c r="T195" s="31"/>
      <c r="W195" s="28"/>
    </row>
    <row r="196" ht="15.75" hidden="1" customHeight="1" outlineLevel="1">
      <c r="A196" s="2"/>
      <c r="B196" s="2"/>
      <c r="C196" s="7"/>
      <c r="D196" s="7"/>
      <c r="E196" s="7"/>
      <c r="F196" s="7"/>
      <c r="G196" s="7"/>
      <c r="I196" s="7" t="s">
        <v>2288</v>
      </c>
      <c r="J196" s="30"/>
      <c r="K196" s="288"/>
      <c r="L196" s="191"/>
      <c r="P196" s="31"/>
      <c r="Q196" s="31"/>
      <c r="R196" s="31"/>
      <c r="S196" s="31"/>
      <c r="T196" s="31"/>
      <c r="W196" s="28"/>
    </row>
    <row r="197" ht="15.75" hidden="1" customHeight="1" outlineLevel="1">
      <c r="B197" s="7"/>
      <c r="C197" s="7"/>
      <c r="D197" s="7"/>
      <c r="E197" s="7"/>
      <c r="F197" s="7"/>
      <c r="G197" s="7"/>
      <c r="I197" s="7" t="s">
        <v>2290</v>
      </c>
      <c r="J197" s="30"/>
      <c r="K197" s="288"/>
      <c r="L197" s="191"/>
      <c r="P197" s="31"/>
      <c r="Q197" s="31"/>
      <c r="R197" s="31"/>
      <c r="S197" s="31"/>
      <c r="T197" s="31"/>
      <c r="W197" s="28"/>
    </row>
    <row r="198" ht="15.75" customHeight="1" collapsed="1">
      <c r="A198" s="2" t="s">
        <v>93</v>
      </c>
      <c r="B198" s="7" t="s">
        <v>3153</v>
      </c>
      <c r="C198" s="7" t="str">
        <f>A198&amp;"_"&amp;B198</f>
        <v>TL_Operate Fleet of On-Road Passenger Vehicles</v>
      </c>
      <c r="D198" s="7"/>
      <c r="E198" s="7"/>
      <c r="F198" s="7"/>
      <c r="G198" s="7"/>
      <c r="H198" s="2"/>
      <c r="I198" s="7"/>
      <c r="J198" s="30"/>
      <c r="K198" s="288"/>
      <c r="L198" s="191"/>
      <c r="M198" s="2"/>
      <c r="N198" s="2"/>
      <c r="O198" s="2"/>
      <c r="P198" s="31"/>
      <c r="Q198" s="31"/>
      <c r="R198" s="31"/>
      <c r="S198" s="31"/>
      <c r="T198" s="31"/>
      <c r="U198" s="2"/>
      <c r="V198" s="2"/>
      <c r="W198" s="28"/>
      <c r="X198" s="2"/>
      <c r="Y198" s="2"/>
      <c r="Z198" s="2"/>
      <c r="AA198" s="2"/>
      <c r="AB198" s="2"/>
      <c r="AC198" s="2"/>
      <c r="AD198" s="2"/>
      <c r="AE198" s="2"/>
      <c r="AF198" s="2"/>
      <c r="AG198" s="2"/>
      <c r="AH198" s="2"/>
      <c r="AI198" s="2"/>
      <c r="AJ198" s="2"/>
      <c r="AK198" s="2"/>
    </row>
    <row r="199" ht="15.75" hidden="1" customHeight="1" outlineLevel="1">
      <c r="A199" s="2"/>
      <c r="B199" s="2"/>
      <c r="C199" s="7"/>
      <c r="D199" s="7"/>
      <c r="E199" s="7" t="s">
        <v>2361</v>
      </c>
      <c r="F199" s="7" t="s">
        <v>2226</v>
      </c>
      <c r="G199" s="7" t="s">
        <v>3154</v>
      </c>
      <c r="H199" s="7"/>
      <c r="I199" s="7"/>
      <c r="J199" s="30" t="s">
        <v>3155</v>
      </c>
      <c r="K199" s="288"/>
      <c r="L199" s="191"/>
      <c r="P199" s="31"/>
      <c r="Q199" s="31"/>
      <c r="R199" s="31"/>
      <c r="S199" s="31"/>
      <c r="T199" s="31"/>
      <c r="W199" s="28"/>
    </row>
    <row r="200" ht="15.75" hidden="1" customHeight="1" outlineLevel="1">
      <c r="A200" s="2"/>
      <c r="B200" s="2"/>
      <c r="C200" s="7"/>
      <c r="D200" s="7"/>
      <c r="E200" s="7"/>
      <c r="F200" s="7"/>
      <c r="G200" s="7"/>
      <c r="I200" s="7" t="s">
        <v>2322</v>
      </c>
      <c r="J200" s="30"/>
      <c r="K200" s="288"/>
      <c r="L200" s="191"/>
      <c r="P200" s="31"/>
      <c r="Q200" s="31"/>
      <c r="R200" s="31"/>
      <c r="S200" s="31"/>
      <c r="T200" s="31"/>
      <c r="W200" s="28"/>
    </row>
    <row r="201" ht="15.75" hidden="1" customHeight="1" outlineLevel="1">
      <c r="A201" s="2"/>
      <c r="B201" s="2"/>
      <c r="C201" s="7"/>
      <c r="D201" s="7"/>
      <c r="E201" s="7"/>
      <c r="F201" s="7"/>
      <c r="G201" s="7"/>
      <c r="I201" s="7" t="s">
        <v>2313</v>
      </c>
      <c r="J201" s="30"/>
      <c r="K201" s="288"/>
      <c r="L201" s="191"/>
      <c r="P201" s="31"/>
      <c r="Q201" s="31"/>
      <c r="R201" s="31"/>
      <c r="S201" s="31"/>
      <c r="T201" s="31"/>
      <c r="W201" s="28"/>
    </row>
    <row r="202" ht="15.75" hidden="1" customHeight="1" outlineLevel="1">
      <c r="A202" s="2"/>
      <c r="B202" s="2"/>
      <c r="C202" s="7"/>
      <c r="D202" s="7"/>
      <c r="E202" s="7"/>
      <c r="F202" s="7"/>
      <c r="G202" s="7"/>
      <c r="I202" s="7" t="s">
        <v>2322</v>
      </c>
      <c r="J202" s="30"/>
      <c r="K202" s="288"/>
      <c r="L202" s="191"/>
      <c r="P202" s="31"/>
      <c r="Q202" s="31"/>
      <c r="R202" s="31"/>
      <c r="S202" s="31"/>
      <c r="T202" s="31"/>
      <c r="W202" s="28"/>
    </row>
    <row r="203" ht="15.75" hidden="1" customHeight="1" outlineLevel="1">
      <c r="A203" s="2"/>
      <c r="B203" s="2"/>
      <c r="C203" s="7"/>
      <c r="D203" s="7"/>
      <c r="E203" s="7"/>
      <c r="F203" s="7"/>
      <c r="G203" s="7"/>
      <c r="I203" s="7" t="s">
        <v>2325</v>
      </c>
      <c r="J203" s="30"/>
      <c r="K203" s="288"/>
      <c r="L203" s="191"/>
      <c r="P203" s="31"/>
      <c r="Q203" s="31"/>
      <c r="R203" s="31"/>
      <c r="S203" s="31"/>
      <c r="T203" s="31"/>
      <c r="W203" s="28"/>
    </row>
    <row r="204" ht="15.75" hidden="1" customHeight="1" outlineLevel="1">
      <c r="A204" s="2"/>
      <c r="B204" s="2"/>
      <c r="C204" s="7"/>
      <c r="D204" s="7"/>
      <c r="E204" s="7"/>
      <c r="F204" s="7"/>
      <c r="G204" s="7" t="s">
        <v>2366</v>
      </c>
      <c r="I204" s="7"/>
      <c r="J204" s="30"/>
      <c r="K204" s="288"/>
      <c r="L204" s="191"/>
      <c r="P204" s="31"/>
      <c r="Q204" s="31"/>
      <c r="R204" s="31"/>
      <c r="S204" s="31"/>
      <c r="T204" s="31"/>
      <c r="W204" s="28"/>
    </row>
    <row r="205" ht="15.75" hidden="1" customHeight="1" outlineLevel="1">
      <c r="A205" s="2"/>
      <c r="B205" s="2"/>
      <c r="C205" s="7"/>
      <c r="D205" s="7"/>
      <c r="E205" s="7"/>
      <c r="F205" s="7"/>
      <c r="G205" s="7"/>
      <c r="I205" s="7" t="s">
        <v>2368</v>
      </c>
      <c r="J205" s="30"/>
      <c r="K205" s="288"/>
      <c r="L205" s="191"/>
      <c r="P205" s="31"/>
      <c r="Q205" s="31"/>
      <c r="R205" s="31"/>
      <c r="S205" s="31"/>
      <c r="T205" s="31"/>
      <c r="W205" s="28"/>
    </row>
    <row r="206" ht="15.75" hidden="1" customHeight="1" outlineLevel="1">
      <c r="A206" s="2"/>
      <c r="B206" s="2"/>
      <c r="C206" s="7"/>
      <c r="D206" s="7"/>
      <c r="E206" s="7" t="s">
        <v>2370</v>
      </c>
      <c r="F206" s="7" t="s">
        <v>2226</v>
      </c>
      <c r="G206" s="7" t="s">
        <v>2372</v>
      </c>
      <c r="I206" s="7"/>
      <c r="J206" s="30" t="s">
        <v>3156</v>
      </c>
      <c r="K206" s="288"/>
      <c r="L206" s="191"/>
      <c r="P206" s="31"/>
      <c r="Q206" s="31"/>
      <c r="R206" s="31"/>
      <c r="S206" s="31"/>
      <c r="T206" s="31"/>
      <c r="W206" s="28"/>
    </row>
    <row r="207" ht="15.75" hidden="1" customHeight="1" outlineLevel="1">
      <c r="A207" s="2"/>
      <c r="B207" s="2"/>
      <c r="C207" s="7"/>
      <c r="D207" s="7"/>
      <c r="E207" s="7"/>
      <c r="F207" s="7"/>
      <c r="G207" s="7"/>
      <c r="I207" s="7" t="s">
        <v>3157</v>
      </c>
      <c r="J207" s="30"/>
      <c r="K207" s="288"/>
      <c r="L207" s="191"/>
      <c r="P207" s="31"/>
      <c r="Q207" s="31"/>
      <c r="R207" s="31"/>
      <c r="S207" s="31"/>
      <c r="T207" s="31"/>
      <c r="W207" s="28"/>
    </row>
    <row r="208" ht="15.75" hidden="1" customHeight="1" outlineLevel="1">
      <c r="A208" s="2"/>
      <c r="B208" s="2"/>
      <c r="C208" s="7"/>
      <c r="D208" s="7"/>
      <c r="E208" s="7" t="s">
        <v>2376</v>
      </c>
      <c r="F208" s="7" t="s">
        <v>2226</v>
      </c>
      <c r="G208" s="7" t="s">
        <v>2372</v>
      </c>
      <c r="I208" s="7"/>
      <c r="J208" s="30" t="s">
        <v>3158</v>
      </c>
      <c r="K208" s="288"/>
      <c r="L208" s="191"/>
      <c r="P208" s="31"/>
      <c r="Q208" s="31"/>
      <c r="R208" s="31"/>
      <c r="S208" s="31"/>
      <c r="T208" s="31"/>
      <c r="W208" s="28"/>
    </row>
    <row r="209" ht="15.75" hidden="1" customHeight="1" outlineLevel="1">
      <c r="A209" s="2"/>
      <c r="B209" s="2"/>
      <c r="C209" s="7"/>
      <c r="D209" s="7"/>
      <c r="E209" s="7"/>
      <c r="F209" s="7"/>
      <c r="G209" s="7"/>
      <c r="I209" s="7" t="s">
        <v>3157</v>
      </c>
      <c r="J209" s="30"/>
      <c r="K209" s="288"/>
      <c r="L209" s="191"/>
      <c r="P209" s="31"/>
      <c r="Q209" s="31"/>
      <c r="R209" s="31"/>
      <c r="S209" s="31"/>
      <c r="T209" s="31"/>
      <c r="W209" s="28"/>
    </row>
    <row r="210" ht="15.75" hidden="1" customHeight="1" outlineLevel="1">
      <c r="A210" s="2"/>
      <c r="B210" s="2"/>
      <c r="C210" s="7"/>
      <c r="D210" s="7"/>
      <c r="E210" s="7"/>
      <c r="F210" s="7"/>
      <c r="G210" s="7" t="s">
        <v>2379</v>
      </c>
      <c r="I210" s="7"/>
      <c r="J210" s="30"/>
      <c r="K210" s="288"/>
      <c r="L210" s="191"/>
      <c r="P210" s="31"/>
      <c r="Q210" s="31"/>
      <c r="R210" s="31"/>
      <c r="S210" s="31"/>
      <c r="T210" s="31"/>
      <c r="W210" s="28"/>
    </row>
    <row r="211" ht="15.75" hidden="1" customHeight="1" outlineLevel="1">
      <c r="A211" s="2"/>
      <c r="B211" s="2"/>
      <c r="C211" s="7"/>
      <c r="D211" s="7"/>
      <c r="E211" s="7"/>
      <c r="F211" s="7"/>
      <c r="G211" s="7"/>
      <c r="I211" s="7" t="s">
        <v>2368</v>
      </c>
      <c r="J211" s="30"/>
      <c r="K211" s="288"/>
      <c r="L211" s="191"/>
      <c r="P211" s="31"/>
      <c r="Q211" s="31"/>
      <c r="R211" s="31"/>
      <c r="S211" s="31"/>
      <c r="T211" s="31"/>
      <c r="W211" s="28"/>
    </row>
    <row r="212" ht="15.75" customHeight="1" collapsed="1">
      <c r="A212" s="2" t="s">
        <v>93</v>
      </c>
      <c r="B212" s="7" t="s">
        <v>866</v>
      </c>
      <c r="C212" s="7" t="str">
        <f>A212&amp;"_"&amp;B212</f>
        <v>TL_Operate Private Passenger Aircrafts</v>
      </c>
      <c r="D212" s="7"/>
      <c r="E212" s="7"/>
      <c r="F212" s="7"/>
      <c r="G212" s="7"/>
      <c r="H212" s="2"/>
      <c r="I212" s="7"/>
      <c r="J212" s="30"/>
      <c r="K212" s="288"/>
      <c r="L212" s="191"/>
      <c r="M212" s="2"/>
      <c r="N212" s="2"/>
      <c r="O212" s="2"/>
      <c r="P212" s="31"/>
      <c r="Q212" s="31"/>
      <c r="R212" s="31"/>
      <c r="S212" s="31"/>
      <c r="T212" s="31"/>
      <c r="U212" s="2"/>
      <c r="V212" s="2"/>
      <c r="W212" s="28"/>
      <c r="X212" s="2"/>
      <c r="Y212" s="2"/>
      <c r="Z212" s="2"/>
      <c r="AA212" s="2"/>
      <c r="AB212" s="2"/>
      <c r="AC212" s="2"/>
      <c r="AD212" s="2"/>
      <c r="AE212" s="2"/>
      <c r="AF212" s="2"/>
      <c r="AG212" s="2"/>
      <c r="AH212" s="2"/>
      <c r="AI212" s="2"/>
      <c r="AJ212" s="2"/>
      <c r="AK212" s="2"/>
    </row>
    <row r="213" ht="15.75" hidden="1" customHeight="1" outlineLevel="1">
      <c r="A213" s="2"/>
      <c r="B213" s="2"/>
      <c r="C213" s="7"/>
      <c r="D213" s="7"/>
      <c r="E213" s="7" t="s">
        <v>2307</v>
      </c>
      <c r="F213" s="7" t="s">
        <v>2180</v>
      </c>
      <c r="G213" s="7" t="s">
        <v>2310</v>
      </c>
      <c r="H213" s="7"/>
      <c r="I213" s="7"/>
      <c r="J213" s="30" t="s">
        <v>3159</v>
      </c>
      <c r="K213" s="288"/>
      <c r="L213" s="191"/>
      <c r="P213" s="31"/>
      <c r="Q213" s="31"/>
      <c r="R213" s="31"/>
      <c r="S213" s="31"/>
      <c r="T213" s="31"/>
      <c r="W213" s="28"/>
    </row>
    <row r="214" ht="15.75" hidden="1" customHeight="1" outlineLevel="1">
      <c r="A214" s="2"/>
      <c r="B214" s="2"/>
      <c r="C214" s="7"/>
      <c r="D214" s="7"/>
      <c r="E214" s="7"/>
      <c r="F214" s="7"/>
      <c r="G214" s="7"/>
      <c r="I214" s="7" t="s">
        <v>2322</v>
      </c>
      <c r="J214" s="30"/>
      <c r="K214" s="288"/>
      <c r="L214" s="191"/>
      <c r="P214" s="31"/>
      <c r="Q214" s="31"/>
      <c r="R214" s="31"/>
      <c r="S214" s="31"/>
      <c r="T214" s="31"/>
      <c r="W214" s="28"/>
    </row>
    <row r="215" ht="15.75" hidden="1" customHeight="1" outlineLevel="1">
      <c r="A215" s="2"/>
      <c r="B215" s="2"/>
      <c r="C215" s="7"/>
      <c r="D215" s="7"/>
      <c r="E215" s="7"/>
      <c r="F215" s="7"/>
      <c r="G215" s="7"/>
      <c r="I215" s="7" t="s">
        <v>2313</v>
      </c>
      <c r="J215" s="30"/>
      <c r="K215" s="288"/>
      <c r="L215" s="191"/>
      <c r="P215" s="31"/>
      <c r="Q215" s="31"/>
      <c r="R215" s="31"/>
      <c r="S215" s="31"/>
      <c r="T215" s="31"/>
      <c r="W215" s="28"/>
    </row>
    <row r="216" ht="15.75" hidden="1" customHeight="1" outlineLevel="1">
      <c r="A216" s="2"/>
      <c r="B216" s="2"/>
      <c r="C216" s="7"/>
      <c r="D216" s="7"/>
      <c r="E216" s="7"/>
      <c r="F216" s="7"/>
      <c r="G216" s="7"/>
      <c r="I216" s="7" t="s">
        <v>2322</v>
      </c>
      <c r="J216" s="30"/>
      <c r="K216" s="288"/>
      <c r="L216" s="191"/>
      <c r="P216" s="31"/>
      <c r="Q216" s="31"/>
      <c r="R216" s="31"/>
      <c r="S216" s="31"/>
      <c r="T216" s="31"/>
      <c r="W216" s="28"/>
    </row>
    <row r="217" ht="15.75" hidden="1" customHeight="1" outlineLevel="1">
      <c r="A217" s="2"/>
      <c r="B217" s="2"/>
      <c r="C217" s="7"/>
      <c r="D217" s="7"/>
      <c r="E217" s="7"/>
      <c r="F217" s="7"/>
      <c r="G217" s="7"/>
      <c r="I217" s="7" t="s">
        <v>2325</v>
      </c>
      <c r="J217" s="30"/>
      <c r="K217" s="288"/>
      <c r="L217" s="191"/>
      <c r="P217" s="31"/>
      <c r="Q217" s="31"/>
      <c r="R217" s="31"/>
      <c r="S217" s="31"/>
      <c r="T217" s="31"/>
      <c r="W217" s="28"/>
    </row>
    <row r="218" ht="15.75" customHeight="1" collapsed="1">
      <c r="A218" s="2" t="s">
        <v>99</v>
      </c>
      <c r="B218" s="7" t="s">
        <v>776</v>
      </c>
      <c r="C218" s="7" t="str">
        <f>A218&amp;"_"&amp;B218</f>
        <v>WW_General Office Waste Disposal</v>
      </c>
      <c r="D218" s="7"/>
      <c r="E218" s="7"/>
      <c r="F218" s="7"/>
      <c r="G218" s="7"/>
      <c r="H218" s="2"/>
      <c r="I218" s="7"/>
      <c r="J218" s="30"/>
      <c r="K218" s="288"/>
      <c r="L218" s="191"/>
      <c r="M218" s="2"/>
      <c r="N218" s="2"/>
      <c r="O218" s="2"/>
      <c r="P218" s="31"/>
      <c r="Q218" s="31"/>
      <c r="R218" s="31"/>
      <c r="S218" s="31"/>
      <c r="T218" s="31"/>
      <c r="U218" s="2"/>
      <c r="V218" s="2"/>
      <c r="W218" s="28"/>
      <c r="X218" s="2"/>
      <c r="Y218" s="2"/>
      <c r="Z218" s="2"/>
      <c r="AA218" s="2"/>
      <c r="AB218" s="2"/>
      <c r="AC218" s="2"/>
      <c r="AD218" s="2"/>
      <c r="AE218" s="2"/>
      <c r="AF218" s="2"/>
      <c r="AG218" s="2"/>
      <c r="AH218" s="2"/>
      <c r="AI218" s="2"/>
      <c r="AJ218" s="2"/>
      <c r="AK218" s="2"/>
    </row>
    <row r="219" ht="15.75" hidden="1" customHeight="1" outlineLevel="1">
      <c r="A219" s="2"/>
      <c r="B219" s="2"/>
      <c r="C219" s="7"/>
      <c r="D219" s="7"/>
      <c r="E219" s="7" t="s">
        <v>2390</v>
      </c>
      <c r="F219" s="7" t="s">
        <v>2180</v>
      </c>
      <c r="G219" s="7" t="s">
        <v>2392</v>
      </c>
      <c r="H219" s="7"/>
      <c r="I219" s="7"/>
      <c r="J219" s="30" t="s">
        <v>2391</v>
      </c>
      <c r="K219" s="288"/>
      <c r="L219" s="191"/>
      <c r="P219" s="31"/>
      <c r="Q219" s="31"/>
      <c r="R219" s="31"/>
      <c r="S219" s="31"/>
      <c r="T219" s="31"/>
      <c r="W219" s="28"/>
    </row>
    <row r="220" ht="15.75" hidden="1" customHeight="1" outlineLevel="1">
      <c r="A220" s="2"/>
      <c r="B220" s="2"/>
      <c r="C220" s="7"/>
      <c r="D220" s="7"/>
      <c r="E220" s="7"/>
      <c r="F220" s="7"/>
      <c r="G220" s="7"/>
      <c r="I220" s="7" t="s">
        <v>2394</v>
      </c>
      <c r="J220" s="30" t="s">
        <v>3160</v>
      </c>
      <c r="K220" s="191" t="s">
        <v>2395</v>
      </c>
      <c r="L220" s="191" t="s">
        <v>2396</v>
      </c>
      <c r="P220" s="31"/>
      <c r="Q220" s="31"/>
      <c r="R220" s="31"/>
      <c r="S220" s="31"/>
      <c r="T220" s="31"/>
      <c r="W220" s="28"/>
    </row>
    <row r="221" ht="15.75" hidden="1" customHeight="1" outlineLevel="1">
      <c r="A221" s="2"/>
      <c r="B221" s="2"/>
      <c r="C221" s="7"/>
      <c r="D221" s="7"/>
      <c r="E221" s="7"/>
      <c r="F221" s="7"/>
      <c r="G221" s="7"/>
      <c r="I221" s="7" t="s">
        <v>2398</v>
      </c>
      <c r="J221" s="30" t="s">
        <v>3161</v>
      </c>
      <c r="K221" s="191" t="s">
        <v>2399</v>
      </c>
      <c r="L221" s="191" t="s">
        <v>2396</v>
      </c>
      <c r="P221" s="31"/>
      <c r="Q221" s="31"/>
      <c r="R221" s="31"/>
      <c r="S221" s="31"/>
      <c r="T221" s="31"/>
      <c r="W221" s="28"/>
    </row>
    <row r="222" ht="15.75" hidden="1" customHeight="1" outlineLevel="1">
      <c r="A222" s="2"/>
      <c r="B222" s="2"/>
      <c r="C222" s="7"/>
      <c r="D222" s="7"/>
      <c r="E222" s="7"/>
      <c r="F222" s="7"/>
      <c r="G222" s="7"/>
      <c r="I222" s="7" t="s">
        <v>2401</v>
      </c>
      <c r="J222" s="30" t="s">
        <v>3162</v>
      </c>
      <c r="K222" s="191" t="s">
        <v>2402</v>
      </c>
      <c r="L222" s="191" t="s">
        <v>2396</v>
      </c>
      <c r="P222" s="31"/>
      <c r="Q222" s="31"/>
      <c r="R222" s="31"/>
      <c r="S222" s="31"/>
      <c r="T222" s="31"/>
      <c r="W222" s="28"/>
    </row>
    <row r="223" ht="15.75" customHeight="1" collapsed="1">
      <c r="A223" s="2" t="s">
        <v>89</v>
      </c>
      <c r="B223" s="7" t="s">
        <v>759</v>
      </c>
      <c r="C223" s="7" t="str">
        <f>A223&amp;"_"&amp;B223</f>
        <v>GCA_Business Travel with Flights, Hotels, Cars</v>
      </c>
      <c r="D223" s="7"/>
      <c r="E223" s="7"/>
      <c r="F223" s="7"/>
      <c r="G223" s="7"/>
      <c r="H223" s="2"/>
      <c r="I223" s="7"/>
      <c r="J223" s="30"/>
      <c r="K223" s="288"/>
      <c r="L223" s="191"/>
      <c r="M223" s="2"/>
      <c r="N223" s="2"/>
      <c r="O223" s="2"/>
      <c r="P223" s="31"/>
      <c r="Q223" s="31"/>
      <c r="R223" s="31"/>
      <c r="S223" s="31"/>
      <c r="T223" s="31"/>
      <c r="U223" s="2"/>
      <c r="V223" s="2"/>
      <c r="W223" s="28"/>
      <c r="X223" s="2"/>
      <c r="Y223" s="2"/>
      <c r="Z223" s="2"/>
      <c r="AA223" s="2"/>
      <c r="AB223" s="2"/>
      <c r="AC223" s="2"/>
      <c r="AD223" s="2"/>
      <c r="AE223" s="2"/>
      <c r="AF223" s="2"/>
      <c r="AG223" s="2"/>
      <c r="AH223" s="2"/>
      <c r="AI223" s="2"/>
      <c r="AJ223" s="2"/>
      <c r="AK223" s="2"/>
    </row>
    <row r="224" ht="15.75" hidden="1" customHeight="1" outlineLevel="1">
      <c r="A224" s="2"/>
      <c r="B224" s="2"/>
      <c r="C224" s="7"/>
      <c r="D224" s="7"/>
      <c r="E224" s="7" t="s">
        <v>2404</v>
      </c>
      <c r="F224" s="7" t="s">
        <v>2226</v>
      </c>
      <c r="G224" s="7" t="s">
        <v>3163</v>
      </c>
      <c r="H224" s="7"/>
      <c r="I224" s="7"/>
      <c r="J224" s="30" t="s">
        <v>3164</v>
      </c>
      <c r="K224" s="288"/>
      <c r="L224" s="191"/>
      <c r="P224" s="31"/>
      <c r="Q224" s="31"/>
      <c r="R224" s="31"/>
      <c r="S224" s="31"/>
      <c r="T224" s="31"/>
      <c r="W224" s="28"/>
    </row>
    <row r="225" ht="15.75" hidden="1" customHeight="1" outlineLevel="1">
      <c r="A225" s="2"/>
      <c r="B225" s="2"/>
      <c r="C225" s="7"/>
      <c r="D225" s="7"/>
      <c r="E225" s="7"/>
      <c r="F225" s="7"/>
      <c r="G225" s="7"/>
      <c r="I225" s="7" t="s">
        <v>2408</v>
      </c>
      <c r="J225" s="30"/>
      <c r="K225" s="288"/>
      <c r="L225" s="191"/>
      <c r="P225" s="31"/>
      <c r="Q225" s="31"/>
      <c r="R225" s="31"/>
      <c r="S225" s="31"/>
      <c r="T225" s="31"/>
      <c r="W225" s="28"/>
    </row>
    <row r="226" ht="15.75" hidden="1" customHeight="1" outlineLevel="1">
      <c r="A226" s="2"/>
      <c r="B226" s="2"/>
      <c r="C226" s="7"/>
      <c r="D226" s="7"/>
      <c r="E226" s="7" t="s">
        <v>2410</v>
      </c>
      <c r="F226" s="7" t="s">
        <v>2226</v>
      </c>
      <c r="G226" s="7" t="s">
        <v>3165</v>
      </c>
      <c r="I226" s="7"/>
      <c r="J226" s="30" t="s">
        <v>3166</v>
      </c>
      <c r="K226" s="288"/>
      <c r="L226" s="191"/>
      <c r="P226" s="31"/>
      <c r="Q226" s="31"/>
      <c r="R226" s="31"/>
      <c r="S226" s="31"/>
      <c r="T226" s="31"/>
      <c r="W226" s="28"/>
    </row>
    <row r="227" ht="15.75" hidden="1" customHeight="1" outlineLevel="1">
      <c r="A227" s="2"/>
      <c r="B227" s="2"/>
      <c r="C227" s="7"/>
      <c r="D227" s="7"/>
      <c r="E227" s="7"/>
      <c r="F227" s="7"/>
      <c r="G227" s="7"/>
      <c r="I227" s="7" t="s">
        <v>2414</v>
      </c>
      <c r="J227" s="30"/>
      <c r="K227" s="288"/>
      <c r="L227" s="191"/>
      <c r="P227" s="31"/>
      <c r="Q227" s="31"/>
      <c r="R227" s="31"/>
      <c r="S227" s="31"/>
      <c r="T227" s="31"/>
      <c r="W227" s="28"/>
    </row>
    <row r="228" ht="15.75" hidden="1" customHeight="1" outlineLevel="1">
      <c r="A228" s="2"/>
      <c r="B228" s="2"/>
      <c r="C228" s="7"/>
      <c r="D228" s="7"/>
      <c r="E228" s="7" t="s">
        <v>3167</v>
      </c>
      <c r="F228" s="7" t="s">
        <v>2226</v>
      </c>
      <c r="G228" s="7" t="s">
        <v>3168</v>
      </c>
      <c r="I228" s="7"/>
      <c r="J228" s="30" t="s">
        <v>3169</v>
      </c>
      <c r="K228" s="288"/>
      <c r="L228" s="191"/>
      <c r="P228" s="31"/>
      <c r="Q228" s="31"/>
      <c r="R228" s="31"/>
      <c r="S228" s="31"/>
      <c r="T228" s="31"/>
      <c r="W228" s="28"/>
    </row>
    <row r="229" ht="15.75" hidden="1" customHeight="1" outlineLevel="1">
      <c r="A229" s="2"/>
      <c r="B229" s="2"/>
      <c r="C229" s="7"/>
      <c r="D229" s="7"/>
      <c r="E229" s="7"/>
      <c r="F229" s="7"/>
      <c r="G229" s="7"/>
      <c r="I229" s="7" t="s">
        <v>2420</v>
      </c>
      <c r="J229" s="30"/>
      <c r="K229" s="288"/>
      <c r="L229" s="191"/>
      <c r="P229" s="31"/>
      <c r="Q229" s="31"/>
      <c r="R229" s="31"/>
      <c r="S229" s="31"/>
      <c r="T229" s="31"/>
      <c r="W229" s="28"/>
    </row>
    <row r="230" ht="15.75" hidden="1" customHeight="1" outlineLevel="1">
      <c r="A230" s="2"/>
      <c r="B230" s="2"/>
      <c r="C230" s="7"/>
      <c r="D230" s="7"/>
      <c r="E230" s="7" t="s">
        <v>2422</v>
      </c>
      <c r="F230" s="7" t="s">
        <v>2226</v>
      </c>
      <c r="G230" s="7" t="s">
        <v>2424</v>
      </c>
      <c r="I230" s="7"/>
      <c r="J230" s="30" t="s">
        <v>3170</v>
      </c>
      <c r="K230" s="288"/>
      <c r="L230" s="191"/>
      <c r="P230" s="31"/>
      <c r="Q230" s="31"/>
      <c r="R230" s="31"/>
      <c r="S230" s="31"/>
      <c r="T230" s="31"/>
      <c r="W230" s="28"/>
    </row>
    <row r="231" ht="15.75" hidden="1" customHeight="1" outlineLevel="1">
      <c r="A231" s="2"/>
      <c r="B231" s="2"/>
      <c r="C231" s="7"/>
      <c r="D231" s="7"/>
      <c r="E231" s="7"/>
      <c r="F231" s="7"/>
      <c r="G231" s="7"/>
      <c r="I231" s="7" t="s">
        <v>2426</v>
      </c>
      <c r="J231" s="30"/>
      <c r="K231" s="288"/>
      <c r="L231" s="191"/>
      <c r="P231" s="31"/>
      <c r="Q231" s="31"/>
      <c r="R231" s="31"/>
      <c r="S231" s="31"/>
      <c r="T231" s="31"/>
      <c r="W231" s="28"/>
    </row>
    <row r="232" ht="15.75" customHeight="1" collapsed="1">
      <c r="A232" s="2" t="s">
        <v>89</v>
      </c>
      <c r="B232" s="7" t="s">
        <v>757</v>
      </c>
      <c r="C232" s="7" t="str">
        <f>A232&amp;"_"&amp;B232</f>
        <v>GCA_Employee Commute</v>
      </c>
      <c r="D232" s="7"/>
      <c r="E232" s="7"/>
      <c r="F232" s="7"/>
      <c r="G232" s="7"/>
      <c r="H232" s="2"/>
      <c r="I232" s="7"/>
      <c r="J232" s="30"/>
      <c r="K232" s="288"/>
      <c r="L232" s="191"/>
      <c r="M232" s="2"/>
      <c r="N232" s="2"/>
      <c r="O232" s="2"/>
      <c r="P232" s="31"/>
      <c r="Q232" s="31"/>
      <c r="R232" s="31"/>
      <c r="S232" s="31"/>
      <c r="T232" s="31"/>
      <c r="U232" s="2"/>
      <c r="V232" s="2"/>
      <c r="W232" s="28"/>
      <c r="X232" s="2"/>
      <c r="Y232" s="2"/>
      <c r="Z232" s="2"/>
      <c r="AA232" s="2"/>
      <c r="AB232" s="2"/>
      <c r="AC232" s="2"/>
      <c r="AD232" s="2"/>
      <c r="AE232" s="2"/>
      <c r="AF232" s="2"/>
      <c r="AG232" s="2"/>
      <c r="AH232" s="2"/>
      <c r="AI232" s="2"/>
      <c r="AJ232" s="2"/>
      <c r="AK232" s="2"/>
    </row>
    <row r="233" ht="15.75" hidden="1" customHeight="1" outlineLevel="1">
      <c r="A233" s="2"/>
      <c r="B233" s="2"/>
      <c r="C233" s="7"/>
      <c r="D233" s="7"/>
      <c r="E233" s="7" t="s">
        <v>2410</v>
      </c>
      <c r="F233" s="7" t="s">
        <v>2180</v>
      </c>
      <c r="G233" s="7" t="s">
        <v>3165</v>
      </c>
      <c r="H233" s="7"/>
      <c r="I233" s="7"/>
      <c r="J233" s="30"/>
      <c r="K233" s="288"/>
      <c r="L233" s="191"/>
      <c r="P233" s="31"/>
      <c r="Q233" s="31"/>
      <c r="R233" s="31"/>
      <c r="S233" s="31"/>
      <c r="T233" s="31"/>
      <c r="W233" s="28"/>
    </row>
    <row r="234" ht="15.75" hidden="1" customHeight="1" outlineLevel="1">
      <c r="A234" s="2"/>
      <c r="B234" s="2"/>
      <c r="C234" s="7"/>
      <c r="D234" s="7"/>
      <c r="E234" s="7"/>
      <c r="F234" s="7"/>
      <c r="G234" s="7"/>
      <c r="I234" s="7" t="s">
        <v>2430</v>
      </c>
      <c r="J234" s="30"/>
      <c r="K234" s="288"/>
      <c r="L234" s="191"/>
      <c r="P234" s="31"/>
      <c r="Q234" s="31"/>
      <c r="R234" s="31"/>
      <c r="S234" s="31"/>
      <c r="T234" s="31"/>
      <c r="W234" s="28"/>
    </row>
    <row r="235" ht="15.75" hidden="1" customHeight="1" outlineLevel="1">
      <c r="A235" s="2"/>
      <c r="B235" s="2"/>
      <c r="C235" s="7"/>
      <c r="D235" s="7"/>
      <c r="E235" s="7" t="s">
        <v>3167</v>
      </c>
      <c r="F235" s="7" t="s">
        <v>2226</v>
      </c>
      <c r="G235" s="7" t="s">
        <v>3168</v>
      </c>
      <c r="I235" s="7"/>
      <c r="J235" s="30"/>
      <c r="K235" s="288"/>
      <c r="L235" s="191"/>
      <c r="P235" s="31"/>
      <c r="Q235" s="31"/>
      <c r="R235" s="31"/>
      <c r="S235" s="31"/>
      <c r="T235" s="31"/>
      <c r="W235" s="28"/>
    </row>
    <row r="236" ht="15.75" hidden="1" customHeight="1" outlineLevel="1">
      <c r="A236" s="2"/>
      <c r="B236" s="2"/>
      <c r="C236" s="7"/>
      <c r="D236" s="7"/>
      <c r="E236" s="7"/>
      <c r="F236" s="7"/>
      <c r="G236" s="7"/>
      <c r="I236" s="7" t="s">
        <v>2434</v>
      </c>
      <c r="J236" s="30"/>
      <c r="K236" s="288"/>
      <c r="L236" s="191"/>
      <c r="P236" s="31"/>
      <c r="Q236" s="31"/>
      <c r="R236" s="31"/>
      <c r="S236" s="31"/>
      <c r="T236" s="31"/>
      <c r="W236" s="28"/>
    </row>
    <row r="237" ht="15.75" hidden="1" customHeight="1" outlineLevel="1">
      <c r="A237" s="2"/>
      <c r="B237" s="2"/>
      <c r="C237" s="7"/>
      <c r="D237" s="7"/>
      <c r="E237" s="7" t="s">
        <v>2436</v>
      </c>
      <c r="F237" s="7" t="s">
        <v>2226</v>
      </c>
      <c r="G237" s="7" t="s">
        <v>3171</v>
      </c>
      <c r="I237" s="7"/>
      <c r="J237" s="30"/>
      <c r="K237" s="288"/>
      <c r="L237" s="191"/>
      <c r="P237" s="31"/>
      <c r="Q237" s="31"/>
      <c r="R237" s="31"/>
      <c r="S237" s="31"/>
      <c r="T237" s="31"/>
      <c r="W237" s="28"/>
    </row>
    <row r="238" ht="15.75" hidden="1" customHeight="1" outlineLevel="1">
      <c r="A238" s="2"/>
      <c r="B238" s="2"/>
      <c r="C238" s="7"/>
      <c r="D238" s="7"/>
      <c r="E238" s="7"/>
      <c r="F238" s="7"/>
      <c r="G238" s="7"/>
      <c r="I238" s="7" t="s">
        <v>2440</v>
      </c>
      <c r="J238" s="30"/>
      <c r="K238" s="288"/>
      <c r="L238" s="191"/>
      <c r="P238" s="31"/>
      <c r="Q238" s="31"/>
      <c r="R238" s="31"/>
      <c r="S238" s="31"/>
      <c r="T238" s="31"/>
      <c r="W238" s="28"/>
    </row>
    <row r="239" ht="15.75" customHeight="1" collapsed="1">
      <c r="A239" s="2" t="s">
        <v>99</v>
      </c>
      <c r="B239" s="7" t="s">
        <v>790</v>
      </c>
      <c r="C239" s="7" t="str">
        <f>A239&amp;"_"&amp;B239</f>
        <v>WW_Office Electronics Waste Disposal</v>
      </c>
      <c r="D239" s="7"/>
      <c r="E239" s="7"/>
      <c r="F239" s="7"/>
      <c r="G239" s="7"/>
      <c r="H239" s="2"/>
      <c r="I239" s="7"/>
      <c r="J239" s="30"/>
      <c r="K239" s="288"/>
      <c r="L239" s="191"/>
      <c r="M239" s="2"/>
      <c r="N239" s="2"/>
      <c r="O239" s="2"/>
      <c r="P239" s="31"/>
      <c r="Q239" s="31"/>
      <c r="R239" s="31"/>
      <c r="S239" s="31"/>
      <c r="T239" s="31"/>
      <c r="U239" s="2"/>
      <c r="V239" s="2"/>
      <c r="W239" s="28"/>
      <c r="X239" s="2"/>
      <c r="Y239" s="2"/>
      <c r="Z239" s="2"/>
      <c r="AA239" s="2"/>
      <c r="AB239" s="2"/>
      <c r="AC239" s="2"/>
      <c r="AD239" s="2"/>
      <c r="AE239" s="2"/>
      <c r="AF239" s="2"/>
      <c r="AG239" s="2"/>
      <c r="AH239" s="2"/>
      <c r="AI239" s="2"/>
      <c r="AJ239" s="2"/>
      <c r="AK239" s="2"/>
    </row>
    <row r="240" ht="15.75" hidden="1" customHeight="1" outlineLevel="1">
      <c r="A240" s="2"/>
      <c r="B240" s="2"/>
      <c r="C240" s="7"/>
      <c r="D240" s="7"/>
      <c r="E240" s="7" t="s">
        <v>2390</v>
      </c>
      <c r="F240" s="7" t="s">
        <v>2180</v>
      </c>
      <c r="G240" s="7" t="s">
        <v>2392</v>
      </c>
      <c r="H240" s="7"/>
      <c r="I240" s="7"/>
      <c r="J240" s="30" t="s">
        <v>2442</v>
      </c>
      <c r="K240" s="288"/>
      <c r="L240" s="191"/>
      <c r="P240" s="31"/>
      <c r="Q240" s="31"/>
      <c r="R240" s="31"/>
      <c r="S240" s="31"/>
      <c r="T240" s="31"/>
      <c r="W240" s="28"/>
    </row>
    <row r="241" ht="15.75" hidden="1" customHeight="1" outlineLevel="1">
      <c r="A241" s="2"/>
      <c r="B241" s="2"/>
      <c r="C241" s="7"/>
      <c r="D241" s="7"/>
      <c r="E241" s="7"/>
      <c r="F241" s="7"/>
      <c r="G241" s="7"/>
      <c r="I241" s="7" t="s">
        <v>2394</v>
      </c>
      <c r="J241" s="30" t="s">
        <v>3172</v>
      </c>
      <c r="K241" s="191" t="s">
        <v>2443</v>
      </c>
      <c r="L241" s="191"/>
      <c r="P241" s="31"/>
      <c r="Q241" s="31"/>
      <c r="R241" s="31"/>
      <c r="S241" s="31"/>
      <c r="T241" s="31"/>
      <c r="W241" s="28"/>
    </row>
    <row r="242" ht="15.75" hidden="1" customHeight="1" outlineLevel="1">
      <c r="A242" s="2"/>
      <c r="B242" s="2"/>
      <c r="C242" s="7"/>
      <c r="D242" s="7"/>
      <c r="E242" s="7"/>
      <c r="F242" s="7"/>
      <c r="G242" s="7"/>
      <c r="I242" s="7" t="s">
        <v>2398</v>
      </c>
      <c r="J242" s="30" t="s">
        <v>3173</v>
      </c>
      <c r="K242" s="191" t="s">
        <v>2444</v>
      </c>
      <c r="L242" s="191"/>
      <c r="P242" s="31"/>
      <c r="Q242" s="31"/>
      <c r="R242" s="31"/>
      <c r="S242" s="31"/>
      <c r="T242" s="31"/>
      <c r="W242" s="28"/>
    </row>
    <row r="243" ht="15.75" customHeight="1" collapsed="1">
      <c r="A243" s="2" t="s">
        <v>103</v>
      </c>
      <c r="B243" s="7" t="s">
        <v>2680</v>
      </c>
      <c r="C243" s="7" t="str">
        <f>A243&amp;"_"&amp;B243</f>
        <v>OC_Operate Onsite Data Center</v>
      </c>
      <c r="D243" s="7"/>
      <c r="E243" s="7"/>
      <c r="F243" s="7"/>
      <c r="G243" s="7"/>
      <c r="H243" s="2"/>
      <c r="I243" s="7"/>
      <c r="J243" s="30"/>
      <c r="K243" s="191"/>
      <c r="L243" s="191"/>
      <c r="M243" s="2"/>
      <c r="N243" s="2"/>
      <c r="O243" s="2" t="s">
        <v>3174</v>
      </c>
      <c r="P243" s="31"/>
      <c r="Q243" s="31"/>
      <c r="R243" s="31"/>
      <c r="S243" s="31"/>
      <c r="T243" s="31"/>
      <c r="U243" s="2"/>
      <c r="V243" s="2"/>
      <c r="W243" s="28"/>
      <c r="X243" s="2"/>
      <c r="Y243" s="2"/>
      <c r="Z243" s="2"/>
      <c r="AA243" s="2"/>
      <c r="AB243" s="2"/>
      <c r="AC243" s="2"/>
      <c r="AD243" s="2"/>
      <c r="AE243" s="2"/>
      <c r="AF243" s="2"/>
      <c r="AG243" s="2"/>
      <c r="AH243" s="2"/>
      <c r="AI243" s="2"/>
      <c r="AJ243" s="2"/>
      <c r="AK243" s="2"/>
    </row>
    <row r="244" ht="15.75" hidden="1" customHeight="1" outlineLevel="1">
      <c r="A244" s="2"/>
      <c r="B244" s="2"/>
      <c r="C244" s="7"/>
      <c r="D244" s="7"/>
      <c r="E244" s="7" t="s">
        <v>2179</v>
      </c>
      <c r="F244" s="7" t="s">
        <v>2180</v>
      </c>
      <c r="G244" s="7" t="s">
        <v>2183</v>
      </c>
      <c r="H244" s="7"/>
      <c r="I244" s="7"/>
      <c r="J244" s="30" t="s">
        <v>3175</v>
      </c>
      <c r="K244" s="288"/>
      <c r="L244" s="191"/>
      <c r="P244" s="31"/>
      <c r="Q244" s="31"/>
      <c r="R244" s="31"/>
      <c r="S244" s="31"/>
      <c r="T244" s="31"/>
      <c r="W244" s="28"/>
    </row>
    <row r="245" ht="15.75" hidden="1" customHeight="1" outlineLevel="1">
      <c r="A245" s="2"/>
      <c r="B245" s="2"/>
      <c r="C245" s="7"/>
      <c r="D245" s="7"/>
      <c r="E245" s="7"/>
      <c r="F245" s="7"/>
      <c r="G245" s="7"/>
      <c r="I245" s="7" t="s">
        <v>2187</v>
      </c>
      <c r="J245" s="30" t="s">
        <v>3176</v>
      </c>
      <c r="K245" s="191"/>
      <c r="L245" s="191"/>
      <c r="P245" s="31"/>
      <c r="Q245" s="31"/>
      <c r="R245" s="31"/>
      <c r="S245" s="31"/>
      <c r="T245" s="31"/>
      <c r="W245" s="28"/>
    </row>
    <row r="246" ht="15.75" hidden="1" customHeight="1" outlineLevel="1">
      <c r="A246" s="2"/>
      <c r="B246" s="2"/>
      <c r="C246" s="7"/>
      <c r="D246" s="7"/>
      <c r="E246" s="7"/>
      <c r="F246" s="7"/>
      <c r="G246" s="7"/>
      <c r="H246" s="7"/>
      <c r="I246" s="7" t="s">
        <v>2192</v>
      </c>
      <c r="J246" s="30" t="s">
        <v>3177</v>
      </c>
      <c r="K246" s="288"/>
      <c r="L246" s="191"/>
      <c r="P246" s="31"/>
      <c r="Q246" s="31"/>
      <c r="R246" s="31"/>
      <c r="S246" s="31"/>
      <c r="T246" s="31"/>
      <c r="W246" s="28"/>
    </row>
    <row r="247" ht="15.75" hidden="1" customHeight="1" outlineLevel="1">
      <c r="A247" s="2"/>
      <c r="B247" s="2"/>
      <c r="C247" s="7"/>
      <c r="D247" s="7"/>
      <c r="E247" s="7"/>
      <c r="F247" s="7"/>
      <c r="G247" s="7"/>
      <c r="H247" s="7"/>
      <c r="I247" s="7" t="s">
        <v>2196</v>
      </c>
      <c r="J247" s="30" t="s">
        <v>3178</v>
      </c>
      <c r="K247" s="288"/>
      <c r="L247" s="191"/>
      <c r="P247" s="31"/>
      <c r="Q247" s="31"/>
      <c r="R247" s="31"/>
      <c r="S247" s="31"/>
      <c r="T247" s="31"/>
      <c r="W247" s="28"/>
    </row>
    <row r="248" ht="15.75" hidden="1" customHeight="1" outlineLevel="1">
      <c r="A248" s="2"/>
      <c r="B248" s="2"/>
      <c r="C248" s="7"/>
      <c r="D248" s="7"/>
      <c r="E248" s="7"/>
      <c r="F248" s="7"/>
      <c r="G248" s="7"/>
      <c r="H248" s="7"/>
      <c r="I248" s="7" t="s">
        <v>2200</v>
      </c>
      <c r="J248" s="30" t="s">
        <v>3179</v>
      </c>
      <c r="K248" s="288"/>
      <c r="L248" s="191"/>
      <c r="P248" s="31"/>
      <c r="Q248" s="31"/>
      <c r="R248" s="31"/>
      <c r="S248" s="31"/>
      <c r="T248" s="31"/>
      <c r="W248" s="28"/>
    </row>
    <row r="249" ht="15.75" hidden="1" customHeight="1" outlineLevel="1">
      <c r="A249" s="2"/>
      <c r="B249" s="2"/>
      <c r="C249" s="7"/>
      <c r="D249" s="7"/>
      <c r="E249" s="7" t="s">
        <v>2225</v>
      </c>
      <c r="F249" s="2" t="s">
        <v>2226</v>
      </c>
      <c r="G249" s="7" t="s">
        <v>2229</v>
      </c>
      <c r="I249" s="7"/>
      <c r="J249" s="30" t="s">
        <v>3180</v>
      </c>
      <c r="K249" s="288"/>
      <c r="L249" s="191"/>
      <c r="P249" s="31"/>
      <c r="Q249" s="31"/>
      <c r="R249" s="31"/>
      <c r="S249" s="31"/>
      <c r="T249" s="31"/>
      <c r="W249" s="28"/>
    </row>
    <row r="250" ht="15.75" hidden="1" customHeight="1" outlineLevel="1">
      <c r="A250" s="2"/>
      <c r="B250" s="2"/>
      <c r="C250" s="7"/>
      <c r="D250" s="7"/>
      <c r="E250" s="7"/>
      <c r="F250" s="7"/>
      <c r="G250" s="7"/>
      <c r="I250" s="7" t="s">
        <v>2187</v>
      </c>
      <c r="J250" s="30" t="s">
        <v>3176</v>
      </c>
      <c r="K250" s="288"/>
      <c r="L250" s="191"/>
      <c r="P250" s="31"/>
      <c r="Q250" s="31"/>
      <c r="R250" s="31"/>
      <c r="S250" s="31"/>
      <c r="T250" s="31"/>
      <c r="W250" s="28"/>
    </row>
    <row r="251" ht="15.75" hidden="1" customHeight="1" outlineLevel="1">
      <c r="A251" s="2"/>
      <c r="B251" s="2"/>
      <c r="C251" s="7"/>
      <c r="D251" s="7"/>
      <c r="E251" s="7"/>
      <c r="F251" s="7"/>
      <c r="G251" s="7"/>
      <c r="H251" s="7"/>
      <c r="I251" s="7" t="s">
        <v>2192</v>
      </c>
      <c r="J251" s="30" t="s">
        <v>3177</v>
      </c>
      <c r="K251" s="288"/>
      <c r="L251" s="191"/>
      <c r="P251" s="31"/>
      <c r="Q251" s="31"/>
      <c r="R251" s="31"/>
      <c r="S251" s="31"/>
      <c r="T251" s="31"/>
      <c r="W251" s="28"/>
    </row>
    <row r="252" ht="15.75" hidden="1" customHeight="1" outlineLevel="1">
      <c r="A252" s="2"/>
      <c r="B252" s="2"/>
      <c r="C252" s="7"/>
      <c r="D252" s="7"/>
      <c r="E252" s="7"/>
      <c r="F252" s="7"/>
      <c r="G252" s="7"/>
      <c r="H252" s="7"/>
      <c r="I252" s="7" t="s">
        <v>2196</v>
      </c>
      <c r="J252" s="30" t="s">
        <v>3178</v>
      </c>
      <c r="K252" s="288"/>
      <c r="L252" s="191"/>
      <c r="P252" s="31"/>
      <c r="Q252" s="31"/>
      <c r="R252" s="31"/>
      <c r="S252" s="31"/>
      <c r="T252" s="31"/>
      <c r="W252" s="28"/>
    </row>
    <row r="253" ht="15.75" hidden="1" customHeight="1" outlineLevel="1">
      <c r="A253" s="2"/>
      <c r="B253" s="2"/>
      <c r="C253" s="7"/>
      <c r="D253" s="7"/>
      <c r="E253" s="7"/>
      <c r="F253" s="7"/>
      <c r="G253" s="7"/>
      <c r="H253" s="7"/>
      <c r="I253" s="7" t="s">
        <v>2200</v>
      </c>
      <c r="J253" s="30" t="s">
        <v>3179</v>
      </c>
      <c r="K253" s="288"/>
      <c r="L253" s="191"/>
      <c r="P253" s="31"/>
      <c r="Q253" s="31"/>
      <c r="R253" s="31"/>
      <c r="S253" s="31"/>
      <c r="T253" s="31"/>
      <c r="W253" s="28"/>
    </row>
    <row r="254" ht="15.75" hidden="1" customHeight="1" outlineLevel="1">
      <c r="A254" s="2"/>
      <c r="B254" s="2"/>
      <c r="C254" s="7"/>
      <c r="D254" s="7"/>
      <c r="E254" s="7" t="s">
        <v>2179</v>
      </c>
      <c r="F254" s="7" t="s">
        <v>2180</v>
      </c>
      <c r="G254" s="7" t="s">
        <v>2183</v>
      </c>
      <c r="H254" s="7"/>
      <c r="I254" s="7"/>
      <c r="J254" s="30" t="s">
        <v>3181</v>
      </c>
      <c r="K254" s="288"/>
      <c r="L254" s="191"/>
      <c r="P254" s="31"/>
      <c r="Q254" s="31"/>
      <c r="R254" s="31"/>
      <c r="S254" s="31"/>
      <c r="T254" s="31"/>
      <c r="W254" s="28"/>
    </row>
    <row r="255" ht="15.75" hidden="1" customHeight="1" outlineLevel="1">
      <c r="A255" s="2"/>
      <c r="B255" s="2"/>
      <c r="C255" s="7"/>
      <c r="D255" s="7"/>
      <c r="E255" s="7"/>
      <c r="F255" s="7"/>
      <c r="G255" s="7"/>
      <c r="I255" s="7" t="s">
        <v>2187</v>
      </c>
      <c r="J255" s="30" t="s">
        <v>3182</v>
      </c>
      <c r="K255" s="288"/>
      <c r="L255" s="191"/>
      <c r="P255" s="31"/>
      <c r="Q255" s="31"/>
      <c r="R255" s="31"/>
      <c r="S255" s="31"/>
      <c r="T255" s="31"/>
      <c r="W255" s="28"/>
    </row>
    <row r="256" ht="15.75" hidden="1" customHeight="1" outlineLevel="1">
      <c r="A256" s="2"/>
      <c r="B256" s="2"/>
      <c r="C256" s="7"/>
      <c r="D256" s="7"/>
      <c r="E256" s="7"/>
      <c r="F256" s="7"/>
      <c r="G256" s="7"/>
      <c r="H256" s="7"/>
      <c r="I256" s="7" t="s">
        <v>2192</v>
      </c>
      <c r="J256" s="30" t="s">
        <v>3183</v>
      </c>
      <c r="K256" s="288"/>
      <c r="L256" s="191"/>
      <c r="P256" s="31"/>
      <c r="Q256" s="31"/>
      <c r="R256" s="31"/>
      <c r="S256" s="31"/>
      <c r="T256" s="31"/>
      <c r="W256" s="28"/>
    </row>
    <row r="257" ht="15.75" hidden="1" customHeight="1" outlineLevel="1">
      <c r="A257" s="2"/>
      <c r="B257" s="2"/>
      <c r="C257" s="7"/>
      <c r="D257" s="7"/>
      <c r="E257" s="7"/>
      <c r="F257" s="7"/>
      <c r="G257" s="7"/>
      <c r="H257" s="7"/>
      <c r="I257" s="7" t="s">
        <v>2196</v>
      </c>
      <c r="J257" s="30" t="s">
        <v>3184</v>
      </c>
      <c r="K257" s="288"/>
      <c r="L257" s="191"/>
      <c r="P257" s="31"/>
      <c r="Q257" s="31"/>
      <c r="R257" s="31"/>
      <c r="S257" s="31"/>
      <c r="T257" s="31"/>
      <c r="W257" s="28"/>
    </row>
    <row r="258" ht="15.75" hidden="1" customHeight="1" outlineLevel="1">
      <c r="A258" s="2"/>
      <c r="B258" s="2"/>
      <c r="C258" s="7"/>
      <c r="D258" s="7"/>
      <c r="E258" s="7"/>
      <c r="F258" s="7"/>
      <c r="G258" s="7"/>
      <c r="H258" s="7"/>
      <c r="I258" s="7" t="s">
        <v>2200</v>
      </c>
      <c r="J258" s="30" t="s">
        <v>3185</v>
      </c>
      <c r="K258" s="288"/>
      <c r="L258" s="191"/>
      <c r="P258" s="31"/>
      <c r="Q258" s="31"/>
      <c r="R258" s="31"/>
      <c r="S258" s="31"/>
      <c r="T258" s="31"/>
      <c r="W258" s="28"/>
    </row>
    <row r="259" ht="15.75" hidden="1" customHeight="1" outlineLevel="1">
      <c r="A259" s="2"/>
      <c r="B259" s="2"/>
      <c r="C259" s="7"/>
      <c r="D259" s="7"/>
      <c r="E259" s="7" t="s">
        <v>2225</v>
      </c>
      <c r="F259" s="2" t="s">
        <v>2226</v>
      </c>
      <c r="G259" s="7" t="s">
        <v>2229</v>
      </c>
      <c r="I259" s="7"/>
      <c r="J259" s="30" t="s">
        <v>3186</v>
      </c>
      <c r="K259" s="288"/>
      <c r="L259" s="191"/>
      <c r="P259" s="31"/>
      <c r="Q259" s="31"/>
      <c r="R259" s="31"/>
      <c r="S259" s="31"/>
      <c r="T259" s="31"/>
      <c r="W259" s="28"/>
    </row>
    <row r="260" ht="15.75" hidden="1" customHeight="1" outlineLevel="1">
      <c r="A260" s="2"/>
      <c r="B260" s="2"/>
      <c r="C260" s="7"/>
      <c r="D260" s="7"/>
      <c r="E260" s="7"/>
      <c r="F260" s="7"/>
      <c r="G260" s="7"/>
      <c r="I260" s="7" t="s">
        <v>2187</v>
      </c>
      <c r="J260" s="30" t="s">
        <v>3182</v>
      </c>
      <c r="K260" s="288"/>
      <c r="L260" s="191"/>
      <c r="P260" s="31"/>
      <c r="Q260" s="31"/>
      <c r="R260" s="31"/>
      <c r="S260" s="31"/>
      <c r="T260" s="31"/>
      <c r="W260" s="28"/>
    </row>
    <row r="261" ht="15.75" hidden="1" customHeight="1" outlineLevel="1">
      <c r="A261" s="2"/>
      <c r="B261" s="2"/>
      <c r="C261" s="7"/>
      <c r="D261" s="7"/>
      <c r="E261" s="7"/>
      <c r="F261" s="7"/>
      <c r="G261" s="7"/>
      <c r="H261" s="7"/>
      <c r="I261" s="7" t="s">
        <v>2192</v>
      </c>
      <c r="J261" s="30" t="s">
        <v>3183</v>
      </c>
      <c r="K261" s="288"/>
      <c r="L261" s="191"/>
      <c r="P261" s="31"/>
      <c r="Q261" s="31"/>
      <c r="R261" s="31"/>
      <c r="S261" s="31"/>
      <c r="T261" s="31"/>
      <c r="W261" s="28"/>
    </row>
    <row r="262" ht="15.75" hidden="1" customHeight="1" outlineLevel="1">
      <c r="A262" s="2"/>
      <c r="B262" s="2"/>
      <c r="C262" s="7"/>
      <c r="D262" s="7"/>
      <c r="E262" s="7"/>
      <c r="F262" s="7"/>
      <c r="G262" s="7"/>
      <c r="H262" s="7"/>
      <c r="I262" s="7" t="s">
        <v>2196</v>
      </c>
      <c r="J262" s="30" t="s">
        <v>3184</v>
      </c>
      <c r="K262" s="288"/>
      <c r="L262" s="191"/>
      <c r="P262" s="31"/>
      <c r="Q262" s="31"/>
      <c r="R262" s="31"/>
      <c r="S262" s="31"/>
      <c r="T262" s="31"/>
      <c r="W262" s="28"/>
    </row>
    <row r="263" ht="15.75" hidden="1" customHeight="1" outlineLevel="1">
      <c r="A263" s="2"/>
      <c r="B263" s="2"/>
      <c r="C263" s="7"/>
      <c r="D263" s="7"/>
      <c r="E263" s="7"/>
      <c r="F263" s="7"/>
      <c r="G263" s="7"/>
      <c r="H263" s="7"/>
      <c r="I263" s="7" t="s">
        <v>2200</v>
      </c>
      <c r="J263" s="30" t="s">
        <v>3185</v>
      </c>
      <c r="K263" s="288"/>
      <c r="L263" s="191"/>
      <c r="P263" s="31"/>
      <c r="Q263" s="31"/>
      <c r="R263" s="31"/>
      <c r="S263" s="31"/>
      <c r="T263" s="31"/>
      <c r="W263" s="28"/>
    </row>
    <row r="264" ht="15.75" hidden="1" customHeight="1" outlineLevel="1">
      <c r="A264" s="2"/>
      <c r="B264" s="2"/>
      <c r="C264" s="7"/>
      <c r="D264" s="7"/>
      <c r="E264" s="7" t="s">
        <v>2291</v>
      </c>
      <c r="F264" s="7" t="s">
        <v>2180</v>
      </c>
      <c r="G264" s="7" t="s">
        <v>2293</v>
      </c>
      <c r="H264" s="7"/>
      <c r="I264" s="7"/>
      <c r="J264" s="30" t="s">
        <v>3187</v>
      </c>
      <c r="K264" s="288"/>
      <c r="L264" s="191"/>
      <c r="P264" s="31"/>
      <c r="Q264" s="31"/>
      <c r="R264" s="31"/>
      <c r="S264" s="31"/>
      <c r="T264" s="31"/>
      <c r="W264" s="28"/>
    </row>
    <row r="265" ht="15.75" hidden="1" customHeight="1" outlineLevel="1">
      <c r="A265" s="2"/>
      <c r="B265" s="2"/>
      <c r="C265" s="7"/>
      <c r="D265" s="7"/>
      <c r="E265" s="7"/>
      <c r="F265" s="7"/>
      <c r="G265" s="7"/>
      <c r="H265" s="2" t="s">
        <v>3079</v>
      </c>
      <c r="I265" s="7" t="s">
        <v>2295</v>
      </c>
      <c r="J265" s="30" t="s">
        <v>2296</v>
      </c>
      <c r="K265" s="288"/>
      <c r="L265" s="191"/>
      <c r="P265" s="31"/>
      <c r="Q265" s="31"/>
      <c r="R265" s="31"/>
      <c r="S265" s="31"/>
      <c r="T265" s="31"/>
      <c r="W265" s="28"/>
    </row>
    <row r="266" ht="15.75" hidden="1" customHeight="1" outlineLevel="1">
      <c r="A266" s="2"/>
      <c r="B266" s="2"/>
      <c r="C266" s="7"/>
      <c r="D266" s="7"/>
      <c r="E266" s="7"/>
      <c r="F266" s="7"/>
      <c r="G266" s="7"/>
      <c r="H266" s="2" t="s">
        <v>3080</v>
      </c>
      <c r="I266" s="7" t="s">
        <v>2298</v>
      </c>
      <c r="J266" s="30" t="s">
        <v>2299</v>
      </c>
      <c r="K266" s="288"/>
      <c r="L266" s="191"/>
      <c r="P266" s="31"/>
      <c r="Q266" s="31"/>
      <c r="R266" s="31"/>
      <c r="S266" s="31"/>
      <c r="T266" s="31"/>
      <c r="W266" s="28"/>
    </row>
    <row r="267" ht="15.75" hidden="1" customHeight="1" outlineLevel="1">
      <c r="A267" s="2"/>
      <c r="B267" s="2"/>
      <c r="C267" s="7"/>
      <c r="D267" s="7"/>
      <c r="E267" s="7"/>
      <c r="F267" s="7"/>
      <c r="G267" s="7"/>
      <c r="H267" s="2" t="s">
        <v>3081</v>
      </c>
      <c r="I267" s="7" t="s">
        <v>2295</v>
      </c>
      <c r="J267" s="30" t="s">
        <v>2301</v>
      </c>
      <c r="K267" s="288"/>
      <c r="L267" s="191"/>
      <c r="P267" s="31"/>
      <c r="Q267" s="31"/>
      <c r="R267" s="31"/>
      <c r="S267" s="31"/>
      <c r="T267" s="31"/>
      <c r="W267" s="28"/>
    </row>
    <row r="268" ht="15.75" hidden="1" customHeight="1" outlineLevel="1">
      <c r="A268" s="2"/>
      <c r="B268" s="2"/>
      <c r="C268" s="7"/>
      <c r="D268" s="7"/>
      <c r="E268" s="7"/>
      <c r="F268" s="7"/>
      <c r="G268" s="7"/>
      <c r="I268" s="7" t="s">
        <v>2302</v>
      </c>
      <c r="J268" s="30" t="s">
        <v>2303</v>
      </c>
      <c r="K268" s="288"/>
      <c r="L268" s="191"/>
      <c r="P268" s="31"/>
      <c r="Q268" s="31"/>
      <c r="R268" s="31"/>
      <c r="S268" s="31"/>
      <c r="T268" s="31"/>
      <c r="W268" s="28"/>
    </row>
    <row r="269" ht="15.75" hidden="1" customHeight="1" outlineLevel="1">
      <c r="A269" s="2"/>
      <c r="B269" s="2"/>
      <c r="C269" s="7"/>
      <c r="D269" s="7"/>
      <c r="E269" s="7"/>
      <c r="F269" s="7"/>
      <c r="G269" s="7"/>
      <c r="H269" s="2" t="s">
        <v>3082</v>
      </c>
      <c r="I269" s="7" t="s">
        <v>2305</v>
      </c>
      <c r="J269" s="30" t="s">
        <v>2306</v>
      </c>
      <c r="K269" s="288"/>
      <c r="L269" s="191"/>
      <c r="P269" s="31"/>
      <c r="Q269" s="31"/>
      <c r="R269" s="31"/>
      <c r="S269" s="31"/>
      <c r="T269" s="31"/>
      <c r="W269" s="28"/>
    </row>
    <row r="270" ht="15.75" hidden="1" customHeight="1" outlineLevel="1">
      <c r="A270" s="2"/>
      <c r="B270" s="2"/>
      <c r="C270" s="7"/>
      <c r="E270" s="2" t="s">
        <v>2307</v>
      </c>
      <c r="F270" s="2" t="s">
        <v>2226</v>
      </c>
      <c r="G270" s="7" t="s">
        <v>2310</v>
      </c>
      <c r="H270" s="7"/>
      <c r="I270" s="7"/>
      <c r="J270" s="2" t="s">
        <v>3188</v>
      </c>
      <c r="K270" s="288"/>
      <c r="L270" s="191"/>
      <c r="P270" s="31"/>
      <c r="Q270" s="31"/>
      <c r="R270" s="31"/>
      <c r="S270" s="31"/>
      <c r="T270" s="31"/>
      <c r="W270" s="28"/>
    </row>
    <row r="271" ht="15.75" hidden="1" customHeight="1" outlineLevel="1">
      <c r="A271" s="2"/>
      <c r="B271" s="2"/>
      <c r="C271" s="7"/>
      <c r="D271" s="378"/>
      <c r="E271" s="378"/>
      <c r="F271" s="2"/>
      <c r="G271" s="7"/>
      <c r="H271" s="7"/>
      <c r="I271" s="7" t="s">
        <v>2313</v>
      </c>
      <c r="J271" s="2" t="s">
        <v>3189</v>
      </c>
      <c r="K271" s="191" t="s">
        <v>3190</v>
      </c>
      <c r="L271" s="288" t="s">
        <v>3191</v>
      </c>
      <c r="P271" s="31"/>
      <c r="Q271" s="31"/>
      <c r="R271" s="31"/>
      <c r="S271" s="31"/>
      <c r="T271" s="31"/>
      <c r="W271" s="28"/>
    </row>
    <row r="272" ht="15.75" customHeight="1" collapsed="1">
      <c r="A272" s="7" t="s">
        <v>95</v>
      </c>
      <c r="B272" s="2" t="s">
        <v>854</v>
      </c>
      <c r="C272" s="7" t="str">
        <f>A272&amp;"_"&amp;B272</f>
        <v>PS_Operate Lighting Systems</v>
      </c>
      <c r="D272" s="7"/>
      <c r="E272" s="7"/>
      <c r="F272" s="7"/>
      <c r="G272" s="7"/>
      <c r="H272" s="2"/>
      <c r="I272" s="7"/>
      <c r="J272" s="30"/>
      <c r="K272" s="288"/>
      <c r="L272" s="191"/>
      <c r="M272" s="2"/>
      <c r="N272" s="2"/>
      <c r="O272" s="2"/>
      <c r="P272" s="31"/>
      <c r="Q272" s="31"/>
      <c r="R272" s="31"/>
      <c r="S272" s="31"/>
      <c r="T272" s="31"/>
      <c r="U272" s="2"/>
      <c r="V272" s="2"/>
      <c r="W272" s="28"/>
      <c r="X272" s="2"/>
      <c r="Y272" s="2"/>
      <c r="Z272" s="2"/>
      <c r="AA272" s="2"/>
      <c r="AB272" s="2"/>
      <c r="AC272" s="2"/>
      <c r="AD272" s="2"/>
      <c r="AE272" s="2"/>
      <c r="AF272" s="2"/>
      <c r="AG272" s="2"/>
      <c r="AH272" s="2"/>
      <c r="AI272" s="2"/>
      <c r="AJ272" s="2"/>
      <c r="AK272" s="2"/>
    </row>
    <row r="273" ht="15.75" hidden="1" customHeight="1" outlineLevel="1">
      <c r="D273" s="7"/>
      <c r="E273" s="7" t="s">
        <v>2179</v>
      </c>
      <c r="F273" s="7" t="s">
        <v>2180</v>
      </c>
      <c r="G273" s="7" t="s">
        <v>2183</v>
      </c>
      <c r="H273" s="7"/>
      <c r="I273" s="7"/>
      <c r="J273" s="30" t="s">
        <v>3192</v>
      </c>
      <c r="K273" s="288"/>
      <c r="L273" s="191"/>
      <c r="P273" s="31"/>
      <c r="Q273" s="31"/>
      <c r="R273" s="31"/>
      <c r="S273" s="31"/>
      <c r="T273" s="31"/>
      <c r="W273" s="28"/>
    </row>
    <row r="274" ht="15.75" hidden="1" customHeight="1" outlineLevel="1">
      <c r="D274" s="7"/>
      <c r="E274" s="7"/>
      <c r="F274" s="7"/>
      <c r="G274" s="7"/>
      <c r="I274" s="7" t="s">
        <v>2187</v>
      </c>
      <c r="J274" s="30" t="s">
        <v>3193</v>
      </c>
      <c r="K274" s="288"/>
      <c r="L274" s="191"/>
      <c r="P274" s="31"/>
      <c r="Q274" s="31"/>
      <c r="R274" s="31"/>
      <c r="S274" s="31"/>
      <c r="T274" s="31"/>
      <c r="W274" s="28"/>
    </row>
    <row r="275" ht="15.75" hidden="1" customHeight="1" outlineLevel="1">
      <c r="D275" s="7"/>
      <c r="E275" s="7"/>
      <c r="F275" s="7"/>
      <c r="G275" s="7"/>
      <c r="H275" s="7"/>
      <c r="I275" s="7" t="s">
        <v>2192</v>
      </c>
      <c r="J275" s="30" t="s">
        <v>3194</v>
      </c>
      <c r="K275" s="288"/>
      <c r="L275" s="191"/>
      <c r="P275" s="31"/>
      <c r="Q275" s="31"/>
      <c r="R275" s="31"/>
      <c r="S275" s="31"/>
      <c r="T275" s="31"/>
      <c r="W275" s="28"/>
    </row>
    <row r="276" ht="15.75" hidden="1" customHeight="1" outlineLevel="1">
      <c r="D276" s="7"/>
      <c r="E276" s="7"/>
      <c r="F276" s="7"/>
      <c r="G276" s="7"/>
      <c r="H276" s="7"/>
      <c r="I276" s="7" t="s">
        <v>2196</v>
      </c>
      <c r="J276" s="30" t="s">
        <v>3195</v>
      </c>
      <c r="K276" s="288"/>
      <c r="L276" s="191"/>
      <c r="P276" s="31"/>
      <c r="Q276" s="31"/>
      <c r="R276" s="31"/>
      <c r="S276" s="31"/>
      <c r="T276" s="31"/>
      <c r="W276" s="28"/>
    </row>
    <row r="277" ht="15.75" hidden="1" customHeight="1" outlineLevel="1">
      <c r="D277" s="7"/>
      <c r="E277" s="7"/>
      <c r="F277" s="7"/>
      <c r="G277" s="7"/>
      <c r="H277" s="7"/>
      <c r="I277" s="7" t="s">
        <v>2200</v>
      </c>
      <c r="J277" s="30" t="s">
        <v>3196</v>
      </c>
      <c r="K277" s="288"/>
      <c r="L277" s="191"/>
      <c r="P277" s="31"/>
      <c r="Q277" s="31"/>
      <c r="R277" s="31"/>
      <c r="S277" s="31"/>
      <c r="T277" s="31"/>
      <c r="W277" s="28"/>
    </row>
    <row r="278" ht="15.75" hidden="1" customHeight="1" outlineLevel="1">
      <c r="D278" s="7"/>
      <c r="E278" s="7" t="s">
        <v>2225</v>
      </c>
      <c r="F278" s="2" t="s">
        <v>2226</v>
      </c>
      <c r="G278" s="7" t="s">
        <v>2229</v>
      </c>
      <c r="I278" s="7"/>
      <c r="J278" s="30" t="s">
        <v>3197</v>
      </c>
      <c r="K278" s="288"/>
      <c r="L278" s="191"/>
      <c r="P278" s="31"/>
      <c r="Q278" s="31"/>
      <c r="R278" s="31"/>
      <c r="S278" s="31"/>
      <c r="T278" s="31"/>
      <c r="W278" s="28"/>
    </row>
    <row r="279" ht="15.75" hidden="1" customHeight="1" outlineLevel="1">
      <c r="D279" s="7"/>
      <c r="E279" s="7"/>
      <c r="F279" s="7"/>
      <c r="G279" s="7"/>
      <c r="I279" s="7" t="s">
        <v>2187</v>
      </c>
      <c r="J279" s="30" t="s">
        <v>3193</v>
      </c>
      <c r="K279" s="288"/>
      <c r="L279" s="191"/>
      <c r="P279" s="31"/>
      <c r="Q279" s="31"/>
      <c r="R279" s="31"/>
      <c r="S279" s="31"/>
      <c r="T279" s="31"/>
      <c r="W279" s="28"/>
    </row>
    <row r="280" ht="15.75" hidden="1" customHeight="1" outlineLevel="1">
      <c r="D280" s="7"/>
      <c r="E280" s="7"/>
      <c r="F280" s="7"/>
      <c r="G280" s="7"/>
      <c r="I280" s="7" t="s">
        <v>2192</v>
      </c>
      <c r="J280" s="30" t="s">
        <v>3194</v>
      </c>
      <c r="K280" s="288"/>
      <c r="L280" s="191"/>
      <c r="P280" s="31"/>
      <c r="Q280" s="31"/>
      <c r="R280" s="31"/>
      <c r="S280" s="31"/>
      <c r="T280" s="31"/>
      <c r="W280" s="28"/>
    </row>
    <row r="281" ht="15.75" hidden="1" customHeight="1" outlineLevel="1">
      <c r="D281" s="7"/>
      <c r="E281" s="7"/>
      <c r="F281" s="7"/>
      <c r="G281" s="7"/>
      <c r="I281" s="7" t="s">
        <v>2196</v>
      </c>
      <c r="J281" s="30" t="s">
        <v>3195</v>
      </c>
      <c r="K281" s="288"/>
      <c r="L281" s="191"/>
      <c r="P281" s="31"/>
      <c r="Q281" s="31"/>
      <c r="R281" s="31"/>
      <c r="S281" s="31"/>
      <c r="T281" s="31"/>
      <c r="W281" s="28"/>
    </row>
    <row r="282" ht="15.75" hidden="1" customHeight="1" outlineLevel="1">
      <c r="D282" s="7"/>
      <c r="E282" s="7"/>
      <c r="F282" s="7"/>
      <c r="G282" s="7"/>
      <c r="H282" s="7"/>
      <c r="I282" s="7" t="s">
        <v>2200</v>
      </c>
      <c r="J282" s="30" t="s">
        <v>3196</v>
      </c>
      <c r="K282" s="288"/>
      <c r="L282" s="191"/>
      <c r="P282" s="31"/>
      <c r="Q282" s="31"/>
      <c r="R282" s="31"/>
      <c r="S282" s="31"/>
      <c r="T282" s="31"/>
      <c r="W282" s="28"/>
    </row>
    <row r="283" ht="15.75" customHeight="1" collapsed="1">
      <c r="A283" s="7" t="s">
        <v>95</v>
      </c>
      <c r="B283" s="7" t="s">
        <v>810</v>
      </c>
      <c r="C283" s="7" t="str">
        <f>A283&amp;"_"&amp;B283</f>
        <v>PS_Operate Electrical Equipment (Grid Average Method)</v>
      </c>
      <c r="D283" s="7"/>
      <c r="E283" s="7"/>
      <c r="F283" s="7"/>
      <c r="G283" s="7"/>
      <c r="H283" s="2"/>
      <c r="I283" s="7"/>
      <c r="J283" s="30"/>
      <c r="K283" s="288"/>
      <c r="L283" s="191"/>
      <c r="M283" s="2"/>
      <c r="N283" s="2"/>
      <c r="O283" s="2"/>
      <c r="P283" s="31"/>
      <c r="Q283" s="31"/>
      <c r="R283" s="31"/>
      <c r="S283" s="31"/>
      <c r="T283" s="31"/>
      <c r="U283" s="2"/>
      <c r="V283" s="2"/>
      <c r="W283" s="28"/>
      <c r="X283" s="2"/>
      <c r="Y283" s="2"/>
      <c r="Z283" s="2"/>
      <c r="AA283" s="2"/>
      <c r="AB283" s="2"/>
      <c r="AC283" s="2"/>
      <c r="AD283" s="2"/>
      <c r="AE283" s="2"/>
      <c r="AF283" s="2"/>
      <c r="AG283" s="2"/>
      <c r="AH283" s="2"/>
      <c r="AI283" s="2"/>
      <c r="AJ283" s="2"/>
      <c r="AK283" s="2"/>
    </row>
    <row r="284" ht="15.75" hidden="1" customHeight="1" outlineLevel="1">
      <c r="A284" s="2"/>
      <c r="B284" s="2"/>
      <c r="C284" s="7"/>
      <c r="D284" s="7"/>
      <c r="E284" s="7" t="s">
        <v>2179</v>
      </c>
      <c r="F284" s="7" t="s">
        <v>2180</v>
      </c>
      <c r="G284" s="7" t="s">
        <v>2183</v>
      </c>
      <c r="H284" s="7"/>
      <c r="I284" s="7"/>
      <c r="J284" s="30" t="s">
        <v>3192</v>
      </c>
      <c r="K284" s="288"/>
      <c r="L284" s="191"/>
      <c r="P284" s="31"/>
      <c r="Q284" s="31"/>
      <c r="R284" s="31"/>
      <c r="S284" s="31"/>
      <c r="T284" s="31"/>
      <c r="W284" s="28"/>
    </row>
    <row r="285" ht="15.75" hidden="1" customHeight="1" outlineLevel="1">
      <c r="A285" s="2"/>
      <c r="B285" s="2"/>
      <c r="C285" s="7"/>
      <c r="D285" s="7"/>
      <c r="E285" s="7"/>
      <c r="F285" s="7"/>
      <c r="G285" s="7"/>
      <c r="I285" s="7" t="s">
        <v>2187</v>
      </c>
      <c r="J285" s="30" t="s">
        <v>3193</v>
      </c>
      <c r="K285" s="288"/>
      <c r="L285" s="191"/>
      <c r="P285" s="31"/>
      <c r="Q285" s="31"/>
      <c r="R285" s="31"/>
      <c r="S285" s="31"/>
      <c r="T285" s="31"/>
      <c r="W285" s="28"/>
    </row>
    <row r="286" ht="15.75" hidden="1" customHeight="1" outlineLevel="1">
      <c r="A286" s="2"/>
      <c r="B286" s="2"/>
      <c r="C286" s="7"/>
      <c r="D286" s="7"/>
      <c r="E286" s="7"/>
      <c r="F286" s="7"/>
      <c r="G286" s="7"/>
      <c r="H286" s="7"/>
      <c r="I286" s="7" t="s">
        <v>2192</v>
      </c>
      <c r="J286" s="30" t="s">
        <v>3194</v>
      </c>
      <c r="K286" s="288"/>
      <c r="L286" s="191"/>
      <c r="P286" s="31"/>
      <c r="Q286" s="31"/>
      <c r="R286" s="31"/>
      <c r="S286" s="31"/>
      <c r="T286" s="31"/>
      <c r="W286" s="28"/>
    </row>
    <row r="287" ht="15.75" hidden="1" customHeight="1" outlineLevel="1">
      <c r="A287" s="2"/>
      <c r="B287" s="2"/>
      <c r="C287" s="7"/>
      <c r="D287" s="7"/>
      <c r="E287" s="7"/>
      <c r="F287" s="7"/>
      <c r="G287" s="7"/>
      <c r="H287" s="7"/>
      <c r="I287" s="7" t="s">
        <v>2196</v>
      </c>
      <c r="J287" s="30" t="s">
        <v>3195</v>
      </c>
      <c r="K287" s="288"/>
      <c r="L287" s="191"/>
      <c r="P287" s="31"/>
      <c r="Q287" s="31"/>
      <c r="R287" s="31"/>
      <c r="S287" s="31"/>
      <c r="T287" s="31"/>
      <c r="W287" s="28"/>
    </row>
    <row r="288" ht="15.75" hidden="1" customHeight="1" outlineLevel="1">
      <c r="A288" s="2"/>
      <c r="B288" s="2"/>
      <c r="C288" s="7"/>
      <c r="D288" s="7"/>
      <c r="E288" s="7"/>
      <c r="F288" s="7"/>
      <c r="G288" s="7"/>
      <c r="H288" s="7"/>
      <c r="I288" s="7" t="s">
        <v>2200</v>
      </c>
      <c r="J288" s="30" t="s">
        <v>3196</v>
      </c>
      <c r="K288" s="288"/>
      <c r="L288" s="191"/>
      <c r="P288" s="31"/>
      <c r="Q288" s="31"/>
      <c r="R288" s="31"/>
      <c r="S288" s="31"/>
      <c r="T288" s="31"/>
      <c r="W288" s="28"/>
    </row>
    <row r="289" ht="15.75" hidden="1" customHeight="1" outlineLevel="1">
      <c r="A289" s="2"/>
      <c r="B289" s="2"/>
      <c r="C289" s="7"/>
      <c r="D289" s="7"/>
      <c r="E289" s="7" t="s">
        <v>2225</v>
      </c>
      <c r="F289" s="2" t="s">
        <v>2226</v>
      </c>
      <c r="G289" s="7" t="s">
        <v>2229</v>
      </c>
      <c r="I289" s="7"/>
      <c r="J289" s="30" t="s">
        <v>3197</v>
      </c>
      <c r="K289" s="288"/>
      <c r="L289" s="191"/>
      <c r="P289" s="31"/>
      <c r="Q289" s="31"/>
      <c r="R289" s="31"/>
      <c r="S289" s="31"/>
      <c r="T289" s="31"/>
      <c r="W289" s="28"/>
    </row>
    <row r="290" ht="15.75" hidden="1" customHeight="1" outlineLevel="1">
      <c r="A290" s="2"/>
      <c r="B290" s="2"/>
      <c r="C290" s="7"/>
      <c r="D290" s="7"/>
      <c r="E290" s="7"/>
      <c r="F290" s="7"/>
      <c r="G290" s="7"/>
      <c r="I290" s="7" t="s">
        <v>2187</v>
      </c>
      <c r="J290" s="30" t="s">
        <v>3193</v>
      </c>
      <c r="K290" s="288"/>
      <c r="L290" s="191"/>
      <c r="P290" s="31"/>
      <c r="Q290" s="31"/>
      <c r="R290" s="31"/>
      <c r="S290" s="31"/>
      <c r="T290" s="31"/>
      <c r="W290" s="28"/>
    </row>
    <row r="291" ht="15.75" hidden="1" customHeight="1" outlineLevel="1">
      <c r="A291" s="2"/>
      <c r="B291" s="2"/>
      <c r="C291" s="7"/>
      <c r="D291" s="7"/>
      <c r="E291" s="7"/>
      <c r="F291" s="7"/>
      <c r="G291" s="7"/>
      <c r="I291" s="7" t="s">
        <v>2192</v>
      </c>
      <c r="J291" s="30" t="s">
        <v>3194</v>
      </c>
      <c r="K291" s="288"/>
      <c r="L291" s="191"/>
      <c r="P291" s="31"/>
      <c r="Q291" s="31"/>
      <c r="R291" s="31"/>
      <c r="S291" s="31"/>
      <c r="T291" s="31"/>
      <c r="W291" s="28"/>
    </row>
    <row r="292" ht="15.75" hidden="1" customHeight="1" outlineLevel="1">
      <c r="A292" s="2"/>
      <c r="B292" s="2"/>
      <c r="C292" s="7"/>
      <c r="D292" s="7"/>
      <c r="E292" s="7"/>
      <c r="F292" s="7"/>
      <c r="G292" s="7"/>
      <c r="I292" s="7" t="s">
        <v>2196</v>
      </c>
      <c r="J292" s="30" t="s">
        <v>3195</v>
      </c>
      <c r="K292" s="288"/>
      <c r="L292" s="191"/>
      <c r="P292" s="31"/>
      <c r="Q292" s="31"/>
      <c r="R292" s="31"/>
      <c r="S292" s="31"/>
      <c r="T292" s="31"/>
      <c r="W292" s="28"/>
    </row>
    <row r="293" ht="15.75" hidden="1" customHeight="1" outlineLevel="1">
      <c r="A293" s="2"/>
      <c r="B293" s="2"/>
      <c r="C293" s="7"/>
      <c r="D293" s="7"/>
      <c r="E293" s="7"/>
      <c r="F293" s="7"/>
      <c r="G293" s="7"/>
      <c r="H293" s="7"/>
      <c r="I293" s="7" t="s">
        <v>2200</v>
      </c>
      <c r="J293" s="30" t="s">
        <v>3196</v>
      </c>
      <c r="K293" s="288"/>
      <c r="L293" s="191"/>
      <c r="P293" s="31"/>
      <c r="Q293" s="31"/>
      <c r="R293" s="31"/>
      <c r="S293" s="31"/>
      <c r="T293" s="31"/>
      <c r="W293" s="28"/>
    </row>
    <row r="294" ht="15.75" customHeight="1" collapsed="1">
      <c r="A294" s="7" t="s">
        <v>95</v>
      </c>
      <c r="B294" s="7" t="s">
        <v>3198</v>
      </c>
      <c r="C294" s="7" t="str">
        <f>A294&amp;"_"&amp;B294</f>
        <v>PS_Operate Electrical Equipment (Utility Company-Specific Electricity Emission Factors)</v>
      </c>
      <c r="D294" s="7"/>
      <c r="E294" s="7"/>
      <c r="F294" s="7"/>
      <c r="G294" s="7"/>
      <c r="H294" s="2"/>
      <c r="I294" s="7"/>
      <c r="J294" s="30"/>
      <c r="K294" s="288"/>
      <c r="L294" s="191"/>
      <c r="M294" s="2"/>
      <c r="N294" s="2"/>
      <c r="O294" s="2"/>
      <c r="P294" s="31"/>
      <c r="Q294" s="31"/>
      <c r="R294" s="31"/>
      <c r="S294" s="31"/>
      <c r="T294" s="31"/>
      <c r="U294" s="2"/>
      <c r="V294" s="2"/>
      <c r="W294" s="28"/>
      <c r="X294" s="2"/>
      <c r="Y294" s="2"/>
      <c r="Z294" s="2"/>
      <c r="AA294" s="2"/>
      <c r="AB294" s="2"/>
      <c r="AC294" s="2"/>
      <c r="AD294" s="2"/>
      <c r="AE294" s="2"/>
      <c r="AF294" s="2"/>
      <c r="AG294" s="2"/>
      <c r="AH294" s="2"/>
      <c r="AI294" s="2"/>
      <c r="AJ294" s="2"/>
      <c r="AK294" s="2"/>
    </row>
    <row r="295" ht="15.75" hidden="1" customHeight="1" outlineLevel="1">
      <c r="A295" s="2"/>
      <c r="B295" s="2"/>
      <c r="C295" s="7"/>
      <c r="D295" s="7"/>
      <c r="E295" s="7" t="s">
        <v>3150</v>
      </c>
      <c r="F295" s="7" t="s">
        <v>2180</v>
      </c>
      <c r="G295" s="7" t="s">
        <v>3151</v>
      </c>
      <c r="H295" s="7"/>
      <c r="I295" s="7"/>
      <c r="J295" s="30"/>
      <c r="K295" s="288"/>
      <c r="L295" s="191"/>
      <c r="P295" s="31"/>
      <c r="Q295" s="31"/>
      <c r="R295" s="31"/>
      <c r="S295" s="31"/>
      <c r="T295" s="31"/>
      <c r="W295" s="28"/>
    </row>
    <row r="296" ht="15.75" hidden="1" customHeight="1" outlineLevel="1">
      <c r="A296" s="2"/>
      <c r="B296" s="2"/>
      <c r="C296" s="7"/>
      <c r="D296" s="7"/>
      <c r="E296" s="7"/>
      <c r="F296" s="7"/>
      <c r="G296" s="7"/>
      <c r="I296" s="7" t="s">
        <v>2205</v>
      </c>
      <c r="J296" s="30"/>
      <c r="K296" s="288"/>
      <c r="L296" s="191"/>
      <c r="P296" s="31"/>
      <c r="Q296" s="31"/>
      <c r="R296" s="31"/>
      <c r="S296" s="31"/>
      <c r="T296" s="31"/>
      <c r="W296" s="28"/>
    </row>
    <row r="297" ht="15.75" hidden="1" customHeight="1" outlineLevel="1">
      <c r="A297" s="2"/>
      <c r="B297" s="2"/>
      <c r="C297" s="7"/>
      <c r="D297" s="7"/>
      <c r="E297" s="7"/>
      <c r="F297" s="7"/>
      <c r="G297" s="7"/>
      <c r="I297" s="7" t="s">
        <v>2187</v>
      </c>
      <c r="J297" s="30"/>
      <c r="K297" s="288"/>
      <c r="L297" s="191"/>
      <c r="P297" s="31"/>
      <c r="Q297" s="31"/>
      <c r="R297" s="31"/>
      <c r="S297" s="31"/>
      <c r="T297" s="31"/>
      <c r="W297" s="28"/>
    </row>
    <row r="298" ht="15.75" hidden="1" customHeight="1" outlineLevel="1">
      <c r="A298" s="2"/>
      <c r="B298" s="2"/>
      <c r="C298" s="7"/>
      <c r="D298" s="7"/>
      <c r="E298" s="7"/>
      <c r="F298" s="7"/>
      <c r="G298" s="7"/>
      <c r="I298" s="7" t="s">
        <v>2192</v>
      </c>
      <c r="J298" s="30"/>
      <c r="K298" s="288"/>
      <c r="L298" s="191"/>
      <c r="P298" s="31"/>
      <c r="Q298" s="31"/>
      <c r="R298" s="31"/>
      <c r="S298" s="31"/>
      <c r="T298" s="31"/>
      <c r="W298" s="28"/>
    </row>
    <row r="299" ht="15.75" hidden="1" customHeight="1" outlineLevel="1">
      <c r="A299" s="2"/>
      <c r="B299" s="2"/>
      <c r="C299" s="7"/>
      <c r="D299" s="7"/>
      <c r="E299" s="7"/>
      <c r="F299" s="7"/>
      <c r="G299" s="7"/>
      <c r="I299" s="7" t="s">
        <v>2196</v>
      </c>
      <c r="J299" s="30"/>
      <c r="K299" s="288"/>
      <c r="L299" s="191"/>
      <c r="P299" s="31"/>
      <c r="Q299" s="31"/>
      <c r="R299" s="31"/>
      <c r="S299" s="31"/>
      <c r="T299" s="31"/>
      <c r="W299" s="28"/>
    </row>
    <row r="300" ht="15.75" hidden="1" customHeight="1" outlineLevel="1">
      <c r="A300" s="2"/>
      <c r="B300" s="2"/>
      <c r="C300" s="7"/>
      <c r="D300" s="7"/>
      <c r="E300" s="7"/>
      <c r="F300" s="7"/>
      <c r="G300" s="7"/>
      <c r="I300" s="7" t="s">
        <v>2200</v>
      </c>
      <c r="J300" s="30"/>
      <c r="K300" s="288"/>
      <c r="L300" s="191"/>
      <c r="P300" s="31"/>
      <c r="Q300" s="31"/>
      <c r="R300" s="31"/>
      <c r="S300" s="31"/>
      <c r="T300" s="31"/>
      <c r="W300" s="28"/>
    </row>
    <row r="301" ht="15.75" customHeight="1" collapsed="1">
      <c r="A301" s="7" t="s">
        <v>95</v>
      </c>
      <c r="B301" s="7" t="s">
        <v>814</v>
      </c>
      <c r="C301" s="7" t="str">
        <f>A301&amp;"_"&amp;B301</f>
        <v>PS_Operate Electrical Equipment Using Onsite Generated Electricity (With Custom Emission Intensity)</v>
      </c>
      <c r="D301" s="7"/>
      <c r="E301" s="7"/>
      <c r="F301" s="7"/>
      <c r="G301" s="7"/>
      <c r="H301" s="2"/>
      <c r="I301" s="7"/>
      <c r="J301" s="30"/>
      <c r="K301" s="288"/>
      <c r="L301" s="191"/>
      <c r="M301" s="2"/>
      <c r="N301" s="2"/>
      <c r="O301" s="2"/>
      <c r="P301" s="31"/>
      <c r="Q301" s="31"/>
      <c r="R301" s="31"/>
      <c r="S301" s="31"/>
      <c r="T301" s="31"/>
      <c r="U301" s="2"/>
      <c r="V301" s="2"/>
      <c r="W301" s="28"/>
      <c r="X301" s="2"/>
      <c r="Y301" s="2"/>
      <c r="Z301" s="2"/>
      <c r="AA301" s="2"/>
      <c r="AB301" s="2"/>
      <c r="AC301" s="2"/>
      <c r="AD301" s="2"/>
      <c r="AE301" s="2"/>
      <c r="AF301" s="2"/>
      <c r="AG301" s="2"/>
      <c r="AH301" s="2"/>
      <c r="AI301" s="2"/>
      <c r="AJ301" s="2"/>
      <c r="AK301" s="2"/>
    </row>
    <row r="302" ht="15.75" hidden="1" customHeight="1" outlineLevel="1">
      <c r="A302" s="2"/>
      <c r="B302" s="2"/>
      <c r="C302" s="7"/>
      <c r="D302" s="7"/>
      <c r="E302" s="7" t="s">
        <v>3199</v>
      </c>
      <c r="F302" s="7" t="s">
        <v>2180</v>
      </c>
      <c r="G302" s="7" t="s">
        <v>3200</v>
      </c>
      <c r="H302" s="7"/>
      <c r="I302" s="7"/>
      <c r="J302" s="30" t="s">
        <v>3201</v>
      </c>
      <c r="K302" s="288"/>
      <c r="L302" s="191"/>
      <c r="P302" s="31"/>
      <c r="Q302" s="31"/>
      <c r="R302" s="31"/>
      <c r="S302" s="31"/>
      <c r="T302" s="31"/>
      <c r="W302" s="28"/>
    </row>
    <row r="303" ht="15.75" hidden="1" customHeight="1" outlineLevel="1">
      <c r="A303" s="2"/>
      <c r="B303" s="2"/>
      <c r="C303" s="7"/>
      <c r="D303" s="7"/>
      <c r="E303" s="7"/>
      <c r="F303" s="7"/>
      <c r="G303" s="7"/>
      <c r="I303" s="7" t="s">
        <v>3202</v>
      </c>
      <c r="J303" s="30"/>
      <c r="K303" s="288"/>
      <c r="L303" s="191"/>
      <c r="P303" s="31"/>
      <c r="Q303" s="31"/>
      <c r="R303" s="31"/>
      <c r="S303" s="31"/>
      <c r="T303" s="31"/>
      <c r="W303" s="28"/>
    </row>
    <row r="304" ht="15.75" customHeight="1" collapsed="1">
      <c r="A304" s="7" t="s">
        <v>95</v>
      </c>
      <c r="B304" s="7" t="s">
        <v>812</v>
      </c>
      <c r="C304" s="7" t="str">
        <f>A304&amp;"_"&amp;B304</f>
        <v>PS_Operate Electrical Equipment Using Onsite CHP Generated Electricity (With CHP Parameters)</v>
      </c>
      <c r="D304" s="7"/>
      <c r="E304" s="7"/>
      <c r="F304" s="7"/>
      <c r="G304" s="7"/>
      <c r="H304" s="2"/>
      <c r="I304" s="7"/>
      <c r="J304" s="30"/>
      <c r="K304" s="288"/>
      <c r="L304" s="191"/>
      <c r="M304" s="2"/>
      <c r="N304" s="2"/>
      <c r="O304" s="2"/>
      <c r="P304" s="31"/>
      <c r="Q304" s="31"/>
      <c r="R304" s="31"/>
      <c r="S304" s="31"/>
      <c r="T304" s="31"/>
      <c r="U304" s="2"/>
      <c r="V304" s="2"/>
      <c r="W304" s="28"/>
      <c r="X304" s="2"/>
      <c r="Y304" s="2"/>
      <c r="Z304" s="2"/>
      <c r="AA304" s="2"/>
      <c r="AB304" s="2"/>
      <c r="AC304" s="2"/>
      <c r="AD304" s="2"/>
      <c r="AE304" s="2"/>
      <c r="AF304" s="2"/>
      <c r="AG304" s="2"/>
      <c r="AH304" s="2"/>
      <c r="AI304" s="2"/>
      <c r="AJ304" s="2"/>
      <c r="AK304" s="2"/>
    </row>
    <row r="305" ht="15.75" hidden="1" customHeight="1" outlineLevel="1">
      <c r="A305" s="2"/>
      <c r="B305" s="2"/>
      <c r="C305" s="7"/>
      <c r="D305" s="7"/>
      <c r="E305" s="7" t="s">
        <v>2307</v>
      </c>
      <c r="F305" s="7" t="s">
        <v>2180</v>
      </c>
      <c r="G305" s="7" t="s">
        <v>2310</v>
      </c>
      <c r="H305" s="7"/>
      <c r="I305" s="7"/>
      <c r="J305" s="30" t="s">
        <v>3203</v>
      </c>
      <c r="K305" s="288"/>
      <c r="L305" s="191"/>
      <c r="P305" s="31"/>
      <c r="Q305" s="31"/>
      <c r="R305" s="31"/>
      <c r="S305" s="31"/>
      <c r="T305" s="31"/>
      <c r="W305" s="28"/>
    </row>
    <row r="306" ht="15.75" hidden="1" customHeight="1" outlineLevel="1">
      <c r="A306" s="2"/>
      <c r="B306" s="2"/>
      <c r="C306" s="7"/>
      <c r="D306" s="7"/>
      <c r="E306" s="7"/>
      <c r="F306" s="7"/>
      <c r="G306" s="7"/>
      <c r="I306" s="7" t="s">
        <v>2313</v>
      </c>
      <c r="J306" s="30" t="s">
        <v>3204</v>
      </c>
      <c r="K306" s="288"/>
      <c r="L306" s="191"/>
      <c r="P306" s="31"/>
      <c r="Q306" s="31"/>
      <c r="R306" s="31"/>
      <c r="S306" s="31"/>
      <c r="T306" s="31"/>
      <c r="W306" s="28"/>
    </row>
    <row r="307" ht="15.75" hidden="1" customHeight="1" outlineLevel="1">
      <c r="A307" s="2"/>
      <c r="B307" s="2"/>
      <c r="C307" s="7"/>
      <c r="D307" s="7"/>
      <c r="E307" s="7"/>
      <c r="F307" s="7"/>
      <c r="G307" s="7"/>
      <c r="I307" s="7" t="s">
        <v>3205</v>
      </c>
      <c r="J307" s="30" t="s">
        <v>3206</v>
      </c>
      <c r="K307" s="288"/>
      <c r="L307" s="191"/>
      <c r="P307" s="31"/>
      <c r="Q307" s="31"/>
      <c r="R307" s="31"/>
      <c r="S307" s="31"/>
      <c r="T307" s="31"/>
      <c r="W307" s="28"/>
    </row>
    <row r="308" ht="15.75" hidden="1" customHeight="1" outlineLevel="1">
      <c r="A308" s="2"/>
      <c r="B308" s="2"/>
      <c r="C308" s="7"/>
      <c r="D308" s="7"/>
      <c r="E308" s="7"/>
      <c r="F308" s="7"/>
      <c r="G308" s="7"/>
      <c r="I308" s="7" t="s">
        <v>3207</v>
      </c>
      <c r="J308" s="30" t="s">
        <v>3208</v>
      </c>
      <c r="K308" s="288"/>
      <c r="L308" s="191"/>
      <c r="P308" s="31"/>
      <c r="Q308" s="31"/>
      <c r="R308" s="31"/>
      <c r="S308" s="31"/>
      <c r="T308" s="31"/>
      <c r="W308" s="28"/>
    </row>
    <row r="309" ht="15.75" customHeight="1" collapsed="1">
      <c r="A309" s="2" t="s">
        <v>91</v>
      </c>
      <c r="B309" s="7" t="s">
        <v>3209</v>
      </c>
      <c r="C309" s="7" t="str">
        <f>A309&amp;"_"&amp;B309</f>
        <v>EU_Use Onsite Generated Electricity (With Custom Emission Intensity)</v>
      </c>
      <c r="D309" s="7"/>
      <c r="E309" s="7"/>
      <c r="F309" s="7"/>
      <c r="G309" s="7"/>
      <c r="H309" s="2"/>
      <c r="I309" s="7"/>
      <c r="J309" s="30"/>
      <c r="K309" s="288"/>
      <c r="L309" s="191"/>
      <c r="M309" s="2"/>
      <c r="N309" s="2"/>
      <c r="O309" s="2"/>
      <c r="P309" s="31"/>
      <c r="Q309" s="31"/>
      <c r="R309" s="31"/>
      <c r="S309" s="31"/>
      <c r="T309" s="31"/>
      <c r="U309" s="2"/>
      <c r="V309" s="2"/>
      <c r="W309" s="28"/>
      <c r="X309" s="2"/>
      <c r="Y309" s="2"/>
      <c r="Z309" s="2"/>
      <c r="AA309" s="2"/>
      <c r="AB309" s="2"/>
      <c r="AC309" s="2"/>
      <c r="AD309" s="2"/>
      <c r="AE309" s="2"/>
      <c r="AF309" s="2"/>
      <c r="AG309" s="2"/>
      <c r="AH309" s="2"/>
      <c r="AI309" s="2"/>
      <c r="AJ309" s="2"/>
      <c r="AK309" s="2"/>
    </row>
    <row r="310" ht="15.75" hidden="1" customHeight="1" outlineLevel="1">
      <c r="A310" s="2"/>
      <c r="B310" s="2"/>
      <c r="C310" s="7"/>
      <c r="D310" s="7"/>
      <c r="E310" s="7" t="s">
        <v>3199</v>
      </c>
      <c r="F310" s="7" t="s">
        <v>2180</v>
      </c>
      <c r="G310" s="7" t="s">
        <v>3200</v>
      </c>
      <c r="H310" s="7"/>
      <c r="I310" s="7"/>
      <c r="J310" s="30" t="s">
        <v>3201</v>
      </c>
      <c r="K310" s="288"/>
      <c r="L310" s="191"/>
      <c r="P310" s="31"/>
      <c r="Q310" s="31"/>
      <c r="R310" s="31"/>
      <c r="S310" s="31"/>
      <c r="T310" s="31"/>
      <c r="W310" s="28"/>
    </row>
    <row r="311" ht="15.75" hidden="1" customHeight="1" outlineLevel="1">
      <c r="A311" s="2"/>
      <c r="B311" s="2"/>
      <c r="C311" s="7"/>
      <c r="D311" s="7"/>
      <c r="E311" s="7"/>
      <c r="F311" s="7"/>
      <c r="G311" s="7"/>
      <c r="I311" s="7" t="s">
        <v>3202</v>
      </c>
      <c r="J311" s="30"/>
      <c r="K311" s="288"/>
      <c r="L311" s="191"/>
      <c r="P311" s="31"/>
      <c r="Q311" s="31"/>
      <c r="R311" s="31"/>
      <c r="S311" s="31"/>
      <c r="T311" s="31"/>
      <c r="W311" s="28"/>
    </row>
    <row r="312" ht="15.75" customHeight="1" collapsed="1">
      <c r="A312" s="2" t="s">
        <v>3210</v>
      </c>
      <c r="B312" s="7" t="s">
        <v>3211</v>
      </c>
      <c r="C312" s="7" t="str">
        <f>A312&amp;"_"&amp;B312</f>
        <v>CU_Use Onsite CHP Generated Electricity (With CHP Parameters)</v>
      </c>
      <c r="D312" s="7"/>
      <c r="E312" s="7"/>
      <c r="F312" s="7"/>
      <c r="G312" s="7"/>
      <c r="H312" s="2"/>
      <c r="I312" s="7"/>
      <c r="J312" s="30"/>
      <c r="K312" s="288"/>
      <c r="L312" s="191"/>
      <c r="M312" s="2"/>
      <c r="N312" s="2"/>
      <c r="O312" s="2"/>
      <c r="P312" s="31"/>
      <c r="Q312" s="31"/>
      <c r="R312" s="31"/>
      <c r="S312" s="31"/>
      <c r="T312" s="31"/>
      <c r="U312" s="2"/>
      <c r="V312" s="2"/>
      <c r="W312" s="28"/>
      <c r="X312" s="2"/>
      <c r="Y312" s="2"/>
      <c r="Z312" s="2"/>
      <c r="AA312" s="2"/>
      <c r="AB312" s="2"/>
      <c r="AC312" s="2"/>
      <c r="AD312" s="2"/>
      <c r="AE312" s="2"/>
      <c r="AF312" s="2"/>
      <c r="AG312" s="2"/>
      <c r="AH312" s="2"/>
      <c r="AI312" s="2"/>
      <c r="AJ312" s="2"/>
      <c r="AK312" s="2"/>
    </row>
    <row r="313" ht="15.75" hidden="1" customHeight="1" outlineLevel="1">
      <c r="A313" s="2"/>
      <c r="B313" s="2"/>
      <c r="C313" s="7"/>
      <c r="D313" s="7"/>
      <c r="E313" s="7" t="s">
        <v>2307</v>
      </c>
      <c r="F313" s="7" t="s">
        <v>2180</v>
      </c>
      <c r="G313" s="7" t="s">
        <v>2310</v>
      </c>
      <c r="H313" s="7"/>
      <c r="I313" s="7"/>
      <c r="J313" s="30" t="s">
        <v>3203</v>
      </c>
      <c r="K313" s="288"/>
      <c r="L313" s="191"/>
      <c r="P313" s="31"/>
      <c r="Q313" s="31"/>
      <c r="R313" s="31"/>
      <c r="S313" s="31"/>
      <c r="T313" s="31"/>
      <c r="W313" s="28"/>
    </row>
    <row r="314" ht="15.75" hidden="1" customHeight="1" outlineLevel="1">
      <c r="A314" s="2"/>
      <c r="B314" s="2"/>
      <c r="C314" s="7"/>
      <c r="D314" s="7"/>
      <c r="E314" s="7"/>
      <c r="F314" s="7"/>
      <c r="G314" s="7"/>
      <c r="I314" s="7" t="s">
        <v>2313</v>
      </c>
      <c r="J314" s="30" t="s">
        <v>3204</v>
      </c>
      <c r="K314" s="288"/>
      <c r="L314" s="191"/>
      <c r="P314" s="31"/>
      <c r="Q314" s="31"/>
      <c r="R314" s="31"/>
      <c r="S314" s="31"/>
      <c r="T314" s="31"/>
      <c r="W314" s="28"/>
    </row>
    <row r="315" ht="15.75" hidden="1" customHeight="1" outlineLevel="1">
      <c r="A315" s="2"/>
      <c r="B315" s="2"/>
      <c r="C315" s="7"/>
      <c r="D315" s="7"/>
      <c r="E315" s="7"/>
      <c r="F315" s="7"/>
      <c r="G315" s="7"/>
      <c r="I315" s="7" t="s">
        <v>3205</v>
      </c>
      <c r="J315" s="30" t="s">
        <v>3206</v>
      </c>
      <c r="K315" s="288"/>
      <c r="L315" s="191"/>
      <c r="P315" s="31"/>
      <c r="Q315" s="31"/>
      <c r="R315" s="31"/>
      <c r="S315" s="31"/>
      <c r="T315" s="31"/>
      <c r="W315" s="28"/>
    </row>
    <row r="316" ht="15.75" hidden="1" customHeight="1" outlineLevel="1">
      <c r="A316" s="2"/>
      <c r="B316" s="2"/>
      <c r="C316" s="7"/>
      <c r="D316" s="7"/>
      <c r="E316" s="7"/>
      <c r="F316" s="7"/>
      <c r="G316" s="7"/>
      <c r="I316" s="7" t="s">
        <v>3207</v>
      </c>
      <c r="J316" s="30" t="s">
        <v>3208</v>
      </c>
      <c r="K316" s="288"/>
      <c r="L316" s="191"/>
      <c r="P316" s="31"/>
      <c r="Q316" s="31"/>
      <c r="R316" s="31"/>
      <c r="S316" s="31"/>
      <c r="T316" s="31"/>
      <c r="W316" s="28"/>
    </row>
    <row r="317" ht="15.75" customHeight="1" collapsed="1">
      <c r="A317" s="7" t="s">
        <v>95</v>
      </c>
      <c r="B317" s="7" t="s">
        <v>858</v>
      </c>
      <c r="C317" s="7" t="str">
        <f>A317&amp;"_"&amp;B317</f>
        <v>PS_Operate Moving Material Handling Equipment</v>
      </c>
      <c r="D317" s="7"/>
      <c r="E317" s="7"/>
      <c r="F317" s="7"/>
      <c r="G317" s="7"/>
      <c r="H317" s="2"/>
      <c r="I317" s="7"/>
      <c r="J317" s="30"/>
      <c r="K317" s="288"/>
      <c r="L317" s="191"/>
      <c r="M317" s="2"/>
      <c r="N317" s="2"/>
      <c r="O317" s="2"/>
      <c r="P317" s="31"/>
      <c r="Q317" s="31"/>
      <c r="R317" s="31"/>
      <c r="S317" s="31"/>
      <c r="T317" s="31"/>
      <c r="U317" s="2"/>
      <c r="V317" s="2"/>
      <c r="W317" s="28"/>
      <c r="X317" s="2"/>
      <c r="Y317" s="2"/>
      <c r="Z317" s="2"/>
      <c r="AA317" s="2"/>
      <c r="AB317" s="2"/>
      <c r="AC317" s="2"/>
      <c r="AD317" s="2"/>
      <c r="AE317" s="2"/>
      <c r="AF317" s="2"/>
      <c r="AG317" s="2"/>
      <c r="AH317" s="2"/>
      <c r="AI317" s="2"/>
      <c r="AJ317" s="2"/>
      <c r="AK317" s="2"/>
    </row>
    <row r="318" ht="15.75" hidden="1" customHeight="1" outlineLevel="1">
      <c r="A318" s="2"/>
      <c r="B318" s="2"/>
      <c r="C318" s="7"/>
      <c r="D318" s="7"/>
      <c r="E318" s="7" t="s">
        <v>3212</v>
      </c>
      <c r="F318" s="2" t="s">
        <v>2180</v>
      </c>
      <c r="G318" s="7" t="s">
        <v>3213</v>
      </c>
      <c r="H318" s="7"/>
      <c r="I318" s="7"/>
      <c r="J318" s="2" t="s">
        <v>3214</v>
      </c>
      <c r="K318" s="288"/>
      <c r="L318" s="191"/>
      <c r="P318" s="31"/>
      <c r="Q318" s="31"/>
      <c r="R318" s="31"/>
      <c r="S318" s="31"/>
      <c r="T318" s="31"/>
      <c r="W318" s="28"/>
    </row>
    <row r="319" ht="15.75" hidden="1" customHeight="1" outlineLevel="1">
      <c r="A319" s="2"/>
      <c r="B319" s="2"/>
      <c r="C319" s="7"/>
      <c r="D319" s="378"/>
      <c r="E319" s="378"/>
      <c r="F319" s="2"/>
      <c r="G319" s="7"/>
      <c r="H319" s="7"/>
      <c r="I319" s="7" t="s">
        <v>2322</v>
      </c>
      <c r="K319" s="288"/>
      <c r="L319" s="191"/>
      <c r="P319" s="31"/>
      <c r="Q319" s="31"/>
      <c r="R319" s="31"/>
      <c r="S319" s="31"/>
      <c r="T319" s="31"/>
      <c r="W319" s="28"/>
    </row>
    <row r="320" ht="15.75" hidden="1" customHeight="1" outlineLevel="1">
      <c r="C320" s="7"/>
      <c r="D320" s="378"/>
      <c r="E320" s="378"/>
      <c r="G320" s="7"/>
      <c r="H320" s="7"/>
      <c r="I320" s="7" t="s">
        <v>2313</v>
      </c>
      <c r="K320" s="288"/>
      <c r="L320" s="191"/>
      <c r="P320" s="31"/>
      <c r="Q320" s="31"/>
      <c r="R320" s="31"/>
      <c r="S320" s="31"/>
      <c r="T320" s="31"/>
      <c r="W320" s="28"/>
    </row>
    <row r="321" ht="15.75" hidden="1" customHeight="1" outlineLevel="1">
      <c r="C321" s="7"/>
      <c r="D321" s="378"/>
      <c r="E321" s="378"/>
      <c r="G321" s="7"/>
      <c r="H321" s="7"/>
      <c r="I321" s="7" t="s">
        <v>2322</v>
      </c>
      <c r="K321" s="288"/>
      <c r="L321" s="191"/>
      <c r="P321" s="31"/>
      <c r="Q321" s="31"/>
      <c r="R321" s="31"/>
      <c r="S321" s="31"/>
      <c r="T321" s="31"/>
      <c r="W321" s="28"/>
    </row>
    <row r="322" ht="15.75" hidden="1" customHeight="1" outlineLevel="1">
      <c r="C322" s="7"/>
      <c r="D322" s="378"/>
      <c r="E322" s="378"/>
      <c r="G322" s="7"/>
      <c r="H322" s="7"/>
      <c r="I322" s="7" t="s">
        <v>2325</v>
      </c>
      <c r="K322" s="288"/>
      <c r="L322" s="191"/>
      <c r="P322" s="31"/>
      <c r="Q322" s="31"/>
      <c r="R322" s="31"/>
      <c r="S322" s="31"/>
      <c r="T322" s="31"/>
      <c r="W322" s="28"/>
    </row>
    <row r="323" ht="15.75" hidden="1" customHeight="1" outlineLevel="1">
      <c r="C323" s="7"/>
      <c r="D323" s="378"/>
      <c r="E323" s="378"/>
      <c r="G323" s="7"/>
      <c r="H323" s="7"/>
      <c r="I323" s="7" t="s">
        <v>2456</v>
      </c>
      <c r="K323" s="288"/>
      <c r="L323" s="191"/>
      <c r="P323" s="31"/>
      <c r="Q323" s="31"/>
      <c r="R323" s="31"/>
      <c r="S323" s="31"/>
      <c r="T323" s="31"/>
      <c r="W323" s="28"/>
    </row>
    <row r="324" ht="15.75" hidden="1" customHeight="1" outlineLevel="1">
      <c r="C324" s="7"/>
      <c r="D324" s="378"/>
      <c r="E324" s="378"/>
      <c r="G324" s="7" t="s">
        <v>3215</v>
      </c>
      <c r="H324" s="7"/>
      <c r="I324" s="7"/>
      <c r="K324" s="288"/>
      <c r="L324" s="191"/>
      <c r="P324" s="31"/>
      <c r="Q324" s="31"/>
      <c r="R324" s="31"/>
      <c r="S324" s="31"/>
      <c r="T324" s="31"/>
      <c r="W324" s="28"/>
    </row>
    <row r="325" ht="15.75" hidden="1" customHeight="1" outlineLevel="1">
      <c r="C325" s="7"/>
      <c r="D325" s="378"/>
      <c r="E325" s="378"/>
      <c r="G325" s="7"/>
      <c r="H325" s="7"/>
      <c r="I325" s="7" t="s">
        <v>2322</v>
      </c>
      <c r="K325" s="288"/>
      <c r="L325" s="191"/>
      <c r="P325" s="31"/>
      <c r="Q325" s="31"/>
      <c r="R325" s="31"/>
      <c r="S325" s="31"/>
      <c r="T325" s="31"/>
      <c r="W325" s="28"/>
    </row>
    <row r="326" ht="15.75" hidden="1" customHeight="1" outlineLevel="1">
      <c r="C326" s="7"/>
      <c r="D326" s="378"/>
      <c r="E326" s="378"/>
      <c r="G326" s="7"/>
      <c r="H326" s="7"/>
      <c r="I326" s="7" t="s">
        <v>2313</v>
      </c>
      <c r="K326" s="288"/>
      <c r="L326" s="191"/>
      <c r="P326" s="31"/>
      <c r="Q326" s="31"/>
      <c r="R326" s="31"/>
      <c r="S326" s="31"/>
      <c r="T326" s="31"/>
      <c r="W326" s="28"/>
    </row>
    <row r="327" ht="15.75" hidden="1" customHeight="1" outlineLevel="1">
      <c r="C327" s="7"/>
      <c r="D327" s="378"/>
      <c r="E327" s="378"/>
      <c r="G327" s="7"/>
      <c r="H327" s="7"/>
      <c r="I327" s="7" t="s">
        <v>2322</v>
      </c>
      <c r="K327" s="288"/>
      <c r="L327" s="191"/>
      <c r="P327" s="31"/>
      <c r="Q327" s="31"/>
      <c r="R327" s="31"/>
      <c r="S327" s="31"/>
      <c r="T327" s="31"/>
      <c r="W327" s="28"/>
    </row>
    <row r="328" ht="15.75" hidden="1" customHeight="1" outlineLevel="1">
      <c r="C328" s="7"/>
      <c r="D328" s="378"/>
      <c r="E328" s="378"/>
      <c r="G328" s="7"/>
      <c r="H328" s="7"/>
      <c r="I328" s="7" t="s">
        <v>2325</v>
      </c>
      <c r="K328" s="288"/>
      <c r="L328" s="191"/>
      <c r="P328" s="31"/>
      <c r="Q328" s="31"/>
      <c r="R328" s="31"/>
      <c r="S328" s="31"/>
      <c r="T328" s="31"/>
      <c r="W328" s="28"/>
    </row>
    <row r="329" ht="15.75" hidden="1" customHeight="1" outlineLevel="1">
      <c r="C329" s="7"/>
      <c r="D329" s="378"/>
      <c r="E329" s="378"/>
      <c r="G329" s="7"/>
      <c r="H329" s="7"/>
      <c r="I329" s="7" t="s">
        <v>2456</v>
      </c>
      <c r="K329" s="288"/>
      <c r="L329" s="191"/>
      <c r="P329" s="31"/>
      <c r="Q329" s="31"/>
      <c r="R329" s="31"/>
      <c r="S329" s="31"/>
      <c r="T329" s="31"/>
      <c r="W329" s="28"/>
    </row>
    <row r="330" ht="15.75" hidden="1" customHeight="1" outlineLevel="1">
      <c r="A330" s="2"/>
      <c r="B330" s="2"/>
      <c r="C330" s="7"/>
      <c r="D330" s="7"/>
      <c r="E330" s="7" t="s">
        <v>2179</v>
      </c>
      <c r="F330" s="2" t="s">
        <v>2226</v>
      </c>
      <c r="G330" s="7" t="s">
        <v>2183</v>
      </c>
      <c r="H330" s="2"/>
      <c r="I330" s="7"/>
      <c r="J330" s="2" t="s">
        <v>3216</v>
      </c>
      <c r="K330" s="288"/>
      <c r="L330" s="191"/>
      <c r="P330" s="31"/>
      <c r="Q330" s="31"/>
      <c r="R330" s="31"/>
      <c r="S330" s="31"/>
      <c r="T330" s="31"/>
      <c r="W330" s="28"/>
    </row>
    <row r="331" ht="15.75" hidden="1" customHeight="1" outlineLevel="1">
      <c r="A331" s="2"/>
      <c r="B331" s="2"/>
      <c r="C331" s="7"/>
      <c r="E331" s="2"/>
      <c r="F331" s="2"/>
      <c r="G331" s="2"/>
      <c r="I331" s="7" t="s">
        <v>2187</v>
      </c>
      <c r="J331" s="2" t="s">
        <v>3217</v>
      </c>
      <c r="K331" s="288"/>
      <c r="L331" s="191"/>
      <c r="P331" s="31"/>
      <c r="Q331" s="31"/>
      <c r="R331" s="31"/>
      <c r="S331" s="31"/>
      <c r="T331" s="31"/>
      <c r="W331" s="28"/>
    </row>
    <row r="332" ht="15.75" hidden="1" customHeight="1" outlineLevel="1">
      <c r="A332" s="2"/>
      <c r="B332" s="2"/>
      <c r="C332" s="7"/>
      <c r="E332" s="2"/>
      <c r="F332" s="2"/>
      <c r="G332" s="2"/>
      <c r="H332" s="2"/>
      <c r="I332" s="7" t="s">
        <v>2192</v>
      </c>
      <c r="J332" s="2" t="s">
        <v>3218</v>
      </c>
      <c r="K332" s="288"/>
      <c r="L332" s="191"/>
      <c r="P332" s="31"/>
      <c r="Q332" s="31"/>
      <c r="R332" s="31"/>
      <c r="S332" s="31"/>
      <c r="T332" s="31"/>
      <c r="W332" s="28"/>
    </row>
    <row r="333" ht="15.75" hidden="1" customHeight="1" outlineLevel="1">
      <c r="A333" s="2"/>
      <c r="B333" s="2"/>
      <c r="C333" s="7"/>
      <c r="E333" s="2"/>
      <c r="F333" s="2"/>
      <c r="G333" s="2"/>
      <c r="H333" s="2"/>
      <c r="I333" s="7" t="s">
        <v>2196</v>
      </c>
      <c r="J333" s="2" t="s">
        <v>3219</v>
      </c>
      <c r="K333" s="288"/>
      <c r="L333" s="191"/>
      <c r="P333" s="31"/>
      <c r="Q333" s="31"/>
      <c r="R333" s="31"/>
      <c r="S333" s="31"/>
      <c r="T333" s="31"/>
      <c r="W333" s="28"/>
    </row>
    <row r="334" ht="15.75" hidden="1" customHeight="1" outlineLevel="1">
      <c r="A334" s="2"/>
      <c r="B334" s="2"/>
      <c r="C334" s="7"/>
      <c r="E334" s="2"/>
      <c r="F334" s="2"/>
      <c r="G334" s="2"/>
      <c r="H334" s="2"/>
      <c r="I334" s="7" t="s">
        <v>2200</v>
      </c>
      <c r="J334" s="2" t="s">
        <v>3220</v>
      </c>
      <c r="K334" s="288"/>
      <c r="L334" s="191"/>
      <c r="P334" s="31"/>
      <c r="Q334" s="31"/>
      <c r="R334" s="31"/>
      <c r="S334" s="31"/>
      <c r="T334" s="31"/>
      <c r="W334" s="28"/>
    </row>
    <row r="335" ht="15.75" hidden="1" customHeight="1" outlineLevel="1">
      <c r="A335" s="2"/>
      <c r="B335" s="2"/>
      <c r="C335" s="7"/>
      <c r="E335" s="2"/>
      <c r="F335" s="2"/>
      <c r="G335" s="2"/>
      <c r="H335" s="2"/>
      <c r="I335" s="7" t="s">
        <v>3221</v>
      </c>
      <c r="J335" s="2" t="s">
        <v>3222</v>
      </c>
      <c r="K335" s="288"/>
      <c r="L335" s="191"/>
      <c r="P335" s="31"/>
      <c r="Q335" s="31"/>
      <c r="R335" s="31"/>
      <c r="S335" s="31"/>
      <c r="T335" s="31"/>
      <c r="W335" s="28"/>
    </row>
    <row r="336" ht="15.75" hidden="1" customHeight="1" outlineLevel="1">
      <c r="A336" s="2"/>
      <c r="B336" s="2"/>
      <c r="C336" s="7"/>
      <c r="D336" s="7"/>
      <c r="E336" s="7" t="s">
        <v>2225</v>
      </c>
      <c r="F336" s="7" t="s">
        <v>2226</v>
      </c>
      <c r="G336" s="7" t="s">
        <v>2229</v>
      </c>
      <c r="I336" s="7"/>
      <c r="J336" s="2" t="s">
        <v>3223</v>
      </c>
      <c r="K336" s="288"/>
      <c r="L336" s="191"/>
      <c r="P336" s="31"/>
      <c r="Q336" s="31"/>
      <c r="R336" s="31"/>
      <c r="S336" s="31"/>
      <c r="T336" s="31"/>
      <c r="W336" s="28"/>
    </row>
    <row r="337" ht="15.75" hidden="1" customHeight="1" outlineLevel="1">
      <c r="A337" s="2"/>
      <c r="C337" s="7"/>
      <c r="E337" s="2"/>
      <c r="F337" s="2"/>
      <c r="G337" s="2"/>
      <c r="I337" s="7" t="s">
        <v>2187</v>
      </c>
      <c r="J337" s="2" t="s">
        <v>3217</v>
      </c>
      <c r="K337" s="288"/>
      <c r="L337" s="191"/>
      <c r="P337" s="31"/>
      <c r="Q337" s="31"/>
      <c r="R337" s="31"/>
      <c r="S337" s="31"/>
      <c r="T337" s="31"/>
      <c r="W337" s="28"/>
    </row>
    <row r="338" ht="15.75" hidden="1" customHeight="1" outlineLevel="1">
      <c r="A338" s="2"/>
      <c r="B338" s="2"/>
      <c r="C338" s="7"/>
      <c r="E338" s="2"/>
      <c r="F338" s="2"/>
      <c r="G338" s="2"/>
      <c r="I338" s="7" t="s">
        <v>2192</v>
      </c>
      <c r="J338" s="2" t="s">
        <v>3218</v>
      </c>
      <c r="K338" s="288"/>
      <c r="L338" s="191"/>
      <c r="P338" s="31"/>
      <c r="Q338" s="31"/>
      <c r="R338" s="31"/>
      <c r="S338" s="31"/>
      <c r="T338" s="31"/>
      <c r="W338" s="28"/>
    </row>
    <row r="339" ht="15.75" hidden="1" customHeight="1" outlineLevel="1">
      <c r="A339" s="2"/>
      <c r="B339" s="2"/>
      <c r="C339" s="7"/>
      <c r="E339" s="2"/>
      <c r="F339" s="2"/>
      <c r="G339" s="2"/>
      <c r="I339" s="7" t="s">
        <v>2196</v>
      </c>
      <c r="J339" s="2" t="s">
        <v>3219</v>
      </c>
      <c r="K339" s="288"/>
      <c r="L339" s="191"/>
      <c r="P339" s="31"/>
      <c r="Q339" s="31"/>
      <c r="R339" s="31"/>
      <c r="S339" s="31"/>
      <c r="T339" s="31"/>
      <c r="W339" s="28"/>
    </row>
    <row r="340" ht="15.75" hidden="1" customHeight="1" outlineLevel="1">
      <c r="A340" s="2"/>
      <c r="B340" s="2"/>
      <c r="C340" s="7"/>
      <c r="E340" s="2"/>
      <c r="F340" s="2"/>
      <c r="G340" s="2"/>
      <c r="H340" s="2"/>
      <c r="I340" s="7" t="s">
        <v>2200</v>
      </c>
      <c r="J340" s="2" t="s">
        <v>3220</v>
      </c>
      <c r="K340" s="288"/>
      <c r="L340" s="191"/>
      <c r="P340" s="31"/>
      <c r="Q340" s="31"/>
      <c r="R340" s="31"/>
      <c r="S340" s="31"/>
      <c r="T340" s="31"/>
      <c r="W340" s="28"/>
    </row>
    <row r="341" ht="15.75" hidden="1" customHeight="1" outlineLevel="1">
      <c r="A341" s="2"/>
      <c r="B341" s="2"/>
      <c r="C341" s="7"/>
      <c r="D341" s="7"/>
      <c r="E341" s="7"/>
      <c r="F341" s="7"/>
      <c r="G341" s="7"/>
      <c r="I341" s="7" t="s">
        <v>3221</v>
      </c>
      <c r="J341" s="2" t="s">
        <v>3222</v>
      </c>
      <c r="K341" s="288"/>
      <c r="L341" s="191"/>
      <c r="P341" s="31"/>
      <c r="Q341" s="31"/>
      <c r="R341" s="31"/>
      <c r="S341" s="31"/>
      <c r="T341" s="31"/>
      <c r="W341" s="28"/>
    </row>
    <row r="342" ht="15.75" customHeight="1" collapsed="1">
      <c r="A342" s="7" t="s">
        <v>95</v>
      </c>
      <c r="B342" s="7" t="s">
        <v>877</v>
      </c>
      <c r="C342" s="7" t="str">
        <f>A342&amp;"_"&amp;B342</f>
        <v>PS_Operate Stationary Material Handling Equipment</v>
      </c>
      <c r="D342" s="7"/>
      <c r="E342" s="7"/>
      <c r="F342" s="7"/>
      <c r="G342" s="7"/>
      <c r="H342" s="2"/>
      <c r="I342" s="7"/>
      <c r="J342" s="30"/>
      <c r="K342" s="288"/>
      <c r="L342" s="191"/>
      <c r="M342" s="2"/>
      <c r="N342" s="2"/>
      <c r="O342" s="2"/>
      <c r="P342" s="31"/>
      <c r="Q342" s="31"/>
      <c r="R342" s="31"/>
      <c r="S342" s="31"/>
      <c r="T342" s="31"/>
      <c r="U342" s="2"/>
      <c r="V342" s="2"/>
      <c r="W342" s="28"/>
      <c r="X342" s="2"/>
      <c r="Y342" s="2"/>
      <c r="Z342" s="2"/>
      <c r="AA342" s="2"/>
      <c r="AB342" s="2"/>
      <c r="AC342" s="2"/>
      <c r="AD342" s="2"/>
      <c r="AE342" s="2"/>
      <c r="AF342" s="2"/>
      <c r="AG342" s="2"/>
      <c r="AH342" s="2"/>
      <c r="AI342" s="2"/>
      <c r="AJ342" s="2"/>
      <c r="AK342" s="2"/>
    </row>
    <row r="343" ht="15.75" hidden="1" customHeight="1" outlineLevel="1">
      <c r="A343" s="2"/>
      <c r="B343" s="2"/>
      <c r="C343" s="7"/>
      <c r="D343" s="7"/>
      <c r="E343" s="7" t="s">
        <v>2307</v>
      </c>
      <c r="F343" s="2" t="s">
        <v>2180</v>
      </c>
      <c r="G343" s="7" t="s">
        <v>2310</v>
      </c>
      <c r="H343" s="7"/>
      <c r="I343" s="7"/>
      <c r="J343" s="2" t="s">
        <v>3214</v>
      </c>
      <c r="K343" s="288"/>
      <c r="L343" s="191"/>
      <c r="P343" s="31"/>
      <c r="Q343" s="31"/>
      <c r="R343" s="31"/>
      <c r="S343" s="31"/>
      <c r="T343" s="31"/>
      <c r="W343" s="28"/>
    </row>
    <row r="344" ht="15.75" hidden="1" customHeight="1" outlineLevel="1">
      <c r="A344" s="2"/>
      <c r="B344" s="2"/>
      <c r="C344" s="7"/>
      <c r="D344" s="378"/>
      <c r="E344" s="378"/>
      <c r="F344" s="2"/>
      <c r="G344" s="7"/>
      <c r="H344" s="7"/>
      <c r="I344" s="7" t="s">
        <v>2322</v>
      </c>
      <c r="J344" s="30"/>
      <c r="K344" s="288"/>
      <c r="L344" s="191"/>
      <c r="P344" s="31"/>
      <c r="Q344" s="31"/>
      <c r="R344" s="31"/>
      <c r="S344" s="31"/>
      <c r="T344" s="31"/>
      <c r="W344" s="28"/>
    </row>
    <row r="345" ht="15.75" hidden="1" customHeight="1" outlineLevel="1">
      <c r="A345" s="2"/>
      <c r="B345" s="2"/>
      <c r="C345" s="7"/>
      <c r="D345" s="378"/>
      <c r="E345" s="378"/>
      <c r="G345" s="7"/>
      <c r="H345" s="7"/>
      <c r="I345" s="7" t="s">
        <v>2313</v>
      </c>
      <c r="J345" s="30"/>
      <c r="K345" s="288"/>
      <c r="L345" s="191"/>
      <c r="P345" s="31"/>
      <c r="Q345" s="31"/>
      <c r="R345" s="31"/>
      <c r="S345" s="31"/>
      <c r="T345" s="31"/>
      <c r="W345" s="28"/>
    </row>
    <row r="346" ht="15.75" hidden="1" customHeight="1" outlineLevel="1">
      <c r="A346" s="2"/>
      <c r="B346" s="2"/>
      <c r="C346" s="7"/>
      <c r="D346" s="378"/>
      <c r="E346" s="378"/>
      <c r="G346" s="7"/>
      <c r="H346" s="7"/>
      <c r="I346" s="7" t="s">
        <v>2322</v>
      </c>
      <c r="J346" s="30"/>
      <c r="K346" s="288"/>
      <c r="L346" s="191"/>
      <c r="P346" s="31"/>
      <c r="Q346" s="31"/>
      <c r="R346" s="31"/>
      <c r="S346" s="31"/>
      <c r="T346" s="31"/>
      <c r="W346" s="28"/>
    </row>
    <row r="347" ht="15.75" hidden="1" customHeight="1" outlineLevel="1">
      <c r="A347" s="2"/>
      <c r="B347" s="2"/>
      <c r="C347" s="7"/>
      <c r="D347" s="378"/>
      <c r="E347" s="378"/>
      <c r="G347" s="7"/>
      <c r="H347" s="7"/>
      <c r="I347" s="7" t="s">
        <v>2325</v>
      </c>
      <c r="J347" s="30"/>
      <c r="K347" s="288"/>
      <c r="L347" s="191"/>
      <c r="P347" s="31"/>
      <c r="Q347" s="31"/>
      <c r="R347" s="31"/>
      <c r="S347" s="31"/>
      <c r="T347" s="31"/>
      <c r="W347" s="28"/>
    </row>
    <row r="348" ht="15.75" hidden="1" customHeight="1" outlineLevel="1">
      <c r="A348" s="2"/>
      <c r="B348" s="2"/>
      <c r="C348" s="7"/>
      <c r="D348" s="378"/>
      <c r="E348" s="378"/>
      <c r="G348" s="7"/>
      <c r="H348" s="7"/>
      <c r="I348" s="7" t="s">
        <v>2456</v>
      </c>
      <c r="J348" s="30"/>
      <c r="K348" s="288"/>
      <c r="L348" s="191"/>
      <c r="P348" s="31"/>
      <c r="Q348" s="31"/>
      <c r="R348" s="31"/>
      <c r="S348" s="31"/>
      <c r="T348" s="31"/>
      <c r="W348" s="28"/>
    </row>
    <row r="349" ht="15.75" hidden="1" customHeight="1" outlineLevel="1">
      <c r="A349" s="2"/>
      <c r="B349" s="2"/>
      <c r="C349" s="7"/>
      <c r="D349" s="7"/>
      <c r="E349" s="7" t="s">
        <v>2179</v>
      </c>
      <c r="F349" s="2" t="s">
        <v>2226</v>
      </c>
      <c r="G349" s="7" t="s">
        <v>2183</v>
      </c>
      <c r="H349" s="2"/>
      <c r="I349" s="7"/>
      <c r="J349" s="2" t="s">
        <v>3216</v>
      </c>
      <c r="K349" s="288"/>
      <c r="L349" s="191"/>
      <c r="P349" s="31"/>
      <c r="Q349" s="31"/>
      <c r="R349" s="31"/>
      <c r="S349" s="31"/>
      <c r="T349" s="31"/>
      <c r="W349" s="28"/>
    </row>
    <row r="350" ht="15.75" hidden="1" customHeight="1" outlineLevel="1">
      <c r="A350" s="2"/>
      <c r="B350" s="2"/>
      <c r="C350" s="7"/>
      <c r="E350" s="2"/>
      <c r="F350" s="2"/>
      <c r="G350" s="2"/>
      <c r="I350" s="7" t="s">
        <v>2187</v>
      </c>
      <c r="J350" s="2" t="s">
        <v>3217</v>
      </c>
      <c r="K350" s="288"/>
      <c r="L350" s="191"/>
      <c r="P350" s="31"/>
      <c r="Q350" s="31"/>
      <c r="R350" s="31"/>
      <c r="S350" s="31"/>
      <c r="T350" s="31"/>
      <c r="W350" s="28"/>
    </row>
    <row r="351" ht="15.75" hidden="1" customHeight="1" outlineLevel="1">
      <c r="A351" s="2"/>
      <c r="B351" s="2"/>
      <c r="C351" s="7"/>
      <c r="E351" s="2"/>
      <c r="F351" s="2"/>
      <c r="G351" s="2"/>
      <c r="H351" s="2"/>
      <c r="I351" s="7" t="s">
        <v>2192</v>
      </c>
      <c r="J351" s="2" t="s">
        <v>3218</v>
      </c>
      <c r="K351" s="288"/>
      <c r="L351" s="191"/>
      <c r="P351" s="31"/>
      <c r="Q351" s="31"/>
      <c r="R351" s="31"/>
      <c r="S351" s="31"/>
      <c r="T351" s="31"/>
      <c r="W351" s="28"/>
    </row>
    <row r="352" ht="15.75" hidden="1" customHeight="1" outlineLevel="1">
      <c r="A352" s="2"/>
      <c r="B352" s="2"/>
      <c r="C352" s="7"/>
      <c r="E352" s="2"/>
      <c r="F352" s="2"/>
      <c r="G352" s="2"/>
      <c r="H352" s="2"/>
      <c r="I352" s="7" t="s">
        <v>2196</v>
      </c>
      <c r="J352" s="2" t="s">
        <v>3219</v>
      </c>
      <c r="K352" s="288"/>
      <c r="L352" s="191"/>
      <c r="P352" s="31"/>
      <c r="Q352" s="31"/>
      <c r="R352" s="31"/>
      <c r="S352" s="31"/>
      <c r="T352" s="31"/>
      <c r="W352" s="28"/>
    </row>
    <row r="353" ht="15.75" hidden="1" customHeight="1" outlineLevel="1">
      <c r="A353" s="2"/>
      <c r="B353" s="2"/>
      <c r="C353" s="7"/>
      <c r="E353" s="2"/>
      <c r="F353" s="2"/>
      <c r="G353" s="2"/>
      <c r="H353" s="2"/>
      <c r="I353" s="7" t="s">
        <v>2200</v>
      </c>
      <c r="J353" s="2" t="s">
        <v>3220</v>
      </c>
      <c r="K353" s="288"/>
      <c r="L353" s="191"/>
      <c r="P353" s="31"/>
      <c r="Q353" s="31"/>
      <c r="R353" s="31"/>
      <c r="S353" s="31"/>
      <c r="T353" s="31"/>
      <c r="W353" s="28"/>
    </row>
    <row r="354" ht="15.75" hidden="1" customHeight="1" outlineLevel="1">
      <c r="A354" s="2"/>
      <c r="B354" s="2"/>
      <c r="C354" s="7"/>
      <c r="E354" s="2"/>
      <c r="F354" s="2"/>
      <c r="G354" s="2"/>
      <c r="H354" s="2"/>
      <c r="I354" s="7" t="s">
        <v>3221</v>
      </c>
      <c r="J354" s="2" t="s">
        <v>3222</v>
      </c>
      <c r="K354" s="288"/>
      <c r="L354" s="191"/>
      <c r="P354" s="31"/>
      <c r="Q354" s="31"/>
      <c r="R354" s="31"/>
      <c r="S354" s="31"/>
      <c r="T354" s="31"/>
      <c r="W354" s="28"/>
    </row>
    <row r="355" ht="15.75" hidden="1" customHeight="1" outlineLevel="1">
      <c r="A355" s="2"/>
      <c r="B355" s="2"/>
      <c r="C355" s="7"/>
      <c r="D355" s="7"/>
      <c r="E355" s="7" t="s">
        <v>2225</v>
      </c>
      <c r="F355" s="7" t="s">
        <v>2226</v>
      </c>
      <c r="G355" s="7" t="s">
        <v>2229</v>
      </c>
      <c r="I355" s="7"/>
      <c r="J355" s="2" t="s">
        <v>3223</v>
      </c>
      <c r="K355" s="288"/>
      <c r="L355" s="191"/>
      <c r="P355" s="31"/>
      <c r="Q355" s="31"/>
      <c r="R355" s="31"/>
      <c r="S355" s="31"/>
      <c r="T355" s="31"/>
      <c r="W355" s="28"/>
    </row>
    <row r="356" ht="15.75" hidden="1" customHeight="1" outlineLevel="1">
      <c r="A356" s="2"/>
      <c r="B356" s="2"/>
      <c r="C356" s="7"/>
      <c r="E356" s="2"/>
      <c r="F356" s="2"/>
      <c r="G356" s="2"/>
      <c r="I356" s="7" t="s">
        <v>2187</v>
      </c>
      <c r="J356" s="2" t="s">
        <v>3217</v>
      </c>
      <c r="K356" s="288"/>
      <c r="L356" s="191"/>
      <c r="P356" s="31"/>
      <c r="Q356" s="31"/>
      <c r="R356" s="31"/>
      <c r="S356" s="31"/>
      <c r="T356" s="31"/>
      <c r="W356" s="28"/>
    </row>
    <row r="357" ht="15.75" hidden="1" customHeight="1" outlineLevel="1">
      <c r="A357" s="2"/>
      <c r="B357" s="2"/>
      <c r="C357" s="7"/>
      <c r="E357" s="2"/>
      <c r="F357" s="2"/>
      <c r="G357" s="2"/>
      <c r="I357" s="7" t="s">
        <v>2192</v>
      </c>
      <c r="J357" s="2" t="s">
        <v>3218</v>
      </c>
      <c r="K357" s="288"/>
      <c r="L357" s="191"/>
      <c r="P357" s="31"/>
      <c r="Q357" s="31"/>
      <c r="R357" s="31"/>
      <c r="S357" s="31"/>
      <c r="T357" s="31"/>
      <c r="W357" s="28"/>
    </row>
    <row r="358" ht="15.75" hidden="1" customHeight="1" outlineLevel="1">
      <c r="A358" s="2"/>
      <c r="B358" s="2"/>
      <c r="C358" s="7"/>
      <c r="E358" s="2"/>
      <c r="F358" s="2"/>
      <c r="G358" s="2"/>
      <c r="I358" s="7" t="s">
        <v>2196</v>
      </c>
      <c r="J358" s="2" t="s">
        <v>3219</v>
      </c>
      <c r="K358" s="288"/>
      <c r="L358" s="191"/>
      <c r="P358" s="31"/>
      <c r="Q358" s="31"/>
      <c r="R358" s="31"/>
      <c r="S358" s="31"/>
      <c r="T358" s="31"/>
      <c r="W358" s="28"/>
    </row>
    <row r="359" ht="15.75" hidden="1" customHeight="1" outlineLevel="1">
      <c r="A359" s="2"/>
      <c r="B359" s="2"/>
      <c r="C359" s="7"/>
      <c r="E359" s="2"/>
      <c r="F359" s="2"/>
      <c r="G359" s="2"/>
      <c r="H359" s="2"/>
      <c r="I359" s="7" t="s">
        <v>2200</v>
      </c>
      <c r="J359" s="2" t="s">
        <v>3220</v>
      </c>
      <c r="K359" s="288"/>
      <c r="L359" s="191"/>
      <c r="P359" s="31"/>
      <c r="Q359" s="31"/>
      <c r="R359" s="31"/>
      <c r="S359" s="31"/>
      <c r="T359" s="31"/>
      <c r="W359" s="28"/>
    </row>
    <row r="360" ht="15.75" hidden="1" customHeight="1" outlineLevel="1">
      <c r="A360" s="2"/>
      <c r="B360" s="2"/>
      <c r="C360" s="7"/>
      <c r="D360" s="7"/>
      <c r="E360" s="7"/>
      <c r="F360" s="7"/>
      <c r="G360" s="7"/>
      <c r="I360" s="7" t="s">
        <v>3221</v>
      </c>
      <c r="J360" s="2" t="s">
        <v>3222</v>
      </c>
      <c r="K360" s="288"/>
      <c r="L360" s="191"/>
      <c r="P360" s="31"/>
      <c r="Q360" s="31"/>
      <c r="R360" s="31"/>
      <c r="S360" s="31"/>
      <c r="T360" s="31"/>
      <c r="W360" s="28"/>
    </row>
    <row r="361" ht="15.75" customHeight="1" collapsed="1">
      <c r="A361" s="2" t="s">
        <v>99</v>
      </c>
      <c r="B361" s="7" t="s">
        <v>891</v>
      </c>
      <c r="C361" s="7" t="str">
        <f>A361&amp;"_"&amp;B361</f>
        <v>WW_Water Discharge into Municipal Sewer System</v>
      </c>
      <c r="D361" s="7"/>
      <c r="E361" s="7"/>
      <c r="F361" s="7"/>
      <c r="G361" s="7"/>
      <c r="H361" s="2"/>
      <c r="I361" s="7"/>
      <c r="J361" s="30"/>
      <c r="K361" s="288"/>
      <c r="L361" s="191"/>
      <c r="M361" s="2"/>
      <c r="N361" s="2"/>
      <c r="O361" s="2"/>
      <c r="P361" s="31"/>
      <c r="Q361" s="31"/>
      <c r="R361" s="31"/>
      <c r="S361" s="31"/>
      <c r="T361" s="31"/>
      <c r="U361" s="2"/>
      <c r="V361" s="2"/>
      <c r="W361" s="28"/>
      <c r="X361" s="2"/>
      <c r="Y361" s="2"/>
      <c r="Z361" s="2"/>
      <c r="AA361" s="2"/>
      <c r="AB361" s="2"/>
      <c r="AC361" s="2"/>
      <c r="AD361" s="2"/>
      <c r="AE361" s="2"/>
      <c r="AF361" s="2"/>
      <c r="AG361" s="2"/>
      <c r="AH361" s="2"/>
      <c r="AI361" s="2"/>
      <c r="AJ361" s="2"/>
      <c r="AK361" s="2"/>
    </row>
    <row r="362" ht="15.75" hidden="1" customHeight="1" outlineLevel="1">
      <c r="A362" s="2"/>
      <c r="B362" s="2"/>
      <c r="C362" s="7"/>
      <c r="D362" s="7"/>
      <c r="E362" s="7" t="s">
        <v>2462</v>
      </c>
      <c r="F362" s="2" t="s">
        <v>2180</v>
      </c>
      <c r="G362" s="7" t="s">
        <v>2464</v>
      </c>
      <c r="H362" s="7"/>
      <c r="I362" s="7"/>
      <c r="J362" s="2" t="s">
        <v>2463</v>
      </c>
      <c r="K362" s="288"/>
      <c r="L362" s="191"/>
      <c r="P362" s="31"/>
      <c r="Q362" s="31"/>
      <c r="R362" s="31"/>
      <c r="S362" s="31"/>
      <c r="T362" s="31"/>
      <c r="W362" s="28"/>
    </row>
    <row r="363" ht="15.75" hidden="1" customHeight="1" outlineLevel="1">
      <c r="A363" s="2"/>
      <c r="B363" s="2"/>
      <c r="C363" s="7"/>
      <c r="D363" s="378"/>
      <c r="E363" s="378"/>
      <c r="F363" s="2"/>
      <c r="G363" s="7"/>
      <c r="H363" s="7"/>
      <c r="I363" s="7" t="s">
        <v>2466</v>
      </c>
      <c r="J363" s="30"/>
      <c r="K363" s="288"/>
      <c r="L363" s="191"/>
      <c r="P363" s="31"/>
      <c r="Q363" s="31"/>
      <c r="R363" s="31"/>
      <c r="S363" s="31"/>
      <c r="T363" s="31"/>
      <c r="W363" s="28"/>
    </row>
    <row r="364" ht="15.75" customHeight="1" collapsed="1">
      <c r="A364" s="2" t="s">
        <v>89</v>
      </c>
      <c r="B364" s="2" t="s">
        <v>3224</v>
      </c>
      <c r="C364" s="7" t="str">
        <f>A364&amp;"_"&amp;B364</f>
        <v>GCA_Solid Waste Disposal</v>
      </c>
      <c r="D364" s="7"/>
      <c r="E364" s="7"/>
      <c r="F364" s="7"/>
      <c r="G364" s="7"/>
      <c r="H364" s="2"/>
      <c r="I364" s="7"/>
      <c r="J364" s="30"/>
      <c r="K364" s="288"/>
      <c r="L364" s="191"/>
      <c r="M364" s="2"/>
      <c r="N364" s="2"/>
      <c r="O364" s="2"/>
      <c r="P364" s="31"/>
      <c r="Q364" s="31"/>
      <c r="R364" s="31"/>
      <c r="S364" s="31"/>
      <c r="T364" s="31"/>
      <c r="U364" s="2"/>
      <c r="V364" s="2"/>
      <c r="W364" s="28"/>
      <c r="X364" s="2"/>
      <c r="Y364" s="2"/>
      <c r="Z364" s="2"/>
      <c r="AA364" s="2"/>
      <c r="AB364" s="2"/>
      <c r="AC364" s="2"/>
      <c r="AD364" s="2"/>
      <c r="AE364" s="2"/>
      <c r="AF364" s="2"/>
      <c r="AG364" s="2"/>
      <c r="AH364" s="2"/>
      <c r="AI364" s="2"/>
      <c r="AJ364" s="2"/>
      <c r="AK364" s="2"/>
    </row>
    <row r="365" ht="15.75" hidden="1" customHeight="1" outlineLevel="1">
      <c r="A365" s="2"/>
      <c r="B365" s="2"/>
      <c r="C365" s="7"/>
      <c r="D365" s="7"/>
      <c r="E365" s="7" t="s">
        <v>2390</v>
      </c>
      <c r="F365" s="7" t="s">
        <v>2180</v>
      </c>
      <c r="G365" s="7" t="s">
        <v>2392</v>
      </c>
      <c r="H365" s="7"/>
      <c r="I365" s="7"/>
      <c r="J365" s="30" t="s">
        <v>2468</v>
      </c>
      <c r="K365" s="288"/>
      <c r="L365" s="191"/>
      <c r="P365" s="31"/>
      <c r="Q365" s="31"/>
      <c r="R365" s="31"/>
      <c r="S365" s="31"/>
      <c r="T365" s="31"/>
      <c r="W365" s="28"/>
    </row>
    <row r="366" ht="15.75" hidden="1" customHeight="1" outlineLevel="1">
      <c r="A366" s="2"/>
      <c r="B366" s="2"/>
      <c r="C366" s="7"/>
      <c r="D366" s="7"/>
      <c r="E366" s="7"/>
      <c r="F366" s="7"/>
      <c r="G366" s="7"/>
      <c r="I366" s="7" t="s">
        <v>2394</v>
      </c>
      <c r="J366" s="30"/>
      <c r="K366" s="288"/>
      <c r="L366" s="191"/>
      <c r="P366" s="31"/>
      <c r="Q366" s="31"/>
      <c r="R366" s="31"/>
      <c r="S366" s="31"/>
      <c r="T366" s="31"/>
      <c r="W366" s="28"/>
    </row>
    <row r="367" ht="15.75" hidden="1" customHeight="1" outlineLevel="1">
      <c r="A367" s="2"/>
      <c r="B367" s="2"/>
      <c r="C367" s="7"/>
      <c r="D367" s="7"/>
      <c r="E367" s="7"/>
      <c r="F367" s="7"/>
      <c r="G367" s="7"/>
      <c r="I367" s="7" t="s">
        <v>2398</v>
      </c>
      <c r="J367" s="30"/>
      <c r="K367" s="288"/>
      <c r="L367" s="191"/>
      <c r="P367" s="31"/>
      <c r="Q367" s="31"/>
      <c r="R367" s="31"/>
      <c r="S367" s="31"/>
      <c r="T367" s="31"/>
      <c r="W367" s="28"/>
    </row>
    <row r="368" ht="15.75" hidden="1" customHeight="1" outlineLevel="1">
      <c r="A368" s="2"/>
      <c r="B368" s="2"/>
      <c r="C368" s="7"/>
      <c r="D368" s="7"/>
      <c r="E368" s="7"/>
      <c r="F368" s="7"/>
      <c r="G368" s="7"/>
      <c r="I368" s="7" t="s">
        <v>2401</v>
      </c>
      <c r="J368" s="30"/>
      <c r="K368" s="288"/>
      <c r="L368" s="191"/>
      <c r="P368" s="31"/>
      <c r="Q368" s="31"/>
      <c r="R368" s="31"/>
      <c r="S368" s="31"/>
      <c r="T368" s="31"/>
      <c r="W368" s="28"/>
    </row>
    <row r="369" ht="15.75" customHeight="1" collapsed="1">
      <c r="A369" s="2" t="s">
        <v>101</v>
      </c>
      <c r="B369" s="7" t="s">
        <v>715</v>
      </c>
      <c r="C369" s="7" t="str">
        <f>A369&amp;"_"&amp;B369</f>
        <v>GM_Use of Materials Purchased in the US (with Purchase Price)</v>
      </c>
      <c r="D369" s="7"/>
      <c r="E369" s="7"/>
      <c r="F369" s="7"/>
      <c r="G369" s="7"/>
      <c r="H369" s="2"/>
      <c r="I369" s="7"/>
      <c r="J369" s="30"/>
      <c r="K369" s="288"/>
      <c r="L369" s="191"/>
      <c r="M369" s="2"/>
      <c r="N369" s="2"/>
      <c r="O369" s="2"/>
      <c r="P369" s="31"/>
      <c r="Q369" s="31"/>
      <c r="R369" s="31"/>
      <c r="S369" s="31"/>
      <c r="T369" s="31"/>
      <c r="U369" s="2"/>
      <c r="V369" s="2"/>
      <c r="W369" s="28"/>
      <c r="X369" s="2"/>
      <c r="Y369" s="2"/>
      <c r="Z369" s="2"/>
      <c r="AA369" s="2"/>
      <c r="AB369" s="2"/>
      <c r="AC369" s="2"/>
      <c r="AD369" s="2"/>
      <c r="AE369" s="2"/>
      <c r="AF369" s="2"/>
      <c r="AG369" s="2"/>
      <c r="AH369" s="2"/>
      <c r="AI369" s="2"/>
      <c r="AJ369" s="2"/>
      <c r="AK369" s="2"/>
    </row>
    <row r="370" ht="15.75" hidden="1" customHeight="1" outlineLevel="1">
      <c r="A370" s="2"/>
      <c r="B370" s="2"/>
      <c r="C370" s="7"/>
      <c r="D370" s="7"/>
      <c r="E370" s="7" t="s">
        <v>2333</v>
      </c>
      <c r="F370" s="7" t="s">
        <v>2180</v>
      </c>
      <c r="G370" s="7" t="s">
        <v>2335</v>
      </c>
      <c r="H370" s="7"/>
      <c r="I370" s="7"/>
      <c r="J370" s="30" t="s">
        <v>2470</v>
      </c>
      <c r="K370" s="288"/>
      <c r="L370" s="191"/>
      <c r="P370" s="31"/>
      <c r="Q370" s="31"/>
      <c r="R370" s="31"/>
      <c r="S370" s="31"/>
      <c r="T370" s="31"/>
      <c r="W370" s="28"/>
    </row>
    <row r="371" ht="15.75" hidden="1" customHeight="1" outlineLevel="1">
      <c r="A371" s="2"/>
      <c r="B371" s="2"/>
      <c r="C371" s="7"/>
      <c r="D371" s="7"/>
      <c r="E371" s="7"/>
      <c r="F371" s="7"/>
      <c r="G371" s="7"/>
      <c r="I371" s="7" t="s">
        <v>2337</v>
      </c>
      <c r="J371" s="30" t="s">
        <v>3225</v>
      </c>
      <c r="K371" s="288"/>
      <c r="L371" s="191"/>
      <c r="P371" s="31"/>
      <c r="Q371" s="31"/>
      <c r="R371" s="31"/>
      <c r="S371" s="31"/>
      <c r="T371" s="31"/>
      <c r="W371" s="28"/>
    </row>
    <row r="372" ht="15.75" customHeight="1" collapsed="1">
      <c r="A372" s="2" t="s">
        <v>93</v>
      </c>
      <c r="B372" s="7" t="s">
        <v>822</v>
      </c>
      <c r="C372" s="7" t="str">
        <f>A372&amp;"_"&amp;B372</f>
        <v>TL_Operate Fleet of Delivery Vehicles (with Method Using Fuel Data)</v>
      </c>
      <c r="D372" s="7"/>
      <c r="E372" s="7"/>
      <c r="F372" s="7"/>
      <c r="G372" s="7"/>
      <c r="H372" s="2"/>
      <c r="I372" s="7"/>
      <c r="J372" s="30"/>
      <c r="K372" s="288"/>
      <c r="L372" s="191"/>
      <c r="M372" s="2"/>
      <c r="N372" s="2"/>
      <c r="O372" s="2"/>
      <c r="P372" s="31"/>
      <c r="Q372" s="31"/>
      <c r="R372" s="31"/>
      <c r="S372" s="31"/>
      <c r="T372" s="31"/>
      <c r="U372" s="2"/>
      <c r="V372" s="2"/>
      <c r="W372" s="28"/>
      <c r="X372" s="2"/>
      <c r="Y372" s="2"/>
      <c r="Z372" s="2"/>
      <c r="AA372" s="2"/>
      <c r="AB372" s="2"/>
      <c r="AC372" s="2"/>
      <c r="AD372" s="2"/>
      <c r="AE372" s="2"/>
      <c r="AF372" s="2"/>
      <c r="AG372" s="2"/>
      <c r="AH372" s="2"/>
      <c r="AI372" s="2"/>
      <c r="AJ372" s="2"/>
      <c r="AK372" s="2"/>
    </row>
    <row r="373" ht="15.75" hidden="1" customHeight="1" outlineLevel="1">
      <c r="A373" s="2"/>
      <c r="B373" s="2"/>
      <c r="C373" s="7"/>
      <c r="D373" s="7"/>
      <c r="E373" s="7" t="s">
        <v>2307</v>
      </c>
      <c r="F373" s="7" t="s">
        <v>2180</v>
      </c>
      <c r="G373" s="7" t="s">
        <v>2310</v>
      </c>
      <c r="H373" s="7"/>
      <c r="I373" s="7"/>
      <c r="J373" s="30" t="s">
        <v>3226</v>
      </c>
      <c r="K373" s="288"/>
      <c r="L373" s="191"/>
      <c r="P373" s="31"/>
      <c r="Q373" s="31"/>
      <c r="R373" s="31"/>
      <c r="S373" s="31"/>
      <c r="T373" s="31"/>
      <c r="W373" s="28"/>
    </row>
    <row r="374" ht="15.75" hidden="1" customHeight="1" outlineLevel="1">
      <c r="A374" s="2"/>
      <c r="B374" s="2"/>
      <c r="C374" s="7"/>
      <c r="D374" s="7"/>
      <c r="E374" s="7"/>
      <c r="F374" s="7"/>
      <c r="G374" s="7"/>
      <c r="I374" s="7" t="s">
        <v>2322</v>
      </c>
      <c r="J374" s="30"/>
      <c r="K374" s="288"/>
      <c r="L374" s="191"/>
      <c r="P374" s="31"/>
      <c r="Q374" s="31"/>
      <c r="R374" s="31"/>
      <c r="S374" s="31"/>
      <c r="T374" s="31"/>
      <c r="W374" s="28"/>
    </row>
    <row r="375" ht="15.75" hidden="1" customHeight="1" outlineLevel="1">
      <c r="A375" s="2"/>
      <c r="B375" s="2"/>
      <c r="C375" s="7"/>
      <c r="D375" s="7"/>
      <c r="E375" s="7"/>
      <c r="F375" s="7"/>
      <c r="G375" s="7"/>
      <c r="I375" s="7" t="s">
        <v>2313</v>
      </c>
      <c r="J375" s="30"/>
      <c r="K375" s="288"/>
      <c r="L375" s="191"/>
      <c r="P375" s="31"/>
      <c r="Q375" s="31"/>
      <c r="R375" s="31"/>
      <c r="S375" s="31"/>
      <c r="T375" s="31"/>
      <c r="W375" s="28"/>
    </row>
    <row r="376" ht="15.75" hidden="1" customHeight="1" outlineLevel="1">
      <c r="A376" s="2"/>
      <c r="B376" s="2"/>
      <c r="C376" s="7"/>
      <c r="D376" s="7"/>
      <c r="E376" s="7"/>
      <c r="F376" s="7"/>
      <c r="G376" s="7"/>
      <c r="I376" s="7" t="s">
        <v>2322</v>
      </c>
      <c r="J376" s="30"/>
      <c r="K376" s="288"/>
      <c r="L376" s="191"/>
      <c r="P376" s="31"/>
      <c r="Q376" s="31"/>
      <c r="R376" s="31"/>
      <c r="S376" s="31"/>
      <c r="T376" s="31"/>
      <c r="W376" s="28"/>
    </row>
    <row r="377" ht="15.75" hidden="1" customHeight="1" outlineLevel="1">
      <c r="A377" s="2"/>
      <c r="B377" s="2"/>
      <c r="C377" s="7"/>
      <c r="D377" s="7"/>
      <c r="E377" s="7"/>
      <c r="F377" s="7"/>
      <c r="G377" s="7"/>
      <c r="I377" s="7" t="s">
        <v>2325</v>
      </c>
      <c r="J377" s="30"/>
      <c r="K377" s="288"/>
      <c r="L377" s="191"/>
      <c r="P377" s="31"/>
      <c r="Q377" s="31"/>
      <c r="R377" s="31"/>
      <c r="S377" s="31"/>
      <c r="T377" s="31"/>
      <c r="W377" s="28"/>
    </row>
    <row r="378" ht="15.75" hidden="1" customHeight="1" outlineLevel="1">
      <c r="A378" s="2"/>
      <c r="B378" s="2"/>
      <c r="C378" s="7"/>
      <c r="D378" s="7"/>
      <c r="E378" s="7" t="s">
        <v>2291</v>
      </c>
      <c r="F378" s="7" t="s">
        <v>2226</v>
      </c>
      <c r="G378" s="7" t="s">
        <v>2293</v>
      </c>
      <c r="H378" s="7"/>
      <c r="I378" s="7"/>
      <c r="J378" s="30" t="s">
        <v>3227</v>
      </c>
      <c r="K378" s="288"/>
      <c r="L378" s="191"/>
      <c r="P378" s="31"/>
      <c r="Q378" s="31"/>
      <c r="R378" s="31"/>
      <c r="S378" s="31"/>
      <c r="T378" s="31"/>
      <c r="W378" s="28"/>
    </row>
    <row r="379" ht="15.75" hidden="1" customHeight="1" outlineLevel="1">
      <c r="A379" s="2"/>
      <c r="B379" s="2"/>
      <c r="C379" s="7"/>
      <c r="D379" s="7"/>
      <c r="E379" s="7"/>
      <c r="F379" s="7"/>
      <c r="G379" s="7"/>
      <c r="H379" s="2" t="s">
        <v>3079</v>
      </c>
      <c r="I379" s="7" t="s">
        <v>2295</v>
      </c>
      <c r="J379" s="30" t="s">
        <v>2296</v>
      </c>
      <c r="K379" s="288"/>
      <c r="L379" s="191"/>
      <c r="P379" s="31"/>
      <c r="Q379" s="31"/>
      <c r="R379" s="31"/>
      <c r="S379" s="31"/>
      <c r="T379" s="31"/>
      <c r="W379" s="28"/>
    </row>
    <row r="380" ht="15.75" hidden="1" customHeight="1" outlineLevel="1">
      <c r="A380" s="2"/>
      <c r="B380" s="2"/>
      <c r="C380" s="7"/>
      <c r="D380" s="7"/>
      <c r="E380" s="7"/>
      <c r="F380" s="7"/>
      <c r="G380" s="7"/>
      <c r="H380" s="2" t="s">
        <v>3080</v>
      </c>
      <c r="I380" s="7" t="s">
        <v>2298</v>
      </c>
      <c r="J380" s="30" t="s">
        <v>2299</v>
      </c>
      <c r="K380" s="288"/>
      <c r="L380" s="191"/>
      <c r="P380" s="31"/>
      <c r="Q380" s="31"/>
      <c r="R380" s="31"/>
      <c r="S380" s="31"/>
      <c r="T380" s="31"/>
      <c r="W380" s="28"/>
    </row>
    <row r="381" ht="15.75" hidden="1" customHeight="1" outlineLevel="1">
      <c r="A381" s="2"/>
      <c r="B381" s="2"/>
      <c r="C381" s="7"/>
      <c r="D381" s="7"/>
      <c r="E381" s="7"/>
      <c r="F381" s="7"/>
      <c r="G381" s="7"/>
      <c r="H381" s="2" t="s">
        <v>3081</v>
      </c>
      <c r="I381" s="7" t="s">
        <v>2295</v>
      </c>
      <c r="J381" s="30" t="s">
        <v>2301</v>
      </c>
      <c r="K381" s="288"/>
      <c r="L381" s="191"/>
      <c r="P381" s="31"/>
      <c r="Q381" s="31"/>
      <c r="R381" s="31"/>
      <c r="S381" s="31"/>
      <c r="T381" s="31"/>
      <c r="W381" s="28"/>
    </row>
    <row r="382" ht="15.75" hidden="1" customHeight="1" outlineLevel="1">
      <c r="A382" s="2"/>
      <c r="B382" s="2"/>
      <c r="C382" s="7"/>
      <c r="D382" s="7"/>
      <c r="E382" s="7"/>
      <c r="F382" s="7"/>
      <c r="G382" s="7"/>
      <c r="I382" s="7" t="s">
        <v>2302</v>
      </c>
      <c r="J382" s="30" t="s">
        <v>2303</v>
      </c>
      <c r="K382" s="288"/>
      <c r="L382" s="191"/>
      <c r="P382" s="31"/>
      <c r="Q382" s="31"/>
      <c r="R382" s="31"/>
      <c r="S382" s="31"/>
      <c r="T382" s="31"/>
      <c r="W382" s="28"/>
    </row>
    <row r="383" ht="15.75" hidden="1" customHeight="1" outlineLevel="1">
      <c r="A383" s="2"/>
      <c r="B383" s="2"/>
      <c r="C383" s="7"/>
      <c r="D383" s="7"/>
      <c r="E383" s="7"/>
      <c r="F383" s="7"/>
      <c r="G383" s="7"/>
      <c r="H383" s="2" t="s">
        <v>3082</v>
      </c>
      <c r="I383" s="7" t="s">
        <v>2305</v>
      </c>
      <c r="J383" s="30" t="s">
        <v>3228</v>
      </c>
      <c r="K383" s="288"/>
      <c r="L383" s="191"/>
      <c r="P383" s="31"/>
      <c r="Q383" s="31"/>
      <c r="R383" s="31"/>
      <c r="S383" s="31"/>
      <c r="T383" s="31"/>
      <c r="W383" s="28"/>
    </row>
    <row r="384" ht="15.75" hidden="1" customHeight="1" outlineLevel="1">
      <c r="A384" s="2"/>
      <c r="B384" s="2"/>
      <c r="C384" s="7"/>
      <c r="D384" s="7"/>
      <c r="E384" s="7" t="s">
        <v>2179</v>
      </c>
      <c r="F384" s="2" t="s">
        <v>2226</v>
      </c>
      <c r="G384" s="7" t="s">
        <v>2183</v>
      </c>
      <c r="H384" s="2"/>
      <c r="I384" s="7"/>
      <c r="J384" s="2" t="s">
        <v>3229</v>
      </c>
      <c r="K384" s="288"/>
      <c r="L384" s="191"/>
      <c r="P384" s="31"/>
      <c r="Q384" s="31"/>
      <c r="R384" s="31"/>
      <c r="S384" s="31"/>
      <c r="T384" s="31"/>
      <c r="W384" s="28"/>
    </row>
    <row r="385" ht="15.75" hidden="1" customHeight="1" outlineLevel="1">
      <c r="A385" s="2"/>
      <c r="B385" s="2"/>
      <c r="C385" s="7"/>
      <c r="E385" s="2"/>
      <c r="F385" s="2"/>
      <c r="G385" s="2"/>
      <c r="I385" s="7" t="s">
        <v>2187</v>
      </c>
      <c r="J385" s="2" t="s">
        <v>3062</v>
      </c>
      <c r="K385" s="288"/>
      <c r="L385" s="191"/>
      <c r="P385" s="31"/>
      <c r="Q385" s="31"/>
      <c r="R385" s="31"/>
      <c r="S385" s="31"/>
      <c r="T385" s="31"/>
      <c r="W385" s="28"/>
    </row>
    <row r="386" ht="15.75" hidden="1" customHeight="1" outlineLevel="1">
      <c r="A386" s="2"/>
      <c r="B386" s="2"/>
      <c r="C386" s="7"/>
      <c r="E386" s="2"/>
      <c r="F386" s="2"/>
      <c r="G386" s="2"/>
      <c r="H386" s="380"/>
      <c r="I386" s="7" t="s">
        <v>2192</v>
      </c>
      <c r="J386" s="2" t="s">
        <v>3063</v>
      </c>
      <c r="K386" s="288"/>
      <c r="L386" s="191"/>
      <c r="P386" s="31"/>
      <c r="Q386" s="31"/>
      <c r="R386" s="31"/>
      <c r="S386" s="31"/>
      <c r="T386" s="31"/>
      <c r="W386" s="28"/>
    </row>
    <row r="387" ht="15.75" hidden="1" customHeight="1" outlineLevel="1">
      <c r="A387" s="2"/>
      <c r="B387" s="2"/>
      <c r="C387" s="7"/>
      <c r="E387" s="2"/>
      <c r="F387" s="2"/>
      <c r="G387" s="2"/>
      <c r="H387" s="380"/>
      <c r="I387" s="7" t="s">
        <v>2196</v>
      </c>
      <c r="J387" s="2" t="s">
        <v>3065</v>
      </c>
      <c r="K387" s="288"/>
      <c r="L387" s="191"/>
      <c r="P387" s="31"/>
      <c r="Q387" s="31"/>
      <c r="R387" s="31"/>
      <c r="S387" s="31"/>
      <c r="T387" s="31"/>
      <c r="W387" s="28"/>
    </row>
    <row r="388" ht="15.75" hidden="1" customHeight="1" outlineLevel="1">
      <c r="A388" s="2"/>
      <c r="B388" s="2"/>
      <c r="C388" s="7"/>
      <c r="D388" s="7"/>
      <c r="E388" s="7" t="s">
        <v>2225</v>
      </c>
      <c r="F388" s="7" t="s">
        <v>2226</v>
      </c>
      <c r="G388" s="7" t="s">
        <v>2229</v>
      </c>
      <c r="I388" s="7"/>
      <c r="J388" s="2" t="s">
        <v>3223</v>
      </c>
      <c r="K388" s="288"/>
      <c r="L388" s="191"/>
      <c r="P388" s="31"/>
      <c r="Q388" s="31"/>
      <c r="R388" s="31"/>
      <c r="S388" s="31"/>
      <c r="T388" s="31"/>
      <c r="W388" s="28"/>
    </row>
    <row r="389" ht="15.75" hidden="1" customHeight="1" outlineLevel="1">
      <c r="A389" s="2"/>
      <c r="B389" s="2"/>
      <c r="C389" s="7"/>
      <c r="E389" s="2"/>
      <c r="F389" s="2"/>
      <c r="G389" s="2"/>
      <c r="I389" s="7" t="s">
        <v>2187</v>
      </c>
      <c r="J389" s="2" t="s">
        <v>3217</v>
      </c>
      <c r="K389" s="288"/>
      <c r="L389" s="191"/>
      <c r="P389" s="31"/>
      <c r="Q389" s="31"/>
      <c r="R389" s="31"/>
      <c r="S389" s="31"/>
      <c r="T389" s="31"/>
      <c r="W389" s="28"/>
    </row>
    <row r="390" ht="15.75" hidden="1" customHeight="1" outlineLevel="1">
      <c r="A390" s="2"/>
      <c r="B390" s="2"/>
      <c r="C390" s="7"/>
      <c r="E390" s="2"/>
      <c r="F390" s="2"/>
      <c r="G390" s="2"/>
      <c r="H390" s="380"/>
      <c r="I390" s="7" t="s">
        <v>2192</v>
      </c>
      <c r="J390" s="2" t="s">
        <v>3218</v>
      </c>
      <c r="K390" s="288"/>
      <c r="L390" s="191"/>
      <c r="P390" s="31"/>
      <c r="Q390" s="31"/>
      <c r="R390" s="31"/>
      <c r="S390" s="31"/>
      <c r="T390" s="31"/>
      <c r="W390" s="28"/>
    </row>
    <row r="391" ht="15.75" hidden="1" customHeight="1" outlineLevel="1">
      <c r="A391" s="2"/>
      <c r="B391" s="2"/>
      <c r="C391" s="7"/>
      <c r="E391" s="2"/>
      <c r="F391" s="2"/>
      <c r="G391" s="2"/>
      <c r="H391" s="380"/>
      <c r="I391" s="7" t="s">
        <v>2196</v>
      </c>
      <c r="J391" s="2" t="s">
        <v>3219</v>
      </c>
      <c r="K391" s="288"/>
      <c r="L391" s="191"/>
      <c r="P391" s="31"/>
      <c r="Q391" s="31"/>
      <c r="R391" s="31"/>
      <c r="S391" s="31"/>
      <c r="T391" s="31"/>
      <c r="W391" s="28"/>
    </row>
    <row r="392" ht="15.75" customHeight="1" collapsed="1">
      <c r="A392" s="2" t="s">
        <v>93</v>
      </c>
      <c r="B392" s="7" t="s">
        <v>820</v>
      </c>
      <c r="C392" s="7" t="str">
        <f>A392&amp;"_"&amp;B392</f>
        <v>TL_Operate Fleet of Delivery Vehicles (with Method Using Fuel and Distance Data)</v>
      </c>
      <c r="D392" s="7"/>
      <c r="E392" s="7"/>
      <c r="F392" s="7"/>
      <c r="G392" s="7"/>
      <c r="H392" s="2"/>
      <c r="I392" s="7"/>
      <c r="J392" s="30"/>
      <c r="K392" s="288"/>
      <c r="L392" s="191"/>
      <c r="M392" s="2"/>
      <c r="N392" s="2"/>
      <c r="O392" s="2"/>
      <c r="P392" s="31"/>
      <c r="Q392" s="31"/>
      <c r="R392" s="31"/>
      <c r="S392" s="31"/>
      <c r="T392" s="31"/>
      <c r="U392" s="2"/>
      <c r="V392" s="2"/>
      <c r="W392" s="28"/>
      <c r="X392" s="2"/>
      <c r="Y392" s="2"/>
      <c r="Z392" s="2"/>
      <c r="AA392" s="2"/>
      <c r="AB392" s="2"/>
      <c r="AC392" s="2"/>
      <c r="AD392" s="2"/>
      <c r="AE392" s="2"/>
      <c r="AF392" s="2"/>
      <c r="AG392" s="2"/>
      <c r="AH392" s="2"/>
      <c r="AI392" s="2"/>
      <c r="AJ392" s="2"/>
      <c r="AK392" s="2"/>
    </row>
    <row r="393" ht="15.75" hidden="1" customHeight="1" outlineLevel="1">
      <c r="A393" s="2"/>
      <c r="B393" s="2"/>
      <c r="C393" s="7"/>
      <c r="D393" s="7"/>
      <c r="E393" s="7" t="s">
        <v>2361</v>
      </c>
      <c r="F393" s="7" t="s">
        <v>2180</v>
      </c>
      <c r="G393" s="7" t="s">
        <v>3154</v>
      </c>
      <c r="H393" s="7"/>
      <c r="I393" s="7"/>
      <c r="J393" s="30" t="s">
        <v>3226</v>
      </c>
      <c r="K393" s="288"/>
      <c r="L393" s="191"/>
      <c r="P393" s="31"/>
      <c r="Q393" s="31"/>
      <c r="R393" s="31"/>
      <c r="S393" s="31"/>
      <c r="T393" s="31"/>
      <c r="W393" s="28"/>
    </row>
    <row r="394" ht="15.75" hidden="1" customHeight="1" outlineLevel="1">
      <c r="A394" s="2"/>
      <c r="B394" s="2"/>
      <c r="C394" s="7"/>
      <c r="D394" s="7"/>
      <c r="E394" s="7"/>
      <c r="F394" s="7"/>
      <c r="G394" s="7"/>
      <c r="I394" s="7" t="s">
        <v>2322</v>
      </c>
      <c r="J394" s="30"/>
      <c r="K394" s="288"/>
      <c r="L394" s="191"/>
      <c r="P394" s="31"/>
      <c r="Q394" s="31"/>
      <c r="R394" s="31"/>
      <c r="S394" s="31"/>
      <c r="T394" s="31"/>
      <c r="W394" s="28"/>
    </row>
    <row r="395" ht="15.75" hidden="1" customHeight="1" outlineLevel="1">
      <c r="A395" s="2"/>
      <c r="B395" s="2"/>
      <c r="C395" s="7"/>
      <c r="D395" s="7"/>
      <c r="E395" s="7"/>
      <c r="F395" s="7"/>
      <c r="G395" s="7"/>
      <c r="I395" s="7" t="s">
        <v>2313</v>
      </c>
      <c r="J395" s="30"/>
      <c r="K395" s="288"/>
      <c r="L395" s="191"/>
      <c r="P395" s="31"/>
      <c r="Q395" s="31"/>
      <c r="R395" s="31"/>
      <c r="S395" s="31"/>
      <c r="T395" s="31"/>
      <c r="W395" s="28"/>
    </row>
    <row r="396" ht="15.75" hidden="1" customHeight="1" outlineLevel="1">
      <c r="A396" s="2"/>
      <c r="B396" s="2"/>
      <c r="C396" s="7"/>
      <c r="D396" s="7"/>
      <c r="E396" s="7"/>
      <c r="F396" s="7"/>
      <c r="G396" s="7"/>
      <c r="I396" s="7" t="s">
        <v>2322</v>
      </c>
      <c r="J396" s="30"/>
      <c r="K396" s="288"/>
      <c r="L396" s="191"/>
      <c r="P396" s="31"/>
      <c r="Q396" s="31"/>
      <c r="R396" s="31"/>
      <c r="S396" s="31"/>
      <c r="T396" s="31"/>
      <c r="W396" s="28"/>
    </row>
    <row r="397" ht="15.75" hidden="1" customHeight="1" outlineLevel="1">
      <c r="A397" s="2"/>
      <c r="B397" s="2"/>
      <c r="C397" s="7"/>
      <c r="D397" s="7"/>
      <c r="E397" s="7"/>
      <c r="F397" s="7"/>
      <c r="G397" s="7"/>
      <c r="I397" s="7" t="s">
        <v>2325</v>
      </c>
      <c r="J397" s="30"/>
      <c r="K397" s="288"/>
      <c r="L397" s="191"/>
      <c r="P397" s="31"/>
      <c r="Q397" s="31"/>
      <c r="R397" s="31"/>
      <c r="S397" s="31"/>
      <c r="T397" s="31"/>
      <c r="W397" s="28"/>
    </row>
    <row r="398" ht="15.75" hidden="1" customHeight="1" outlineLevel="1">
      <c r="A398" s="2"/>
      <c r="B398" s="2"/>
      <c r="C398" s="7"/>
      <c r="D398" s="7"/>
      <c r="E398" s="7"/>
      <c r="F398" s="7"/>
      <c r="G398" s="7" t="s">
        <v>2366</v>
      </c>
      <c r="H398" s="7"/>
      <c r="I398" s="7"/>
      <c r="J398" s="30"/>
      <c r="K398" s="288"/>
      <c r="L398" s="191"/>
      <c r="P398" s="31"/>
      <c r="Q398" s="31"/>
      <c r="R398" s="31"/>
      <c r="S398" s="31"/>
      <c r="T398" s="31"/>
      <c r="W398" s="28"/>
    </row>
    <row r="399" ht="15.75" hidden="1" customHeight="1" outlineLevel="1">
      <c r="A399" s="2"/>
      <c r="B399" s="2"/>
      <c r="C399" s="7"/>
      <c r="D399" s="7"/>
      <c r="E399" s="7"/>
      <c r="F399" s="7"/>
      <c r="G399" s="7"/>
      <c r="H399" s="7"/>
      <c r="I399" s="7" t="s">
        <v>2478</v>
      </c>
      <c r="J399" s="30"/>
      <c r="K399" s="288"/>
      <c r="L399" s="191"/>
      <c r="P399" s="31"/>
      <c r="Q399" s="31"/>
      <c r="R399" s="31"/>
      <c r="S399" s="31"/>
      <c r="T399" s="31"/>
      <c r="W399" s="28"/>
    </row>
    <row r="400" ht="15.75" hidden="1" customHeight="1" outlineLevel="1">
      <c r="A400" s="2"/>
      <c r="B400" s="2"/>
      <c r="C400" s="7"/>
      <c r="D400" s="7"/>
      <c r="E400" s="7" t="s">
        <v>2291</v>
      </c>
      <c r="F400" s="7" t="s">
        <v>2226</v>
      </c>
      <c r="G400" s="7" t="s">
        <v>2293</v>
      </c>
      <c r="H400" s="7"/>
      <c r="I400" s="7"/>
      <c r="J400" s="30" t="s">
        <v>3227</v>
      </c>
      <c r="K400" s="288"/>
      <c r="L400" s="191"/>
      <c r="P400" s="31"/>
      <c r="Q400" s="31"/>
      <c r="R400" s="31"/>
      <c r="S400" s="31"/>
      <c r="T400" s="31"/>
      <c r="W400" s="28"/>
    </row>
    <row r="401" ht="15.75" hidden="1" customHeight="1" outlineLevel="1">
      <c r="A401" s="2"/>
      <c r="B401" s="2"/>
      <c r="C401" s="7"/>
      <c r="D401" s="7"/>
      <c r="E401" s="7"/>
      <c r="F401" s="7"/>
      <c r="G401" s="7"/>
      <c r="H401" s="2" t="s">
        <v>3079</v>
      </c>
      <c r="I401" s="7" t="s">
        <v>2295</v>
      </c>
      <c r="J401" s="30" t="s">
        <v>2296</v>
      </c>
      <c r="K401" s="288"/>
      <c r="L401" s="191"/>
      <c r="P401" s="31"/>
      <c r="Q401" s="31"/>
      <c r="R401" s="31"/>
      <c r="S401" s="31"/>
      <c r="T401" s="31"/>
      <c r="W401" s="28"/>
    </row>
    <row r="402" ht="15.75" hidden="1" customHeight="1" outlineLevel="1">
      <c r="A402" s="2"/>
      <c r="B402" s="2"/>
      <c r="C402" s="7"/>
      <c r="D402" s="7"/>
      <c r="E402" s="7"/>
      <c r="F402" s="7"/>
      <c r="G402" s="7"/>
      <c r="H402" s="2" t="s">
        <v>3080</v>
      </c>
      <c r="I402" s="7" t="s">
        <v>2298</v>
      </c>
      <c r="J402" s="30" t="s">
        <v>2299</v>
      </c>
      <c r="K402" s="288"/>
      <c r="L402" s="191"/>
      <c r="P402" s="31"/>
      <c r="Q402" s="31"/>
      <c r="R402" s="31"/>
      <c r="S402" s="31"/>
      <c r="T402" s="31"/>
      <c r="W402" s="28"/>
    </row>
    <row r="403" ht="15.75" hidden="1" customHeight="1" outlineLevel="1">
      <c r="A403" s="2"/>
      <c r="B403" s="2"/>
      <c r="C403" s="7"/>
      <c r="D403" s="7"/>
      <c r="E403" s="7"/>
      <c r="F403" s="7"/>
      <c r="G403" s="7"/>
      <c r="H403" s="2" t="s">
        <v>3081</v>
      </c>
      <c r="I403" s="7" t="s">
        <v>2295</v>
      </c>
      <c r="J403" s="30" t="s">
        <v>2301</v>
      </c>
      <c r="K403" s="288"/>
      <c r="L403" s="191"/>
      <c r="P403" s="31"/>
      <c r="Q403" s="31"/>
      <c r="R403" s="31"/>
      <c r="S403" s="31"/>
      <c r="T403" s="31"/>
      <c r="W403" s="28"/>
    </row>
    <row r="404" ht="15.75" hidden="1" customHeight="1" outlineLevel="1">
      <c r="A404" s="2"/>
      <c r="B404" s="2"/>
      <c r="C404" s="7"/>
      <c r="D404" s="7"/>
      <c r="E404" s="7"/>
      <c r="F404" s="7"/>
      <c r="G404" s="7"/>
      <c r="I404" s="7" t="s">
        <v>2302</v>
      </c>
      <c r="J404" s="30" t="s">
        <v>2303</v>
      </c>
      <c r="K404" s="288"/>
      <c r="L404" s="191"/>
      <c r="P404" s="31"/>
      <c r="Q404" s="31"/>
      <c r="R404" s="31"/>
      <c r="S404" s="31"/>
      <c r="T404" s="31"/>
      <c r="W404" s="28"/>
    </row>
    <row r="405" ht="15.75" hidden="1" customHeight="1" outlineLevel="1">
      <c r="A405" s="2"/>
      <c r="B405" s="2"/>
      <c r="C405" s="7"/>
      <c r="D405" s="7"/>
      <c r="E405" s="7"/>
      <c r="F405" s="7"/>
      <c r="G405" s="7"/>
      <c r="H405" s="2" t="s">
        <v>3082</v>
      </c>
      <c r="I405" s="7" t="s">
        <v>2305</v>
      </c>
      <c r="J405" s="30" t="s">
        <v>3228</v>
      </c>
      <c r="K405" s="288"/>
      <c r="L405" s="191"/>
      <c r="P405" s="31"/>
      <c r="Q405" s="31"/>
      <c r="R405" s="31"/>
      <c r="S405" s="31"/>
      <c r="T405" s="31"/>
      <c r="W405" s="28"/>
    </row>
    <row r="406" ht="15.75" hidden="1" customHeight="1" outlineLevel="1">
      <c r="A406" s="2"/>
      <c r="B406" s="2"/>
      <c r="C406" s="7"/>
      <c r="D406" s="7"/>
      <c r="E406" s="7" t="s">
        <v>2179</v>
      </c>
      <c r="F406" s="2" t="s">
        <v>2226</v>
      </c>
      <c r="G406" s="7" t="s">
        <v>2183</v>
      </c>
      <c r="H406" s="2"/>
      <c r="I406" s="7"/>
      <c r="J406" s="2" t="s">
        <v>3229</v>
      </c>
      <c r="K406" s="288"/>
      <c r="L406" s="191"/>
      <c r="P406" s="31"/>
      <c r="Q406" s="31"/>
      <c r="R406" s="31"/>
      <c r="S406" s="31"/>
      <c r="T406" s="31"/>
      <c r="W406" s="28"/>
    </row>
    <row r="407" ht="15.75" hidden="1" customHeight="1" outlineLevel="1">
      <c r="A407" s="2"/>
      <c r="B407" s="2"/>
      <c r="C407" s="7"/>
      <c r="E407" s="2"/>
      <c r="F407" s="2"/>
      <c r="G407" s="2"/>
      <c r="I407" s="7" t="s">
        <v>2187</v>
      </c>
      <c r="J407" s="2" t="s">
        <v>3062</v>
      </c>
      <c r="K407" s="288"/>
      <c r="L407" s="191"/>
      <c r="P407" s="31"/>
      <c r="Q407" s="31"/>
      <c r="R407" s="31"/>
      <c r="S407" s="31"/>
      <c r="T407" s="31"/>
      <c r="W407" s="28"/>
    </row>
    <row r="408" ht="15.75" hidden="1" customHeight="1" outlineLevel="1">
      <c r="A408" s="2"/>
      <c r="B408" s="2"/>
      <c r="C408" s="7"/>
      <c r="E408" s="2"/>
      <c r="F408" s="2"/>
      <c r="G408" s="2"/>
      <c r="H408" s="380"/>
      <c r="I408" s="7" t="s">
        <v>2192</v>
      </c>
      <c r="J408" s="2" t="s">
        <v>3063</v>
      </c>
      <c r="K408" s="288"/>
      <c r="L408" s="191"/>
      <c r="P408" s="31"/>
      <c r="Q408" s="31"/>
      <c r="R408" s="31"/>
      <c r="S408" s="31"/>
      <c r="T408" s="31"/>
      <c r="W408" s="28"/>
    </row>
    <row r="409" ht="15.75" hidden="1" customHeight="1" outlineLevel="1">
      <c r="A409" s="2"/>
      <c r="B409" s="2"/>
      <c r="C409" s="7"/>
      <c r="E409" s="2"/>
      <c r="F409" s="2"/>
      <c r="G409" s="2"/>
      <c r="H409" s="380"/>
      <c r="I409" s="7" t="s">
        <v>2196</v>
      </c>
      <c r="J409" s="2" t="s">
        <v>3065</v>
      </c>
      <c r="K409" s="288"/>
      <c r="L409" s="191"/>
      <c r="P409" s="31"/>
      <c r="Q409" s="31"/>
      <c r="R409" s="31"/>
      <c r="S409" s="31"/>
      <c r="T409" s="31"/>
      <c r="W409" s="28"/>
    </row>
    <row r="410" ht="15.75" hidden="1" customHeight="1" outlineLevel="1">
      <c r="A410" s="2"/>
      <c r="B410" s="2"/>
      <c r="C410" s="7"/>
      <c r="I410" s="7"/>
      <c r="K410" s="288"/>
      <c r="L410" s="191"/>
      <c r="P410" s="31"/>
      <c r="Q410" s="31"/>
      <c r="R410" s="31"/>
      <c r="S410" s="31"/>
      <c r="T410" s="31"/>
      <c r="W410" s="28"/>
    </row>
    <row r="411" ht="15.75" hidden="1" customHeight="1" outlineLevel="1">
      <c r="A411" s="2"/>
      <c r="B411" s="2"/>
      <c r="C411" s="7"/>
      <c r="E411" s="2"/>
      <c r="F411" s="2"/>
      <c r="G411" s="2"/>
      <c r="H411" s="2"/>
      <c r="I411" s="7"/>
      <c r="K411" s="288"/>
      <c r="L411" s="191"/>
      <c r="P411" s="31"/>
      <c r="Q411" s="31"/>
      <c r="R411" s="31"/>
      <c r="S411" s="31"/>
      <c r="T411" s="31"/>
      <c r="W411" s="28"/>
    </row>
    <row r="412" ht="15.75" hidden="1" customHeight="1" outlineLevel="1">
      <c r="A412" s="2"/>
      <c r="B412" s="2"/>
      <c r="C412" s="7"/>
      <c r="D412" s="7"/>
      <c r="E412" s="7" t="s">
        <v>2225</v>
      </c>
      <c r="F412" s="7" t="s">
        <v>2226</v>
      </c>
      <c r="G412" s="7" t="s">
        <v>2229</v>
      </c>
      <c r="I412" s="7"/>
      <c r="J412" s="2" t="s">
        <v>3223</v>
      </c>
      <c r="K412" s="288"/>
      <c r="L412" s="191"/>
      <c r="P412" s="31"/>
      <c r="Q412" s="31"/>
      <c r="R412" s="31"/>
      <c r="S412" s="31"/>
      <c r="T412" s="31"/>
      <c r="W412" s="28"/>
    </row>
    <row r="413" ht="15.75" hidden="1" customHeight="1" outlineLevel="1">
      <c r="A413" s="2"/>
      <c r="B413" s="2"/>
      <c r="C413" s="7"/>
      <c r="E413" s="2"/>
      <c r="F413" s="2"/>
      <c r="G413" s="2"/>
      <c r="I413" s="7" t="s">
        <v>2187</v>
      </c>
      <c r="J413" s="2" t="s">
        <v>3217</v>
      </c>
      <c r="K413" s="288"/>
      <c r="L413" s="191"/>
      <c r="P413" s="31"/>
      <c r="Q413" s="31"/>
      <c r="R413" s="31"/>
      <c r="S413" s="31"/>
      <c r="T413" s="31"/>
      <c r="W413" s="28"/>
    </row>
    <row r="414" ht="15.75" hidden="1" customHeight="1" outlineLevel="1">
      <c r="A414" s="2"/>
      <c r="B414" s="2"/>
      <c r="C414" s="7"/>
      <c r="E414" s="2"/>
      <c r="F414" s="2"/>
      <c r="G414" s="2"/>
      <c r="H414" s="380"/>
      <c r="I414" s="7" t="s">
        <v>2192</v>
      </c>
      <c r="J414" s="2" t="s">
        <v>3218</v>
      </c>
      <c r="K414" s="288"/>
      <c r="L414" s="191"/>
      <c r="P414" s="31"/>
      <c r="Q414" s="31"/>
      <c r="R414" s="31"/>
      <c r="S414" s="31"/>
      <c r="T414" s="31"/>
      <c r="W414" s="28"/>
    </row>
    <row r="415" ht="15.75" hidden="1" customHeight="1" outlineLevel="1">
      <c r="A415" s="2"/>
      <c r="B415" s="2"/>
      <c r="C415" s="7"/>
      <c r="E415" s="2"/>
      <c r="F415" s="2"/>
      <c r="G415" s="2"/>
      <c r="H415" s="380"/>
      <c r="I415" s="7" t="s">
        <v>2196</v>
      </c>
      <c r="J415" s="2" t="s">
        <v>3219</v>
      </c>
      <c r="K415" s="288"/>
      <c r="L415" s="191"/>
      <c r="P415" s="31"/>
      <c r="Q415" s="31"/>
      <c r="R415" s="31"/>
      <c r="S415" s="31"/>
      <c r="T415" s="31"/>
      <c r="W415" s="28"/>
    </row>
    <row r="416" ht="15.75" customHeight="1" collapsed="1">
      <c r="A416" s="2" t="s">
        <v>93</v>
      </c>
      <c r="B416" s="7" t="s">
        <v>818</v>
      </c>
      <c r="C416" s="7" t="str">
        <f>A416&amp;"_"&amp;B416</f>
        <v>TL_Operate Fleet of Delivery Vehicles (with Method Using Distance and Load Data)</v>
      </c>
      <c r="D416" s="7"/>
      <c r="E416" s="7"/>
      <c r="F416" s="7"/>
      <c r="G416" s="7"/>
      <c r="H416" s="2"/>
      <c r="I416" s="7"/>
      <c r="J416" s="30"/>
      <c r="K416" s="288"/>
      <c r="L416" s="191"/>
      <c r="M416" s="2"/>
      <c r="N416" s="2"/>
      <c r="O416" s="2"/>
      <c r="P416" s="31"/>
      <c r="Q416" s="31"/>
      <c r="R416" s="31"/>
      <c r="S416" s="31"/>
      <c r="T416" s="31"/>
      <c r="U416" s="2"/>
      <c r="V416" s="2"/>
      <c r="W416" s="28"/>
      <c r="X416" s="2"/>
      <c r="Y416" s="2"/>
      <c r="Z416" s="2"/>
      <c r="AA416" s="2"/>
      <c r="AB416" s="2"/>
      <c r="AC416" s="2"/>
      <c r="AD416" s="2"/>
      <c r="AE416" s="2"/>
      <c r="AF416" s="2"/>
      <c r="AG416" s="2"/>
      <c r="AH416" s="2"/>
      <c r="AI416" s="2"/>
      <c r="AJ416" s="2"/>
      <c r="AK416" s="2"/>
    </row>
    <row r="417" ht="15.75" hidden="1" customHeight="1" outlineLevel="1">
      <c r="A417" s="2"/>
      <c r="B417" s="2"/>
      <c r="C417" s="7"/>
      <c r="D417" s="7"/>
      <c r="E417" s="7" t="s">
        <v>2474</v>
      </c>
      <c r="F417" s="7" t="s">
        <v>2180</v>
      </c>
      <c r="G417" s="7" t="s">
        <v>2476</v>
      </c>
      <c r="H417" s="7"/>
      <c r="I417" s="7"/>
      <c r="J417" s="30" t="s">
        <v>3226</v>
      </c>
      <c r="K417" s="288"/>
      <c r="L417" s="191"/>
      <c r="P417" s="31"/>
      <c r="Q417" s="31"/>
      <c r="R417" s="31"/>
      <c r="S417" s="31"/>
      <c r="T417" s="31"/>
      <c r="W417" s="28"/>
    </row>
    <row r="418" ht="15.75" hidden="1" customHeight="1" outlineLevel="1">
      <c r="A418" s="2"/>
      <c r="B418" s="2"/>
      <c r="C418" s="7"/>
      <c r="D418" s="7"/>
      <c r="E418" s="7"/>
      <c r="F418" s="7"/>
      <c r="G418" s="7"/>
      <c r="I418" s="7" t="s">
        <v>2478</v>
      </c>
      <c r="J418" s="30"/>
      <c r="K418" s="288"/>
      <c r="L418" s="191"/>
      <c r="P418" s="31"/>
      <c r="Q418" s="31"/>
      <c r="R418" s="31"/>
      <c r="S418" s="31"/>
      <c r="T418" s="31"/>
      <c r="W418" s="28"/>
    </row>
    <row r="419" ht="15.75" hidden="1" customHeight="1" outlineLevel="1">
      <c r="A419" s="2"/>
      <c r="B419" s="2"/>
      <c r="C419" s="7"/>
      <c r="D419" s="7"/>
      <c r="E419" s="7" t="s">
        <v>2291</v>
      </c>
      <c r="F419" s="7" t="s">
        <v>2226</v>
      </c>
      <c r="G419" s="7" t="s">
        <v>2293</v>
      </c>
      <c r="H419" s="7"/>
      <c r="I419" s="7"/>
      <c r="J419" s="30" t="s">
        <v>3227</v>
      </c>
      <c r="K419" s="288"/>
      <c r="L419" s="191"/>
      <c r="P419" s="31"/>
      <c r="Q419" s="31"/>
      <c r="R419" s="31"/>
      <c r="S419" s="31"/>
      <c r="T419" s="31"/>
      <c r="W419" s="28"/>
    </row>
    <row r="420" ht="15.75" hidden="1" customHeight="1" outlineLevel="1">
      <c r="A420" s="2"/>
      <c r="B420" s="2"/>
      <c r="C420" s="7"/>
      <c r="D420" s="7"/>
      <c r="E420" s="7"/>
      <c r="F420" s="7"/>
      <c r="G420" s="7"/>
      <c r="H420" s="2" t="s">
        <v>3079</v>
      </c>
      <c r="I420" s="7" t="s">
        <v>2295</v>
      </c>
      <c r="J420" s="30" t="s">
        <v>2296</v>
      </c>
      <c r="K420" s="288"/>
      <c r="L420" s="191"/>
      <c r="P420" s="31"/>
      <c r="Q420" s="31"/>
      <c r="R420" s="31"/>
      <c r="S420" s="31"/>
      <c r="T420" s="31"/>
      <c r="W420" s="28"/>
    </row>
    <row r="421" ht="15.75" hidden="1" customHeight="1" outlineLevel="1">
      <c r="A421" s="2"/>
      <c r="B421" s="2"/>
      <c r="C421" s="7"/>
      <c r="D421" s="7"/>
      <c r="E421" s="7"/>
      <c r="F421" s="7"/>
      <c r="G421" s="7"/>
      <c r="H421" s="2" t="s">
        <v>3080</v>
      </c>
      <c r="I421" s="7" t="s">
        <v>2298</v>
      </c>
      <c r="J421" s="30" t="s">
        <v>2299</v>
      </c>
      <c r="K421" s="288"/>
      <c r="L421" s="191"/>
      <c r="P421" s="31"/>
      <c r="Q421" s="31"/>
      <c r="R421" s="31"/>
      <c r="S421" s="31"/>
      <c r="T421" s="31"/>
      <c r="W421" s="28"/>
    </row>
    <row r="422" ht="15.75" hidden="1" customHeight="1" outlineLevel="1">
      <c r="A422" s="2"/>
      <c r="B422" s="2"/>
      <c r="C422" s="7"/>
      <c r="D422" s="7"/>
      <c r="E422" s="7"/>
      <c r="F422" s="7"/>
      <c r="G422" s="7"/>
      <c r="H422" s="2" t="s">
        <v>3081</v>
      </c>
      <c r="I422" s="7" t="s">
        <v>2295</v>
      </c>
      <c r="J422" s="30" t="s">
        <v>2301</v>
      </c>
      <c r="K422" s="288"/>
      <c r="L422" s="191"/>
      <c r="P422" s="31"/>
      <c r="Q422" s="31"/>
      <c r="R422" s="31"/>
      <c r="S422" s="31"/>
      <c r="T422" s="31"/>
      <c r="W422" s="28"/>
    </row>
    <row r="423" ht="15.75" hidden="1" customHeight="1" outlineLevel="1">
      <c r="A423" s="2"/>
      <c r="B423" s="2"/>
      <c r="C423" s="7"/>
      <c r="D423" s="7"/>
      <c r="E423" s="7"/>
      <c r="F423" s="7"/>
      <c r="G423" s="7"/>
      <c r="I423" s="7" t="s">
        <v>2302</v>
      </c>
      <c r="J423" s="30" t="s">
        <v>2303</v>
      </c>
      <c r="K423" s="288"/>
      <c r="L423" s="191"/>
      <c r="P423" s="31"/>
      <c r="Q423" s="31"/>
      <c r="R423" s="31"/>
      <c r="S423" s="31"/>
      <c r="T423" s="31"/>
      <c r="W423" s="28"/>
    </row>
    <row r="424" ht="15.75" hidden="1" customHeight="1" outlineLevel="1">
      <c r="A424" s="2"/>
      <c r="B424" s="2"/>
      <c r="C424" s="7"/>
      <c r="D424" s="7"/>
      <c r="E424" s="7"/>
      <c r="F424" s="7"/>
      <c r="G424" s="7"/>
      <c r="H424" s="2" t="s">
        <v>3082</v>
      </c>
      <c r="I424" s="7" t="s">
        <v>2305</v>
      </c>
      <c r="J424" s="30" t="s">
        <v>3228</v>
      </c>
      <c r="K424" s="288"/>
      <c r="L424" s="191"/>
      <c r="P424" s="31"/>
      <c r="Q424" s="31"/>
      <c r="R424" s="31"/>
      <c r="S424" s="31"/>
      <c r="T424" s="31"/>
      <c r="W424" s="28"/>
    </row>
    <row r="425" ht="15.75" hidden="1" customHeight="1" outlineLevel="1">
      <c r="A425" s="2"/>
      <c r="B425" s="2"/>
      <c r="C425" s="7"/>
      <c r="D425" s="7"/>
      <c r="E425" s="7" t="s">
        <v>2179</v>
      </c>
      <c r="F425" s="2" t="s">
        <v>2226</v>
      </c>
      <c r="G425" s="7" t="s">
        <v>2183</v>
      </c>
      <c r="H425" s="2"/>
      <c r="I425" s="7"/>
      <c r="J425" s="2" t="s">
        <v>3229</v>
      </c>
      <c r="K425" s="288"/>
      <c r="L425" s="191"/>
      <c r="P425" s="31"/>
      <c r="Q425" s="31"/>
      <c r="R425" s="31"/>
      <c r="S425" s="31"/>
      <c r="T425" s="31"/>
      <c r="W425" s="28"/>
    </row>
    <row r="426" ht="15.75" hidden="1" customHeight="1" outlineLevel="1">
      <c r="A426" s="2"/>
      <c r="B426" s="2"/>
      <c r="C426" s="7"/>
      <c r="E426" s="2"/>
      <c r="F426" s="2"/>
      <c r="G426" s="2"/>
      <c r="I426" s="7" t="s">
        <v>2187</v>
      </c>
      <c r="J426" s="2" t="s">
        <v>3062</v>
      </c>
      <c r="K426" s="288"/>
      <c r="L426" s="191"/>
      <c r="P426" s="31"/>
      <c r="Q426" s="31"/>
      <c r="R426" s="31"/>
      <c r="S426" s="31"/>
      <c r="T426" s="31"/>
      <c r="W426" s="28"/>
    </row>
    <row r="427" ht="15.75" hidden="1" customHeight="1" outlineLevel="1">
      <c r="A427" s="2"/>
      <c r="B427" s="2"/>
      <c r="C427" s="7"/>
      <c r="E427" s="2"/>
      <c r="F427" s="2"/>
      <c r="G427" s="2"/>
      <c r="H427" s="380"/>
      <c r="I427" s="7" t="s">
        <v>2192</v>
      </c>
      <c r="J427" s="2" t="s">
        <v>3063</v>
      </c>
      <c r="K427" s="288"/>
      <c r="L427" s="191"/>
      <c r="P427" s="31"/>
      <c r="Q427" s="31"/>
      <c r="R427" s="31"/>
      <c r="S427" s="31"/>
      <c r="T427" s="31"/>
      <c r="W427" s="28"/>
    </row>
    <row r="428" ht="15.75" hidden="1" customHeight="1" outlineLevel="1">
      <c r="A428" s="2"/>
      <c r="B428" s="2"/>
      <c r="C428" s="7"/>
      <c r="E428" s="2"/>
      <c r="F428" s="2"/>
      <c r="G428" s="2"/>
      <c r="H428" s="380"/>
      <c r="I428" s="7" t="s">
        <v>2196</v>
      </c>
      <c r="J428" s="2" t="s">
        <v>3065</v>
      </c>
      <c r="K428" s="288"/>
      <c r="L428" s="191"/>
      <c r="P428" s="31"/>
      <c r="Q428" s="31"/>
      <c r="R428" s="31"/>
      <c r="S428" s="31"/>
      <c r="T428" s="31"/>
      <c r="W428" s="28"/>
    </row>
    <row r="429" ht="15.75" hidden="1" customHeight="1" outlineLevel="1">
      <c r="A429" s="2"/>
      <c r="B429" s="2"/>
      <c r="C429" s="7"/>
      <c r="I429" s="7"/>
      <c r="K429" s="288"/>
      <c r="L429" s="191"/>
      <c r="P429" s="31"/>
      <c r="Q429" s="31"/>
      <c r="R429" s="31"/>
      <c r="S429" s="31"/>
      <c r="T429" s="31"/>
      <c r="W429" s="28"/>
    </row>
    <row r="430" ht="15.75" hidden="1" customHeight="1" outlineLevel="1">
      <c r="A430" s="2"/>
      <c r="B430" s="2"/>
      <c r="C430" s="7"/>
      <c r="E430" s="2"/>
      <c r="F430" s="2"/>
      <c r="G430" s="2"/>
      <c r="H430" s="2"/>
      <c r="I430" s="7"/>
      <c r="K430" s="288"/>
      <c r="L430" s="191"/>
      <c r="P430" s="31"/>
      <c r="Q430" s="31"/>
      <c r="R430" s="31"/>
      <c r="S430" s="31"/>
      <c r="T430" s="31"/>
      <c r="W430" s="28"/>
    </row>
    <row r="431" ht="15.75" hidden="1" customHeight="1" outlineLevel="1">
      <c r="A431" s="2"/>
      <c r="B431" s="2"/>
      <c r="C431" s="7"/>
      <c r="D431" s="7"/>
      <c r="E431" s="7" t="s">
        <v>2225</v>
      </c>
      <c r="F431" s="7" t="s">
        <v>2226</v>
      </c>
      <c r="G431" s="7" t="s">
        <v>2229</v>
      </c>
      <c r="I431" s="7"/>
      <c r="J431" s="2" t="s">
        <v>3223</v>
      </c>
      <c r="K431" s="288"/>
      <c r="L431" s="191"/>
      <c r="P431" s="31"/>
      <c r="Q431" s="31"/>
      <c r="R431" s="31"/>
      <c r="S431" s="31"/>
      <c r="T431" s="31"/>
      <c r="W431" s="28"/>
    </row>
    <row r="432" ht="15.75" hidden="1" customHeight="1" outlineLevel="1">
      <c r="A432" s="2"/>
      <c r="B432" s="2"/>
      <c r="C432" s="7"/>
      <c r="E432" s="2"/>
      <c r="F432" s="2"/>
      <c r="G432" s="2"/>
      <c r="I432" s="7" t="s">
        <v>2187</v>
      </c>
      <c r="J432" s="2" t="s">
        <v>3217</v>
      </c>
      <c r="K432" s="288"/>
      <c r="L432" s="191"/>
      <c r="P432" s="31"/>
      <c r="Q432" s="31"/>
      <c r="R432" s="31"/>
      <c r="S432" s="31"/>
      <c r="T432" s="31"/>
      <c r="W432" s="28"/>
    </row>
    <row r="433" ht="15.75" hidden="1" customHeight="1" outlineLevel="1">
      <c r="A433" s="2"/>
      <c r="B433" s="2"/>
      <c r="C433" s="7"/>
      <c r="E433" s="2"/>
      <c r="F433" s="2"/>
      <c r="G433" s="2"/>
      <c r="H433" s="380"/>
      <c r="I433" s="7" t="s">
        <v>2192</v>
      </c>
      <c r="J433" s="2" t="s">
        <v>3218</v>
      </c>
      <c r="K433" s="288"/>
      <c r="L433" s="191"/>
      <c r="P433" s="31"/>
      <c r="Q433" s="31"/>
      <c r="R433" s="31"/>
      <c r="S433" s="31"/>
      <c r="T433" s="31"/>
      <c r="W433" s="28"/>
    </row>
    <row r="434" ht="15.75" hidden="1" customHeight="1" outlineLevel="1">
      <c r="A434" s="2"/>
      <c r="B434" s="2"/>
      <c r="C434" s="7"/>
      <c r="E434" s="2"/>
      <c r="F434" s="2"/>
      <c r="G434" s="2"/>
      <c r="H434" s="380"/>
      <c r="I434" s="7" t="s">
        <v>2196</v>
      </c>
      <c r="J434" s="2" t="s">
        <v>3219</v>
      </c>
      <c r="K434" s="288"/>
      <c r="L434" s="191"/>
      <c r="P434" s="31"/>
      <c r="Q434" s="31"/>
      <c r="R434" s="31"/>
      <c r="S434" s="31"/>
      <c r="T434" s="31"/>
      <c r="W434" s="28"/>
    </row>
    <row r="435" ht="15.75" customHeight="1" collapsed="1">
      <c r="A435" s="7" t="s">
        <v>95</v>
      </c>
      <c r="B435" s="2" t="s">
        <v>3230</v>
      </c>
      <c r="C435" s="7" t="str">
        <f>A435&amp;"_"&amp;B435</f>
        <v>PS_Operate Diesel Generators</v>
      </c>
      <c r="D435" s="7"/>
      <c r="E435" s="7"/>
      <c r="F435" s="7"/>
      <c r="G435" s="7"/>
      <c r="H435" s="2"/>
      <c r="I435" s="7"/>
      <c r="J435" s="30"/>
      <c r="K435" s="288"/>
      <c r="L435" s="191"/>
      <c r="M435" s="2"/>
      <c r="N435" s="2"/>
      <c r="O435" s="2"/>
      <c r="P435" s="31"/>
      <c r="Q435" s="31"/>
      <c r="R435" s="31"/>
      <c r="S435" s="31"/>
      <c r="T435" s="31"/>
      <c r="U435" s="2"/>
      <c r="V435" s="2"/>
      <c r="W435" s="28"/>
      <c r="X435" s="2"/>
      <c r="Y435" s="2"/>
      <c r="Z435" s="2"/>
      <c r="AA435" s="2"/>
      <c r="AB435" s="2"/>
      <c r="AC435" s="2"/>
      <c r="AD435" s="2"/>
      <c r="AE435" s="2"/>
      <c r="AF435" s="2"/>
      <c r="AG435" s="2"/>
      <c r="AH435" s="2"/>
      <c r="AI435" s="2"/>
      <c r="AJ435" s="2"/>
      <c r="AK435" s="2"/>
    </row>
    <row r="436" ht="15.75" hidden="1" customHeight="1" outlineLevel="1">
      <c r="A436" s="2"/>
      <c r="B436" s="2"/>
      <c r="C436" s="7"/>
      <c r="E436" s="2" t="s">
        <v>2307</v>
      </c>
      <c r="F436" s="2" t="s">
        <v>2180</v>
      </c>
      <c r="G436" s="7" t="s">
        <v>2310</v>
      </c>
      <c r="H436" s="7"/>
      <c r="I436" s="7"/>
      <c r="J436" s="2" t="s">
        <v>3231</v>
      </c>
      <c r="K436" s="288"/>
      <c r="L436" s="191"/>
      <c r="P436" s="31"/>
      <c r="Q436" s="31"/>
      <c r="R436" s="31"/>
      <c r="S436" s="31"/>
      <c r="T436" s="31"/>
      <c r="W436" s="28"/>
    </row>
    <row r="437" ht="15.75" hidden="1" customHeight="1" outlineLevel="1">
      <c r="A437" s="2"/>
      <c r="B437" s="2"/>
      <c r="C437" s="7"/>
      <c r="D437" s="378"/>
      <c r="E437" s="378"/>
      <c r="F437" s="2"/>
      <c r="G437" s="7"/>
      <c r="H437" s="7"/>
      <c r="I437" s="7" t="s">
        <v>2313</v>
      </c>
      <c r="J437" s="2" t="s">
        <v>3232</v>
      </c>
      <c r="K437" s="191" t="s">
        <v>3190</v>
      </c>
      <c r="L437" s="191"/>
      <c r="P437" s="31"/>
      <c r="Q437" s="31"/>
      <c r="R437" s="31"/>
      <c r="S437" s="31"/>
      <c r="T437" s="31"/>
      <c r="W437" s="28"/>
    </row>
    <row r="438" ht="15.75" customHeight="1">
      <c r="A438" s="2"/>
      <c r="B438" s="2"/>
      <c r="C438" s="7"/>
      <c r="D438" s="7"/>
      <c r="E438" s="7"/>
      <c r="F438" s="7"/>
      <c r="G438" s="7"/>
      <c r="I438" s="7"/>
      <c r="J438" s="30"/>
      <c r="K438" s="288"/>
      <c r="L438" s="191"/>
      <c r="P438" s="31"/>
      <c r="Q438" s="31"/>
      <c r="R438" s="31"/>
      <c r="S438" s="31"/>
      <c r="T438" s="31"/>
      <c r="W438" s="28"/>
    </row>
    <row r="439" ht="15.75" customHeight="1">
      <c r="A439" s="2"/>
      <c r="B439" s="2"/>
      <c r="C439" s="7"/>
      <c r="D439" s="7"/>
      <c r="E439" s="7"/>
      <c r="F439" s="7"/>
      <c r="G439" s="7"/>
      <c r="I439" s="7"/>
      <c r="J439" s="30"/>
      <c r="K439" s="288"/>
      <c r="L439" s="191"/>
      <c r="P439" s="31"/>
      <c r="Q439" s="31"/>
      <c r="R439" s="31"/>
      <c r="S439" s="31"/>
      <c r="T439" s="31"/>
      <c r="W439" s="28"/>
    </row>
    <row r="440" ht="15.75" customHeight="1">
      <c r="A440" s="7" t="s">
        <v>95</v>
      </c>
      <c r="B440" s="2" t="s">
        <v>794</v>
      </c>
      <c r="C440" s="7"/>
      <c r="D440" s="7"/>
      <c r="E440" s="7"/>
      <c r="F440" s="7"/>
      <c r="G440" s="7"/>
      <c r="H440" s="2"/>
      <c r="I440" s="7"/>
      <c r="J440" s="30"/>
      <c r="K440" s="288"/>
      <c r="L440" s="191"/>
      <c r="M440" s="2"/>
      <c r="N440" s="2"/>
      <c r="O440" s="2"/>
      <c r="P440" s="31"/>
      <c r="Q440" s="31"/>
      <c r="R440" s="31"/>
      <c r="S440" s="31"/>
      <c r="T440" s="31"/>
      <c r="U440" s="2"/>
      <c r="V440" s="2"/>
      <c r="W440" s="28"/>
      <c r="X440" s="2"/>
      <c r="Y440" s="2"/>
      <c r="Z440" s="2"/>
      <c r="AA440" s="2"/>
      <c r="AB440" s="2"/>
      <c r="AC440" s="2"/>
      <c r="AD440" s="2"/>
      <c r="AE440" s="2"/>
      <c r="AF440" s="2"/>
      <c r="AG440" s="2"/>
      <c r="AH440" s="2"/>
      <c r="AI440" s="2"/>
      <c r="AJ440" s="2"/>
      <c r="AK440" s="2"/>
    </row>
    <row r="441" ht="15.75" customHeight="1">
      <c r="A441" s="2"/>
      <c r="B441" s="2"/>
      <c r="C441" s="7"/>
      <c r="D441" s="7"/>
      <c r="E441" s="7"/>
      <c r="F441" s="7"/>
      <c r="G441" s="7"/>
      <c r="I441" s="7"/>
      <c r="J441" s="30"/>
      <c r="K441" s="288"/>
      <c r="L441" s="191"/>
      <c r="P441" s="31"/>
      <c r="Q441" s="31"/>
      <c r="R441" s="31"/>
      <c r="S441" s="31"/>
      <c r="T441" s="31"/>
      <c r="W441" s="28"/>
    </row>
    <row r="442" ht="15.75" customHeight="1">
      <c r="A442" s="2"/>
      <c r="B442" s="2"/>
      <c r="C442" s="7"/>
      <c r="D442" s="7"/>
      <c r="E442" s="7"/>
      <c r="F442" s="7"/>
      <c r="G442" s="7"/>
      <c r="I442" s="7"/>
      <c r="J442" s="30"/>
      <c r="K442" s="288"/>
      <c r="L442" s="191"/>
      <c r="P442" s="31"/>
      <c r="Q442" s="31"/>
      <c r="R442" s="31"/>
      <c r="S442" s="31"/>
      <c r="T442" s="31"/>
      <c r="W442" s="28"/>
    </row>
    <row r="443" ht="15.75" customHeight="1" collapsed="1">
      <c r="A443" s="7" t="s">
        <v>99</v>
      </c>
      <c r="B443" s="2" t="s">
        <v>3233</v>
      </c>
      <c r="C443" s="7" t="str">
        <f>A443&amp;"_"&amp;B443</f>
        <v>WW_Zero Water Discharge (ZLD) Process (US)</v>
      </c>
      <c r="D443" s="7"/>
      <c r="E443" s="7"/>
      <c r="F443" s="7"/>
      <c r="G443" s="7"/>
      <c r="H443" s="7"/>
      <c r="I443" s="7"/>
      <c r="J443" s="30"/>
      <c r="K443" s="288"/>
      <c r="L443" s="191"/>
      <c r="M443" s="2"/>
      <c r="N443" s="2"/>
      <c r="O443" s="2"/>
      <c r="P443" s="31"/>
      <c r="Q443" s="31"/>
      <c r="R443" s="31"/>
      <c r="S443" s="31"/>
      <c r="T443" s="31"/>
      <c r="U443" s="2"/>
      <c r="V443" s="2"/>
      <c r="W443" s="28"/>
      <c r="X443" s="2"/>
      <c r="Y443" s="2"/>
      <c r="Z443" s="2"/>
      <c r="AA443" s="2"/>
      <c r="AB443" s="2"/>
      <c r="AC443" s="2"/>
      <c r="AD443" s="2"/>
      <c r="AE443" s="2"/>
      <c r="AF443" s="2"/>
      <c r="AG443" s="2"/>
      <c r="AH443" s="2"/>
      <c r="AI443" s="2"/>
      <c r="AJ443" s="2"/>
      <c r="AK443" s="2"/>
    </row>
    <row r="444" ht="15.75" hidden="1" customHeight="1" outlineLevel="1">
      <c r="D444" s="7"/>
      <c r="E444" s="7" t="s">
        <v>2179</v>
      </c>
      <c r="F444" s="7" t="s">
        <v>2180</v>
      </c>
      <c r="G444" s="7" t="s">
        <v>2183</v>
      </c>
      <c r="H444" s="7"/>
      <c r="I444" s="7"/>
      <c r="J444" s="30" t="s">
        <v>3234</v>
      </c>
      <c r="K444" s="288"/>
      <c r="L444" s="191"/>
      <c r="M444" s="2">
        <v>2.0</v>
      </c>
      <c r="N444" s="2">
        <v>2.0</v>
      </c>
      <c r="P444" s="31"/>
      <c r="Q444" s="31"/>
      <c r="R444" s="31"/>
      <c r="S444" s="31"/>
      <c r="T444" s="31"/>
      <c r="W444" s="28"/>
    </row>
    <row r="445" ht="15.75" hidden="1" customHeight="1" outlineLevel="1">
      <c r="D445" s="7"/>
      <c r="E445" s="7"/>
      <c r="F445" s="7"/>
      <c r="G445" s="7"/>
      <c r="I445" s="7" t="s">
        <v>2187</v>
      </c>
      <c r="J445" s="30" t="s">
        <v>3130</v>
      </c>
      <c r="K445" s="288"/>
      <c r="L445" s="191"/>
      <c r="P445" s="31"/>
      <c r="Q445" s="31"/>
      <c r="R445" s="31"/>
      <c r="S445" s="31"/>
      <c r="T445" s="31"/>
      <c r="W445" s="28"/>
    </row>
    <row r="446" ht="15.75" hidden="1" customHeight="1" outlineLevel="1">
      <c r="D446" s="7"/>
      <c r="E446" s="7"/>
      <c r="F446" s="7"/>
      <c r="G446" s="7"/>
      <c r="H446" s="7"/>
      <c r="I446" s="7" t="s">
        <v>2192</v>
      </c>
      <c r="J446" s="30" t="s">
        <v>3131</v>
      </c>
      <c r="K446" s="288"/>
      <c r="L446" s="191"/>
      <c r="P446" s="31"/>
      <c r="Q446" s="31"/>
      <c r="R446" s="31"/>
      <c r="S446" s="31"/>
      <c r="T446" s="31"/>
      <c r="W446" s="28"/>
    </row>
    <row r="447" ht="15.75" hidden="1" customHeight="1" outlineLevel="1">
      <c r="D447" s="7"/>
      <c r="E447" s="7"/>
      <c r="F447" s="7"/>
      <c r="G447" s="7"/>
      <c r="H447" s="7"/>
      <c r="I447" s="7" t="s">
        <v>2196</v>
      </c>
      <c r="J447" s="30" t="s">
        <v>3132</v>
      </c>
      <c r="K447" s="288"/>
      <c r="L447" s="191"/>
      <c r="P447" s="31"/>
      <c r="Q447" s="31"/>
      <c r="R447" s="31"/>
      <c r="S447" s="31"/>
      <c r="T447" s="31"/>
      <c r="W447" s="28"/>
    </row>
    <row r="448" ht="15.75" hidden="1" customHeight="1" outlineLevel="1">
      <c r="D448" s="7"/>
      <c r="E448" s="7"/>
      <c r="F448" s="7"/>
      <c r="G448" s="7"/>
      <c r="H448" s="7"/>
      <c r="I448" s="7" t="s">
        <v>2200</v>
      </c>
      <c r="J448" s="30" t="s">
        <v>3235</v>
      </c>
      <c r="K448" s="288"/>
      <c r="L448" s="191"/>
      <c r="P448" s="31"/>
      <c r="Q448" s="31"/>
      <c r="R448" s="31"/>
      <c r="S448" s="31"/>
      <c r="T448" s="31"/>
      <c r="W448" s="28"/>
    </row>
    <row r="449" ht="15.75" hidden="1" customHeight="1" outlineLevel="1">
      <c r="D449" s="7"/>
      <c r="E449" s="7" t="s">
        <v>2225</v>
      </c>
      <c r="F449" s="2" t="s">
        <v>2226</v>
      </c>
      <c r="G449" s="7" t="s">
        <v>2229</v>
      </c>
      <c r="I449" s="7"/>
      <c r="J449" s="30" t="s">
        <v>3236</v>
      </c>
      <c r="K449" s="288"/>
      <c r="L449" s="191"/>
      <c r="M449" s="2">
        <v>3.0</v>
      </c>
      <c r="N449" s="2">
        <v>3.0</v>
      </c>
      <c r="P449" s="31"/>
      <c r="Q449" s="31"/>
      <c r="R449" s="31"/>
      <c r="S449" s="31"/>
      <c r="T449" s="31"/>
      <c r="W449" s="28"/>
    </row>
    <row r="450" ht="15.75" hidden="1" customHeight="1" outlineLevel="1">
      <c r="D450" s="7"/>
      <c r="E450" s="7"/>
      <c r="F450" s="7"/>
      <c r="G450" s="7"/>
      <c r="I450" s="7" t="s">
        <v>2187</v>
      </c>
      <c r="J450" s="30" t="s">
        <v>3130</v>
      </c>
      <c r="K450" s="288"/>
      <c r="L450" s="191"/>
      <c r="P450" s="31"/>
      <c r="Q450" s="31"/>
      <c r="R450" s="31"/>
      <c r="S450" s="31"/>
      <c r="T450" s="31"/>
      <c r="W450" s="28"/>
    </row>
    <row r="451" ht="15.75" hidden="1" customHeight="1" outlineLevel="1">
      <c r="D451" s="7"/>
      <c r="E451" s="7"/>
      <c r="F451" s="7"/>
      <c r="G451" s="7"/>
      <c r="I451" s="7" t="s">
        <v>2192</v>
      </c>
      <c r="J451" s="30" t="s">
        <v>3131</v>
      </c>
      <c r="K451" s="288"/>
      <c r="L451" s="191"/>
      <c r="P451" s="31"/>
      <c r="Q451" s="31"/>
      <c r="R451" s="31"/>
      <c r="S451" s="31"/>
      <c r="T451" s="31"/>
      <c r="W451" s="28"/>
    </row>
    <row r="452" ht="15.75" hidden="1" customHeight="1" outlineLevel="1">
      <c r="D452" s="7"/>
      <c r="E452" s="7"/>
      <c r="F452" s="7"/>
      <c r="G452" s="7"/>
      <c r="I452" s="7" t="s">
        <v>2196</v>
      </c>
      <c r="J452" s="30" t="s">
        <v>3132</v>
      </c>
      <c r="K452" s="288"/>
      <c r="L452" s="191"/>
      <c r="P452" s="31"/>
      <c r="Q452" s="31"/>
      <c r="R452" s="31"/>
      <c r="S452" s="31"/>
      <c r="T452" s="31"/>
      <c r="W452" s="28"/>
    </row>
    <row r="453" ht="15.75" hidden="1" customHeight="1" outlineLevel="1">
      <c r="D453" s="7"/>
      <c r="E453" s="7"/>
      <c r="F453" s="7"/>
      <c r="G453" s="7"/>
      <c r="H453" s="7"/>
      <c r="I453" s="7" t="s">
        <v>2200</v>
      </c>
      <c r="J453" s="30" t="s">
        <v>3235</v>
      </c>
      <c r="K453" s="288"/>
      <c r="L453" s="191"/>
      <c r="P453" s="31"/>
      <c r="Q453" s="31"/>
      <c r="R453" s="31"/>
      <c r="S453" s="31"/>
      <c r="T453" s="31"/>
      <c r="W453" s="28"/>
    </row>
    <row r="454" ht="15.75" hidden="1" customHeight="1" outlineLevel="1">
      <c r="D454" s="7"/>
      <c r="E454" s="7" t="s">
        <v>2307</v>
      </c>
      <c r="F454" s="7" t="s">
        <v>2226</v>
      </c>
      <c r="G454" s="7" t="s">
        <v>2310</v>
      </c>
      <c r="H454" s="7"/>
      <c r="I454" s="7"/>
      <c r="J454" s="30" t="s">
        <v>3237</v>
      </c>
      <c r="K454" s="288"/>
      <c r="L454" s="191"/>
      <c r="M454" s="2">
        <v>1.0</v>
      </c>
      <c r="N454" s="2">
        <v>1.0</v>
      </c>
      <c r="P454" s="31"/>
      <c r="Q454" s="31"/>
      <c r="R454" s="31"/>
      <c r="S454" s="31"/>
      <c r="T454" s="31"/>
      <c r="W454" s="28"/>
    </row>
    <row r="455" ht="15.75" hidden="1" customHeight="1" outlineLevel="1">
      <c r="D455" s="7"/>
      <c r="E455" s="7"/>
      <c r="F455" s="7"/>
      <c r="G455" s="7"/>
      <c r="H455" s="7"/>
      <c r="I455" s="7" t="s">
        <v>2313</v>
      </c>
      <c r="J455" s="30" t="s">
        <v>3238</v>
      </c>
      <c r="K455" s="288"/>
      <c r="L455" s="191"/>
      <c r="P455" s="31"/>
      <c r="Q455" s="31"/>
      <c r="R455" s="31"/>
      <c r="S455" s="31"/>
      <c r="T455" s="31"/>
      <c r="W455" s="28"/>
    </row>
    <row r="456" ht="15.75" hidden="1" customHeight="1" outlineLevel="1">
      <c r="D456" s="7"/>
      <c r="E456" s="7"/>
      <c r="F456" s="7"/>
      <c r="G456" s="7"/>
      <c r="H456" s="7"/>
      <c r="I456" s="7" t="s">
        <v>2316</v>
      </c>
      <c r="J456" s="30" t="s">
        <v>3239</v>
      </c>
      <c r="K456" s="288"/>
      <c r="L456" s="191"/>
      <c r="P456" s="31"/>
      <c r="Q456" s="31"/>
      <c r="R456" s="31"/>
      <c r="S456" s="31"/>
      <c r="T456" s="31"/>
      <c r="W456" s="28"/>
    </row>
    <row r="457" ht="15.75" hidden="1" customHeight="1" outlineLevel="1">
      <c r="D457" s="7"/>
      <c r="E457" s="7" t="s">
        <v>3240</v>
      </c>
      <c r="F457" s="7" t="s">
        <v>2226</v>
      </c>
      <c r="G457" s="7" t="s">
        <v>3241</v>
      </c>
      <c r="H457" s="7"/>
      <c r="I457" s="7"/>
      <c r="J457" s="30" t="s">
        <v>3242</v>
      </c>
      <c r="K457" s="288"/>
      <c r="L457" s="191"/>
      <c r="M457" s="2">
        <v>1.0</v>
      </c>
      <c r="N457" s="2">
        <v>2.0</v>
      </c>
      <c r="P457" s="31"/>
      <c r="Q457" s="31"/>
      <c r="R457" s="31"/>
      <c r="S457" s="31"/>
      <c r="T457" s="31"/>
      <c r="W457" s="28"/>
    </row>
    <row r="458" ht="15.75" hidden="1" customHeight="1" outlineLevel="1">
      <c r="D458" s="7"/>
      <c r="E458" s="7"/>
      <c r="F458" s="7"/>
      <c r="G458" s="7"/>
      <c r="H458" s="7"/>
      <c r="I458" s="7" t="s">
        <v>2240</v>
      </c>
      <c r="J458" s="30"/>
      <c r="K458" s="288"/>
      <c r="L458" s="191"/>
      <c r="P458" s="31"/>
      <c r="Q458" s="31"/>
      <c r="R458" s="31"/>
      <c r="S458" s="31"/>
      <c r="T458" s="31"/>
      <c r="W458" s="28"/>
    </row>
    <row r="459" ht="15.75" hidden="1" customHeight="1" outlineLevel="1">
      <c r="D459" s="7"/>
      <c r="E459" s="7" t="s">
        <v>3243</v>
      </c>
      <c r="F459" s="7" t="s">
        <v>2226</v>
      </c>
      <c r="G459" s="7" t="s">
        <v>3244</v>
      </c>
      <c r="H459" s="7"/>
      <c r="I459" s="7"/>
      <c r="J459" s="30" t="s">
        <v>3245</v>
      </c>
      <c r="K459" s="288"/>
      <c r="L459" s="191"/>
      <c r="M459" s="2">
        <v>1.0</v>
      </c>
      <c r="N459" s="2">
        <v>2.0</v>
      </c>
      <c r="P459" s="31"/>
      <c r="Q459" s="31"/>
      <c r="R459" s="31"/>
      <c r="S459" s="31"/>
      <c r="T459" s="31"/>
      <c r="W459" s="28"/>
    </row>
    <row r="460" ht="15.75" hidden="1" customHeight="1" outlineLevel="1">
      <c r="D460" s="7"/>
      <c r="E460" s="7"/>
      <c r="F460" s="7"/>
      <c r="G460" s="7"/>
      <c r="H460" s="7"/>
      <c r="I460" s="7" t="s">
        <v>3246</v>
      </c>
      <c r="J460" s="30"/>
      <c r="K460" s="288"/>
      <c r="L460" s="191"/>
      <c r="P460" s="31"/>
      <c r="Q460" s="31"/>
      <c r="R460" s="31"/>
      <c r="S460" s="31"/>
      <c r="T460" s="31"/>
      <c r="W460" s="28"/>
    </row>
    <row r="461" ht="15.75" hidden="1" customHeight="1" outlineLevel="1">
      <c r="D461" s="7"/>
      <c r="E461" s="7" t="str">
        <f>vlookup(G461,Lookup!$A$1:$B$227,2, false)</f>
        <v>#REF!</v>
      </c>
      <c r="F461" s="7" t="s">
        <v>2226</v>
      </c>
      <c r="G461" s="7" t="s">
        <v>3247</v>
      </c>
      <c r="H461" s="7"/>
      <c r="I461" s="7"/>
      <c r="J461" s="30" t="s">
        <v>3248</v>
      </c>
      <c r="K461" s="288"/>
      <c r="L461" s="191"/>
      <c r="M461" s="2">
        <v>3.0</v>
      </c>
      <c r="N461" s="2">
        <v>3.0</v>
      </c>
      <c r="P461" s="31"/>
      <c r="Q461" s="31"/>
      <c r="R461" s="31"/>
      <c r="S461" s="31"/>
      <c r="T461" s="31"/>
      <c r="W461" s="28"/>
    </row>
    <row r="462" ht="15.75" hidden="1" customHeight="1" outlineLevel="1">
      <c r="D462" s="7"/>
      <c r="E462" s="7"/>
      <c r="F462" s="7"/>
      <c r="G462" s="7"/>
      <c r="H462" s="7"/>
      <c r="I462" s="7" t="s">
        <v>2484</v>
      </c>
      <c r="J462" s="30"/>
      <c r="K462" s="288"/>
      <c r="L462" s="191"/>
      <c r="P462" s="31"/>
      <c r="Q462" s="31"/>
      <c r="R462" s="31"/>
      <c r="S462" s="31"/>
      <c r="T462" s="31"/>
      <c r="W462" s="28"/>
    </row>
    <row r="463" ht="15.75" customHeight="1" collapsed="1">
      <c r="A463" s="7" t="s">
        <v>99</v>
      </c>
      <c r="B463" s="2" t="s">
        <v>3249</v>
      </c>
      <c r="C463" s="7" t="str">
        <f>A463&amp;"_"&amp;B463</f>
        <v>WW_Industrial Wastewater Treatment (US)</v>
      </c>
      <c r="D463" s="7"/>
      <c r="E463" s="7"/>
      <c r="F463" s="7"/>
      <c r="G463" s="7"/>
      <c r="H463" s="7"/>
      <c r="I463" s="7"/>
      <c r="J463" s="30"/>
      <c r="K463" s="288"/>
      <c r="L463" s="191"/>
      <c r="M463" s="2"/>
      <c r="N463" s="2"/>
      <c r="O463" s="2"/>
      <c r="P463" s="31"/>
      <c r="Q463" s="31"/>
      <c r="R463" s="31"/>
      <c r="S463" s="31"/>
      <c r="T463" s="31"/>
      <c r="U463" s="2"/>
      <c r="V463" s="2"/>
      <c r="W463" s="28"/>
      <c r="X463" s="2"/>
      <c r="Y463" s="2"/>
      <c r="Z463" s="2"/>
      <c r="AA463" s="2"/>
      <c r="AB463" s="2"/>
      <c r="AC463" s="2"/>
      <c r="AD463" s="2"/>
      <c r="AE463" s="2"/>
      <c r="AF463" s="2"/>
      <c r="AG463" s="2"/>
      <c r="AH463" s="2"/>
      <c r="AI463" s="2"/>
      <c r="AJ463" s="2"/>
      <c r="AK463" s="2"/>
    </row>
    <row r="464" ht="15.75" hidden="1" customHeight="1" outlineLevel="1">
      <c r="D464" s="7"/>
      <c r="E464" s="7" t="s">
        <v>2179</v>
      </c>
      <c r="F464" s="7" t="s">
        <v>2180</v>
      </c>
      <c r="G464" s="7" t="s">
        <v>2183</v>
      </c>
      <c r="H464" s="7"/>
      <c r="I464" s="7"/>
      <c r="J464" s="30" t="s">
        <v>3250</v>
      </c>
      <c r="K464" s="288"/>
      <c r="L464" s="191"/>
      <c r="M464" s="2">
        <v>2.0</v>
      </c>
      <c r="N464" s="2">
        <v>2.0</v>
      </c>
      <c r="P464" s="31"/>
      <c r="Q464" s="31"/>
      <c r="R464" s="31"/>
      <c r="S464" s="31"/>
      <c r="T464" s="31"/>
      <c r="W464" s="28"/>
    </row>
    <row r="465" ht="15.75" hidden="1" customHeight="1" outlineLevel="1">
      <c r="D465" s="7"/>
      <c r="E465" s="7"/>
      <c r="F465" s="7"/>
      <c r="G465" s="7"/>
      <c r="I465" s="7" t="s">
        <v>2187</v>
      </c>
      <c r="J465" s="30" t="s">
        <v>3130</v>
      </c>
      <c r="K465" s="288"/>
      <c r="L465" s="191"/>
      <c r="P465" s="31"/>
      <c r="Q465" s="31"/>
      <c r="R465" s="31"/>
      <c r="S465" s="31"/>
      <c r="T465" s="31"/>
      <c r="W465" s="28"/>
    </row>
    <row r="466" ht="15.75" hidden="1" customHeight="1" outlineLevel="1">
      <c r="D466" s="7"/>
      <c r="E466" s="7"/>
      <c r="F466" s="7"/>
      <c r="G466" s="7"/>
      <c r="H466" s="7"/>
      <c r="I466" s="7" t="s">
        <v>2192</v>
      </c>
      <c r="J466" s="30" t="s">
        <v>3131</v>
      </c>
      <c r="K466" s="288"/>
      <c r="L466" s="191"/>
      <c r="P466" s="31"/>
      <c r="Q466" s="31"/>
      <c r="R466" s="31"/>
      <c r="S466" s="31"/>
      <c r="T466" s="31"/>
      <c r="W466" s="28"/>
    </row>
    <row r="467" ht="15.75" hidden="1" customHeight="1" outlineLevel="1">
      <c r="D467" s="7"/>
      <c r="E467" s="7"/>
      <c r="F467" s="7"/>
      <c r="G467" s="7"/>
      <c r="H467" s="7"/>
      <c r="I467" s="7" t="s">
        <v>2196</v>
      </c>
      <c r="J467" s="30" t="s">
        <v>3132</v>
      </c>
      <c r="K467" s="288"/>
      <c r="L467" s="191"/>
      <c r="P467" s="31"/>
      <c r="Q467" s="31"/>
      <c r="R467" s="31"/>
      <c r="S467" s="31"/>
      <c r="T467" s="31"/>
      <c r="W467" s="28"/>
    </row>
    <row r="468" ht="15.75" hidden="1" customHeight="1" outlineLevel="1">
      <c r="D468" s="7"/>
      <c r="E468" s="7"/>
      <c r="F468" s="7"/>
      <c r="G468" s="7"/>
      <c r="H468" s="7"/>
      <c r="I468" s="7" t="s">
        <v>2200</v>
      </c>
      <c r="J468" s="30" t="s">
        <v>3235</v>
      </c>
      <c r="K468" s="288"/>
      <c r="L468" s="191"/>
      <c r="P468" s="31"/>
      <c r="Q468" s="31"/>
      <c r="R468" s="31"/>
      <c r="S468" s="31"/>
      <c r="T468" s="31"/>
      <c r="W468" s="28"/>
    </row>
    <row r="469" ht="15.75" hidden="1" customHeight="1" outlineLevel="1">
      <c r="D469" s="7"/>
      <c r="E469" s="7" t="s">
        <v>2225</v>
      </c>
      <c r="F469" s="2" t="s">
        <v>2226</v>
      </c>
      <c r="G469" s="7" t="s">
        <v>2229</v>
      </c>
      <c r="I469" s="7"/>
      <c r="J469" s="30" t="s">
        <v>3251</v>
      </c>
      <c r="K469" s="288"/>
      <c r="L469" s="191"/>
      <c r="M469" s="2">
        <v>3.0</v>
      </c>
      <c r="N469" s="2">
        <v>3.0</v>
      </c>
      <c r="P469" s="31"/>
      <c r="Q469" s="31"/>
      <c r="R469" s="31"/>
      <c r="S469" s="31"/>
      <c r="T469" s="31"/>
      <c r="W469" s="28"/>
    </row>
    <row r="470" ht="15.75" hidden="1" customHeight="1" outlineLevel="1">
      <c r="D470" s="7"/>
      <c r="E470" s="7"/>
      <c r="F470" s="7"/>
      <c r="G470" s="7"/>
      <c r="I470" s="7" t="s">
        <v>2187</v>
      </c>
      <c r="J470" s="30" t="s">
        <v>3130</v>
      </c>
      <c r="K470" s="288"/>
      <c r="L470" s="191"/>
      <c r="P470" s="31"/>
      <c r="Q470" s="31"/>
      <c r="R470" s="31"/>
      <c r="S470" s="31"/>
      <c r="T470" s="31"/>
      <c r="W470" s="28"/>
    </row>
    <row r="471" ht="15.75" hidden="1" customHeight="1" outlineLevel="1">
      <c r="D471" s="7"/>
      <c r="E471" s="7"/>
      <c r="F471" s="7"/>
      <c r="G471" s="7"/>
      <c r="I471" s="7" t="s">
        <v>2192</v>
      </c>
      <c r="J471" s="30" t="s">
        <v>3131</v>
      </c>
      <c r="K471" s="288"/>
      <c r="L471" s="191"/>
      <c r="P471" s="31"/>
      <c r="Q471" s="31"/>
      <c r="R471" s="31"/>
      <c r="S471" s="31"/>
      <c r="T471" s="31"/>
      <c r="W471" s="28"/>
    </row>
    <row r="472" ht="15.75" hidden="1" customHeight="1" outlineLevel="1">
      <c r="D472" s="7"/>
      <c r="E472" s="7"/>
      <c r="F472" s="7"/>
      <c r="G472" s="7"/>
      <c r="I472" s="7" t="s">
        <v>2196</v>
      </c>
      <c r="J472" s="30" t="s">
        <v>3132</v>
      </c>
      <c r="K472" s="288"/>
      <c r="L472" s="191"/>
      <c r="P472" s="31"/>
      <c r="Q472" s="31"/>
      <c r="R472" s="31"/>
      <c r="S472" s="31"/>
      <c r="T472" s="31"/>
      <c r="W472" s="28"/>
    </row>
    <row r="473" ht="15.75" hidden="1" customHeight="1" outlineLevel="1">
      <c r="D473" s="7"/>
      <c r="E473" s="7"/>
      <c r="F473" s="7"/>
      <c r="G473" s="7"/>
      <c r="H473" s="7"/>
      <c r="I473" s="7" t="s">
        <v>2200</v>
      </c>
      <c r="J473" s="30" t="s">
        <v>3235</v>
      </c>
      <c r="K473" s="288"/>
      <c r="L473" s="191"/>
      <c r="P473" s="31"/>
      <c r="Q473" s="31"/>
      <c r="R473" s="31"/>
      <c r="S473" s="31"/>
      <c r="T473" s="31"/>
      <c r="W473" s="28"/>
    </row>
    <row r="474" ht="15.75" hidden="1" customHeight="1" outlineLevel="1">
      <c r="D474" s="7"/>
      <c r="E474" s="7" t="s">
        <v>2307</v>
      </c>
      <c r="F474" s="7" t="s">
        <v>2226</v>
      </c>
      <c r="G474" s="7" t="s">
        <v>2310</v>
      </c>
      <c r="H474" s="7"/>
      <c r="I474" s="7"/>
      <c r="J474" s="30" t="s">
        <v>3252</v>
      </c>
      <c r="K474" s="288"/>
      <c r="L474" s="191"/>
      <c r="M474" s="2">
        <v>1.0</v>
      </c>
      <c r="N474" s="2">
        <v>1.0</v>
      </c>
      <c r="P474" s="31"/>
      <c r="Q474" s="31"/>
      <c r="R474" s="31"/>
      <c r="S474" s="31"/>
      <c r="T474" s="31"/>
      <c r="W474" s="28"/>
    </row>
    <row r="475" ht="15.75" hidden="1" customHeight="1" outlineLevel="1">
      <c r="D475" s="7"/>
      <c r="E475" s="7"/>
      <c r="F475" s="7"/>
      <c r="G475" s="7"/>
      <c r="H475" s="7"/>
      <c r="I475" s="7" t="s">
        <v>2313</v>
      </c>
      <c r="J475" s="30" t="s">
        <v>3253</v>
      </c>
      <c r="K475" s="288"/>
      <c r="L475" s="191"/>
      <c r="P475" s="31"/>
      <c r="Q475" s="31"/>
      <c r="R475" s="31"/>
      <c r="S475" s="31"/>
      <c r="T475" s="31"/>
      <c r="W475" s="28"/>
    </row>
    <row r="476" ht="15.75" hidden="1" customHeight="1" outlineLevel="1">
      <c r="D476" s="7"/>
      <c r="E476" s="7"/>
      <c r="F476" s="7"/>
      <c r="G476" s="7"/>
      <c r="H476" s="7"/>
      <c r="I476" s="7" t="s">
        <v>2316</v>
      </c>
      <c r="J476" s="30" t="s">
        <v>3254</v>
      </c>
      <c r="K476" s="288"/>
      <c r="L476" s="191"/>
      <c r="P476" s="31"/>
      <c r="Q476" s="31"/>
      <c r="R476" s="31"/>
      <c r="S476" s="31"/>
      <c r="T476" s="31"/>
      <c r="W476" s="28"/>
    </row>
    <row r="477" ht="15.75" hidden="1" customHeight="1" outlineLevel="1">
      <c r="D477" s="7"/>
      <c r="E477" s="7" t="s">
        <v>3255</v>
      </c>
      <c r="F477" s="7" t="s">
        <v>2226</v>
      </c>
      <c r="G477" s="7" t="s">
        <v>3256</v>
      </c>
      <c r="H477" s="7"/>
      <c r="I477" s="7"/>
      <c r="J477" s="30" t="s">
        <v>3257</v>
      </c>
      <c r="K477" s="288"/>
      <c r="L477" s="191"/>
      <c r="M477" s="2">
        <v>1.0</v>
      </c>
      <c r="N477" s="2">
        <v>2.0</v>
      </c>
      <c r="P477" s="31"/>
      <c r="Q477" s="31"/>
      <c r="R477" s="31"/>
      <c r="S477" s="31"/>
      <c r="T477" s="31"/>
      <c r="W477" s="28"/>
    </row>
    <row r="478" ht="15.75" hidden="1" customHeight="1" outlineLevel="1">
      <c r="D478" s="7"/>
      <c r="E478" s="7"/>
      <c r="F478" s="7"/>
      <c r="G478" s="7"/>
      <c r="H478" s="7"/>
      <c r="I478" s="7" t="s">
        <v>2240</v>
      </c>
      <c r="J478" s="30"/>
      <c r="K478" s="288"/>
      <c r="L478" s="191"/>
      <c r="P478" s="31"/>
      <c r="Q478" s="31"/>
      <c r="R478" s="31"/>
      <c r="S478" s="31"/>
      <c r="T478" s="31"/>
      <c r="W478" s="28"/>
    </row>
    <row r="479" ht="15.75" hidden="1" customHeight="1" outlineLevel="1">
      <c r="D479" s="7"/>
      <c r="E479" s="7" t="s">
        <v>3258</v>
      </c>
      <c r="F479" s="7" t="s">
        <v>2226</v>
      </c>
      <c r="G479" s="7" t="s">
        <v>3259</v>
      </c>
      <c r="H479" s="7"/>
      <c r="I479" s="7"/>
      <c r="J479" s="30" t="s">
        <v>3260</v>
      </c>
      <c r="K479" s="288"/>
      <c r="L479" s="191"/>
      <c r="M479" s="2">
        <v>1.0</v>
      </c>
      <c r="N479" s="2">
        <v>2.0</v>
      </c>
      <c r="P479" s="31"/>
      <c r="Q479" s="31"/>
      <c r="R479" s="31"/>
      <c r="S479" s="31"/>
      <c r="T479" s="31"/>
      <c r="W479" s="28"/>
    </row>
    <row r="480" ht="15.75" hidden="1" customHeight="1" outlineLevel="1">
      <c r="D480" s="7"/>
      <c r="E480" s="7"/>
      <c r="F480" s="7"/>
      <c r="G480" s="7"/>
      <c r="H480" s="7"/>
      <c r="I480" s="7" t="s">
        <v>3246</v>
      </c>
      <c r="J480" s="30"/>
      <c r="K480" s="288"/>
      <c r="L480" s="191"/>
      <c r="P480" s="31"/>
      <c r="Q480" s="31"/>
      <c r="R480" s="31"/>
      <c r="S480" s="31"/>
      <c r="T480" s="31"/>
      <c r="W480" s="28"/>
    </row>
    <row r="481" ht="15.75" hidden="1" customHeight="1" outlineLevel="1">
      <c r="D481" s="7"/>
      <c r="E481" s="7" t="s">
        <v>3261</v>
      </c>
      <c r="F481" s="7" t="s">
        <v>2180</v>
      </c>
      <c r="G481" s="7" t="s">
        <v>2912</v>
      </c>
      <c r="H481" s="7"/>
      <c r="I481" s="7"/>
      <c r="J481" s="30" t="s">
        <v>2487</v>
      </c>
      <c r="K481" s="288"/>
      <c r="L481" s="191"/>
      <c r="M481" s="2">
        <v>1.0</v>
      </c>
      <c r="N481" s="2">
        <v>1.0</v>
      </c>
      <c r="P481" s="31"/>
      <c r="Q481" s="31"/>
      <c r="R481" s="31"/>
      <c r="S481" s="31"/>
      <c r="T481" s="31"/>
      <c r="W481" s="28"/>
    </row>
    <row r="482" ht="15.75" hidden="1" customHeight="1" outlineLevel="1">
      <c r="D482" s="7"/>
      <c r="E482" s="7"/>
      <c r="F482" s="7"/>
      <c r="G482" s="7"/>
      <c r="H482" s="7"/>
      <c r="I482" s="7" t="s">
        <v>2494</v>
      </c>
      <c r="J482" s="30" t="s">
        <v>2495</v>
      </c>
      <c r="K482" s="288"/>
      <c r="L482" s="191"/>
      <c r="P482" s="31"/>
      <c r="Q482" s="31"/>
      <c r="R482" s="31"/>
      <c r="S482" s="31"/>
      <c r="T482" s="31"/>
      <c r="W482" s="28"/>
    </row>
    <row r="483" ht="15.75" hidden="1" customHeight="1" outlineLevel="1">
      <c r="D483" s="7"/>
      <c r="E483" s="7"/>
      <c r="F483" s="7"/>
      <c r="G483" s="7" t="s">
        <v>2916</v>
      </c>
      <c r="H483" s="7"/>
      <c r="I483" s="7"/>
      <c r="J483" s="30"/>
      <c r="K483" s="288"/>
      <c r="L483" s="191"/>
      <c r="P483" s="31"/>
      <c r="Q483" s="31"/>
      <c r="R483" s="31"/>
      <c r="S483" s="31"/>
      <c r="T483" s="31"/>
      <c r="W483" s="28"/>
    </row>
    <row r="484" ht="15.75" hidden="1" customHeight="1" outlineLevel="1">
      <c r="D484" s="7"/>
      <c r="E484" s="7"/>
      <c r="F484" s="7"/>
      <c r="G484" s="7"/>
      <c r="H484" s="7"/>
      <c r="I484" s="7" t="s">
        <v>2514</v>
      </c>
      <c r="J484" s="30" t="s">
        <v>3262</v>
      </c>
      <c r="K484" s="288"/>
      <c r="L484" s="191"/>
      <c r="P484" s="31"/>
      <c r="Q484" s="31"/>
      <c r="R484" s="31"/>
      <c r="S484" s="31"/>
      <c r="T484" s="31"/>
      <c r="W484" s="28"/>
    </row>
    <row r="485" ht="15.75" customHeight="1" collapsed="1">
      <c r="A485" s="7" t="s">
        <v>3263</v>
      </c>
      <c r="B485" s="2" t="s">
        <v>3264</v>
      </c>
      <c r="C485" s="7" t="str">
        <f>A485&amp;"_"&amp;B485</f>
        <v>WW-0129_Industrial Wastewater Treatment with COD data (US)</v>
      </c>
      <c r="D485" s="7"/>
      <c r="E485" s="7"/>
      <c r="F485" s="7"/>
      <c r="G485" s="7"/>
      <c r="H485" s="7"/>
      <c r="I485" s="7"/>
      <c r="J485" s="30"/>
      <c r="K485" s="288"/>
      <c r="L485" s="191"/>
      <c r="M485" s="2"/>
      <c r="N485" s="2"/>
      <c r="O485" s="2"/>
      <c r="P485" s="31"/>
      <c r="Q485" s="31"/>
      <c r="R485" s="31"/>
      <c r="S485" s="31"/>
      <c r="T485" s="31"/>
      <c r="U485" s="2"/>
      <c r="V485" s="2"/>
      <c r="W485" s="28"/>
      <c r="X485" s="2"/>
      <c r="Y485" s="2"/>
      <c r="Z485" s="2"/>
      <c r="AA485" s="2"/>
      <c r="AB485" s="2"/>
      <c r="AC485" s="2"/>
      <c r="AD485" s="2"/>
      <c r="AE485" s="2"/>
      <c r="AF485" s="2"/>
      <c r="AG485" s="2"/>
      <c r="AH485" s="2"/>
      <c r="AI485" s="2"/>
      <c r="AJ485" s="2"/>
      <c r="AK485" s="2"/>
    </row>
    <row r="486" ht="15.75" hidden="1" customHeight="1" outlineLevel="1">
      <c r="D486" s="7"/>
      <c r="E486" s="7" t="s">
        <v>2179</v>
      </c>
      <c r="F486" s="7" t="s">
        <v>2180</v>
      </c>
      <c r="G486" s="7" t="s">
        <v>2183</v>
      </c>
      <c r="H486" s="7"/>
      <c r="I486" s="7"/>
      <c r="J486" s="30" t="s">
        <v>3250</v>
      </c>
      <c r="K486" s="288"/>
      <c r="L486" s="191"/>
      <c r="M486" s="2">
        <v>2.0</v>
      </c>
      <c r="N486" s="2">
        <v>2.0</v>
      </c>
      <c r="P486" s="31"/>
      <c r="Q486" s="31"/>
      <c r="R486" s="31"/>
      <c r="S486" s="31"/>
      <c r="T486" s="31"/>
      <c r="W486" s="28"/>
    </row>
    <row r="487" ht="15.75" hidden="1" customHeight="1" outlineLevel="1">
      <c r="D487" s="7"/>
      <c r="E487" s="7"/>
      <c r="F487" s="7"/>
      <c r="G487" s="7"/>
      <c r="I487" s="7" t="s">
        <v>2187</v>
      </c>
      <c r="J487" s="30" t="s">
        <v>3130</v>
      </c>
      <c r="K487" s="288"/>
      <c r="L487" s="191"/>
      <c r="P487" s="31"/>
      <c r="Q487" s="31"/>
      <c r="R487" s="31"/>
      <c r="S487" s="31"/>
      <c r="T487" s="31"/>
      <c r="W487" s="28"/>
    </row>
    <row r="488" ht="15.75" hidden="1" customHeight="1" outlineLevel="1">
      <c r="D488" s="7"/>
      <c r="E488" s="7"/>
      <c r="F488" s="7"/>
      <c r="G488" s="7"/>
      <c r="H488" s="7"/>
      <c r="I488" s="7" t="s">
        <v>2192</v>
      </c>
      <c r="J488" s="30" t="s">
        <v>3131</v>
      </c>
      <c r="K488" s="288"/>
      <c r="L488" s="191"/>
      <c r="P488" s="31"/>
      <c r="Q488" s="31"/>
      <c r="R488" s="31"/>
      <c r="S488" s="31"/>
      <c r="T488" s="31"/>
      <c r="W488" s="28"/>
    </row>
    <row r="489" ht="15.75" hidden="1" customHeight="1" outlineLevel="1">
      <c r="D489" s="7"/>
      <c r="E489" s="7"/>
      <c r="F489" s="7"/>
      <c r="G489" s="7"/>
      <c r="H489" s="7"/>
      <c r="I489" s="7" t="s">
        <v>2196</v>
      </c>
      <c r="J489" s="30" t="s">
        <v>3132</v>
      </c>
      <c r="K489" s="288"/>
      <c r="L489" s="191"/>
      <c r="P489" s="31"/>
      <c r="Q489" s="31"/>
      <c r="R489" s="31"/>
      <c r="S489" s="31"/>
      <c r="T489" s="31"/>
      <c r="W489" s="28"/>
    </row>
    <row r="490" ht="15.75" hidden="1" customHeight="1" outlineLevel="1">
      <c r="D490" s="7"/>
      <c r="E490" s="7"/>
      <c r="F490" s="7"/>
      <c r="G490" s="7"/>
      <c r="H490" s="7"/>
      <c r="I490" s="7" t="s">
        <v>2200</v>
      </c>
      <c r="J490" s="30" t="s">
        <v>3235</v>
      </c>
      <c r="K490" s="288"/>
      <c r="L490" s="191"/>
      <c r="P490" s="31"/>
      <c r="Q490" s="31"/>
      <c r="R490" s="31"/>
      <c r="S490" s="31"/>
      <c r="T490" s="31"/>
      <c r="W490" s="28"/>
    </row>
    <row r="491" ht="15.75" hidden="1" customHeight="1" outlineLevel="1">
      <c r="D491" s="7"/>
      <c r="E491" s="7" t="s">
        <v>2225</v>
      </c>
      <c r="F491" s="2" t="s">
        <v>2226</v>
      </c>
      <c r="G491" s="7" t="s">
        <v>2229</v>
      </c>
      <c r="I491" s="7"/>
      <c r="J491" s="30" t="s">
        <v>3251</v>
      </c>
      <c r="K491" s="288"/>
      <c r="L491" s="191"/>
      <c r="M491" s="2">
        <v>3.0</v>
      </c>
      <c r="N491" s="2">
        <v>3.0</v>
      </c>
      <c r="P491" s="31"/>
      <c r="Q491" s="31"/>
      <c r="R491" s="31"/>
      <c r="S491" s="31"/>
      <c r="T491" s="31"/>
      <c r="W491" s="28"/>
    </row>
    <row r="492" ht="15.75" hidden="1" customHeight="1" outlineLevel="1">
      <c r="D492" s="7"/>
      <c r="E492" s="7"/>
      <c r="F492" s="7"/>
      <c r="G492" s="7"/>
      <c r="I492" s="7" t="s">
        <v>2187</v>
      </c>
      <c r="J492" s="30" t="s">
        <v>3130</v>
      </c>
      <c r="K492" s="288"/>
      <c r="L492" s="191"/>
      <c r="P492" s="31"/>
      <c r="Q492" s="31"/>
      <c r="R492" s="31"/>
      <c r="S492" s="31"/>
      <c r="T492" s="31"/>
      <c r="W492" s="28"/>
    </row>
    <row r="493" ht="15.75" hidden="1" customHeight="1" outlineLevel="1">
      <c r="D493" s="7"/>
      <c r="E493" s="7"/>
      <c r="F493" s="7"/>
      <c r="G493" s="7"/>
      <c r="I493" s="7" t="s">
        <v>2192</v>
      </c>
      <c r="J493" s="30" t="s">
        <v>3131</v>
      </c>
      <c r="K493" s="288"/>
      <c r="L493" s="191"/>
      <c r="P493" s="31"/>
      <c r="Q493" s="31"/>
      <c r="R493" s="31"/>
      <c r="S493" s="31"/>
      <c r="T493" s="31"/>
      <c r="W493" s="28"/>
    </row>
    <row r="494" ht="15.75" hidden="1" customHeight="1" outlineLevel="1">
      <c r="D494" s="7"/>
      <c r="E494" s="7"/>
      <c r="F494" s="7"/>
      <c r="G494" s="7"/>
      <c r="I494" s="7" t="s">
        <v>2196</v>
      </c>
      <c r="J494" s="30" t="s">
        <v>3132</v>
      </c>
      <c r="K494" s="288"/>
      <c r="L494" s="191"/>
      <c r="P494" s="31"/>
      <c r="Q494" s="31"/>
      <c r="R494" s="31"/>
      <c r="S494" s="31"/>
      <c r="T494" s="31"/>
      <c r="W494" s="28"/>
    </row>
    <row r="495" ht="15.75" hidden="1" customHeight="1" outlineLevel="1">
      <c r="D495" s="7"/>
      <c r="E495" s="7"/>
      <c r="F495" s="7"/>
      <c r="G495" s="7"/>
      <c r="H495" s="7"/>
      <c r="I495" s="7" t="s">
        <v>2200</v>
      </c>
      <c r="J495" s="30" t="s">
        <v>3235</v>
      </c>
      <c r="K495" s="288"/>
      <c r="L495" s="191"/>
      <c r="P495" s="31"/>
      <c r="Q495" s="31"/>
      <c r="R495" s="31"/>
      <c r="S495" s="31"/>
      <c r="T495" s="31"/>
      <c r="W495" s="28"/>
    </row>
    <row r="496" ht="15.75" hidden="1" customHeight="1" outlineLevel="1">
      <c r="D496" s="7"/>
      <c r="E496" s="7" t="s">
        <v>2307</v>
      </c>
      <c r="F496" s="7" t="s">
        <v>2226</v>
      </c>
      <c r="G496" s="7" t="s">
        <v>2310</v>
      </c>
      <c r="H496" s="7"/>
      <c r="I496" s="7"/>
      <c r="J496" s="30" t="s">
        <v>3252</v>
      </c>
      <c r="K496" s="288"/>
      <c r="L496" s="191"/>
      <c r="M496" s="2">
        <v>1.0</v>
      </c>
      <c r="N496" s="2">
        <v>1.0</v>
      </c>
      <c r="P496" s="31"/>
      <c r="Q496" s="31"/>
      <c r="R496" s="31"/>
      <c r="S496" s="31"/>
      <c r="T496" s="31"/>
      <c r="W496" s="28"/>
    </row>
    <row r="497" ht="15.75" hidden="1" customHeight="1" outlineLevel="1">
      <c r="D497" s="7"/>
      <c r="E497" s="7"/>
      <c r="F497" s="7"/>
      <c r="G497" s="7"/>
      <c r="H497" s="7"/>
      <c r="I497" s="7" t="s">
        <v>2313</v>
      </c>
      <c r="J497" s="30" t="s">
        <v>3253</v>
      </c>
      <c r="K497" s="288"/>
      <c r="L497" s="191"/>
      <c r="P497" s="31"/>
      <c r="Q497" s="31"/>
      <c r="R497" s="31"/>
      <c r="S497" s="31"/>
      <c r="T497" s="31"/>
      <c r="W497" s="28"/>
    </row>
    <row r="498" ht="15.75" hidden="1" customHeight="1" outlineLevel="1">
      <c r="D498" s="7"/>
      <c r="E498" s="7"/>
      <c r="F498" s="7"/>
      <c r="G498" s="7"/>
      <c r="H498" s="7"/>
      <c r="I498" s="7" t="s">
        <v>2316</v>
      </c>
      <c r="J498" s="30" t="s">
        <v>3254</v>
      </c>
      <c r="K498" s="288"/>
      <c r="L498" s="191"/>
      <c r="P498" s="31"/>
      <c r="Q498" s="31"/>
      <c r="R498" s="31"/>
      <c r="S498" s="31"/>
      <c r="T498" s="31"/>
      <c r="W498" s="28"/>
    </row>
    <row r="499" ht="15.75" hidden="1" customHeight="1" outlineLevel="1">
      <c r="D499" s="7"/>
      <c r="E499" s="7" t="s">
        <v>3255</v>
      </c>
      <c r="F499" s="7" t="s">
        <v>2226</v>
      </c>
      <c r="G499" s="7" t="s">
        <v>3256</v>
      </c>
      <c r="H499" s="7"/>
      <c r="I499" s="7"/>
      <c r="J499" s="30" t="s">
        <v>3257</v>
      </c>
      <c r="K499" s="288"/>
      <c r="L499" s="191"/>
      <c r="M499" s="2">
        <v>1.0</v>
      </c>
      <c r="N499" s="2">
        <v>2.0</v>
      </c>
      <c r="P499" s="31"/>
      <c r="Q499" s="31"/>
      <c r="R499" s="31"/>
      <c r="S499" s="31"/>
      <c r="T499" s="31"/>
      <c r="W499" s="28"/>
    </row>
    <row r="500" ht="15.75" hidden="1" customHeight="1" outlineLevel="1">
      <c r="D500" s="7"/>
      <c r="E500" s="7"/>
      <c r="F500" s="7"/>
      <c r="G500" s="7"/>
      <c r="H500" s="7"/>
      <c r="I500" s="7" t="s">
        <v>2240</v>
      </c>
      <c r="J500" s="30"/>
      <c r="K500" s="288"/>
      <c r="L500" s="191"/>
      <c r="P500" s="31"/>
      <c r="Q500" s="31"/>
      <c r="R500" s="31"/>
      <c r="S500" s="31"/>
      <c r="T500" s="31"/>
      <c r="W500" s="28"/>
    </row>
    <row r="501" ht="15.75" hidden="1" customHeight="1" outlineLevel="1">
      <c r="D501" s="7"/>
      <c r="E501" s="7" t="s">
        <v>3258</v>
      </c>
      <c r="F501" s="7" t="s">
        <v>2226</v>
      </c>
      <c r="G501" s="7" t="s">
        <v>3259</v>
      </c>
      <c r="H501" s="7"/>
      <c r="I501" s="7"/>
      <c r="J501" s="30" t="s">
        <v>3260</v>
      </c>
      <c r="K501" s="288"/>
      <c r="L501" s="191"/>
      <c r="M501" s="2">
        <v>1.0</v>
      </c>
      <c r="N501" s="2">
        <v>2.0</v>
      </c>
      <c r="P501" s="31"/>
      <c r="Q501" s="31"/>
      <c r="R501" s="31"/>
      <c r="S501" s="31"/>
      <c r="T501" s="31"/>
      <c r="W501" s="28"/>
    </row>
    <row r="502" ht="15.75" hidden="1" customHeight="1" outlineLevel="1">
      <c r="D502" s="7"/>
      <c r="E502" s="7"/>
      <c r="F502" s="7"/>
      <c r="G502" s="7"/>
      <c r="H502" s="7"/>
      <c r="I502" s="7" t="s">
        <v>3246</v>
      </c>
      <c r="J502" s="30"/>
      <c r="K502" s="288"/>
      <c r="L502" s="191"/>
      <c r="P502" s="31"/>
      <c r="Q502" s="31"/>
      <c r="R502" s="31"/>
      <c r="S502" s="31"/>
      <c r="T502" s="31"/>
      <c r="W502" s="28"/>
    </row>
    <row r="503" ht="15.75" hidden="1" customHeight="1" outlineLevel="1">
      <c r="D503" s="7"/>
      <c r="E503" s="7" t="s">
        <v>3265</v>
      </c>
      <c r="F503" s="7" t="s">
        <v>2180</v>
      </c>
      <c r="G503" s="7" t="s">
        <v>2912</v>
      </c>
      <c r="H503" s="7"/>
      <c r="I503" s="7"/>
      <c r="J503" s="30" t="s">
        <v>2487</v>
      </c>
      <c r="K503" s="288"/>
      <c r="L503" s="191"/>
      <c r="M503" s="2">
        <v>1.0</v>
      </c>
      <c r="N503" s="2">
        <v>1.0</v>
      </c>
      <c r="P503" s="31"/>
      <c r="Q503" s="31"/>
      <c r="R503" s="31"/>
      <c r="S503" s="31"/>
      <c r="T503" s="31"/>
      <c r="W503" s="28"/>
    </row>
    <row r="504" ht="15.75" hidden="1" customHeight="1" outlineLevel="1">
      <c r="D504" s="7"/>
      <c r="E504" s="7"/>
      <c r="F504" s="7"/>
      <c r="G504" s="7"/>
      <c r="H504" s="7"/>
      <c r="I504" s="7" t="s">
        <v>2494</v>
      </c>
      <c r="J504" s="30" t="s">
        <v>2495</v>
      </c>
      <c r="K504" s="288"/>
      <c r="L504" s="191"/>
      <c r="P504" s="31"/>
      <c r="Q504" s="31"/>
      <c r="R504" s="31"/>
      <c r="S504" s="31"/>
      <c r="T504" s="31"/>
      <c r="W504" s="28"/>
    </row>
    <row r="505" ht="15.75" hidden="1" customHeight="1" outlineLevel="1">
      <c r="D505" s="7"/>
      <c r="E505" s="7"/>
      <c r="F505" s="7"/>
      <c r="G505" s="7" t="s">
        <v>2919</v>
      </c>
      <c r="H505" s="7"/>
      <c r="I505" s="7"/>
      <c r="J505" s="30"/>
      <c r="K505" s="288"/>
      <c r="L505" s="191"/>
      <c r="P505" s="31"/>
      <c r="Q505" s="31"/>
      <c r="R505" s="31"/>
      <c r="S505" s="31"/>
      <c r="T505" s="31"/>
      <c r="W505" s="28"/>
    </row>
    <row r="506" ht="15.75" hidden="1" customHeight="1" outlineLevel="1">
      <c r="D506" s="7"/>
      <c r="E506" s="7"/>
      <c r="F506" s="7"/>
      <c r="G506" s="7"/>
      <c r="H506" s="7" t="str">
        <f>DM!A6</f>
        <v>DM103</v>
      </c>
      <c r="I506" s="7" t="s">
        <v>2500</v>
      </c>
      <c r="J506" s="30"/>
      <c r="K506" s="288"/>
      <c r="L506" s="191"/>
      <c r="P506" s="31"/>
      <c r="Q506" s="31"/>
      <c r="R506" s="31"/>
      <c r="S506" s="31"/>
      <c r="T506" s="31"/>
      <c r="W506" s="28"/>
    </row>
    <row r="507" ht="15.75" hidden="1" customHeight="1" outlineLevel="1">
      <c r="A507" s="7"/>
      <c r="B507" s="2"/>
      <c r="C507" s="7"/>
      <c r="D507" s="7"/>
      <c r="E507" s="7"/>
      <c r="F507" s="7"/>
      <c r="G507" s="7"/>
      <c r="H507" s="7" t="str">
        <f>DM!A7</f>
        <v>DM104</v>
      </c>
      <c r="I507" s="7" t="s">
        <v>2502</v>
      </c>
      <c r="J507" s="30"/>
      <c r="K507" s="288"/>
      <c r="L507" s="191"/>
      <c r="P507" s="31"/>
      <c r="Q507" s="31"/>
      <c r="R507" s="31"/>
      <c r="S507" s="31"/>
      <c r="T507" s="31"/>
      <c r="W507" s="28"/>
    </row>
    <row r="508" ht="15.75" hidden="1" customHeight="1" outlineLevel="1">
      <c r="A508" s="7"/>
      <c r="B508" s="2"/>
      <c r="C508" s="7"/>
      <c r="D508" s="7"/>
      <c r="E508" s="7"/>
      <c r="F508" s="7"/>
      <c r="G508" s="7"/>
      <c r="H508" s="7" t="str">
        <f t="shared" ref="H508:H510" si="1">H507</f>
        <v>DM104</v>
      </c>
      <c r="I508" s="7" t="s">
        <v>2503</v>
      </c>
      <c r="J508" s="30"/>
      <c r="K508" s="288"/>
      <c r="L508" s="191"/>
      <c r="P508" s="31"/>
      <c r="Q508" s="31"/>
      <c r="R508" s="31"/>
      <c r="S508" s="31"/>
      <c r="T508" s="31"/>
      <c r="W508" s="28"/>
    </row>
    <row r="509" ht="15.75" hidden="1" customHeight="1" outlineLevel="1">
      <c r="A509" s="7"/>
      <c r="B509" s="2"/>
      <c r="C509" s="7"/>
      <c r="D509" s="7"/>
      <c r="E509" s="7"/>
      <c r="F509" s="7"/>
      <c r="G509" s="7"/>
      <c r="H509" s="7" t="str">
        <f t="shared" si="1"/>
        <v>DM104</v>
      </c>
      <c r="I509" s="7" t="s">
        <v>2490</v>
      </c>
      <c r="J509" s="30"/>
      <c r="K509" s="288"/>
      <c r="L509" s="191"/>
      <c r="P509" s="31"/>
      <c r="Q509" s="31"/>
      <c r="R509" s="31"/>
      <c r="S509" s="31"/>
      <c r="T509" s="31"/>
      <c r="W509" s="28"/>
    </row>
    <row r="510" ht="15.75" hidden="1" customHeight="1" outlineLevel="1">
      <c r="A510" s="7"/>
      <c r="B510" s="2"/>
      <c r="C510" s="7"/>
      <c r="D510" s="7"/>
      <c r="E510" s="7"/>
      <c r="F510" s="7"/>
      <c r="G510" s="7"/>
      <c r="H510" s="7" t="str">
        <f t="shared" si="1"/>
        <v>DM104</v>
      </c>
      <c r="I510" s="7" t="s">
        <v>2504</v>
      </c>
      <c r="J510" s="30"/>
      <c r="K510" s="288"/>
      <c r="L510" s="191"/>
      <c r="P510" s="31"/>
      <c r="Q510" s="31"/>
      <c r="R510" s="31"/>
      <c r="S510" s="31"/>
      <c r="T510" s="31"/>
      <c r="W510" s="28"/>
    </row>
    <row r="511" ht="15.75" customHeight="1" collapsed="1">
      <c r="A511" s="7" t="s">
        <v>3266</v>
      </c>
      <c r="B511" s="7" t="s">
        <v>3267</v>
      </c>
      <c r="C511" s="7" t="str">
        <f>A511&amp;"_"&amp;B511</f>
        <v>WW-0130_Industrial Wastewater Effluent Treatment Process (US)</v>
      </c>
      <c r="D511" s="7"/>
      <c r="E511" s="7"/>
      <c r="F511" s="7"/>
      <c r="G511" s="7"/>
      <c r="H511" s="7"/>
      <c r="I511" s="7"/>
      <c r="J511" s="30"/>
      <c r="K511" s="288"/>
      <c r="L511" s="191"/>
      <c r="M511" s="2"/>
      <c r="N511" s="2"/>
      <c r="O511" s="2"/>
      <c r="P511" s="31"/>
      <c r="Q511" s="31"/>
      <c r="R511" s="31"/>
      <c r="S511" s="31"/>
      <c r="T511" s="31"/>
      <c r="U511" s="2"/>
      <c r="V511" s="2"/>
      <c r="W511" s="28"/>
      <c r="X511" s="2"/>
      <c r="Y511" s="2"/>
      <c r="Z511" s="2"/>
      <c r="AA511" s="2"/>
      <c r="AB511" s="2"/>
      <c r="AC511" s="2"/>
      <c r="AD511" s="2"/>
      <c r="AE511" s="2"/>
      <c r="AF511" s="2"/>
      <c r="AG511" s="2"/>
      <c r="AH511" s="2"/>
      <c r="AI511" s="2"/>
      <c r="AJ511" s="2"/>
      <c r="AK511" s="2"/>
    </row>
    <row r="512" ht="15.75" hidden="1" customHeight="1" outlineLevel="1">
      <c r="A512" s="7"/>
      <c r="B512" s="2"/>
      <c r="D512" s="7"/>
      <c r="E512" s="7" t="s">
        <v>2179</v>
      </c>
      <c r="F512" s="7" t="s">
        <v>2180</v>
      </c>
      <c r="G512" s="7" t="s">
        <v>2183</v>
      </c>
      <c r="H512" s="7"/>
      <c r="I512" s="7"/>
      <c r="J512" s="30" t="s">
        <v>3250</v>
      </c>
      <c r="K512" s="288"/>
      <c r="L512" s="191"/>
      <c r="P512" s="31"/>
      <c r="Q512" s="31"/>
      <c r="R512" s="31"/>
      <c r="S512" s="31"/>
      <c r="T512" s="31"/>
      <c r="W512" s="28"/>
    </row>
    <row r="513" ht="15.75" hidden="1" customHeight="1" outlineLevel="1">
      <c r="A513" s="7"/>
      <c r="B513" s="2"/>
      <c r="D513" s="7"/>
      <c r="E513" s="7"/>
      <c r="F513" s="7"/>
      <c r="G513" s="7"/>
      <c r="I513" s="7" t="s">
        <v>2187</v>
      </c>
      <c r="J513" s="30" t="s">
        <v>3130</v>
      </c>
      <c r="K513" s="288"/>
      <c r="L513" s="191"/>
      <c r="P513" s="31"/>
      <c r="Q513" s="31"/>
      <c r="R513" s="31"/>
      <c r="S513" s="31"/>
      <c r="T513" s="31"/>
      <c r="W513" s="28"/>
    </row>
    <row r="514" ht="15.75" hidden="1" customHeight="1" outlineLevel="1">
      <c r="A514" s="7"/>
      <c r="B514" s="2"/>
      <c r="D514" s="7"/>
      <c r="E514" s="7"/>
      <c r="F514" s="7"/>
      <c r="G514" s="7"/>
      <c r="H514" s="7"/>
      <c r="I514" s="7" t="s">
        <v>2192</v>
      </c>
      <c r="J514" s="30" t="s">
        <v>3131</v>
      </c>
      <c r="K514" s="288"/>
      <c r="L514" s="191"/>
      <c r="P514" s="31"/>
      <c r="Q514" s="31"/>
      <c r="R514" s="31"/>
      <c r="S514" s="31"/>
      <c r="T514" s="31"/>
      <c r="W514" s="28"/>
    </row>
    <row r="515" ht="15.75" hidden="1" customHeight="1" outlineLevel="1">
      <c r="A515" s="7"/>
      <c r="B515" s="2"/>
      <c r="D515" s="7"/>
      <c r="E515" s="7"/>
      <c r="F515" s="7"/>
      <c r="G515" s="7"/>
      <c r="H515" s="7"/>
      <c r="I515" s="7" t="s">
        <v>2196</v>
      </c>
      <c r="J515" s="30" t="s">
        <v>3132</v>
      </c>
      <c r="K515" s="288"/>
      <c r="L515" s="191"/>
      <c r="P515" s="31"/>
      <c r="Q515" s="31"/>
      <c r="R515" s="31"/>
      <c r="S515" s="31"/>
      <c r="T515" s="31"/>
      <c r="W515" s="28"/>
    </row>
    <row r="516" ht="15.75" hidden="1" customHeight="1" outlineLevel="1">
      <c r="A516" s="7"/>
      <c r="B516" s="2"/>
      <c r="D516" s="7"/>
      <c r="E516" s="7"/>
      <c r="F516" s="7"/>
      <c r="G516" s="7"/>
      <c r="H516" s="7"/>
      <c r="I516" s="7" t="s">
        <v>2200</v>
      </c>
      <c r="J516" s="30" t="s">
        <v>3235</v>
      </c>
      <c r="K516" s="288"/>
      <c r="L516" s="191"/>
      <c r="P516" s="31"/>
      <c r="Q516" s="31"/>
      <c r="R516" s="31"/>
      <c r="S516" s="31"/>
      <c r="T516" s="31"/>
      <c r="W516" s="28"/>
    </row>
    <row r="517" ht="15.75" hidden="1" customHeight="1" outlineLevel="1">
      <c r="A517" s="7"/>
      <c r="B517" s="2"/>
      <c r="D517" s="7"/>
      <c r="E517" s="7" t="s">
        <v>2225</v>
      </c>
      <c r="F517" s="2" t="s">
        <v>2226</v>
      </c>
      <c r="G517" s="7" t="s">
        <v>2229</v>
      </c>
      <c r="I517" s="7"/>
      <c r="J517" s="30" t="s">
        <v>3251</v>
      </c>
      <c r="K517" s="288"/>
      <c r="L517" s="191"/>
      <c r="P517" s="31"/>
      <c r="Q517" s="31"/>
      <c r="R517" s="31"/>
      <c r="S517" s="31"/>
      <c r="T517" s="31"/>
      <c r="W517" s="28"/>
    </row>
    <row r="518" ht="15.75" hidden="1" customHeight="1" outlineLevel="1">
      <c r="A518" s="7"/>
      <c r="B518" s="2"/>
      <c r="D518" s="7"/>
      <c r="E518" s="7"/>
      <c r="F518" s="7"/>
      <c r="G518" s="7"/>
      <c r="I518" s="7" t="s">
        <v>2187</v>
      </c>
      <c r="J518" s="30" t="s">
        <v>3130</v>
      </c>
      <c r="K518" s="288"/>
      <c r="L518" s="191"/>
      <c r="P518" s="31"/>
      <c r="Q518" s="31"/>
      <c r="R518" s="31"/>
      <c r="S518" s="31"/>
      <c r="T518" s="31"/>
      <c r="W518" s="28"/>
    </row>
    <row r="519" ht="15.75" hidden="1" customHeight="1" outlineLevel="1">
      <c r="A519" s="7"/>
      <c r="B519" s="2"/>
      <c r="D519" s="7"/>
      <c r="E519" s="7"/>
      <c r="F519" s="7"/>
      <c r="G519" s="7"/>
      <c r="I519" s="7" t="s">
        <v>2192</v>
      </c>
      <c r="J519" s="30" t="s">
        <v>3131</v>
      </c>
      <c r="K519" s="288"/>
      <c r="L519" s="191"/>
      <c r="P519" s="31"/>
      <c r="Q519" s="31"/>
      <c r="R519" s="31"/>
      <c r="S519" s="31"/>
      <c r="T519" s="31"/>
      <c r="W519" s="28"/>
    </row>
    <row r="520" ht="15.75" hidden="1" customHeight="1" outlineLevel="1">
      <c r="A520" s="7"/>
      <c r="B520" s="2"/>
      <c r="D520" s="7"/>
      <c r="E520" s="7"/>
      <c r="F520" s="7"/>
      <c r="G520" s="7"/>
      <c r="I520" s="7" t="s">
        <v>2196</v>
      </c>
      <c r="J520" s="30" t="s">
        <v>3132</v>
      </c>
      <c r="K520" s="288"/>
      <c r="L520" s="191"/>
      <c r="P520" s="31"/>
      <c r="Q520" s="31"/>
      <c r="R520" s="31"/>
      <c r="S520" s="31"/>
      <c r="T520" s="31"/>
      <c r="W520" s="28"/>
    </row>
    <row r="521" ht="15.75" hidden="1" customHeight="1" outlineLevel="1">
      <c r="A521" s="7"/>
      <c r="B521" s="2"/>
      <c r="D521" s="7"/>
      <c r="E521" s="7"/>
      <c r="F521" s="7"/>
      <c r="G521" s="7"/>
      <c r="H521" s="7"/>
      <c r="I521" s="7" t="s">
        <v>2200</v>
      </c>
      <c r="J521" s="30" t="s">
        <v>3235</v>
      </c>
      <c r="K521" s="288"/>
      <c r="L521" s="191"/>
      <c r="P521" s="31"/>
      <c r="Q521" s="31"/>
      <c r="R521" s="31"/>
      <c r="S521" s="31"/>
      <c r="T521" s="31"/>
      <c r="W521" s="28"/>
    </row>
    <row r="522" ht="15.75" hidden="1" customHeight="1" outlineLevel="1">
      <c r="A522" s="7"/>
      <c r="B522" s="2"/>
      <c r="D522" s="7"/>
      <c r="E522" s="7" t="s">
        <v>2307</v>
      </c>
      <c r="F522" s="7" t="s">
        <v>2226</v>
      </c>
      <c r="G522" s="7" t="s">
        <v>2310</v>
      </c>
      <c r="H522" s="7"/>
      <c r="I522" s="7"/>
      <c r="J522" s="30" t="s">
        <v>3252</v>
      </c>
      <c r="K522" s="288"/>
      <c r="L522" s="191"/>
      <c r="P522" s="31"/>
      <c r="Q522" s="31"/>
      <c r="R522" s="31"/>
      <c r="S522" s="31"/>
      <c r="T522" s="31"/>
      <c r="W522" s="28"/>
    </row>
    <row r="523" ht="15.75" hidden="1" customHeight="1" outlineLevel="1">
      <c r="A523" s="7"/>
      <c r="B523" s="2"/>
      <c r="D523" s="7"/>
      <c r="E523" s="7"/>
      <c r="F523" s="7"/>
      <c r="G523" s="7"/>
      <c r="H523" s="7"/>
      <c r="I523" s="7" t="s">
        <v>2313</v>
      </c>
      <c r="J523" s="30" t="s">
        <v>3253</v>
      </c>
      <c r="K523" s="288"/>
      <c r="L523" s="191"/>
      <c r="P523" s="31"/>
      <c r="Q523" s="31"/>
      <c r="R523" s="31"/>
      <c r="S523" s="31"/>
      <c r="T523" s="31"/>
      <c r="W523" s="28"/>
    </row>
    <row r="524" ht="15.75" hidden="1" customHeight="1" outlineLevel="1">
      <c r="A524" s="7"/>
      <c r="B524" s="2"/>
      <c r="D524" s="7"/>
      <c r="E524" s="7"/>
      <c r="F524" s="7"/>
      <c r="G524" s="7"/>
      <c r="H524" s="7"/>
      <c r="I524" s="7" t="s">
        <v>2316</v>
      </c>
      <c r="J524" s="30" t="s">
        <v>3254</v>
      </c>
      <c r="K524" s="288"/>
      <c r="L524" s="191"/>
      <c r="P524" s="31"/>
      <c r="Q524" s="31"/>
      <c r="R524" s="31"/>
      <c r="S524" s="31"/>
      <c r="T524" s="31"/>
      <c r="W524" s="28"/>
    </row>
    <row r="525" ht="15.75" hidden="1" customHeight="1" outlineLevel="1">
      <c r="A525" s="7"/>
      <c r="B525" s="2"/>
      <c r="D525" s="7"/>
      <c r="E525" s="7" t="s">
        <v>3240</v>
      </c>
      <c r="F525" s="7" t="s">
        <v>2226</v>
      </c>
      <c r="G525" s="7" t="s">
        <v>3241</v>
      </c>
      <c r="H525" s="7"/>
      <c r="I525" s="7"/>
      <c r="J525" s="30" t="s">
        <v>3257</v>
      </c>
      <c r="K525" s="288"/>
      <c r="L525" s="191"/>
      <c r="P525" s="31"/>
      <c r="Q525" s="31"/>
      <c r="R525" s="31"/>
      <c r="S525" s="31"/>
      <c r="T525" s="31"/>
      <c r="W525" s="28"/>
    </row>
    <row r="526" ht="15.75" hidden="1" customHeight="1" outlineLevel="1">
      <c r="A526" s="7"/>
      <c r="B526" s="2"/>
      <c r="D526" s="7"/>
      <c r="E526" s="7"/>
      <c r="F526" s="7"/>
      <c r="G526" s="7"/>
      <c r="H526" s="7"/>
      <c r="I526" s="7" t="s">
        <v>2240</v>
      </c>
      <c r="J526" s="30"/>
      <c r="K526" s="288"/>
      <c r="L526" s="191"/>
      <c r="P526" s="31"/>
      <c r="Q526" s="31"/>
      <c r="R526" s="31"/>
      <c r="S526" s="31"/>
      <c r="T526" s="31"/>
      <c r="W526" s="28"/>
    </row>
    <row r="527" ht="15.75" hidden="1" customHeight="1" outlineLevel="1">
      <c r="A527" s="7"/>
      <c r="B527" s="2"/>
      <c r="D527" s="7"/>
      <c r="E527" s="7" t="s">
        <v>3243</v>
      </c>
      <c r="F527" s="7" t="s">
        <v>2226</v>
      </c>
      <c r="G527" s="7" t="s">
        <v>3244</v>
      </c>
      <c r="H527" s="7"/>
      <c r="I527" s="7"/>
      <c r="J527" s="30" t="s">
        <v>3260</v>
      </c>
      <c r="K527" s="288"/>
      <c r="L527" s="191"/>
      <c r="P527" s="31"/>
      <c r="Q527" s="31"/>
      <c r="R527" s="31"/>
      <c r="S527" s="31"/>
      <c r="T527" s="31"/>
      <c r="W527" s="28"/>
    </row>
    <row r="528" ht="15.75" hidden="1" customHeight="1" outlineLevel="1">
      <c r="A528" s="7"/>
      <c r="B528" s="2"/>
      <c r="D528" s="7"/>
      <c r="E528" s="7"/>
      <c r="F528" s="7"/>
      <c r="G528" s="7"/>
      <c r="H528" s="7"/>
      <c r="I528" s="7" t="s">
        <v>3246</v>
      </c>
      <c r="J528" s="30"/>
      <c r="K528" s="288"/>
      <c r="L528" s="191"/>
      <c r="P528" s="31"/>
      <c r="Q528" s="31"/>
      <c r="R528" s="31"/>
      <c r="S528" s="31"/>
      <c r="T528" s="31"/>
      <c r="W528" s="28"/>
    </row>
    <row r="529" ht="15.75" hidden="1" customHeight="1" outlineLevel="1">
      <c r="A529" s="7"/>
      <c r="B529" s="2"/>
      <c r="C529" s="7"/>
      <c r="D529" s="7"/>
      <c r="E529" s="7" t="s">
        <v>3268</v>
      </c>
      <c r="F529" s="7"/>
      <c r="G529" s="7" t="s">
        <v>2912</v>
      </c>
      <c r="H529" s="7"/>
      <c r="I529" s="7"/>
      <c r="J529" s="30"/>
      <c r="K529" s="288"/>
      <c r="L529" s="191"/>
      <c r="P529" s="31"/>
      <c r="Q529" s="31"/>
      <c r="R529" s="31"/>
      <c r="S529" s="31"/>
      <c r="T529" s="31"/>
      <c r="W529" s="28"/>
    </row>
    <row r="530" ht="15.75" hidden="1" customHeight="1" outlineLevel="1">
      <c r="A530" s="7"/>
      <c r="B530" s="2"/>
      <c r="C530" s="7"/>
      <c r="D530" s="7"/>
      <c r="E530" s="7"/>
      <c r="F530" s="7"/>
      <c r="G530" s="7"/>
      <c r="H530" s="7" t="str">
        <f>DM!A2</f>
        <v>DM101</v>
      </c>
      <c r="I530" s="7" t="s">
        <v>2494</v>
      </c>
      <c r="J530" s="30"/>
      <c r="K530" s="288"/>
      <c r="L530" s="191"/>
      <c r="P530" s="31"/>
      <c r="Q530" s="31"/>
      <c r="R530" s="31"/>
      <c r="S530" s="31"/>
      <c r="T530" s="31"/>
      <c r="W530" s="28"/>
    </row>
    <row r="531" ht="15.75" hidden="1" customHeight="1" outlineLevel="1">
      <c r="A531" s="7"/>
      <c r="B531" s="2"/>
      <c r="C531" s="7"/>
      <c r="D531" s="7"/>
      <c r="E531" s="7"/>
      <c r="F531" s="7"/>
      <c r="G531" s="7" t="s">
        <v>2931</v>
      </c>
      <c r="H531" s="7"/>
      <c r="I531" s="7"/>
      <c r="J531" s="30"/>
      <c r="K531" s="288"/>
      <c r="L531" s="191"/>
      <c r="P531" s="31"/>
      <c r="Q531" s="31"/>
      <c r="R531" s="31"/>
      <c r="S531" s="31"/>
      <c r="T531" s="31"/>
      <c r="W531" s="28"/>
    </row>
    <row r="532" ht="15.75" hidden="1" customHeight="1" outlineLevel="1">
      <c r="A532" s="7"/>
      <c r="B532" s="2"/>
      <c r="C532" s="7"/>
      <c r="D532" s="7"/>
      <c r="E532" s="7"/>
      <c r="F532" s="7"/>
      <c r="G532" s="7"/>
      <c r="H532" s="7" t="str">
        <f>DM!A32</f>
        <v>DM114</v>
      </c>
      <c r="I532" s="7" t="s">
        <v>2510</v>
      </c>
      <c r="J532" s="30"/>
      <c r="K532" s="288"/>
      <c r="L532" s="191"/>
      <c r="P532" s="31"/>
      <c r="Q532" s="31"/>
      <c r="R532" s="31"/>
      <c r="S532" s="31"/>
      <c r="T532" s="31"/>
      <c r="W532" s="28"/>
    </row>
    <row r="533" ht="15.75" hidden="1" customHeight="1" outlineLevel="1">
      <c r="A533" s="7"/>
      <c r="B533" s="2"/>
      <c r="C533" s="7"/>
      <c r="D533" s="7"/>
      <c r="E533" s="7"/>
      <c r="F533" s="7"/>
      <c r="G533" s="7"/>
      <c r="H533" s="7" t="str">
        <f>DM!A33</f>
        <v>DM115</v>
      </c>
      <c r="I533" s="7" t="s">
        <v>2512</v>
      </c>
      <c r="J533" s="30"/>
      <c r="K533" s="288"/>
      <c r="L533" s="191"/>
      <c r="P533" s="31"/>
      <c r="Q533" s="31"/>
      <c r="R533" s="31"/>
      <c r="S533" s="31"/>
      <c r="T533" s="31"/>
      <c r="W533" s="28"/>
    </row>
    <row r="534" ht="15.75" hidden="1" customHeight="1" outlineLevel="1">
      <c r="A534" s="7"/>
      <c r="B534" s="2"/>
      <c r="C534" s="7"/>
      <c r="D534" s="7"/>
      <c r="E534" s="7"/>
      <c r="F534" s="7"/>
      <c r="G534" s="7"/>
      <c r="H534" s="7" t="str">
        <f t="shared" ref="H534:H536" si="2">H533</f>
        <v>DM115</v>
      </c>
      <c r="I534" s="7" t="s">
        <v>2513</v>
      </c>
      <c r="J534" s="30"/>
      <c r="K534" s="288"/>
      <c r="L534" s="191"/>
      <c r="P534" s="31"/>
      <c r="Q534" s="31"/>
      <c r="R534" s="31"/>
      <c r="S534" s="31"/>
      <c r="T534" s="31"/>
      <c r="W534" s="28"/>
    </row>
    <row r="535" ht="15.75" hidden="1" customHeight="1" outlineLevel="1">
      <c r="A535" s="7"/>
      <c r="B535" s="2"/>
      <c r="C535" s="7"/>
      <c r="D535" s="7"/>
      <c r="E535" s="7"/>
      <c r="F535" s="7"/>
      <c r="G535" s="7"/>
      <c r="H535" s="7" t="str">
        <f t="shared" si="2"/>
        <v>DM115</v>
      </c>
      <c r="I535" s="7" t="s">
        <v>2514</v>
      </c>
      <c r="J535" s="30"/>
      <c r="K535" s="288"/>
      <c r="L535" s="191"/>
      <c r="P535" s="31"/>
      <c r="Q535" s="31"/>
      <c r="R535" s="31"/>
      <c r="S535" s="31"/>
      <c r="T535" s="31"/>
      <c r="W535" s="28"/>
    </row>
    <row r="536" ht="15.75" hidden="1" customHeight="1" outlineLevel="1">
      <c r="A536" s="7"/>
      <c r="B536" s="2"/>
      <c r="C536" s="7"/>
      <c r="D536" s="7"/>
      <c r="E536" s="7"/>
      <c r="F536" s="7"/>
      <c r="G536" s="7"/>
      <c r="H536" s="7" t="str">
        <f t="shared" si="2"/>
        <v>DM115</v>
      </c>
      <c r="I536" s="7" t="s">
        <v>2515</v>
      </c>
      <c r="J536" s="30"/>
      <c r="K536" s="288"/>
      <c r="L536" s="191"/>
      <c r="P536" s="31"/>
      <c r="Q536" s="31"/>
      <c r="R536" s="31"/>
      <c r="S536" s="31"/>
      <c r="T536" s="31"/>
      <c r="W536" s="28"/>
    </row>
    <row r="537" ht="15.75" hidden="1" customHeight="1" outlineLevel="1">
      <c r="A537" s="7"/>
      <c r="B537" s="2"/>
      <c r="C537" s="7"/>
      <c r="D537" s="7"/>
      <c r="E537" s="7"/>
      <c r="F537" s="7"/>
      <c r="G537" s="7"/>
      <c r="H537" s="7" t="str">
        <f>DM!A16</f>
        <v>DM107</v>
      </c>
      <c r="I537" s="7" t="s">
        <v>2514</v>
      </c>
      <c r="J537" s="30"/>
      <c r="K537" s="288"/>
      <c r="L537" s="191"/>
      <c r="P537" s="31"/>
      <c r="Q537" s="31"/>
      <c r="R537" s="31"/>
      <c r="S537" s="31"/>
      <c r="T537" s="31"/>
      <c r="W537" s="28"/>
    </row>
    <row r="538" ht="15.75" customHeight="1" collapsed="1">
      <c r="A538" s="7" t="s">
        <v>3269</v>
      </c>
      <c r="B538" s="7" t="s">
        <v>3270</v>
      </c>
      <c r="C538" s="7" t="str">
        <f>A538&amp;"_"&amp;B538</f>
        <v>WW-0131_Industrial Wastewater Effluent Treatment Process with 2-step COD Removal (US)</v>
      </c>
      <c r="D538" s="7"/>
      <c r="E538" s="7"/>
      <c r="F538" s="7"/>
      <c r="G538" s="7"/>
      <c r="H538" s="7"/>
      <c r="I538" s="7"/>
      <c r="J538" s="30"/>
      <c r="K538" s="288"/>
      <c r="L538" s="191"/>
      <c r="M538" s="2"/>
      <c r="N538" s="2"/>
      <c r="O538" s="2"/>
      <c r="P538" s="31"/>
      <c r="Q538" s="31"/>
      <c r="R538" s="31"/>
      <c r="S538" s="31"/>
      <c r="T538" s="31"/>
      <c r="U538" s="2"/>
      <c r="V538" s="2"/>
      <c r="W538" s="28"/>
      <c r="X538" s="2"/>
      <c r="Y538" s="2"/>
      <c r="Z538" s="2"/>
      <c r="AA538" s="2"/>
      <c r="AB538" s="2"/>
      <c r="AC538" s="2"/>
      <c r="AD538" s="2"/>
      <c r="AE538" s="2"/>
      <c r="AF538" s="2"/>
      <c r="AG538" s="2"/>
      <c r="AH538" s="2"/>
      <c r="AI538" s="2"/>
      <c r="AJ538" s="2"/>
      <c r="AK538" s="2"/>
    </row>
    <row r="539" ht="15.75" hidden="1" customHeight="1" outlineLevel="1">
      <c r="A539" s="7"/>
      <c r="B539" s="2"/>
      <c r="D539" s="7"/>
      <c r="E539" s="7" t="s">
        <v>2179</v>
      </c>
      <c r="F539" s="7" t="s">
        <v>2180</v>
      </c>
      <c r="G539" s="7" t="s">
        <v>2183</v>
      </c>
      <c r="H539" s="7"/>
      <c r="I539" s="7"/>
      <c r="J539" s="30" t="s">
        <v>3250</v>
      </c>
      <c r="K539" s="288"/>
      <c r="L539" s="191"/>
      <c r="M539" s="2">
        <v>2.0</v>
      </c>
      <c r="N539" s="2">
        <v>2.0</v>
      </c>
      <c r="P539" s="31"/>
      <c r="Q539" s="31"/>
      <c r="R539" s="31"/>
      <c r="S539" s="31"/>
      <c r="T539" s="31"/>
      <c r="W539" s="28"/>
    </row>
    <row r="540" ht="15.75" hidden="1" customHeight="1" outlineLevel="1">
      <c r="A540" s="7"/>
      <c r="B540" s="2"/>
      <c r="D540" s="7"/>
      <c r="E540" s="7"/>
      <c r="F540" s="7"/>
      <c r="G540" s="7"/>
      <c r="I540" s="7" t="s">
        <v>2187</v>
      </c>
      <c r="J540" s="30" t="s">
        <v>3130</v>
      </c>
      <c r="K540" s="288"/>
      <c r="L540" s="191"/>
      <c r="P540" s="31"/>
      <c r="Q540" s="31"/>
      <c r="R540" s="31"/>
      <c r="S540" s="31"/>
      <c r="T540" s="31"/>
      <c r="W540" s="28"/>
    </row>
    <row r="541" ht="15.75" hidden="1" customHeight="1" outlineLevel="1">
      <c r="A541" s="7"/>
      <c r="B541" s="2"/>
      <c r="D541" s="7"/>
      <c r="E541" s="7"/>
      <c r="F541" s="7"/>
      <c r="G541" s="7"/>
      <c r="H541" s="7"/>
      <c r="I541" s="7" t="s">
        <v>2192</v>
      </c>
      <c r="J541" s="30" t="s">
        <v>3131</v>
      </c>
      <c r="K541" s="288"/>
      <c r="L541" s="191"/>
      <c r="P541" s="31"/>
      <c r="Q541" s="31"/>
      <c r="R541" s="31"/>
      <c r="S541" s="31"/>
      <c r="T541" s="31"/>
      <c r="W541" s="28"/>
    </row>
    <row r="542" ht="15.75" hidden="1" customHeight="1" outlineLevel="1">
      <c r="A542" s="7"/>
      <c r="B542" s="2"/>
      <c r="D542" s="7"/>
      <c r="E542" s="7"/>
      <c r="F542" s="7"/>
      <c r="G542" s="7"/>
      <c r="H542" s="7"/>
      <c r="I542" s="7" t="s">
        <v>2196</v>
      </c>
      <c r="J542" s="30" t="s">
        <v>3132</v>
      </c>
      <c r="K542" s="288"/>
      <c r="L542" s="191"/>
      <c r="P542" s="31"/>
      <c r="Q542" s="31"/>
      <c r="R542" s="31"/>
      <c r="S542" s="31"/>
      <c r="T542" s="31"/>
      <c r="W542" s="28"/>
    </row>
    <row r="543" ht="15.75" hidden="1" customHeight="1" outlineLevel="1">
      <c r="A543" s="7"/>
      <c r="B543" s="2"/>
      <c r="D543" s="7"/>
      <c r="E543" s="7"/>
      <c r="F543" s="7"/>
      <c r="G543" s="7"/>
      <c r="H543" s="7"/>
      <c r="I543" s="7" t="s">
        <v>2200</v>
      </c>
      <c r="J543" s="30" t="s">
        <v>3235</v>
      </c>
      <c r="K543" s="288"/>
      <c r="L543" s="191"/>
      <c r="P543" s="31"/>
      <c r="Q543" s="31"/>
      <c r="R543" s="31"/>
      <c r="S543" s="31"/>
      <c r="T543" s="31"/>
      <c r="W543" s="28"/>
    </row>
    <row r="544" ht="15.75" hidden="1" customHeight="1" outlineLevel="1">
      <c r="A544" s="7"/>
      <c r="B544" s="2"/>
      <c r="D544" s="7"/>
      <c r="E544" s="7" t="s">
        <v>2225</v>
      </c>
      <c r="F544" s="2" t="s">
        <v>2226</v>
      </c>
      <c r="G544" s="7" t="s">
        <v>2229</v>
      </c>
      <c r="I544" s="7"/>
      <c r="J544" s="30" t="s">
        <v>3251</v>
      </c>
      <c r="K544" s="288"/>
      <c r="L544" s="191"/>
      <c r="M544" s="2">
        <v>3.0</v>
      </c>
      <c r="N544" s="2">
        <v>3.0</v>
      </c>
      <c r="P544" s="31"/>
      <c r="Q544" s="31"/>
      <c r="R544" s="31"/>
      <c r="S544" s="31"/>
      <c r="T544" s="31"/>
      <c r="W544" s="28"/>
    </row>
    <row r="545" ht="15.75" hidden="1" customHeight="1" outlineLevel="1">
      <c r="A545" s="7"/>
      <c r="B545" s="2"/>
      <c r="D545" s="7"/>
      <c r="E545" s="7"/>
      <c r="F545" s="7"/>
      <c r="G545" s="7"/>
      <c r="I545" s="7" t="s">
        <v>2187</v>
      </c>
      <c r="J545" s="30" t="s">
        <v>3130</v>
      </c>
      <c r="K545" s="288"/>
      <c r="L545" s="191"/>
      <c r="P545" s="31"/>
      <c r="Q545" s="31"/>
      <c r="R545" s="31"/>
      <c r="S545" s="31"/>
      <c r="T545" s="31"/>
      <c r="W545" s="28"/>
    </row>
    <row r="546" ht="15.75" hidden="1" customHeight="1" outlineLevel="1">
      <c r="A546" s="7"/>
      <c r="B546" s="2"/>
      <c r="D546" s="7"/>
      <c r="E546" s="7"/>
      <c r="F546" s="7"/>
      <c r="G546" s="7"/>
      <c r="I546" s="7" t="s">
        <v>2192</v>
      </c>
      <c r="J546" s="30" t="s">
        <v>3131</v>
      </c>
      <c r="K546" s="288"/>
      <c r="L546" s="191"/>
      <c r="P546" s="31"/>
      <c r="Q546" s="31"/>
      <c r="R546" s="31"/>
      <c r="S546" s="31"/>
      <c r="T546" s="31"/>
      <c r="W546" s="28"/>
    </row>
    <row r="547" ht="15.75" hidden="1" customHeight="1" outlineLevel="1">
      <c r="A547" s="7"/>
      <c r="B547" s="2"/>
      <c r="D547" s="7"/>
      <c r="E547" s="7"/>
      <c r="F547" s="7"/>
      <c r="G547" s="7"/>
      <c r="I547" s="7" t="s">
        <v>2196</v>
      </c>
      <c r="J547" s="30" t="s">
        <v>3132</v>
      </c>
      <c r="K547" s="288"/>
      <c r="L547" s="191"/>
      <c r="P547" s="31"/>
      <c r="Q547" s="31"/>
      <c r="R547" s="31"/>
      <c r="S547" s="31"/>
      <c r="T547" s="31"/>
      <c r="W547" s="28"/>
    </row>
    <row r="548" ht="15.75" hidden="1" customHeight="1" outlineLevel="1">
      <c r="A548" s="7"/>
      <c r="B548" s="2"/>
      <c r="D548" s="7"/>
      <c r="E548" s="7"/>
      <c r="F548" s="7"/>
      <c r="G548" s="7"/>
      <c r="H548" s="7"/>
      <c r="I548" s="7" t="s">
        <v>2200</v>
      </c>
      <c r="J548" s="30" t="s">
        <v>3235</v>
      </c>
      <c r="K548" s="288"/>
      <c r="L548" s="191"/>
      <c r="P548" s="31"/>
      <c r="Q548" s="31"/>
      <c r="R548" s="31"/>
      <c r="S548" s="31"/>
      <c r="T548" s="31"/>
      <c r="W548" s="28"/>
    </row>
    <row r="549" ht="15.75" hidden="1" customHeight="1" outlineLevel="1">
      <c r="A549" s="7"/>
      <c r="B549" s="2"/>
      <c r="D549" s="7"/>
      <c r="E549" s="7" t="s">
        <v>2307</v>
      </c>
      <c r="F549" s="7" t="s">
        <v>2226</v>
      </c>
      <c r="G549" s="7" t="s">
        <v>2310</v>
      </c>
      <c r="H549" s="7"/>
      <c r="I549" s="7"/>
      <c r="J549" s="30" t="s">
        <v>3252</v>
      </c>
      <c r="K549" s="288"/>
      <c r="L549" s="191"/>
      <c r="M549" s="2">
        <v>1.0</v>
      </c>
      <c r="N549" s="2">
        <v>1.0</v>
      </c>
      <c r="P549" s="31"/>
      <c r="Q549" s="31"/>
      <c r="R549" s="31"/>
      <c r="S549" s="31"/>
      <c r="T549" s="31"/>
      <c r="W549" s="28"/>
    </row>
    <row r="550" ht="15.75" hidden="1" customHeight="1" outlineLevel="1">
      <c r="A550" s="7"/>
      <c r="B550" s="2"/>
      <c r="D550" s="7"/>
      <c r="E550" s="7"/>
      <c r="F550" s="7"/>
      <c r="G550" s="7"/>
      <c r="H550" s="7"/>
      <c r="I550" s="7" t="s">
        <v>2313</v>
      </c>
      <c r="J550" s="30" t="s">
        <v>3253</v>
      </c>
      <c r="K550" s="288"/>
      <c r="L550" s="191"/>
      <c r="P550" s="31"/>
      <c r="Q550" s="31"/>
      <c r="R550" s="31"/>
      <c r="S550" s="31"/>
      <c r="T550" s="31"/>
      <c r="W550" s="28"/>
    </row>
    <row r="551" ht="15.75" hidden="1" customHeight="1" outlineLevel="1">
      <c r="A551" s="7"/>
      <c r="B551" s="2"/>
      <c r="D551" s="7"/>
      <c r="E551" s="7"/>
      <c r="F551" s="7"/>
      <c r="G551" s="7"/>
      <c r="H551" s="7"/>
      <c r="I551" s="7" t="s">
        <v>2316</v>
      </c>
      <c r="J551" s="30" t="s">
        <v>3254</v>
      </c>
      <c r="K551" s="288"/>
      <c r="L551" s="191"/>
      <c r="P551" s="31"/>
      <c r="Q551" s="31"/>
      <c r="R551" s="31"/>
      <c r="S551" s="31"/>
      <c r="T551" s="31"/>
      <c r="W551" s="28"/>
    </row>
    <row r="552" ht="15.75" hidden="1" customHeight="1" outlineLevel="1">
      <c r="A552" s="7"/>
      <c r="B552" s="2"/>
      <c r="D552" s="7"/>
      <c r="E552" s="7" t="s">
        <v>3255</v>
      </c>
      <c r="F552" s="7" t="s">
        <v>2226</v>
      </c>
      <c r="G552" s="7" t="s">
        <v>3256</v>
      </c>
      <c r="H552" s="7"/>
      <c r="I552" s="7"/>
      <c r="J552" s="30" t="s">
        <v>3257</v>
      </c>
      <c r="K552" s="288"/>
      <c r="L552" s="191"/>
      <c r="M552" s="2">
        <v>1.0</v>
      </c>
      <c r="N552" s="2">
        <v>2.0</v>
      </c>
      <c r="P552" s="31"/>
      <c r="Q552" s="31"/>
      <c r="R552" s="31"/>
      <c r="S552" s="31"/>
      <c r="T552" s="31"/>
      <c r="W552" s="28"/>
    </row>
    <row r="553" ht="15.75" hidden="1" customHeight="1" outlineLevel="1">
      <c r="A553" s="7"/>
      <c r="B553" s="2"/>
      <c r="D553" s="7"/>
      <c r="E553" s="7"/>
      <c r="F553" s="7"/>
      <c r="G553" s="7"/>
      <c r="H553" s="7"/>
      <c r="I553" s="7" t="s">
        <v>2240</v>
      </c>
      <c r="J553" s="30"/>
      <c r="K553" s="288"/>
      <c r="L553" s="191"/>
      <c r="P553" s="31"/>
      <c r="Q553" s="31"/>
      <c r="R553" s="31"/>
      <c r="S553" s="31"/>
      <c r="T553" s="31"/>
      <c r="W553" s="28"/>
    </row>
    <row r="554" ht="15.75" hidden="1" customHeight="1" outlineLevel="1">
      <c r="A554" s="7"/>
      <c r="B554" s="2"/>
      <c r="D554" s="7"/>
      <c r="E554" s="7" t="s">
        <v>3258</v>
      </c>
      <c r="F554" s="7" t="s">
        <v>2226</v>
      </c>
      <c r="G554" s="7" t="s">
        <v>3259</v>
      </c>
      <c r="H554" s="7"/>
      <c r="I554" s="7"/>
      <c r="J554" s="30" t="s">
        <v>3260</v>
      </c>
      <c r="K554" s="288"/>
      <c r="L554" s="191"/>
      <c r="M554" s="2">
        <v>1.0</v>
      </c>
      <c r="N554" s="2">
        <v>2.0</v>
      </c>
      <c r="P554" s="31"/>
      <c r="Q554" s="31"/>
      <c r="R554" s="31"/>
      <c r="S554" s="31"/>
      <c r="T554" s="31"/>
      <c r="W554" s="28"/>
    </row>
    <row r="555" ht="15.75" hidden="1" customHeight="1" outlineLevel="1">
      <c r="A555" s="7"/>
      <c r="B555" s="2"/>
      <c r="D555" s="7"/>
      <c r="E555" s="7"/>
      <c r="F555" s="7"/>
      <c r="G555" s="7"/>
      <c r="H555" s="7"/>
      <c r="I555" s="7" t="s">
        <v>3246</v>
      </c>
      <c r="J555" s="30"/>
      <c r="K555" s="288"/>
      <c r="L555" s="191"/>
      <c r="P555" s="31"/>
      <c r="Q555" s="31"/>
      <c r="R555" s="31"/>
      <c r="S555" s="31"/>
      <c r="T555" s="31"/>
      <c r="W555" s="28"/>
    </row>
    <row r="556" ht="15.75" hidden="1" customHeight="1" outlineLevel="1">
      <c r="A556" s="7"/>
      <c r="B556" s="2"/>
      <c r="C556" s="7"/>
      <c r="D556" s="7"/>
      <c r="E556" s="7" t="s">
        <v>3271</v>
      </c>
      <c r="F556" s="7"/>
      <c r="G556" s="7" t="s">
        <v>2912</v>
      </c>
      <c r="H556" s="7"/>
      <c r="I556" s="7"/>
      <c r="J556" s="30" t="s">
        <v>2487</v>
      </c>
      <c r="K556" s="288"/>
      <c r="L556" s="191"/>
      <c r="M556" s="2">
        <v>1.0</v>
      </c>
      <c r="N556" s="2">
        <v>1.0</v>
      </c>
      <c r="P556" s="31"/>
      <c r="Q556" s="31"/>
      <c r="R556" s="31"/>
      <c r="S556" s="31"/>
      <c r="T556" s="31"/>
      <c r="W556" s="28"/>
    </row>
    <row r="557" ht="15.75" hidden="1" customHeight="1" outlineLevel="1">
      <c r="A557" s="7"/>
      <c r="B557" s="2"/>
      <c r="C557" s="7"/>
      <c r="D557" s="7"/>
      <c r="E557" s="7"/>
      <c r="F557" s="7"/>
      <c r="G557" s="7"/>
      <c r="H557" s="7" t="str">
        <f>DM!A2</f>
        <v>DM101</v>
      </c>
      <c r="I557" s="7" t="s">
        <v>2494</v>
      </c>
      <c r="J557" s="30"/>
      <c r="K557" s="288"/>
      <c r="L557" s="191"/>
      <c r="P557" s="31"/>
      <c r="Q557" s="31"/>
      <c r="R557" s="31"/>
      <c r="S557" s="31"/>
      <c r="T557" s="31"/>
      <c r="W557" s="28"/>
    </row>
    <row r="558" ht="15.75" hidden="1" customHeight="1" outlineLevel="1">
      <c r="A558" s="7"/>
      <c r="B558" s="2"/>
      <c r="C558" s="7"/>
      <c r="D558" s="7"/>
      <c r="E558" s="7"/>
      <c r="F558" s="7"/>
      <c r="G558" s="7" t="s">
        <v>2945</v>
      </c>
      <c r="H558" s="7"/>
      <c r="I558" s="7"/>
      <c r="J558" s="30"/>
      <c r="K558" s="288"/>
      <c r="L558" s="191"/>
      <c r="P558" s="31"/>
      <c r="Q558" s="31"/>
      <c r="R558" s="31"/>
      <c r="S558" s="31"/>
      <c r="T558" s="31"/>
      <c r="W558" s="28"/>
    </row>
    <row r="559" ht="15.75" hidden="1" customHeight="1" outlineLevel="1">
      <c r="A559" s="7"/>
      <c r="B559" s="2"/>
      <c r="C559" s="7"/>
      <c r="D559" s="7"/>
      <c r="E559" s="7"/>
      <c r="F559" s="7"/>
      <c r="G559" s="7"/>
      <c r="H559" s="7"/>
      <c r="I559" s="7" t="s">
        <v>2510</v>
      </c>
      <c r="J559" s="30"/>
      <c r="K559" s="288"/>
      <c r="L559" s="191"/>
      <c r="P559" s="31"/>
      <c r="Q559" s="31"/>
      <c r="R559" s="31"/>
      <c r="S559" s="31"/>
      <c r="T559" s="31"/>
      <c r="W559" s="28"/>
    </row>
    <row r="560" ht="15.75" hidden="1" customHeight="1" outlineLevel="1">
      <c r="A560" s="7"/>
      <c r="B560" s="2"/>
      <c r="C560" s="7"/>
      <c r="D560" s="7"/>
      <c r="E560" s="7"/>
      <c r="F560" s="7"/>
      <c r="G560" s="7"/>
      <c r="H560" s="7"/>
      <c r="I560" s="7" t="s">
        <v>2512</v>
      </c>
      <c r="J560" s="30"/>
      <c r="K560" s="288"/>
      <c r="L560" s="191"/>
      <c r="P560" s="31"/>
      <c r="Q560" s="31"/>
      <c r="R560" s="31"/>
      <c r="S560" s="31"/>
      <c r="T560" s="31"/>
      <c r="W560" s="28"/>
    </row>
    <row r="561" ht="15.75" hidden="1" customHeight="1" outlineLevel="1">
      <c r="A561" s="7"/>
      <c r="B561" s="2"/>
      <c r="C561" s="7"/>
      <c r="D561" s="7"/>
      <c r="E561" s="7"/>
      <c r="F561" s="7"/>
      <c r="G561" s="7"/>
      <c r="H561" s="7"/>
      <c r="I561" s="7" t="s">
        <v>2513</v>
      </c>
      <c r="J561" s="30"/>
      <c r="K561" s="288"/>
      <c r="L561" s="191"/>
      <c r="P561" s="31"/>
      <c r="Q561" s="31"/>
      <c r="R561" s="31"/>
      <c r="S561" s="31"/>
      <c r="T561" s="31"/>
      <c r="W561" s="28"/>
    </row>
    <row r="562" ht="15.75" hidden="1" customHeight="1" outlineLevel="1">
      <c r="A562" s="7"/>
      <c r="B562" s="2"/>
      <c r="C562" s="7"/>
      <c r="D562" s="7"/>
      <c r="E562" s="7"/>
      <c r="F562" s="7"/>
      <c r="G562" s="7"/>
      <c r="H562" s="7"/>
      <c r="I562" s="7" t="s">
        <v>2514</v>
      </c>
      <c r="J562" s="30"/>
      <c r="K562" s="288"/>
      <c r="L562" s="191"/>
      <c r="P562" s="31"/>
      <c r="Q562" s="31"/>
      <c r="R562" s="31"/>
      <c r="S562" s="31"/>
      <c r="T562" s="31"/>
      <c r="W562" s="28"/>
    </row>
    <row r="563" ht="15.75" hidden="1" customHeight="1" outlineLevel="1">
      <c r="A563" s="7"/>
      <c r="B563" s="2"/>
      <c r="C563" s="7"/>
      <c r="D563" s="7"/>
      <c r="E563" s="7"/>
      <c r="F563" s="7"/>
      <c r="G563" s="7"/>
      <c r="H563" s="7"/>
      <c r="I563" s="7" t="s">
        <v>2515</v>
      </c>
      <c r="J563" s="30"/>
      <c r="K563" s="288"/>
      <c r="L563" s="191"/>
      <c r="P563" s="31"/>
      <c r="Q563" s="31"/>
      <c r="R563" s="31"/>
      <c r="S563" s="31"/>
      <c r="T563" s="31"/>
      <c r="W563" s="28"/>
    </row>
    <row r="564" ht="15.75" hidden="1" customHeight="1" outlineLevel="1">
      <c r="A564" s="7"/>
      <c r="B564" s="2"/>
      <c r="C564" s="7"/>
      <c r="D564" s="7"/>
      <c r="E564" s="7"/>
      <c r="F564" s="7"/>
      <c r="G564" s="7"/>
      <c r="H564" s="7"/>
      <c r="I564" s="7" t="s">
        <v>2514</v>
      </c>
      <c r="J564" s="30"/>
      <c r="K564" s="288"/>
      <c r="L564" s="191"/>
      <c r="P564" s="31"/>
      <c r="Q564" s="31"/>
      <c r="R564" s="31"/>
      <c r="S564" s="31"/>
      <c r="T564" s="31"/>
      <c r="W564" s="28"/>
    </row>
    <row r="565" ht="15.75" hidden="1" customHeight="1" outlineLevel="1">
      <c r="A565" s="7"/>
      <c r="B565" s="2"/>
      <c r="C565" s="7"/>
      <c r="D565" s="7"/>
      <c r="E565" s="7"/>
      <c r="F565" s="7"/>
      <c r="G565" s="7" t="s">
        <v>2949</v>
      </c>
      <c r="H565" s="7"/>
      <c r="I565" s="7"/>
      <c r="J565" s="30"/>
      <c r="K565" s="288"/>
      <c r="L565" s="191"/>
      <c r="P565" s="31"/>
      <c r="Q565" s="31"/>
      <c r="R565" s="31"/>
      <c r="S565" s="31"/>
      <c r="T565" s="31"/>
      <c r="W565" s="28"/>
    </row>
    <row r="566" ht="15.75" hidden="1" customHeight="1" outlineLevel="1">
      <c r="A566" s="7"/>
      <c r="B566" s="2"/>
      <c r="C566" s="7"/>
      <c r="D566" s="7"/>
      <c r="E566" s="7"/>
      <c r="F566" s="7"/>
      <c r="G566" s="7"/>
      <c r="H566" s="7"/>
      <c r="I566" s="7" t="s">
        <v>2510</v>
      </c>
      <c r="J566" s="30"/>
      <c r="K566" s="288"/>
      <c r="L566" s="191"/>
      <c r="P566" s="31"/>
      <c r="Q566" s="31"/>
      <c r="R566" s="31"/>
      <c r="S566" s="31"/>
      <c r="T566" s="31"/>
      <c r="W566" s="28"/>
    </row>
    <row r="567" ht="15.75" hidden="1" customHeight="1" outlineLevel="1">
      <c r="A567" s="7"/>
      <c r="B567" s="2"/>
      <c r="C567" s="7"/>
      <c r="D567" s="7"/>
      <c r="E567" s="7"/>
      <c r="F567" s="7"/>
      <c r="G567" s="7"/>
      <c r="H567" s="7"/>
      <c r="I567" s="7" t="s">
        <v>2512</v>
      </c>
      <c r="J567" s="30"/>
      <c r="K567" s="288"/>
      <c r="L567" s="191"/>
      <c r="P567" s="31"/>
      <c r="Q567" s="31"/>
      <c r="R567" s="31"/>
      <c r="S567" s="31"/>
      <c r="T567" s="31"/>
      <c r="W567" s="28"/>
    </row>
    <row r="568" ht="15.75" hidden="1" customHeight="1" outlineLevel="1">
      <c r="A568" s="7"/>
      <c r="B568" s="2"/>
      <c r="C568" s="7"/>
      <c r="D568" s="7"/>
      <c r="E568" s="7"/>
      <c r="F568" s="7"/>
      <c r="G568" s="7"/>
      <c r="H568" s="7"/>
      <c r="I568" s="7" t="s">
        <v>2513</v>
      </c>
      <c r="J568" s="30"/>
      <c r="K568" s="288"/>
      <c r="L568" s="191"/>
      <c r="P568" s="31"/>
      <c r="Q568" s="31"/>
      <c r="R568" s="31"/>
      <c r="S568" s="31"/>
      <c r="T568" s="31"/>
      <c r="W568" s="28"/>
    </row>
    <row r="569" ht="15.75" hidden="1" customHeight="1" outlineLevel="1">
      <c r="A569" s="7"/>
      <c r="B569" s="2"/>
      <c r="C569" s="7"/>
      <c r="D569" s="7"/>
      <c r="E569" s="7"/>
      <c r="F569" s="7"/>
      <c r="G569" s="7"/>
      <c r="H569" s="7"/>
      <c r="I569" s="7" t="s">
        <v>2514</v>
      </c>
      <c r="J569" s="30"/>
      <c r="K569" s="288"/>
      <c r="L569" s="191"/>
      <c r="P569" s="31"/>
      <c r="Q569" s="31"/>
      <c r="R569" s="31"/>
      <c r="S569" s="31"/>
      <c r="T569" s="31"/>
      <c r="W569" s="28"/>
    </row>
    <row r="570" ht="15.75" hidden="1" customHeight="1" outlineLevel="1">
      <c r="A570" s="7"/>
      <c r="B570" s="2"/>
      <c r="C570" s="7"/>
      <c r="D570" s="7"/>
      <c r="E570" s="7"/>
      <c r="F570" s="7"/>
      <c r="G570" s="7"/>
      <c r="H570" s="7"/>
      <c r="I570" s="7" t="s">
        <v>2515</v>
      </c>
      <c r="J570" s="30"/>
      <c r="K570" s="288"/>
      <c r="L570" s="191"/>
      <c r="P570" s="31"/>
      <c r="Q570" s="31"/>
      <c r="R570" s="31"/>
      <c r="S570" s="31"/>
      <c r="T570" s="31"/>
      <c r="W570" s="28"/>
    </row>
    <row r="571" ht="15.75" hidden="1" customHeight="1" outlineLevel="1">
      <c r="A571" s="7"/>
      <c r="B571" s="2"/>
      <c r="C571" s="7"/>
      <c r="D571" s="7"/>
      <c r="E571" s="7"/>
      <c r="F571" s="7"/>
      <c r="G571" s="7"/>
      <c r="H571" s="7"/>
      <c r="I571" s="7" t="s">
        <v>2514</v>
      </c>
      <c r="J571" s="30"/>
      <c r="K571" s="288"/>
      <c r="L571" s="191"/>
      <c r="P571" s="31"/>
      <c r="Q571" s="31"/>
      <c r="R571" s="31"/>
      <c r="S571" s="31"/>
      <c r="T571" s="31"/>
      <c r="W571" s="28"/>
    </row>
    <row r="572" ht="15.75" customHeight="1" collapsed="1">
      <c r="A572" s="7" t="s">
        <v>3272</v>
      </c>
      <c r="B572" s="7" t="s">
        <v>3273</v>
      </c>
      <c r="C572" s="7" t="str">
        <f>A572&amp;"_"&amp;B572</f>
        <v>WW-0132_Industrial Wastewater Effluent Treatment Process with 3-step COD Removal (US)</v>
      </c>
      <c r="D572" s="7"/>
      <c r="E572" s="7"/>
      <c r="F572" s="7"/>
      <c r="G572" s="7"/>
      <c r="H572" s="7"/>
      <c r="I572" s="7"/>
      <c r="J572" s="30"/>
      <c r="K572" s="288"/>
      <c r="L572" s="191"/>
      <c r="M572" s="2"/>
      <c r="N572" s="2"/>
      <c r="O572" s="2"/>
      <c r="P572" s="31"/>
      <c r="Q572" s="31"/>
      <c r="R572" s="31"/>
      <c r="S572" s="31"/>
      <c r="T572" s="31"/>
      <c r="U572" s="2"/>
      <c r="V572" s="2"/>
      <c r="W572" s="28"/>
      <c r="X572" s="2"/>
      <c r="Y572" s="2"/>
      <c r="Z572" s="2"/>
      <c r="AA572" s="2"/>
      <c r="AB572" s="2"/>
      <c r="AC572" s="2"/>
      <c r="AD572" s="2"/>
      <c r="AE572" s="2"/>
      <c r="AF572" s="2"/>
      <c r="AG572" s="2"/>
      <c r="AH572" s="2"/>
      <c r="AI572" s="2"/>
      <c r="AJ572" s="2"/>
      <c r="AK572" s="2"/>
    </row>
    <row r="573" ht="15.75" hidden="1" customHeight="1" outlineLevel="1">
      <c r="A573" s="7"/>
      <c r="B573" s="2"/>
      <c r="D573" s="7"/>
      <c r="E573" s="7" t="s">
        <v>2179</v>
      </c>
      <c r="F573" s="7" t="s">
        <v>2180</v>
      </c>
      <c r="G573" s="7" t="s">
        <v>2183</v>
      </c>
      <c r="H573" s="7"/>
      <c r="I573" s="7"/>
      <c r="J573" s="30" t="s">
        <v>3250</v>
      </c>
      <c r="K573" s="288"/>
      <c r="L573" s="191"/>
      <c r="M573" s="2">
        <v>2.0</v>
      </c>
      <c r="N573" s="2">
        <v>2.0</v>
      </c>
      <c r="P573" s="31"/>
      <c r="Q573" s="31"/>
      <c r="R573" s="31"/>
      <c r="S573" s="31"/>
      <c r="T573" s="31"/>
      <c r="W573" s="28"/>
    </row>
    <row r="574" ht="15.75" hidden="1" customHeight="1" outlineLevel="1">
      <c r="A574" s="7"/>
      <c r="B574" s="2"/>
      <c r="D574" s="7"/>
      <c r="E574" s="7"/>
      <c r="F574" s="7"/>
      <c r="G574" s="7"/>
      <c r="I574" s="7" t="s">
        <v>2187</v>
      </c>
      <c r="J574" s="30" t="s">
        <v>3130</v>
      </c>
      <c r="K574" s="288"/>
      <c r="L574" s="191"/>
      <c r="P574" s="31"/>
      <c r="Q574" s="31"/>
      <c r="R574" s="31"/>
      <c r="S574" s="31"/>
      <c r="T574" s="31"/>
      <c r="W574" s="28"/>
    </row>
    <row r="575" ht="15.75" hidden="1" customHeight="1" outlineLevel="1">
      <c r="A575" s="7"/>
      <c r="B575" s="2"/>
      <c r="D575" s="7"/>
      <c r="E575" s="7"/>
      <c r="F575" s="7"/>
      <c r="G575" s="7"/>
      <c r="H575" s="7"/>
      <c r="I575" s="7" t="s">
        <v>2192</v>
      </c>
      <c r="J575" s="30" t="s">
        <v>3131</v>
      </c>
      <c r="K575" s="288"/>
      <c r="L575" s="191"/>
      <c r="P575" s="31"/>
      <c r="Q575" s="31"/>
      <c r="R575" s="31"/>
      <c r="S575" s="31"/>
      <c r="T575" s="31"/>
      <c r="W575" s="28"/>
    </row>
    <row r="576" ht="15.75" hidden="1" customHeight="1" outlineLevel="1">
      <c r="A576" s="7"/>
      <c r="B576" s="2"/>
      <c r="D576" s="7"/>
      <c r="E576" s="7"/>
      <c r="F576" s="7"/>
      <c r="G576" s="7"/>
      <c r="H576" s="7"/>
      <c r="I576" s="7" t="s">
        <v>2196</v>
      </c>
      <c r="J576" s="30" t="s">
        <v>3132</v>
      </c>
      <c r="K576" s="288"/>
      <c r="L576" s="191"/>
      <c r="P576" s="31"/>
      <c r="Q576" s="31"/>
      <c r="R576" s="31"/>
      <c r="S576" s="31"/>
      <c r="T576" s="31"/>
      <c r="W576" s="28"/>
    </row>
    <row r="577" ht="15.75" hidden="1" customHeight="1" outlineLevel="1">
      <c r="A577" s="7"/>
      <c r="B577" s="2"/>
      <c r="D577" s="7"/>
      <c r="E577" s="7"/>
      <c r="F577" s="7"/>
      <c r="G577" s="7"/>
      <c r="H577" s="7"/>
      <c r="I577" s="7" t="s">
        <v>2200</v>
      </c>
      <c r="J577" s="30" t="s">
        <v>3235</v>
      </c>
      <c r="K577" s="288"/>
      <c r="L577" s="191"/>
      <c r="P577" s="31"/>
      <c r="Q577" s="31"/>
      <c r="R577" s="31"/>
      <c r="S577" s="31"/>
      <c r="T577" s="31"/>
      <c r="W577" s="28"/>
    </row>
    <row r="578" ht="15.75" hidden="1" customHeight="1" outlineLevel="1">
      <c r="A578" s="7"/>
      <c r="B578" s="2"/>
      <c r="D578" s="7"/>
      <c r="E578" s="7" t="s">
        <v>2225</v>
      </c>
      <c r="F578" s="2" t="s">
        <v>2226</v>
      </c>
      <c r="G578" s="7" t="s">
        <v>2229</v>
      </c>
      <c r="I578" s="7"/>
      <c r="J578" s="30" t="s">
        <v>3251</v>
      </c>
      <c r="K578" s="288"/>
      <c r="L578" s="191"/>
      <c r="M578" s="2">
        <v>3.0</v>
      </c>
      <c r="N578" s="2">
        <v>3.0</v>
      </c>
      <c r="P578" s="31"/>
      <c r="Q578" s="31"/>
      <c r="R578" s="31"/>
      <c r="S578" s="31"/>
      <c r="T578" s="31"/>
      <c r="W578" s="28"/>
    </row>
    <row r="579" ht="15.75" hidden="1" customHeight="1" outlineLevel="1">
      <c r="A579" s="7"/>
      <c r="B579" s="2"/>
      <c r="D579" s="7"/>
      <c r="E579" s="7"/>
      <c r="F579" s="7"/>
      <c r="G579" s="7"/>
      <c r="I579" s="7" t="s">
        <v>2187</v>
      </c>
      <c r="J579" s="30" t="s">
        <v>3130</v>
      </c>
      <c r="K579" s="288"/>
      <c r="L579" s="191"/>
      <c r="P579" s="31"/>
      <c r="Q579" s="31"/>
      <c r="R579" s="31"/>
      <c r="S579" s="31"/>
      <c r="T579" s="31"/>
      <c r="W579" s="28"/>
    </row>
    <row r="580" ht="15.75" hidden="1" customHeight="1" outlineLevel="1">
      <c r="A580" s="7"/>
      <c r="B580" s="2"/>
      <c r="D580" s="7"/>
      <c r="E580" s="7"/>
      <c r="F580" s="7"/>
      <c r="G580" s="7"/>
      <c r="I580" s="7" t="s">
        <v>2192</v>
      </c>
      <c r="J580" s="30" t="s">
        <v>3131</v>
      </c>
      <c r="K580" s="288"/>
      <c r="L580" s="191"/>
      <c r="P580" s="31"/>
      <c r="Q580" s="31"/>
      <c r="R580" s="31"/>
      <c r="S580" s="31"/>
      <c r="T580" s="31"/>
      <c r="W580" s="28"/>
    </row>
    <row r="581" ht="15.75" hidden="1" customHeight="1" outlineLevel="1">
      <c r="A581" s="7"/>
      <c r="B581" s="2"/>
      <c r="D581" s="7"/>
      <c r="E581" s="7"/>
      <c r="F581" s="7"/>
      <c r="G581" s="7"/>
      <c r="I581" s="7" t="s">
        <v>2196</v>
      </c>
      <c r="J581" s="30" t="s">
        <v>3132</v>
      </c>
      <c r="K581" s="288"/>
      <c r="L581" s="191"/>
      <c r="P581" s="31"/>
      <c r="Q581" s="31"/>
      <c r="R581" s="31"/>
      <c r="S581" s="31"/>
      <c r="T581" s="31"/>
      <c r="W581" s="28"/>
    </row>
    <row r="582" ht="15.75" hidden="1" customHeight="1" outlineLevel="1">
      <c r="A582" s="7"/>
      <c r="B582" s="2"/>
      <c r="D582" s="7"/>
      <c r="E582" s="7"/>
      <c r="F582" s="7"/>
      <c r="G582" s="7"/>
      <c r="H582" s="7"/>
      <c r="I582" s="7" t="s">
        <v>2200</v>
      </c>
      <c r="J582" s="30" t="s">
        <v>3235</v>
      </c>
      <c r="K582" s="288"/>
      <c r="L582" s="191"/>
      <c r="P582" s="31"/>
      <c r="Q582" s="31"/>
      <c r="R582" s="31"/>
      <c r="S582" s="31"/>
      <c r="T582" s="31"/>
      <c r="W582" s="28"/>
    </row>
    <row r="583" ht="15.75" hidden="1" customHeight="1" outlineLevel="1">
      <c r="A583" s="7"/>
      <c r="B583" s="2"/>
      <c r="D583" s="7"/>
      <c r="E583" s="7" t="s">
        <v>2307</v>
      </c>
      <c r="F583" s="7" t="s">
        <v>2226</v>
      </c>
      <c r="G583" s="7" t="s">
        <v>2310</v>
      </c>
      <c r="H583" s="7"/>
      <c r="I583" s="7"/>
      <c r="J583" s="30" t="s">
        <v>3252</v>
      </c>
      <c r="K583" s="288"/>
      <c r="L583" s="191"/>
      <c r="M583" s="2">
        <v>1.0</v>
      </c>
      <c r="N583" s="2">
        <v>1.0</v>
      </c>
      <c r="P583" s="31"/>
      <c r="Q583" s="31"/>
      <c r="R583" s="31"/>
      <c r="S583" s="31"/>
      <c r="T583" s="31"/>
      <c r="W583" s="28"/>
    </row>
    <row r="584" ht="15.75" hidden="1" customHeight="1" outlineLevel="1">
      <c r="A584" s="7"/>
      <c r="B584" s="2"/>
      <c r="D584" s="7"/>
      <c r="E584" s="7"/>
      <c r="F584" s="7"/>
      <c r="G584" s="7"/>
      <c r="H584" s="7"/>
      <c r="I584" s="7" t="s">
        <v>2313</v>
      </c>
      <c r="J584" s="30" t="s">
        <v>3253</v>
      </c>
      <c r="K584" s="288"/>
      <c r="L584" s="191"/>
      <c r="P584" s="31"/>
      <c r="Q584" s="31"/>
      <c r="R584" s="31"/>
      <c r="S584" s="31"/>
      <c r="T584" s="31"/>
      <c r="W584" s="28"/>
    </row>
    <row r="585" ht="15.75" hidden="1" customHeight="1" outlineLevel="1">
      <c r="A585" s="7"/>
      <c r="B585" s="2"/>
      <c r="D585" s="7"/>
      <c r="E585" s="7"/>
      <c r="F585" s="7"/>
      <c r="G585" s="7"/>
      <c r="H585" s="7"/>
      <c r="I585" s="7" t="s">
        <v>2316</v>
      </c>
      <c r="J585" s="30" t="s">
        <v>3254</v>
      </c>
      <c r="K585" s="288"/>
      <c r="L585" s="191"/>
      <c r="P585" s="31"/>
      <c r="Q585" s="31"/>
      <c r="R585" s="31"/>
      <c r="S585" s="31"/>
      <c r="T585" s="31"/>
      <c r="W585" s="28"/>
    </row>
    <row r="586" ht="15.75" hidden="1" customHeight="1" outlineLevel="1">
      <c r="A586" s="7"/>
      <c r="B586" s="2"/>
      <c r="D586" s="7"/>
      <c r="E586" s="7" t="s">
        <v>3255</v>
      </c>
      <c r="F586" s="7" t="s">
        <v>2226</v>
      </c>
      <c r="G586" s="7" t="s">
        <v>3256</v>
      </c>
      <c r="H586" s="7"/>
      <c r="I586" s="7"/>
      <c r="J586" s="30" t="s">
        <v>3257</v>
      </c>
      <c r="K586" s="288"/>
      <c r="L586" s="191"/>
      <c r="M586" s="2">
        <v>1.0</v>
      </c>
      <c r="N586" s="2">
        <v>2.0</v>
      </c>
      <c r="P586" s="31"/>
      <c r="Q586" s="31"/>
      <c r="R586" s="31"/>
      <c r="S586" s="31"/>
      <c r="T586" s="31"/>
      <c r="W586" s="28"/>
    </row>
    <row r="587" ht="15.75" hidden="1" customHeight="1" outlineLevel="1">
      <c r="A587" s="7"/>
      <c r="B587" s="2"/>
      <c r="D587" s="7"/>
      <c r="E587" s="7"/>
      <c r="F587" s="7"/>
      <c r="G587" s="7"/>
      <c r="H587" s="7"/>
      <c r="I587" s="7" t="s">
        <v>2240</v>
      </c>
      <c r="J587" s="30"/>
      <c r="K587" s="288"/>
      <c r="L587" s="191"/>
      <c r="P587" s="31"/>
      <c r="Q587" s="31"/>
      <c r="R587" s="31"/>
      <c r="S587" s="31"/>
      <c r="T587" s="31"/>
      <c r="W587" s="28"/>
    </row>
    <row r="588" ht="15.75" hidden="1" customHeight="1" outlineLevel="1">
      <c r="A588" s="7"/>
      <c r="B588" s="2"/>
      <c r="D588" s="7"/>
      <c r="E588" s="7" t="s">
        <v>3258</v>
      </c>
      <c r="F588" s="7" t="s">
        <v>2226</v>
      </c>
      <c r="G588" s="7" t="s">
        <v>3259</v>
      </c>
      <c r="H588" s="7"/>
      <c r="I588" s="7"/>
      <c r="J588" s="30" t="s">
        <v>3260</v>
      </c>
      <c r="K588" s="288"/>
      <c r="L588" s="191"/>
      <c r="M588" s="2">
        <v>1.0</v>
      </c>
      <c r="N588" s="2">
        <v>2.0</v>
      </c>
      <c r="P588" s="31"/>
      <c r="Q588" s="31"/>
      <c r="R588" s="31"/>
      <c r="S588" s="31"/>
      <c r="T588" s="31"/>
      <c r="W588" s="28"/>
    </row>
    <row r="589" ht="15.75" hidden="1" customHeight="1" outlineLevel="1">
      <c r="A589" s="7"/>
      <c r="B589" s="2"/>
      <c r="D589" s="7"/>
      <c r="E589" s="7"/>
      <c r="F589" s="7"/>
      <c r="G589" s="7"/>
      <c r="H589" s="7"/>
      <c r="I589" s="7" t="s">
        <v>3246</v>
      </c>
      <c r="J589" s="30"/>
      <c r="K589" s="288"/>
      <c r="L589" s="191"/>
      <c r="P589" s="31"/>
      <c r="Q589" s="31"/>
      <c r="R589" s="31"/>
      <c r="S589" s="31"/>
      <c r="T589" s="31"/>
      <c r="W589" s="28"/>
    </row>
    <row r="590" ht="15.75" hidden="1" customHeight="1" outlineLevel="1">
      <c r="A590" s="7"/>
      <c r="B590" s="2"/>
      <c r="C590" s="7"/>
      <c r="D590" s="7"/>
      <c r="E590" s="7" t="s">
        <v>3274</v>
      </c>
      <c r="F590" s="7" t="s">
        <v>2180</v>
      </c>
      <c r="G590" s="7" t="s">
        <v>2912</v>
      </c>
      <c r="H590" s="7"/>
      <c r="I590" s="7"/>
      <c r="J590" s="30" t="s">
        <v>2487</v>
      </c>
      <c r="K590" s="288"/>
      <c r="L590" s="191"/>
      <c r="M590" s="2">
        <v>1.0</v>
      </c>
      <c r="N590" s="2">
        <v>1.0</v>
      </c>
      <c r="P590" s="31"/>
      <c r="Q590" s="31"/>
      <c r="R590" s="31"/>
      <c r="S590" s="31"/>
      <c r="T590" s="31"/>
      <c r="W590" s="28"/>
    </row>
    <row r="591" ht="15.75" hidden="1" customHeight="1" outlineLevel="1">
      <c r="A591" s="7"/>
      <c r="B591" s="2"/>
      <c r="C591" s="7"/>
      <c r="D591" s="7"/>
      <c r="E591" s="7"/>
      <c r="F591" s="7"/>
      <c r="G591" s="7"/>
      <c r="H591" s="7" t="str">
        <f>DM!A2</f>
        <v>DM101</v>
      </c>
      <c r="I591" s="7" t="s">
        <v>2494</v>
      </c>
      <c r="J591" s="30"/>
      <c r="K591" s="288"/>
      <c r="L591" s="191"/>
      <c r="P591" s="31"/>
      <c r="Q591" s="31"/>
      <c r="R591" s="31"/>
      <c r="S591" s="31"/>
      <c r="T591" s="31"/>
      <c r="W591" s="28"/>
    </row>
    <row r="592" ht="15.75" hidden="1" customHeight="1" outlineLevel="1">
      <c r="A592" s="7"/>
      <c r="B592" s="2"/>
      <c r="C592" s="7"/>
      <c r="D592" s="7"/>
      <c r="E592" s="7"/>
      <c r="F592" s="7"/>
      <c r="G592" s="7" t="s">
        <v>2945</v>
      </c>
      <c r="H592" s="7"/>
      <c r="I592" s="7"/>
      <c r="J592" s="30"/>
      <c r="K592" s="288"/>
      <c r="L592" s="191"/>
      <c r="P592" s="31"/>
      <c r="Q592" s="31"/>
      <c r="R592" s="31"/>
      <c r="S592" s="31"/>
      <c r="T592" s="31"/>
      <c r="W592" s="28"/>
    </row>
    <row r="593" ht="15.75" hidden="1" customHeight="1" outlineLevel="1">
      <c r="A593" s="7"/>
      <c r="B593" s="2"/>
      <c r="C593" s="7"/>
      <c r="D593" s="7"/>
      <c r="E593" s="7"/>
      <c r="F593" s="7"/>
      <c r="G593" s="7"/>
      <c r="H593" s="7"/>
      <c r="I593" s="7" t="s">
        <v>2510</v>
      </c>
      <c r="J593" s="30"/>
      <c r="K593" s="288"/>
      <c r="L593" s="191"/>
      <c r="P593" s="31"/>
      <c r="Q593" s="31"/>
      <c r="R593" s="31"/>
      <c r="S593" s="31"/>
      <c r="T593" s="31"/>
      <c r="W593" s="28"/>
    </row>
    <row r="594" ht="15.75" hidden="1" customHeight="1" outlineLevel="1">
      <c r="A594" s="7"/>
      <c r="B594" s="2"/>
      <c r="C594" s="7"/>
      <c r="D594" s="7"/>
      <c r="E594" s="7"/>
      <c r="F594" s="7"/>
      <c r="G594" s="7"/>
      <c r="H594" s="7"/>
      <c r="I594" s="7" t="s">
        <v>2512</v>
      </c>
      <c r="J594" s="30"/>
      <c r="K594" s="288"/>
      <c r="L594" s="191"/>
      <c r="P594" s="31"/>
      <c r="Q594" s="31"/>
      <c r="R594" s="31"/>
      <c r="S594" s="31"/>
      <c r="T594" s="31"/>
      <c r="W594" s="28"/>
    </row>
    <row r="595" ht="15.75" hidden="1" customHeight="1" outlineLevel="1">
      <c r="A595" s="7"/>
      <c r="B595" s="2"/>
      <c r="C595" s="7"/>
      <c r="D595" s="7"/>
      <c r="E595" s="7"/>
      <c r="F595" s="7"/>
      <c r="G595" s="7"/>
      <c r="H595" s="7"/>
      <c r="I595" s="7" t="s">
        <v>2513</v>
      </c>
      <c r="J595" s="30"/>
      <c r="K595" s="288"/>
      <c r="L595" s="191"/>
      <c r="P595" s="31"/>
      <c r="Q595" s="31"/>
      <c r="R595" s="31"/>
      <c r="S595" s="31"/>
      <c r="T595" s="31"/>
      <c r="W595" s="28"/>
    </row>
    <row r="596" ht="15.75" hidden="1" customHeight="1" outlineLevel="1">
      <c r="A596" s="7"/>
      <c r="B596" s="2"/>
      <c r="C596" s="7"/>
      <c r="D596" s="7"/>
      <c r="E596" s="7"/>
      <c r="F596" s="7"/>
      <c r="G596" s="7"/>
      <c r="H596" s="7"/>
      <c r="I596" s="7" t="s">
        <v>2514</v>
      </c>
      <c r="J596" s="30"/>
      <c r="K596" s="288"/>
      <c r="L596" s="191"/>
      <c r="P596" s="31"/>
      <c r="Q596" s="31"/>
      <c r="R596" s="31"/>
      <c r="S596" s="31"/>
      <c r="T596" s="31"/>
      <c r="W596" s="28"/>
    </row>
    <row r="597" ht="15.75" hidden="1" customHeight="1" outlineLevel="1">
      <c r="A597" s="7"/>
      <c r="B597" s="2"/>
      <c r="C597" s="7"/>
      <c r="D597" s="7"/>
      <c r="E597" s="7"/>
      <c r="F597" s="7"/>
      <c r="G597" s="7"/>
      <c r="H597" s="7"/>
      <c r="I597" s="7" t="s">
        <v>2515</v>
      </c>
      <c r="J597" s="30"/>
      <c r="K597" s="288"/>
      <c r="L597" s="191"/>
      <c r="P597" s="31"/>
      <c r="Q597" s="31"/>
      <c r="R597" s="31"/>
      <c r="S597" s="31"/>
      <c r="T597" s="31"/>
      <c r="W597" s="28"/>
    </row>
    <row r="598" ht="15.75" hidden="1" customHeight="1" outlineLevel="1">
      <c r="A598" s="7"/>
      <c r="B598" s="2"/>
      <c r="C598" s="7"/>
      <c r="D598" s="7"/>
      <c r="E598" s="7"/>
      <c r="F598" s="7"/>
      <c r="G598" s="7"/>
      <c r="H598" s="7"/>
      <c r="I598" s="7" t="s">
        <v>2514</v>
      </c>
      <c r="J598" s="30"/>
      <c r="K598" s="288"/>
      <c r="L598" s="191"/>
      <c r="P598" s="31"/>
      <c r="Q598" s="31"/>
      <c r="R598" s="31"/>
      <c r="S598" s="31"/>
      <c r="T598" s="31"/>
      <c r="W598" s="28"/>
    </row>
    <row r="599" ht="15.75" hidden="1" customHeight="1" outlineLevel="1">
      <c r="A599" s="7"/>
      <c r="B599" s="2"/>
      <c r="C599" s="7"/>
      <c r="D599" s="7"/>
      <c r="E599" s="7"/>
      <c r="F599" s="7"/>
      <c r="G599" s="7" t="s">
        <v>2949</v>
      </c>
      <c r="H599" s="7"/>
      <c r="I599" s="7"/>
      <c r="J599" s="30"/>
      <c r="K599" s="288"/>
      <c r="L599" s="191"/>
      <c r="P599" s="31"/>
      <c r="Q599" s="31"/>
      <c r="R599" s="31"/>
      <c r="S599" s="31"/>
      <c r="T599" s="31"/>
      <c r="W599" s="28"/>
    </row>
    <row r="600" ht="15.75" hidden="1" customHeight="1" outlineLevel="1">
      <c r="A600" s="7"/>
      <c r="B600" s="2"/>
      <c r="C600" s="7"/>
      <c r="D600" s="7"/>
      <c r="E600" s="7"/>
      <c r="F600" s="7"/>
      <c r="G600" s="7"/>
      <c r="H600" s="7"/>
      <c r="I600" s="7" t="s">
        <v>2510</v>
      </c>
      <c r="J600" s="30"/>
      <c r="K600" s="288"/>
      <c r="L600" s="191"/>
      <c r="P600" s="31"/>
      <c r="Q600" s="31"/>
      <c r="R600" s="31"/>
      <c r="S600" s="31"/>
      <c r="T600" s="31"/>
      <c r="W600" s="28"/>
    </row>
    <row r="601" ht="15.75" hidden="1" customHeight="1" outlineLevel="1">
      <c r="A601" s="7"/>
      <c r="B601" s="2"/>
      <c r="C601" s="7"/>
      <c r="D601" s="7"/>
      <c r="E601" s="7"/>
      <c r="F601" s="7"/>
      <c r="G601" s="7"/>
      <c r="H601" s="7"/>
      <c r="I601" s="7" t="s">
        <v>2512</v>
      </c>
      <c r="J601" s="30"/>
      <c r="K601" s="288"/>
      <c r="L601" s="191"/>
      <c r="P601" s="31"/>
      <c r="Q601" s="31"/>
      <c r="R601" s="31"/>
      <c r="S601" s="31"/>
      <c r="T601" s="31"/>
      <c r="W601" s="28"/>
    </row>
    <row r="602" ht="15.75" hidden="1" customHeight="1" outlineLevel="1">
      <c r="A602" s="7"/>
      <c r="B602" s="2"/>
      <c r="C602" s="7"/>
      <c r="D602" s="7"/>
      <c r="E602" s="7"/>
      <c r="F602" s="7"/>
      <c r="G602" s="7"/>
      <c r="H602" s="7"/>
      <c r="I602" s="7" t="s">
        <v>2513</v>
      </c>
      <c r="J602" s="30"/>
      <c r="K602" s="288"/>
      <c r="L602" s="191"/>
      <c r="P602" s="31"/>
      <c r="Q602" s="31"/>
      <c r="R602" s="31"/>
      <c r="S602" s="31"/>
      <c r="T602" s="31"/>
      <c r="W602" s="28"/>
    </row>
    <row r="603" ht="15.75" hidden="1" customHeight="1" outlineLevel="1">
      <c r="A603" s="7"/>
      <c r="B603" s="2"/>
      <c r="C603" s="7"/>
      <c r="D603" s="7"/>
      <c r="E603" s="7"/>
      <c r="F603" s="7"/>
      <c r="G603" s="7"/>
      <c r="H603" s="7"/>
      <c r="I603" s="7" t="s">
        <v>2514</v>
      </c>
      <c r="J603" s="30"/>
      <c r="K603" s="288"/>
      <c r="L603" s="191"/>
      <c r="P603" s="31"/>
      <c r="Q603" s="31"/>
      <c r="R603" s="31"/>
      <c r="S603" s="31"/>
      <c r="T603" s="31"/>
      <c r="W603" s="28"/>
    </row>
    <row r="604" ht="15.75" hidden="1" customHeight="1" outlineLevel="1">
      <c r="A604" s="7"/>
      <c r="B604" s="2"/>
      <c r="C604" s="7"/>
      <c r="D604" s="7"/>
      <c r="E604" s="7"/>
      <c r="F604" s="7"/>
      <c r="G604" s="7"/>
      <c r="H604" s="7"/>
      <c r="I604" s="7" t="s">
        <v>2515</v>
      </c>
      <c r="J604" s="30"/>
      <c r="K604" s="288"/>
      <c r="L604" s="191"/>
      <c r="P604" s="31"/>
      <c r="Q604" s="31"/>
      <c r="R604" s="31"/>
      <c r="S604" s="31"/>
      <c r="T604" s="31"/>
      <c r="W604" s="28"/>
    </row>
    <row r="605" ht="15.75" hidden="1" customHeight="1" outlineLevel="1">
      <c r="A605" s="7"/>
      <c r="B605" s="2"/>
      <c r="C605" s="7"/>
      <c r="D605" s="7"/>
      <c r="E605" s="7"/>
      <c r="F605" s="7"/>
      <c r="G605" s="7"/>
      <c r="H605" s="7"/>
      <c r="I605" s="7" t="s">
        <v>2514</v>
      </c>
      <c r="J605" s="30"/>
      <c r="K605" s="288"/>
      <c r="L605" s="191"/>
      <c r="P605" s="31"/>
      <c r="Q605" s="31"/>
      <c r="R605" s="31"/>
      <c r="S605" s="31"/>
      <c r="T605" s="31"/>
      <c r="W605" s="28"/>
    </row>
    <row r="606" ht="15.75" hidden="1" customHeight="1" outlineLevel="1">
      <c r="A606" s="7"/>
      <c r="B606" s="2"/>
      <c r="C606" s="7"/>
      <c r="D606" s="7"/>
      <c r="E606" s="7"/>
      <c r="F606" s="7"/>
      <c r="G606" s="7" t="s">
        <v>2953</v>
      </c>
      <c r="H606" s="7"/>
      <c r="I606" s="7"/>
      <c r="J606" s="30"/>
      <c r="K606" s="288"/>
      <c r="L606" s="191"/>
      <c r="P606" s="31"/>
      <c r="Q606" s="31"/>
      <c r="R606" s="31"/>
      <c r="S606" s="31"/>
      <c r="T606" s="31"/>
      <c r="W606" s="28"/>
    </row>
    <row r="607" ht="15.75" hidden="1" customHeight="1" outlineLevel="1">
      <c r="A607" s="7"/>
      <c r="B607" s="2"/>
      <c r="C607" s="7"/>
      <c r="D607" s="7"/>
      <c r="E607" s="7"/>
      <c r="F607" s="7"/>
      <c r="G607" s="7"/>
      <c r="H607" s="7"/>
      <c r="I607" s="7" t="s">
        <v>2510</v>
      </c>
      <c r="J607" s="30"/>
      <c r="K607" s="288"/>
      <c r="L607" s="191"/>
      <c r="P607" s="31"/>
      <c r="Q607" s="31"/>
      <c r="R607" s="31"/>
      <c r="S607" s="31"/>
      <c r="T607" s="31"/>
      <c r="W607" s="28"/>
    </row>
    <row r="608" ht="15.75" hidden="1" customHeight="1" outlineLevel="1">
      <c r="A608" s="7"/>
      <c r="B608" s="2"/>
      <c r="C608" s="7"/>
      <c r="D608" s="7"/>
      <c r="E608" s="7"/>
      <c r="F608" s="7"/>
      <c r="G608" s="7"/>
      <c r="H608" s="7"/>
      <c r="I608" s="7" t="s">
        <v>2512</v>
      </c>
      <c r="J608" s="30"/>
      <c r="K608" s="288"/>
      <c r="L608" s="191"/>
      <c r="P608" s="31"/>
      <c r="Q608" s="31"/>
      <c r="R608" s="31"/>
      <c r="S608" s="31"/>
      <c r="T608" s="31"/>
      <c r="W608" s="28"/>
    </row>
    <row r="609" ht="15.75" hidden="1" customHeight="1" outlineLevel="1">
      <c r="A609" s="7"/>
      <c r="B609" s="2"/>
      <c r="C609" s="7"/>
      <c r="D609" s="7"/>
      <c r="E609" s="7"/>
      <c r="F609" s="7"/>
      <c r="G609" s="7"/>
      <c r="H609" s="7"/>
      <c r="I609" s="7" t="s">
        <v>2513</v>
      </c>
      <c r="J609" s="30"/>
      <c r="K609" s="288"/>
      <c r="L609" s="191"/>
      <c r="P609" s="31"/>
      <c r="Q609" s="31"/>
      <c r="R609" s="31"/>
      <c r="S609" s="31"/>
      <c r="T609" s="31"/>
      <c r="W609" s="28"/>
    </row>
    <row r="610" ht="15.75" hidden="1" customHeight="1" outlineLevel="1">
      <c r="A610" s="7"/>
      <c r="B610" s="2"/>
      <c r="C610" s="7"/>
      <c r="D610" s="7"/>
      <c r="E610" s="7"/>
      <c r="F610" s="7"/>
      <c r="G610" s="7"/>
      <c r="H610" s="7"/>
      <c r="I610" s="7" t="s">
        <v>2514</v>
      </c>
      <c r="J610" s="30"/>
      <c r="K610" s="288"/>
      <c r="L610" s="191"/>
      <c r="P610" s="31"/>
      <c r="Q610" s="31"/>
      <c r="R610" s="31"/>
      <c r="S610" s="31"/>
      <c r="T610" s="31"/>
      <c r="W610" s="28"/>
    </row>
    <row r="611" ht="15.75" hidden="1" customHeight="1" outlineLevel="1">
      <c r="A611" s="7"/>
      <c r="B611" s="2"/>
      <c r="C611" s="7"/>
      <c r="D611" s="7"/>
      <c r="E611" s="7"/>
      <c r="F611" s="7"/>
      <c r="G611" s="7"/>
      <c r="H611" s="7"/>
      <c r="I611" s="7" t="s">
        <v>2515</v>
      </c>
      <c r="J611" s="30"/>
      <c r="K611" s="288"/>
      <c r="L611" s="191"/>
      <c r="P611" s="31"/>
      <c r="Q611" s="31"/>
      <c r="R611" s="31"/>
      <c r="S611" s="31"/>
      <c r="T611" s="31"/>
      <c r="W611" s="28"/>
    </row>
    <row r="612" ht="15.75" hidden="1" customHeight="1" outlineLevel="1">
      <c r="A612" s="7"/>
      <c r="B612" s="2"/>
      <c r="C612" s="7"/>
      <c r="D612" s="7"/>
      <c r="E612" s="7"/>
      <c r="F612" s="7"/>
      <c r="G612" s="7"/>
      <c r="H612" s="7"/>
      <c r="I612" s="7" t="s">
        <v>2514</v>
      </c>
      <c r="J612" s="30"/>
      <c r="K612" s="288"/>
      <c r="L612" s="191"/>
      <c r="P612" s="31"/>
      <c r="Q612" s="31"/>
      <c r="R612" s="31"/>
      <c r="S612" s="31"/>
      <c r="T612" s="31"/>
      <c r="W612" s="28"/>
    </row>
    <row r="613" ht="15.75" customHeight="1" collapsed="1">
      <c r="A613" s="7" t="s">
        <v>3275</v>
      </c>
      <c r="B613" s="7" t="s">
        <v>3276</v>
      </c>
      <c r="C613" s="7" t="str">
        <f>A613&amp;"_"&amp;B613</f>
        <v>WW-0133_Industrial Wastewater Effluent Treatment Process with 4-step COD Removal (US)</v>
      </c>
      <c r="D613" s="7"/>
      <c r="E613" s="7"/>
      <c r="F613" s="7"/>
      <c r="G613" s="7"/>
      <c r="H613" s="7"/>
      <c r="I613" s="7"/>
      <c r="J613" s="30"/>
      <c r="K613" s="288"/>
      <c r="L613" s="191"/>
      <c r="M613" s="2"/>
      <c r="N613" s="2"/>
      <c r="O613" s="2"/>
      <c r="P613" s="31"/>
      <c r="Q613" s="31"/>
      <c r="R613" s="31"/>
      <c r="S613" s="31"/>
      <c r="T613" s="31"/>
      <c r="U613" s="2"/>
      <c r="V613" s="2"/>
      <c r="W613" s="28"/>
      <c r="X613" s="2"/>
      <c r="Y613" s="2"/>
      <c r="Z613" s="2"/>
      <c r="AA613" s="2"/>
      <c r="AB613" s="2"/>
      <c r="AC613" s="2"/>
      <c r="AD613" s="2"/>
      <c r="AE613" s="2"/>
      <c r="AF613" s="2"/>
      <c r="AG613" s="2"/>
      <c r="AH613" s="2"/>
      <c r="AI613" s="2"/>
      <c r="AJ613" s="2"/>
      <c r="AK613" s="2"/>
    </row>
    <row r="614" ht="15.75" hidden="1" customHeight="1" outlineLevel="1">
      <c r="A614" s="7"/>
      <c r="B614" s="2"/>
      <c r="D614" s="7"/>
      <c r="E614" s="7" t="s">
        <v>2179</v>
      </c>
      <c r="F614" s="7" t="s">
        <v>2180</v>
      </c>
      <c r="G614" s="7" t="s">
        <v>2183</v>
      </c>
      <c r="H614" s="7"/>
      <c r="I614" s="7"/>
      <c r="J614" s="30" t="s">
        <v>3250</v>
      </c>
      <c r="K614" s="288"/>
      <c r="L614" s="191"/>
      <c r="M614" s="2">
        <v>2.0</v>
      </c>
      <c r="N614" s="2">
        <v>2.0</v>
      </c>
      <c r="P614" s="31"/>
      <c r="Q614" s="31"/>
      <c r="R614" s="31"/>
      <c r="S614" s="31"/>
      <c r="T614" s="31"/>
      <c r="W614" s="28"/>
    </row>
    <row r="615" ht="15.75" hidden="1" customHeight="1" outlineLevel="1">
      <c r="A615" s="7"/>
      <c r="B615" s="2"/>
      <c r="D615" s="7"/>
      <c r="E615" s="7"/>
      <c r="F615" s="7"/>
      <c r="G615" s="7"/>
      <c r="I615" s="7" t="s">
        <v>2187</v>
      </c>
      <c r="J615" s="30" t="s">
        <v>3130</v>
      </c>
      <c r="K615" s="288"/>
      <c r="L615" s="191"/>
      <c r="P615" s="31"/>
      <c r="Q615" s="31"/>
      <c r="R615" s="31"/>
      <c r="S615" s="31"/>
      <c r="T615" s="31"/>
      <c r="W615" s="28"/>
    </row>
    <row r="616" ht="15.75" hidden="1" customHeight="1" outlineLevel="1">
      <c r="A616" s="7"/>
      <c r="B616" s="2"/>
      <c r="D616" s="7"/>
      <c r="E616" s="7"/>
      <c r="F616" s="7"/>
      <c r="G616" s="7"/>
      <c r="H616" s="7"/>
      <c r="I616" s="7" t="s">
        <v>2192</v>
      </c>
      <c r="J616" s="30" t="s">
        <v>3131</v>
      </c>
      <c r="K616" s="288"/>
      <c r="L616" s="191"/>
      <c r="P616" s="31"/>
      <c r="Q616" s="31"/>
      <c r="R616" s="31"/>
      <c r="S616" s="31"/>
      <c r="T616" s="31"/>
      <c r="W616" s="28"/>
    </row>
    <row r="617" ht="15.75" hidden="1" customHeight="1" outlineLevel="1">
      <c r="A617" s="7"/>
      <c r="B617" s="2"/>
      <c r="D617" s="7"/>
      <c r="E617" s="7"/>
      <c r="F617" s="7"/>
      <c r="G617" s="7"/>
      <c r="H617" s="7"/>
      <c r="I617" s="7" t="s">
        <v>2196</v>
      </c>
      <c r="J617" s="30" t="s">
        <v>3132</v>
      </c>
      <c r="K617" s="288"/>
      <c r="L617" s="191"/>
      <c r="P617" s="31"/>
      <c r="Q617" s="31"/>
      <c r="R617" s="31"/>
      <c r="S617" s="31"/>
      <c r="T617" s="31"/>
      <c r="W617" s="28"/>
    </row>
    <row r="618" ht="15.75" hidden="1" customHeight="1" outlineLevel="1">
      <c r="A618" s="7"/>
      <c r="B618" s="2"/>
      <c r="D618" s="7"/>
      <c r="E618" s="7"/>
      <c r="F618" s="7"/>
      <c r="G618" s="7"/>
      <c r="H618" s="7"/>
      <c r="I618" s="7" t="s">
        <v>2200</v>
      </c>
      <c r="J618" s="30" t="s">
        <v>3235</v>
      </c>
      <c r="K618" s="288"/>
      <c r="L618" s="191"/>
      <c r="P618" s="31"/>
      <c r="Q618" s="31"/>
      <c r="R618" s="31"/>
      <c r="S618" s="31"/>
      <c r="T618" s="31"/>
      <c r="W618" s="28"/>
    </row>
    <row r="619" ht="15.75" hidden="1" customHeight="1" outlineLevel="1">
      <c r="A619" s="7"/>
      <c r="B619" s="2"/>
      <c r="D619" s="7"/>
      <c r="E619" s="7" t="s">
        <v>2225</v>
      </c>
      <c r="F619" s="2" t="s">
        <v>2226</v>
      </c>
      <c r="G619" s="7" t="s">
        <v>2229</v>
      </c>
      <c r="I619" s="7"/>
      <c r="J619" s="30" t="s">
        <v>3251</v>
      </c>
      <c r="K619" s="288"/>
      <c r="L619" s="191"/>
      <c r="M619" s="2">
        <v>3.0</v>
      </c>
      <c r="N619" s="2">
        <v>3.0</v>
      </c>
      <c r="P619" s="31"/>
      <c r="Q619" s="31"/>
      <c r="R619" s="31"/>
      <c r="S619" s="31"/>
      <c r="T619" s="31"/>
      <c r="W619" s="28"/>
    </row>
    <row r="620" ht="15.75" hidden="1" customHeight="1" outlineLevel="1">
      <c r="A620" s="7"/>
      <c r="B620" s="2"/>
      <c r="D620" s="7"/>
      <c r="E620" s="7"/>
      <c r="F620" s="7"/>
      <c r="G620" s="7"/>
      <c r="I620" s="7" t="s">
        <v>2187</v>
      </c>
      <c r="J620" s="30" t="s">
        <v>3130</v>
      </c>
      <c r="K620" s="288"/>
      <c r="L620" s="191"/>
      <c r="P620" s="31"/>
      <c r="Q620" s="31"/>
      <c r="R620" s="31"/>
      <c r="S620" s="31"/>
      <c r="T620" s="31"/>
      <c r="W620" s="28"/>
    </row>
    <row r="621" ht="15.75" hidden="1" customHeight="1" outlineLevel="1">
      <c r="A621" s="7"/>
      <c r="B621" s="2"/>
      <c r="D621" s="7"/>
      <c r="E621" s="7"/>
      <c r="F621" s="7"/>
      <c r="G621" s="7"/>
      <c r="I621" s="7" t="s">
        <v>2192</v>
      </c>
      <c r="J621" s="30" t="s">
        <v>3131</v>
      </c>
      <c r="K621" s="288"/>
      <c r="L621" s="191"/>
      <c r="P621" s="31"/>
      <c r="Q621" s="31"/>
      <c r="R621" s="31"/>
      <c r="S621" s="31"/>
      <c r="T621" s="31"/>
      <c r="W621" s="28"/>
    </row>
    <row r="622" ht="15.75" hidden="1" customHeight="1" outlineLevel="1">
      <c r="A622" s="7"/>
      <c r="B622" s="2"/>
      <c r="D622" s="7"/>
      <c r="E622" s="7"/>
      <c r="F622" s="7"/>
      <c r="G622" s="7"/>
      <c r="I622" s="7" t="s">
        <v>2196</v>
      </c>
      <c r="J622" s="30" t="s">
        <v>3132</v>
      </c>
      <c r="K622" s="288"/>
      <c r="L622" s="191"/>
      <c r="P622" s="31"/>
      <c r="Q622" s="31"/>
      <c r="R622" s="31"/>
      <c r="S622" s="31"/>
      <c r="T622" s="31"/>
      <c r="W622" s="28"/>
    </row>
    <row r="623" ht="15.75" hidden="1" customHeight="1" outlineLevel="1">
      <c r="A623" s="7"/>
      <c r="B623" s="2"/>
      <c r="D623" s="7"/>
      <c r="E623" s="7"/>
      <c r="F623" s="7"/>
      <c r="G623" s="7"/>
      <c r="H623" s="7"/>
      <c r="I623" s="7" t="s">
        <v>2200</v>
      </c>
      <c r="J623" s="30" t="s">
        <v>3235</v>
      </c>
      <c r="K623" s="288"/>
      <c r="L623" s="191"/>
      <c r="P623" s="31"/>
      <c r="Q623" s="31"/>
      <c r="R623" s="31"/>
      <c r="S623" s="31"/>
      <c r="T623" s="31"/>
      <c r="W623" s="28"/>
    </row>
    <row r="624" ht="15.75" hidden="1" customHeight="1" outlineLevel="1">
      <c r="A624" s="7"/>
      <c r="B624" s="2"/>
      <c r="D624" s="7"/>
      <c r="E624" s="7" t="s">
        <v>2307</v>
      </c>
      <c r="F624" s="7" t="s">
        <v>2226</v>
      </c>
      <c r="G624" s="7" t="s">
        <v>2310</v>
      </c>
      <c r="H624" s="7"/>
      <c r="I624" s="7"/>
      <c r="J624" s="30" t="s">
        <v>3252</v>
      </c>
      <c r="K624" s="288"/>
      <c r="L624" s="191"/>
      <c r="M624" s="2">
        <v>1.0</v>
      </c>
      <c r="N624" s="2">
        <v>1.0</v>
      </c>
      <c r="P624" s="31"/>
      <c r="Q624" s="31"/>
      <c r="R624" s="31"/>
      <c r="S624" s="31"/>
      <c r="T624" s="31"/>
      <c r="W624" s="28"/>
    </row>
    <row r="625" ht="15.75" hidden="1" customHeight="1" outlineLevel="1">
      <c r="A625" s="7"/>
      <c r="B625" s="2"/>
      <c r="D625" s="7"/>
      <c r="E625" s="7"/>
      <c r="F625" s="7"/>
      <c r="G625" s="7"/>
      <c r="H625" s="7"/>
      <c r="I625" s="7" t="s">
        <v>2313</v>
      </c>
      <c r="J625" s="30" t="s">
        <v>3253</v>
      </c>
      <c r="K625" s="288"/>
      <c r="L625" s="191"/>
      <c r="P625" s="31"/>
      <c r="Q625" s="31"/>
      <c r="R625" s="31"/>
      <c r="S625" s="31"/>
      <c r="T625" s="31"/>
      <c r="W625" s="28"/>
    </row>
    <row r="626" ht="15.75" hidden="1" customHeight="1" outlineLevel="1">
      <c r="A626" s="7"/>
      <c r="B626" s="2"/>
      <c r="D626" s="7"/>
      <c r="E626" s="7"/>
      <c r="F626" s="7"/>
      <c r="G626" s="7"/>
      <c r="H626" s="7"/>
      <c r="I626" s="7" t="s">
        <v>2316</v>
      </c>
      <c r="J626" s="30" t="s">
        <v>3254</v>
      </c>
      <c r="K626" s="288"/>
      <c r="L626" s="191"/>
      <c r="P626" s="31"/>
      <c r="Q626" s="31"/>
      <c r="R626" s="31"/>
      <c r="S626" s="31"/>
      <c r="T626" s="31"/>
      <c r="W626" s="28"/>
    </row>
    <row r="627" ht="15.75" hidden="1" customHeight="1" outlineLevel="1">
      <c r="A627" s="7"/>
      <c r="B627" s="2"/>
      <c r="D627" s="7"/>
      <c r="E627" s="7" t="s">
        <v>3255</v>
      </c>
      <c r="F627" s="7" t="s">
        <v>2226</v>
      </c>
      <c r="G627" s="7" t="s">
        <v>3256</v>
      </c>
      <c r="H627" s="7"/>
      <c r="I627" s="7"/>
      <c r="J627" s="30" t="s">
        <v>3257</v>
      </c>
      <c r="K627" s="288"/>
      <c r="L627" s="191"/>
      <c r="M627" s="2">
        <v>1.0</v>
      </c>
      <c r="N627" s="2">
        <v>2.0</v>
      </c>
      <c r="P627" s="31"/>
      <c r="Q627" s="31"/>
      <c r="R627" s="31"/>
      <c r="S627" s="31"/>
      <c r="T627" s="31"/>
      <c r="W627" s="28"/>
    </row>
    <row r="628" ht="15.75" hidden="1" customHeight="1" outlineLevel="1">
      <c r="A628" s="7"/>
      <c r="B628" s="2"/>
      <c r="D628" s="7"/>
      <c r="E628" s="7"/>
      <c r="F628" s="7"/>
      <c r="G628" s="7"/>
      <c r="H628" s="7"/>
      <c r="I628" s="7" t="s">
        <v>2240</v>
      </c>
      <c r="J628" s="30"/>
      <c r="K628" s="288"/>
      <c r="L628" s="191"/>
      <c r="P628" s="31"/>
      <c r="Q628" s="31"/>
      <c r="R628" s="31"/>
      <c r="S628" s="31"/>
      <c r="T628" s="31"/>
      <c r="W628" s="28"/>
    </row>
    <row r="629" ht="15.75" hidden="1" customHeight="1" outlineLevel="1">
      <c r="A629" s="7"/>
      <c r="B629" s="2"/>
      <c r="D629" s="7"/>
      <c r="E629" s="7" t="s">
        <v>3258</v>
      </c>
      <c r="F629" s="7" t="s">
        <v>2226</v>
      </c>
      <c r="G629" s="7" t="s">
        <v>3259</v>
      </c>
      <c r="H629" s="7"/>
      <c r="I629" s="7"/>
      <c r="J629" s="30" t="s">
        <v>3260</v>
      </c>
      <c r="K629" s="288"/>
      <c r="L629" s="191"/>
      <c r="M629" s="2">
        <v>1.0</v>
      </c>
      <c r="N629" s="2">
        <v>2.0</v>
      </c>
      <c r="P629" s="31"/>
      <c r="Q629" s="31"/>
      <c r="R629" s="31"/>
      <c r="S629" s="31"/>
      <c r="T629" s="31"/>
      <c r="W629" s="28"/>
    </row>
    <row r="630" ht="15.75" hidden="1" customHeight="1" outlineLevel="1">
      <c r="A630" s="7"/>
      <c r="B630" s="2"/>
      <c r="D630" s="7"/>
      <c r="E630" s="7"/>
      <c r="F630" s="7"/>
      <c r="G630" s="7"/>
      <c r="H630" s="7"/>
      <c r="I630" s="7" t="s">
        <v>3246</v>
      </c>
      <c r="J630" s="30"/>
      <c r="K630" s="288"/>
      <c r="L630" s="191"/>
      <c r="P630" s="31"/>
      <c r="Q630" s="31"/>
      <c r="R630" s="31"/>
      <c r="S630" s="31"/>
      <c r="T630" s="31"/>
      <c r="W630" s="28"/>
    </row>
    <row r="631" ht="15.75" hidden="1" customHeight="1" outlineLevel="1">
      <c r="A631" s="7"/>
      <c r="B631" s="2"/>
      <c r="C631" s="7"/>
      <c r="D631" s="7"/>
      <c r="E631" s="7" t="s">
        <v>3274</v>
      </c>
      <c r="F631" s="7" t="s">
        <v>2180</v>
      </c>
      <c r="G631" s="7" t="s">
        <v>2912</v>
      </c>
      <c r="H631" s="7"/>
      <c r="I631" s="7"/>
      <c r="J631" s="30" t="s">
        <v>2487</v>
      </c>
      <c r="K631" s="288"/>
      <c r="L631" s="191"/>
      <c r="M631" s="2">
        <v>1.0</v>
      </c>
      <c r="N631" s="2">
        <v>1.0</v>
      </c>
      <c r="P631" s="31"/>
      <c r="Q631" s="31"/>
      <c r="R631" s="31"/>
      <c r="S631" s="31"/>
      <c r="T631" s="31"/>
      <c r="W631" s="28"/>
    </row>
    <row r="632" ht="15.75" hidden="1" customHeight="1" outlineLevel="1">
      <c r="A632" s="7"/>
      <c r="B632" s="2"/>
      <c r="C632" s="7"/>
      <c r="D632" s="7"/>
      <c r="E632" s="7"/>
      <c r="F632" s="7"/>
      <c r="G632" s="7"/>
      <c r="H632" s="7" t="str">
        <f>DM!A2</f>
        <v>DM101</v>
      </c>
      <c r="I632" s="7" t="s">
        <v>2494</v>
      </c>
      <c r="J632" s="30"/>
      <c r="K632" s="288"/>
      <c r="L632" s="191"/>
      <c r="P632" s="31"/>
      <c r="Q632" s="31"/>
      <c r="R632" s="31"/>
      <c r="S632" s="31"/>
      <c r="T632" s="31"/>
      <c r="W632" s="28"/>
    </row>
    <row r="633" ht="15.75" hidden="1" customHeight="1" outlineLevel="1">
      <c r="A633" s="7"/>
      <c r="B633" s="2"/>
      <c r="C633" s="7"/>
      <c r="D633" s="7"/>
      <c r="E633" s="7"/>
      <c r="F633" s="7"/>
      <c r="G633" s="7" t="s">
        <v>2945</v>
      </c>
      <c r="H633" s="7"/>
      <c r="I633" s="7"/>
      <c r="J633" s="30"/>
      <c r="K633" s="288"/>
      <c r="L633" s="191"/>
      <c r="P633" s="31"/>
      <c r="Q633" s="31"/>
      <c r="R633" s="31"/>
      <c r="S633" s="31"/>
      <c r="T633" s="31"/>
      <c r="W633" s="28"/>
    </row>
    <row r="634" ht="15.75" hidden="1" customHeight="1" outlineLevel="1">
      <c r="A634" s="7"/>
      <c r="B634" s="2"/>
      <c r="C634" s="7"/>
      <c r="D634" s="7"/>
      <c r="E634" s="7"/>
      <c r="F634" s="7"/>
      <c r="G634" s="7"/>
      <c r="H634" s="7"/>
      <c r="I634" s="7" t="s">
        <v>2510</v>
      </c>
      <c r="J634" s="30"/>
      <c r="K634" s="288"/>
      <c r="L634" s="191"/>
      <c r="P634" s="31"/>
      <c r="Q634" s="31"/>
      <c r="R634" s="31"/>
      <c r="S634" s="31"/>
      <c r="T634" s="31"/>
      <c r="W634" s="28"/>
    </row>
    <row r="635" ht="15.75" hidden="1" customHeight="1" outlineLevel="1">
      <c r="A635" s="7"/>
      <c r="B635" s="2"/>
      <c r="C635" s="7"/>
      <c r="D635" s="7"/>
      <c r="E635" s="7"/>
      <c r="F635" s="7"/>
      <c r="G635" s="7"/>
      <c r="H635" s="7"/>
      <c r="I635" s="7" t="s">
        <v>2512</v>
      </c>
      <c r="J635" s="30"/>
      <c r="K635" s="288"/>
      <c r="L635" s="191"/>
      <c r="P635" s="31"/>
      <c r="Q635" s="31"/>
      <c r="R635" s="31"/>
      <c r="S635" s="31"/>
      <c r="T635" s="31"/>
      <c r="W635" s="28"/>
    </row>
    <row r="636" ht="15.75" hidden="1" customHeight="1" outlineLevel="1">
      <c r="A636" s="7"/>
      <c r="B636" s="2"/>
      <c r="C636" s="7"/>
      <c r="D636" s="7"/>
      <c r="E636" s="7"/>
      <c r="F636" s="7"/>
      <c r="G636" s="7"/>
      <c r="H636" s="7"/>
      <c r="I636" s="7" t="s">
        <v>2513</v>
      </c>
      <c r="J636" s="30"/>
      <c r="K636" s="288"/>
      <c r="L636" s="191"/>
      <c r="P636" s="31"/>
      <c r="Q636" s="31"/>
      <c r="R636" s="31"/>
      <c r="S636" s="31"/>
      <c r="T636" s="31"/>
      <c r="W636" s="28"/>
    </row>
    <row r="637" ht="15.75" hidden="1" customHeight="1" outlineLevel="1">
      <c r="A637" s="7"/>
      <c r="B637" s="2"/>
      <c r="C637" s="7"/>
      <c r="D637" s="7"/>
      <c r="E637" s="7"/>
      <c r="F637" s="7"/>
      <c r="G637" s="7"/>
      <c r="H637" s="7"/>
      <c r="I637" s="7" t="s">
        <v>2514</v>
      </c>
      <c r="J637" s="30"/>
      <c r="K637" s="288"/>
      <c r="L637" s="191"/>
      <c r="P637" s="31"/>
      <c r="Q637" s="31"/>
      <c r="R637" s="31"/>
      <c r="S637" s="31"/>
      <c r="T637" s="31"/>
      <c r="W637" s="28"/>
    </row>
    <row r="638" ht="15.75" hidden="1" customHeight="1" outlineLevel="1">
      <c r="A638" s="7"/>
      <c r="B638" s="2"/>
      <c r="C638" s="7"/>
      <c r="D638" s="7"/>
      <c r="E638" s="7"/>
      <c r="F638" s="7"/>
      <c r="G638" s="7"/>
      <c r="H638" s="7"/>
      <c r="I638" s="7" t="s">
        <v>2515</v>
      </c>
      <c r="J638" s="30"/>
      <c r="K638" s="288"/>
      <c r="L638" s="191"/>
      <c r="P638" s="31"/>
      <c r="Q638" s="31"/>
      <c r="R638" s="31"/>
      <c r="S638" s="31"/>
      <c r="T638" s="31"/>
      <c r="W638" s="28"/>
    </row>
    <row r="639" ht="15.75" hidden="1" customHeight="1" outlineLevel="1">
      <c r="A639" s="7"/>
      <c r="B639" s="2"/>
      <c r="C639" s="7"/>
      <c r="D639" s="7"/>
      <c r="E639" s="7"/>
      <c r="F639" s="7"/>
      <c r="G639" s="7"/>
      <c r="H639" s="7"/>
      <c r="I639" s="7" t="s">
        <v>2514</v>
      </c>
      <c r="J639" s="30"/>
      <c r="K639" s="288"/>
      <c r="L639" s="191"/>
      <c r="P639" s="31"/>
      <c r="Q639" s="31"/>
      <c r="R639" s="31"/>
      <c r="S639" s="31"/>
      <c r="T639" s="31"/>
      <c r="W639" s="28"/>
    </row>
    <row r="640" ht="15.75" hidden="1" customHeight="1" outlineLevel="1">
      <c r="A640" s="7"/>
      <c r="B640" s="2"/>
      <c r="C640" s="7"/>
      <c r="D640" s="7"/>
      <c r="E640" s="7"/>
      <c r="F640" s="7"/>
      <c r="G640" s="7" t="s">
        <v>2949</v>
      </c>
      <c r="H640" s="7"/>
      <c r="I640" s="7"/>
      <c r="J640" s="30"/>
      <c r="K640" s="288"/>
      <c r="L640" s="191"/>
      <c r="P640" s="31"/>
      <c r="Q640" s="31"/>
      <c r="R640" s="31"/>
      <c r="S640" s="31"/>
      <c r="T640" s="31"/>
      <c r="W640" s="28"/>
    </row>
    <row r="641" ht="15.75" hidden="1" customHeight="1" outlineLevel="1">
      <c r="A641" s="7"/>
      <c r="B641" s="2"/>
      <c r="C641" s="7"/>
      <c r="D641" s="7"/>
      <c r="E641" s="7"/>
      <c r="F641" s="7"/>
      <c r="G641" s="7"/>
      <c r="H641" s="7"/>
      <c r="I641" s="7" t="s">
        <v>2510</v>
      </c>
      <c r="J641" s="30"/>
      <c r="K641" s="288"/>
      <c r="L641" s="191"/>
      <c r="P641" s="31"/>
      <c r="Q641" s="31"/>
      <c r="R641" s="31"/>
      <c r="S641" s="31"/>
      <c r="T641" s="31"/>
      <c r="W641" s="28"/>
    </row>
    <row r="642" ht="15.75" hidden="1" customHeight="1" outlineLevel="1">
      <c r="A642" s="7"/>
      <c r="B642" s="2"/>
      <c r="C642" s="7"/>
      <c r="D642" s="7"/>
      <c r="E642" s="7"/>
      <c r="F642" s="7"/>
      <c r="G642" s="7"/>
      <c r="H642" s="7"/>
      <c r="I642" s="7" t="s">
        <v>2512</v>
      </c>
      <c r="J642" s="30"/>
      <c r="K642" s="288"/>
      <c r="L642" s="191"/>
      <c r="P642" s="31"/>
      <c r="Q642" s="31"/>
      <c r="R642" s="31"/>
      <c r="S642" s="31"/>
      <c r="T642" s="31"/>
      <c r="W642" s="28"/>
    </row>
    <row r="643" ht="15.75" hidden="1" customHeight="1" outlineLevel="1">
      <c r="A643" s="7"/>
      <c r="B643" s="2"/>
      <c r="C643" s="7"/>
      <c r="D643" s="7"/>
      <c r="E643" s="7"/>
      <c r="F643" s="7"/>
      <c r="G643" s="7"/>
      <c r="H643" s="7"/>
      <c r="I643" s="7" t="s">
        <v>2513</v>
      </c>
      <c r="J643" s="30"/>
      <c r="K643" s="288"/>
      <c r="L643" s="191"/>
      <c r="P643" s="31"/>
      <c r="Q643" s="31"/>
      <c r="R643" s="31"/>
      <c r="S643" s="31"/>
      <c r="T643" s="31"/>
      <c r="W643" s="28"/>
    </row>
    <row r="644" ht="15.75" hidden="1" customHeight="1" outlineLevel="1">
      <c r="A644" s="7"/>
      <c r="B644" s="2"/>
      <c r="C644" s="7"/>
      <c r="D644" s="7"/>
      <c r="E644" s="7"/>
      <c r="F644" s="7"/>
      <c r="G644" s="7"/>
      <c r="H644" s="7"/>
      <c r="I644" s="7" t="s">
        <v>2514</v>
      </c>
      <c r="J644" s="30"/>
      <c r="K644" s="288"/>
      <c r="L644" s="191"/>
      <c r="P644" s="31"/>
      <c r="Q644" s="31"/>
      <c r="R644" s="31"/>
      <c r="S644" s="31"/>
      <c r="T644" s="31"/>
      <c r="W644" s="28"/>
    </row>
    <row r="645" ht="15.75" hidden="1" customHeight="1" outlineLevel="1">
      <c r="A645" s="7"/>
      <c r="B645" s="2"/>
      <c r="C645" s="7"/>
      <c r="D645" s="7"/>
      <c r="E645" s="7"/>
      <c r="F645" s="7"/>
      <c r="G645" s="7"/>
      <c r="H645" s="7"/>
      <c r="I645" s="7" t="s">
        <v>2515</v>
      </c>
      <c r="J645" s="30"/>
      <c r="K645" s="288"/>
      <c r="L645" s="191"/>
      <c r="P645" s="31"/>
      <c r="Q645" s="31"/>
      <c r="R645" s="31"/>
      <c r="S645" s="31"/>
      <c r="T645" s="31"/>
      <c r="W645" s="28"/>
    </row>
    <row r="646" ht="15.75" hidden="1" customHeight="1" outlineLevel="1">
      <c r="A646" s="7"/>
      <c r="B646" s="2"/>
      <c r="C646" s="7"/>
      <c r="D646" s="7"/>
      <c r="E646" s="7"/>
      <c r="F646" s="7"/>
      <c r="G646" s="7"/>
      <c r="H646" s="7"/>
      <c r="I646" s="7" t="s">
        <v>2514</v>
      </c>
      <c r="J646" s="30"/>
      <c r="K646" s="288"/>
      <c r="L646" s="191"/>
      <c r="P646" s="31"/>
      <c r="Q646" s="31"/>
      <c r="R646" s="31"/>
      <c r="S646" s="31"/>
      <c r="T646" s="31"/>
      <c r="W646" s="28"/>
    </row>
    <row r="647" ht="15.75" hidden="1" customHeight="1" outlineLevel="1">
      <c r="A647" s="7"/>
      <c r="B647" s="2"/>
      <c r="C647" s="7"/>
      <c r="D647" s="7"/>
      <c r="E647" s="7"/>
      <c r="F647" s="7"/>
      <c r="G647" s="7" t="s">
        <v>2953</v>
      </c>
      <c r="H647" s="7"/>
      <c r="I647" s="7"/>
      <c r="J647" s="30"/>
      <c r="K647" s="288"/>
      <c r="L647" s="191"/>
      <c r="P647" s="31"/>
      <c r="Q647" s="31"/>
      <c r="R647" s="31"/>
      <c r="S647" s="31"/>
      <c r="T647" s="31"/>
      <c r="W647" s="28"/>
    </row>
    <row r="648" ht="15.75" hidden="1" customHeight="1" outlineLevel="1">
      <c r="A648" s="7"/>
      <c r="B648" s="2"/>
      <c r="C648" s="7"/>
      <c r="D648" s="7"/>
      <c r="E648" s="7"/>
      <c r="F648" s="7"/>
      <c r="G648" s="7"/>
      <c r="H648" s="7"/>
      <c r="I648" s="7" t="s">
        <v>2510</v>
      </c>
      <c r="J648" s="30"/>
      <c r="K648" s="288"/>
      <c r="L648" s="191"/>
      <c r="P648" s="31"/>
      <c r="Q648" s="31"/>
      <c r="R648" s="31"/>
      <c r="S648" s="31"/>
      <c r="T648" s="31"/>
      <c r="W648" s="28"/>
    </row>
    <row r="649" ht="15.75" hidden="1" customHeight="1" outlineLevel="1">
      <c r="A649" s="7"/>
      <c r="B649" s="2"/>
      <c r="C649" s="7"/>
      <c r="D649" s="7"/>
      <c r="E649" s="7"/>
      <c r="F649" s="7"/>
      <c r="G649" s="7"/>
      <c r="H649" s="7"/>
      <c r="I649" s="7" t="s">
        <v>2512</v>
      </c>
      <c r="J649" s="30"/>
      <c r="K649" s="288"/>
      <c r="L649" s="191"/>
      <c r="P649" s="31"/>
      <c r="Q649" s="31"/>
      <c r="R649" s="31"/>
      <c r="S649" s="31"/>
      <c r="T649" s="31"/>
      <c r="W649" s="28"/>
    </row>
    <row r="650" ht="15.75" hidden="1" customHeight="1" outlineLevel="1">
      <c r="A650" s="7"/>
      <c r="B650" s="2"/>
      <c r="C650" s="7"/>
      <c r="D650" s="7"/>
      <c r="E650" s="7"/>
      <c r="F650" s="7"/>
      <c r="G650" s="7"/>
      <c r="H650" s="7"/>
      <c r="I650" s="7" t="s">
        <v>2513</v>
      </c>
      <c r="J650" s="30"/>
      <c r="K650" s="288"/>
      <c r="L650" s="191"/>
      <c r="P650" s="31"/>
      <c r="Q650" s="31"/>
      <c r="R650" s="31"/>
      <c r="S650" s="31"/>
      <c r="T650" s="31"/>
      <c r="W650" s="28"/>
    </row>
    <row r="651" ht="15.75" hidden="1" customHeight="1" outlineLevel="1">
      <c r="A651" s="7"/>
      <c r="B651" s="2"/>
      <c r="C651" s="7"/>
      <c r="D651" s="7"/>
      <c r="E651" s="7"/>
      <c r="F651" s="7"/>
      <c r="G651" s="7"/>
      <c r="H651" s="7"/>
      <c r="I651" s="7" t="s">
        <v>2514</v>
      </c>
      <c r="J651" s="30"/>
      <c r="K651" s="288"/>
      <c r="L651" s="191"/>
      <c r="P651" s="31"/>
      <c r="Q651" s="31"/>
      <c r="R651" s="31"/>
      <c r="S651" s="31"/>
      <c r="T651" s="31"/>
      <c r="W651" s="28"/>
    </row>
    <row r="652" ht="15.75" hidden="1" customHeight="1" outlineLevel="1">
      <c r="A652" s="7"/>
      <c r="B652" s="2"/>
      <c r="C652" s="7"/>
      <c r="D652" s="7"/>
      <c r="E652" s="7"/>
      <c r="F652" s="7"/>
      <c r="G652" s="7"/>
      <c r="H652" s="7"/>
      <c r="I652" s="7" t="s">
        <v>2515</v>
      </c>
      <c r="J652" s="30"/>
      <c r="K652" s="288"/>
      <c r="L652" s="191"/>
      <c r="P652" s="31"/>
      <c r="Q652" s="31"/>
      <c r="R652" s="31"/>
      <c r="S652" s="31"/>
      <c r="T652" s="31"/>
      <c r="W652" s="28"/>
    </row>
    <row r="653" ht="15.75" hidden="1" customHeight="1" outlineLevel="1">
      <c r="A653" s="7"/>
      <c r="B653" s="2"/>
      <c r="C653" s="7"/>
      <c r="D653" s="7"/>
      <c r="E653" s="7"/>
      <c r="F653" s="7"/>
      <c r="G653" s="7"/>
      <c r="H653" s="7"/>
      <c r="I653" s="7" t="s">
        <v>2514</v>
      </c>
      <c r="J653" s="30"/>
      <c r="K653" s="288"/>
      <c r="L653" s="191"/>
      <c r="P653" s="31"/>
      <c r="Q653" s="31"/>
      <c r="R653" s="31"/>
      <c r="S653" s="31"/>
      <c r="T653" s="31"/>
      <c r="W653" s="28"/>
    </row>
    <row r="654" ht="15.75" hidden="1" customHeight="1" outlineLevel="1">
      <c r="A654" s="7"/>
      <c r="B654" s="2"/>
      <c r="C654" s="7"/>
      <c r="D654" s="7"/>
      <c r="E654" s="7"/>
      <c r="F654" s="7"/>
      <c r="G654" s="7" t="s">
        <v>2957</v>
      </c>
      <c r="H654" s="7"/>
      <c r="I654" s="7"/>
      <c r="J654" s="30"/>
      <c r="K654" s="288"/>
      <c r="L654" s="191"/>
      <c r="P654" s="31"/>
      <c r="Q654" s="31"/>
      <c r="R654" s="31"/>
      <c r="S654" s="31"/>
      <c r="T654" s="31"/>
      <c r="W654" s="28"/>
    </row>
    <row r="655" ht="15.75" hidden="1" customHeight="1" outlineLevel="1">
      <c r="A655" s="7"/>
      <c r="B655" s="2"/>
      <c r="C655" s="7"/>
      <c r="D655" s="7"/>
      <c r="E655" s="7"/>
      <c r="F655" s="7"/>
      <c r="G655" s="7"/>
      <c r="H655" s="7"/>
      <c r="I655" s="7" t="s">
        <v>2510</v>
      </c>
      <c r="J655" s="30"/>
      <c r="K655" s="288"/>
      <c r="L655" s="191"/>
      <c r="P655" s="31"/>
      <c r="Q655" s="31"/>
      <c r="R655" s="31"/>
      <c r="S655" s="31"/>
      <c r="T655" s="31"/>
      <c r="W655" s="28"/>
    </row>
    <row r="656" ht="15.75" hidden="1" customHeight="1" outlineLevel="1">
      <c r="A656" s="7"/>
      <c r="B656" s="2"/>
      <c r="C656" s="7"/>
      <c r="D656" s="7"/>
      <c r="E656" s="7"/>
      <c r="F656" s="7"/>
      <c r="G656" s="7"/>
      <c r="H656" s="7"/>
      <c r="I656" s="7" t="s">
        <v>2512</v>
      </c>
      <c r="J656" s="30"/>
      <c r="K656" s="288"/>
      <c r="L656" s="191"/>
      <c r="P656" s="31"/>
      <c r="Q656" s="31"/>
      <c r="R656" s="31"/>
      <c r="S656" s="31"/>
      <c r="T656" s="31"/>
      <c r="W656" s="28"/>
    </row>
    <row r="657" ht="15.75" hidden="1" customHeight="1" outlineLevel="1">
      <c r="A657" s="7"/>
      <c r="B657" s="2"/>
      <c r="C657" s="7"/>
      <c r="D657" s="7"/>
      <c r="E657" s="7"/>
      <c r="F657" s="7"/>
      <c r="G657" s="7"/>
      <c r="H657" s="7"/>
      <c r="I657" s="7" t="s">
        <v>2513</v>
      </c>
      <c r="J657" s="30"/>
      <c r="K657" s="288"/>
      <c r="L657" s="191"/>
      <c r="P657" s="31"/>
      <c r="Q657" s="31"/>
      <c r="R657" s="31"/>
      <c r="S657" s="31"/>
      <c r="T657" s="31"/>
      <c r="W657" s="28"/>
    </row>
    <row r="658" ht="15.75" hidden="1" customHeight="1" outlineLevel="1">
      <c r="A658" s="7"/>
      <c r="B658" s="2"/>
      <c r="C658" s="7"/>
      <c r="D658" s="7"/>
      <c r="E658" s="7"/>
      <c r="F658" s="7"/>
      <c r="G658" s="7"/>
      <c r="H658" s="7"/>
      <c r="I658" s="7" t="s">
        <v>2514</v>
      </c>
      <c r="J658" s="30"/>
      <c r="K658" s="288"/>
      <c r="L658" s="191"/>
      <c r="P658" s="31"/>
      <c r="Q658" s="31"/>
      <c r="R658" s="31"/>
      <c r="S658" s="31"/>
      <c r="T658" s="31"/>
      <c r="W658" s="28"/>
    </row>
    <row r="659" ht="15.75" hidden="1" customHeight="1" outlineLevel="1">
      <c r="A659" s="7"/>
      <c r="B659" s="2"/>
      <c r="C659" s="7"/>
      <c r="D659" s="7"/>
      <c r="E659" s="7"/>
      <c r="F659" s="7"/>
      <c r="G659" s="7"/>
      <c r="H659" s="7"/>
      <c r="I659" s="7" t="s">
        <v>2515</v>
      </c>
      <c r="J659" s="30"/>
      <c r="K659" s="288"/>
      <c r="L659" s="191"/>
      <c r="P659" s="31"/>
      <c r="Q659" s="31"/>
      <c r="R659" s="31"/>
      <c r="S659" s="31"/>
      <c r="T659" s="31"/>
      <c r="W659" s="28"/>
    </row>
    <row r="660" ht="15.75" hidden="1" customHeight="1" outlineLevel="1">
      <c r="A660" s="7"/>
      <c r="B660" s="2"/>
      <c r="C660" s="7"/>
      <c r="D660" s="7"/>
      <c r="E660" s="7"/>
      <c r="F660" s="7"/>
      <c r="G660" s="7"/>
      <c r="H660" s="7"/>
      <c r="I660" s="7" t="s">
        <v>2514</v>
      </c>
      <c r="J660" s="30"/>
      <c r="K660" s="288"/>
      <c r="L660" s="191"/>
      <c r="P660" s="31"/>
      <c r="Q660" s="31"/>
      <c r="R660" s="31"/>
      <c r="S660" s="31"/>
      <c r="T660" s="31"/>
      <c r="W660" s="28"/>
    </row>
    <row r="661" ht="15.75" customHeight="1" collapsed="1">
      <c r="A661" s="7" t="s">
        <v>95</v>
      </c>
      <c r="B661" s="2" t="s">
        <v>3277</v>
      </c>
      <c r="C661" s="7" t="str">
        <f>A661&amp;"_"&amp;B661</f>
        <v>PS_Operate Cooling Tower with Chillers (US)</v>
      </c>
      <c r="D661" s="7"/>
      <c r="E661" s="7"/>
      <c r="F661" s="7"/>
      <c r="G661" s="7"/>
      <c r="H661" s="7"/>
      <c r="I661" s="7"/>
      <c r="J661" s="30"/>
      <c r="K661" s="288"/>
      <c r="L661" s="191"/>
      <c r="M661" s="2"/>
      <c r="N661" s="2"/>
      <c r="O661" s="2"/>
      <c r="P661" s="31"/>
      <c r="Q661" s="31"/>
      <c r="R661" s="31"/>
      <c r="S661" s="31"/>
      <c r="T661" s="31"/>
      <c r="U661" s="2"/>
      <c r="V661" s="2"/>
      <c r="W661" s="28"/>
      <c r="X661" s="2"/>
      <c r="Y661" s="2"/>
      <c r="Z661" s="2"/>
      <c r="AA661" s="2"/>
      <c r="AB661" s="2"/>
      <c r="AC661" s="2"/>
      <c r="AD661" s="2"/>
      <c r="AE661" s="2"/>
      <c r="AF661" s="2"/>
      <c r="AG661" s="2"/>
      <c r="AH661" s="2"/>
      <c r="AI661" s="2"/>
      <c r="AJ661" s="2"/>
      <c r="AK661" s="2"/>
    </row>
    <row r="662" ht="15.75" hidden="1" customHeight="1" outlineLevel="1">
      <c r="D662" s="7"/>
      <c r="E662" s="7" t="s">
        <v>2179</v>
      </c>
      <c r="F662" s="7" t="s">
        <v>2180</v>
      </c>
      <c r="G662" s="7" t="s">
        <v>2183</v>
      </c>
      <c r="H662" s="7"/>
      <c r="I662" s="7"/>
      <c r="J662" s="30" t="s">
        <v>3278</v>
      </c>
      <c r="K662" s="288"/>
      <c r="L662" s="191"/>
      <c r="M662" s="2">
        <v>2.0</v>
      </c>
      <c r="N662" s="2">
        <v>2.0</v>
      </c>
      <c r="P662" s="31"/>
      <c r="Q662" s="31"/>
      <c r="R662" s="31"/>
      <c r="S662" s="31"/>
      <c r="T662" s="31"/>
      <c r="W662" s="28"/>
    </row>
    <row r="663" ht="15.75" hidden="1" customHeight="1" outlineLevel="1">
      <c r="D663" s="7"/>
      <c r="E663" s="7"/>
      <c r="F663" s="7"/>
      <c r="G663" s="7"/>
      <c r="I663" s="7" t="s">
        <v>2187</v>
      </c>
      <c r="J663" s="30" t="s">
        <v>2188</v>
      </c>
      <c r="K663" s="288"/>
      <c r="L663" s="191"/>
      <c r="P663" s="31"/>
      <c r="Q663" s="31"/>
      <c r="R663" s="31"/>
      <c r="S663" s="31"/>
      <c r="T663" s="31"/>
      <c r="W663" s="28"/>
    </row>
    <row r="664" ht="15.75" hidden="1" customHeight="1" outlineLevel="1">
      <c r="D664" s="7"/>
      <c r="E664" s="7"/>
      <c r="F664" s="7"/>
      <c r="G664" s="7"/>
      <c r="H664" s="7"/>
      <c r="I664" s="7" t="s">
        <v>2192</v>
      </c>
      <c r="J664" s="30" t="s">
        <v>2193</v>
      </c>
      <c r="K664" s="288"/>
      <c r="L664" s="191"/>
      <c r="P664" s="31"/>
      <c r="Q664" s="31"/>
      <c r="R664" s="31"/>
      <c r="S664" s="31"/>
      <c r="T664" s="31"/>
      <c r="W664" s="28"/>
    </row>
    <row r="665" ht="15.75" hidden="1" customHeight="1" outlineLevel="1">
      <c r="D665" s="7"/>
      <c r="E665" s="7"/>
      <c r="F665" s="7"/>
      <c r="G665" s="7"/>
      <c r="H665" s="7"/>
      <c r="I665" s="7" t="s">
        <v>2196</v>
      </c>
      <c r="J665" s="30" t="s">
        <v>2197</v>
      </c>
      <c r="K665" s="288"/>
      <c r="L665" s="191"/>
      <c r="P665" s="31"/>
      <c r="Q665" s="31"/>
      <c r="R665" s="31"/>
      <c r="S665" s="31"/>
      <c r="T665" s="31"/>
      <c r="W665" s="28"/>
    </row>
    <row r="666" ht="15.75" hidden="1" customHeight="1" outlineLevel="1">
      <c r="D666" s="7"/>
      <c r="E666" s="7"/>
      <c r="F666" s="7"/>
      <c r="G666" s="7"/>
      <c r="H666" s="7"/>
      <c r="I666" s="7" t="s">
        <v>2200</v>
      </c>
      <c r="J666" s="30" t="s">
        <v>3279</v>
      </c>
      <c r="K666" s="288"/>
      <c r="L666" s="191"/>
      <c r="P666" s="31"/>
      <c r="Q666" s="31"/>
      <c r="R666" s="31"/>
      <c r="S666" s="31"/>
      <c r="T666" s="31"/>
      <c r="W666" s="28"/>
    </row>
    <row r="667" ht="15.75" hidden="1" customHeight="1" outlineLevel="1">
      <c r="D667" s="7"/>
      <c r="E667" s="7" t="s">
        <v>2225</v>
      </c>
      <c r="F667" s="2" t="s">
        <v>2226</v>
      </c>
      <c r="G667" s="7" t="s">
        <v>2229</v>
      </c>
      <c r="I667" s="7"/>
      <c r="J667" s="30" t="s">
        <v>3280</v>
      </c>
      <c r="K667" s="288"/>
      <c r="L667" s="191"/>
      <c r="M667" s="2">
        <v>3.0</v>
      </c>
      <c r="N667" s="2">
        <v>3.0</v>
      </c>
      <c r="P667" s="31"/>
      <c r="Q667" s="31"/>
      <c r="R667" s="31"/>
      <c r="S667" s="31"/>
      <c r="T667" s="31"/>
      <c r="W667" s="28"/>
    </row>
    <row r="668" ht="15.75" hidden="1" customHeight="1" outlineLevel="1">
      <c r="D668" s="7"/>
      <c r="E668" s="7"/>
      <c r="F668" s="7"/>
      <c r="G668" s="7"/>
      <c r="I668" s="7" t="s">
        <v>2187</v>
      </c>
      <c r="J668" s="30" t="s">
        <v>2188</v>
      </c>
      <c r="K668" s="288"/>
      <c r="L668" s="191"/>
      <c r="P668" s="31"/>
      <c r="Q668" s="31"/>
      <c r="R668" s="31"/>
      <c r="S668" s="31"/>
      <c r="T668" s="31"/>
      <c r="W668" s="28"/>
    </row>
    <row r="669" ht="15.75" hidden="1" customHeight="1" outlineLevel="1">
      <c r="D669" s="7"/>
      <c r="E669" s="7"/>
      <c r="F669" s="7"/>
      <c r="G669" s="7"/>
      <c r="I669" s="7" t="s">
        <v>2192</v>
      </c>
      <c r="J669" s="30" t="s">
        <v>2193</v>
      </c>
      <c r="K669" s="288"/>
      <c r="L669" s="191"/>
      <c r="P669" s="31"/>
      <c r="Q669" s="31"/>
      <c r="R669" s="31"/>
      <c r="S669" s="31"/>
      <c r="T669" s="31"/>
      <c r="W669" s="28"/>
    </row>
    <row r="670" ht="15.75" hidden="1" customHeight="1" outlineLevel="1">
      <c r="D670" s="7"/>
      <c r="E670" s="7"/>
      <c r="F670" s="7"/>
      <c r="G670" s="7"/>
      <c r="I670" s="7" t="s">
        <v>2196</v>
      </c>
      <c r="J670" s="30" t="s">
        <v>2197</v>
      </c>
      <c r="K670" s="288"/>
      <c r="L670" s="191"/>
      <c r="P670" s="31"/>
      <c r="Q670" s="31"/>
      <c r="R670" s="31"/>
      <c r="S670" s="31"/>
      <c r="T670" s="31"/>
      <c r="W670" s="28"/>
    </row>
    <row r="671" ht="15.75" hidden="1" customHeight="1" outlineLevel="1">
      <c r="D671" s="7"/>
      <c r="E671" s="7"/>
      <c r="F671" s="7"/>
      <c r="G671" s="7"/>
      <c r="H671" s="7"/>
      <c r="I671" s="7" t="s">
        <v>2200</v>
      </c>
      <c r="J671" s="30" t="s">
        <v>3279</v>
      </c>
      <c r="K671" s="288"/>
      <c r="L671" s="191"/>
      <c r="P671" s="31"/>
      <c r="Q671" s="31"/>
      <c r="R671" s="31"/>
      <c r="S671" s="31"/>
      <c r="T671" s="31"/>
      <c r="W671" s="28"/>
    </row>
    <row r="672" ht="15.75" hidden="1" customHeight="1" outlineLevel="1">
      <c r="D672" s="7"/>
      <c r="E672" s="7" t="s">
        <v>3281</v>
      </c>
      <c r="F672" s="7" t="s">
        <v>2180</v>
      </c>
      <c r="G672" s="7" t="s">
        <v>3282</v>
      </c>
      <c r="H672" s="7"/>
      <c r="I672" s="7"/>
      <c r="J672" s="30" t="s">
        <v>3283</v>
      </c>
      <c r="K672" s="288"/>
      <c r="L672" s="191"/>
      <c r="M672" s="2">
        <v>1.0</v>
      </c>
      <c r="N672" s="2">
        <v>1.0</v>
      </c>
      <c r="P672" s="31"/>
      <c r="Q672" s="31"/>
      <c r="R672" s="31"/>
      <c r="S672" s="31"/>
      <c r="T672" s="31"/>
      <c r="W672" s="28"/>
    </row>
    <row r="673" ht="15.75" hidden="1" customHeight="1" outlineLevel="1">
      <c r="D673" s="7"/>
      <c r="E673" s="7"/>
      <c r="F673" s="7"/>
      <c r="G673" s="7"/>
      <c r="H673" s="7"/>
      <c r="I673" s="7" t="s">
        <v>2305</v>
      </c>
      <c r="J673" s="30"/>
      <c r="K673" s="288"/>
      <c r="L673" s="191"/>
      <c r="P673" s="31"/>
      <c r="Q673" s="31"/>
      <c r="R673" s="31"/>
      <c r="S673" s="31"/>
      <c r="T673" s="31"/>
      <c r="W673" s="28"/>
    </row>
    <row r="674" ht="15.75" hidden="1" customHeight="1" outlineLevel="1">
      <c r="D674" s="7"/>
      <c r="E674" s="7" t="s">
        <v>3284</v>
      </c>
      <c r="F674" s="7" t="s">
        <v>2226</v>
      </c>
      <c r="G674" s="7" t="s">
        <v>3285</v>
      </c>
      <c r="H674" s="7"/>
      <c r="I674" s="7"/>
      <c r="J674" s="30" t="s">
        <v>3286</v>
      </c>
      <c r="K674" s="288"/>
      <c r="L674" s="191"/>
      <c r="M674" s="2">
        <v>1.0</v>
      </c>
      <c r="N674" s="2">
        <v>3.0</v>
      </c>
      <c r="P674" s="31"/>
      <c r="Q674" s="31"/>
      <c r="R674" s="31"/>
      <c r="S674" s="31"/>
      <c r="T674" s="31"/>
      <c r="W674" s="28"/>
    </row>
    <row r="675" ht="15.75" hidden="1" customHeight="1" outlineLevel="1">
      <c r="D675" s="7"/>
      <c r="E675" s="7"/>
      <c r="F675" s="7"/>
      <c r="G675" s="7"/>
      <c r="H675" s="7"/>
      <c r="I675" s="7" t="s">
        <v>2263</v>
      </c>
      <c r="J675" s="30"/>
      <c r="K675" s="288"/>
      <c r="L675" s="191"/>
      <c r="P675" s="31"/>
      <c r="Q675" s="31"/>
      <c r="R675" s="31"/>
      <c r="S675" s="31"/>
      <c r="T675" s="31"/>
      <c r="W675" s="28"/>
    </row>
    <row r="676" ht="15.75" hidden="1" customHeight="1" outlineLevel="1">
      <c r="D676" s="7"/>
      <c r="E676" s="7"/>
      <c r="F676" s="7"/>
      <c r="G676" s="7"/>
      <c r="H676" s="7"/>
      <c r="I676" s="7" t="s">
        <v>2265</v>
      </c>
      <c r="J676" s="30"/>
      <c r="K676" s="288"/>
      <c r="L676" s="191"/>
      <c r="P676" s="31"/>
      <c r="Q676" s="31"/>
      <c r="R676" s="31"/>
      <c r="S676" s="31"/>
      <c r="T676" s="31"/>
      <c r="W676" s="28"/>
    </row>
    <row r="677" ht="15.75" customHeight="1" collapsed="1">
      <c r="A677" s="7" t="s">
        <v>95</v>
      </c>
      <c r="B677" s="2" t="s">
        <v>3287</v>
      </c>
      <c r="C677" s="7" t="str">
        <f>A677&amp;"_"&amp;B677</f>
        <v>PS_Operate Cooling Tower without Chillers (US)</v>
      </c>
      <c r="D677" s="7"/>
      <c r="E677" s="7"/>
      <c r="F677" s="7"/>
      <c r="G677" s="7"/>
      <c r="H677" s="7"/>
      <c r="I677" s="7"/>
      <c r="J677" s="30"/>
      <c r="K677" s="288"/>
      <c r="L677" s="191"/>
      <c r="M677" s="2"/>
      <c r="N677" s="2"/>
      <c r="O677" s="2"/>
      <c r="P677" s="31"/>
      <c r="Q677" s="31"/>
      <c r="R677" s="31"/>
      <c r="S677" s="31"/>
      <c r="T677" s="31"/>
      <c r="U677" s="2"/>
      <c r="V677" s="2"/>
      <c r="W677" s="28"/>
      <c r="X677" s="2"/>
      <c r="Y677" s="2"/>
      <c r="Z677" s="2"/>
      <c r="AA677" s="2"/>
      <c r="AB677" s="2"/>
      <c r="AC677" s="2"/>
      <c r="AD677" s="2"/>
      <c r="AE677" s="2"/>
      <c r="AF677" s="2"/>
      <c r="AG677" s="2"/>
      <c r="AH677" s="2"/>
      <c r="AI677" s="2"/>
      <c r="AJ677" s="2"/>
      <c r="AK677" s="2"/>
    </row>
    <row r="678" ht="15.75" hidden="1" customHeight="1" outlineLevel="1">
      <c r="D678" s="7"/>
      <c r="E678" s="7"/>
      <c r="F678" s="7"/>
      <c r="G678" s="7" t="s">
        <v>3288</v>
      </c>
      <c r="H678" s="7"/>
      <c r="I678" s="7"/>
      <c r="J678" s="30"/>
      <c r="K678" s="288"/>
      <c r="L678" s="191"/>
      <c r="P678" s="31"/>
      <c r="Q678" s="31"/>
      <c r="R678" s="31"/>
      <c r="S678" s="31"/>
      <c r="T678" s="31"/>
      <c r="W678" s="28"/>
    </row>
    <row r="679" ht="15.75" hidden="1" customHeight="1" outlineLevel="1">
      <c r="D679" s="7"/>
      <c r="E679" s="7"/>
      <c r="F679" s="7"/>
      <c r="G679" s="7"/>
      <c r="H679" s="7"/>
      <c r="I679" s="7" t="s">
        <v>3289</v>
      </c>
      <c r="J679" s="30"/>
      <c r="K679" s="288"/>
      <c r="L679" s="191"/>
      <c r="P679" s="31"/>
      <c r="Q679" s="31"/>
      <c r="R679" s="31"/>
      <c r="S679" s="31"/>
      <c r="T679" s="31"/>
      <c r="W679" s="28"/>
    </row>
    <row r="680" ht="15.75" hidden="1" customHeight="1" outlineLevel="1">
      <c r="D680" s="7"/>
      <c r="E680" s="7" t="s">
        <v>2179</v>
      </c>
      <c r="F680" s="7" t="s">
        <v>2180</v>
      </c>
      <c r="G680" s="7" t="s">
        <v>2183</v>
      </c>
      <c r="H680" s="7"/>
      <c r="I680" s="7"/>
      <c r="J680" s="30" t="s">
        <v>3278</v>
      </c>
      <c r="K680" s="288"/>
      <c r="L680" s="191"/>
      <c r="M680" s="2">
        <v>2.0</v>
      </c>
      <c r="N680" s="2">
        <v>2.0</v>
      </c>
      <c r="P680" s="31"/>
      <c r="Q680" s="31"/>
      <c r="R680" s="31"/>
      <c r="S680" s="31"/>
      <c r="T680" s="31"/>
      <c r="W680" s="28"/>
    </row>
    <row r="681" ht="15.75" hidden="1" customHeight="1" outlineLevel="1">
      <c r="D681" s="7"/>
      <c r="E681" s="7"/>
      <c r="F681" s="7"/>
      <c r="G681" s="7"/>
      <c r="I681" s="7" t="s">
        <v>2187</v>
      </c>
      <c r="J681" s="30" t="s">
        <v>2188</v>
      </c>
      <c r="K681" s="288"/>
      <c r="L681" s="191"/>
      <c r="P681" s="31"/>
      <c r="Q681" s="31"/>
      <c r="R681" s="31"/>
      <c r="S681" s="31"/>
      <c r="T681" s="31"/>
      <c r="W681" s="28"/>
    </row>
    <row r="682" ht="15.75" hidden="1" customHeight="1" outlineLevel="1">
      <c r="D682" s="7"/>
      <c r="E682" s="7"/>
      <c r="F682" s="7"/>
      <c r="G682" s="7"/>
      <c r="H682" s="7"/>
      <c r="I682" s="7" t="s">
        <v>2192</v>
      </c>
      <c r="J682" s="30" t="s">
        <v>2193</v>
      </c>
      <c r="K682" s="288"/>
      <c r="L682" s="191"/>
      <c r="P682" s="31"/>
      <c r="Q682" s="31"/>
      <c r="R682" s="31"/>
      <c r="S682" s="31"/>
      <c r="T682" s="31"/>
      <c r="W682" s="28"/>
    </row>
    <row r="683" ht="15.75" hidden="1" customHeight="1" outlineLevel="1">
      <c r="D683" s="7"/>
      <c r="E683" s="7"/>
      <c r="F683" s="7"/>
      <c r="G683" s="7"/>
      <c r="H683" s="7"/>
      <c r="I683" s="7" t="s">
        <v>2196</v>
      </c>
      <c r="J683" s="30" t="s">
        <v>2197</v>
      </c>
      <c r="K683" s="288"/>
      <c r="L683" s="191"/>
      <c r="P683" s="31"/>
      <c r="Q683" s="31"/>
      <c r="R683" s="31"/>
      <c r="S683" s="31"/>
      <c r="T683" s="31"/>
      <c r="W683" s="28"/>
    </row>
    <row r="684" ht="15.75" hidden="1" customHeight="1" outlineLevel="1">
      <c r="D684" s="7"/>
      <c r="E684" s="7"/>
      <c r="F684" s="7"/>
      <c r="G684" s="7"/>
      <c r="H684" s="7"/>
      <c r="I684" s="7" t="s">
        <v>2200</v>
      </c>
      <c r="J684" s="30" t="s">
        <v>3279</v>
      </c>
      <c r="K684" s="288"/>
      <c r="L684" s="191"/>
      <c r="P684" s="31"/>
      <c r="Q684" s="31"/>
      <c r="R684" s="31"/>
      <c r="S684" s="31"/>
      <c r="T684" s="31"/>
      <c r="W684" s="28"/>
    </row>
    <row r="685" ht="15.75" hidden="1" customHeight="1" outlineLevel="1">
      <c r="D685" s="7"/>
      <c r="E685" s="7" t="s">
        <v>2225</v>
      </c>
      <c r="F685" s="2" t="s">
        <v>2226</v>
      </c>
      <c r="G685" s="7" t="s">
        <v>2229</v>
      </c>
      <c r="I685" s="7"/>
      <c r="J685" s="30" t="s">
        <v>3280</v>
      </c>
      <c r="K685" s="288"/>
      <c r="L685" s="191"/>
      <c r="M685" s="2">
        <v>3.0</v>
      </c>
      <c r="N685" s="2">
        <v>3.0</v>
      </c>
      <c r="P685" s="31"/>
      <c r="Q685" s="31"/>
      <c r="R685" s="31"/>
      <c r="S685" s="31"/>
      <c r="T685" s="31"/>
      <c r="W685" s="28"/>
    </row>
    <row r="686" ht="15.75" hidden="1" customHeight="1" outlineLevel="1">
      <c r="D686" s="7"/>
      <c r="E686" s="7"/>
      <c r="F686" s="7"/>
      <c r="G686" s="7"/>
      <c r="I686" s="7" t="s">
        <v>2187</v>
      </c>
      <c r="J686" s="30" t="s">
        <v>2188</v>
      </c>
      <c r="K686" s="288"/>
      <c r="L686" s="191"/>
      <c r="P686" s="31"/>
      <c r="Q686" s="31"/>
      <c r="R686" s="31"/>
      <c r="S686" s="31"/>
      <c r="T686" s="31"/>
      <c r="W686" s="28"/>
    </row>
    <row r="687" ht="15.75" hidden="1" customHeight="1" outlineLevel="1">
      <c r="D687" s="7"/>
      <c r="E687" s="7"/>
      <c r="F687" s="7"/>
      <c r="G687" s="7"/>
      <c r="I687" s="7" t="s">
        <v>2192</v>
      </c>
      <c r="J687" s="30" t="s">
        <v>2193</v>
      </c>
      <c r="K687" s="288"/>
      <c r="L687" s="191"/>
      <c r="P687" s="31"/>
      <c r="Q687" s="31"/>
      <c r="R687" s="31"/>
      <c r="S687" s="31"/>
      <c r="T687" s="31"/>
      <c r="W687" s="28"/>
    </row>
    <row r="688" ht="15.75" hidden="1" customHeight="1" outlineLevel="1">
      <c r="D688" s="7"/>
      <c r="E688" s="7"/>
      <c r="F688" s="7"/>
      <c r="G688" s="7"/>
      <c r="I688" s="7" t="s">
        <v>2196</v>
      </c>
      <c r="J688" s="30" t="s">
        <v>2197</v>
      </c>
      <c r="K688" s="288"/>
      <c r="L688" s="191"/>
      <c r="P688" s="31"/>
      <c r="Q688" s="31"/>
      <c r="R688" s="31"/>
      <c r="S688" s="31"/>
      <c r="T688" s="31"/>
      <c r="W688" s="28"/>
    </row>
    <row r="689" ht="15.75" hidden="1" customHeight="1" outlineLevel="1">
      <c r="D689" s="7"/>
      <c r="E689" s="7"/>
      <c r="F689" s="7"/>
      <c r="G689" s="7"/>
      <c r="H689" s="7"/>
      <c r="I689" s="7" t="s">
        <v>2200</v>
      </c>
      <c r="J689" s="30" t="s">
        <v>3279</v>
      </c>
      <c r="K689" s="288"/>
      <c r="L689" s="191"/>
      <c r="P689" s="31"/>
      <c r="Q689" s="31"/>
      <c r="R689" s="31"/>
      <c r="S689" s="31"/>
      <c r="T689" s="31"/>
      <c r="W689" s="28"/>
    </row>
    <row r="690" ht="15.75" hidden="1" customHeight="1" outlineLevel="1">
      <c r="D690" s="7"/>
      <c r="E690" s="7" t="s">
        <v>3284</v>
      </c>
      <c r="F690" s="7" t="s">
        <v>2226</v>
      </c>
      <c r="G690" s="7" t="s">
        <v>3285</v>
      </c>
      <c r="H690" s="7"/>
      <c r="I690" s="7"/>
      <c r="J690" s="30" t="s">
        <v>3286</v>
      </c>
      <c r="K690" s="288"/>
      <c r="L690" s="191"/>
      <c r="M690" s="2">
        <v>1.0</v>
      </c>
      <c r="N690" s="2">
        <v>3.0</v>
      </c>
      <c r="P690" s="31"/>
      <c r="Q690" s="31"/>
      <c r="R690" s="31"/>
      <c r="S690" s="31"/>
      <c r="T690" s="31"/>
      <c r="W690" s="28"/>
    </row>
    <row r="691" ht="15.75" hidden="1" customHeight="1" outlineLevel="1">
      <c r="D691" s="7"/>
      <c r="E691" s="7"/>
      <c r="F691" s="7"/>
      <c r="G691" s="7"/>
      <c r="H691" s="7"/>
      <c r="I691" s="7" t="s">
        <v>2263</v>
      </c>
      <c r="J691" s="30"/>
      <c r="K691" s="288"/>
      <c r="L691" s="191"/>
      <c r="P691" s="31"/>
      <c r="Q691" s="31"/>
      <c r="R691" s="31"/>
      <c r="S691" s="31"/>
      <c r="T691" s="31"/>
      <c r="W691" s="28"/>
    </row>
    <row r="692" ht="15.75" hidden="1" customHeight="1" outlineLevel="1">
      <c r="D692" s="7"/>
      <c r="E692" s="7"/>
      <c r="F692" s="7"/>
      <c r="G692" s="7"/>
      <c r="H692" s="7"/>
      <c r="I692" s="7" t="s">
        <v>2265</v>
      </c>
      <c r="J692" s="30"/>
      <c r="K692" s="288"/>
      <c r="L692" s="191"/>
      <c r="P692" s="31"/>
      <c r="Q692" s="31"/>
      <c r="R692" s="31"/>
      <c r="S692" s="31"/>
      <c r="T692" s="31"/>
      <c r="W692" s="28"/>
    </row>
    <row r="693" ht="15.75" customHeight="1">
      <c r="B693" s="7"/>
      <c r="D693" s="7"/>
      <c r="E693" s="7"/>
      <c r="F693" s="7"/>
      <c r="G693" s="7"/>
      <c r="H693" s="7"/>
      <c r="I693" s="7"/>
      <c r="J693" s="30"/>
      <c r="K693" s="288"/>
      <c r="L693" s="191"/>
      <c r="P693" s="31"/>
      <c r="Q693" s="31"/>
      <c r="R693" s="31"/>
      <c r="S693" s="31"/>
      <c r="T693" s="31"/>
      <c r="W693" s="28"/>
    </row>
    <row r="694" ht="15.75" customHeight="1">
      <c r="D694" s="7"/>
      <c r="E694" s="7"/>
      <c r="F694" s="7"/>
      <c r="G694" s="7"/>
      <c r="H694" s="7"/>
      <c r="I694" s="7"/>
      <c r="J694" s="30"/>
      <c r="K694" s="288"/>
      <c r="L694" s="191"/>
      <c r="P694" s="31"/>
      <c r="Q694" s="31"/>
      <c r="R694" s="31"/>
      <c r="S694" s="31"/>
      <c r="T694" s="31"/>
      <c r="W694" s="28"/>
    </row>
    <row r="695" ht="15.75" customHeight="1" collapsed="1">
      <c r="A695" s="2" t="s">
        <v>3290</v>
      </c>
      <c r="B695" s="2" t="s">
        <v>3291</v>
      </c>
      <c r="C695" s="7" t="str">
        <f>A695&amp;"_"&amp;B695</f>
        <v>PP_Operate Conveyorized Washers</v>
      </c>
      <c r="D695" s="7"/>
      <c r="E695" s="7"/>
      <c r="F695" s="7"/>
      <c r="G695" s="7"/>
      <c r="H695" s="7"/>
      <c r="I695" s="7"/>
      <c r="J695" s="30"/>
      <c r="K695" s="288"/>
      <c r="L695" s="191"/>
      <c r="M695" s="2"/>
      <c r="N695" s="2"/>
      <c r="O695" s="2"/>
      <c r="P695" s="31"/>
      <c r="Q695" s="31"/>
      <c r="R695" s="31"/>
      <c r="S695" s="31"/>
      <c r="T695" s="31"/>
      <c r="U695" s="2"/>
      <c r="V695" s="2"/>
      <c r="W695" s="28" t="s">
        <v>2635</v>
      </c>
      <c r="X695" s="2"/>
      <c r="Y695" s="2"/>
      <c r="Z695" s="2"/>
      <c r="AA695" s="2"/>
      <c r="AB695" s="2"/>
      <c r="AC695" s="2"/>
      <c r="AD695" s="2"/>
      <c r="AE695" s="2"/>
      <c r="AF695" s="2"/>
      <c r="AG695" s="2"/>
      <c r="AH695" s="2"/>
      <c r="AI695" s="2"/>
      <c r="AJ695" s="2"/>
      <c r="AK695" s="2"/>
    </row>
    <row r="696" ht="15.75" hidden="1" customHeight="1" outlineLevel="1">
      <c r="D696" s="7"/>
      <c r="E696" s="7" t="s">
        <v>2179</v>
      </c>
      <c r="F696" s="7" t="s">
        <v>2180</v>
      </c>
      <c r="G696" s="7" t="s">
        <v>2183</v>
      </c>
      <c r="H696" s="7"/>
      <c r="I696" s="7"/>
      <c r="J696" s="30" t="s">
        <v>3278</v>
      </c>
      <c r="K696" s="288"/>
      <c r="L696" s="191"/>
      <c r="P696" s="31"/>
      <c r="Q696" s="31"/>
      <c r="R696" s="31"/>
      <c r="S696" s="31"/>
      <c r="T696" s="31"/>
      <c r="W696" s="28"/>
    </row>
    <row r="697" ht="15.75" hidden="1" customHeight="1" outlineLevel="1">
      <c r="D697" s="7"/>
      <c r="E697" s="7"/>
      <c r="F697" s="7"/>
      <c r="G697" s="7"/>
      <c r="I697" s="7" t="s">
        <v>2187</v>
      </c>
      <c r="J697" s="30" t="s">
        <v>2188</v>
      </c>
      <c r="K697" s="288"/>
      <c r="L697" s="191"/>
      <c r="P697" s="31"/>
      <c r="Q697" s="31"/>
      <c r="R697" s="31"/>
      <c r="S697" s="31"/>
      <c r="T697" s="31"/>
      <c r="W697" s="28"/>
    </row>
    <row r="698" ht="15.75" hidden="1" customHeight="1" outlineLevel="1">
      <c r="D698" s="7"/>
      <c r="E698" s="7"/>
      <c r="F698" s="7"/>
      <c r="G698" s="7"/>
      <c r="H698" s="7"/>
      <c r="I698" s="7" t="s">
        <v>2192</v>
      </c>
      <c r="J698" s="30" t="s">
        <v>2193</v>
      </c>
      <c r="K698" s="288"/>
      <c r="L698" s="191"/>
      <c r="P698" s="31"/>
      <c r="Q698" s="31"/>
      <c r="R698" s="31"/>
      <c r="S698" s="31"/>
      <c r="T698" s="31"/>
      <c r="W698" s="28"/>
    </row>
    <row r="699" ht="15.75" hidden="1" customHeight="1" outlineLevel="1">
      <c r="D699" s="7"/>
      <c r="E699" s="7"/>
      <c r="F699" s="7"/>
      <c r="G699" s="7"/>
      <c r="H699" s="7"/>
      <c r="I699" s="7" t="s">
        <v>2196</v>
      </c>
      <c r="J699" s="30" t="s">
        <v>2197</v>
      </c>
      <c r="K699" s="288"/>
      <c r="L699" s="191"/>
      <c r="P699" s="31"/>
      <c r="Q699" s="31"/>
      <c r="R699" s="31"/>
      <c r="S699" s="31"/>
      <c r="T699" s="31"/>
      <c r="W699" s="28"/>
    </row>
    <row r="700" ht="15.75" hidden="1" customHeight="1" outlineLevel="1">
      <c r="D700" s="7"/>
      <c r="E700" s="7"/>
      <c r="F700" s="7"/>
      <c r="G700" s="7"/>
      <c r="H700" s="7"/>
      <c r="I700" s="7" t="s">
        <v>2200</v>
      </c>
      <c r="J700" s="30" t="s">
        <v>3279</v>
      </c>
      <c r="K700" s="288"/>
      <c r="L700" s="191"/>
      <c r="P700" s="31"/>
      <c r="Q700" s="31"/>
      <c r="R700" s="31"/>
      <c r="S700" s="31"/>
      <c r="T700" s="31"/>
      <c r="W700" s="28"/>
    </row>
    <row r="701" ht="15.75" hidden="1" customHeight="1" outlineLevel="1">
      <c r="D701" s="7"/>
      <c r="E701" s="7" t="s">
        <v>2225</v>
      </c>
      <c r="F701" s="2" t="s">
        <v>2226</v>
      </c>
      <c r="G701" s="7" t="s">
        <v>2229</v>
      </c>
      <c r="I701" s="7"/>
      <c r="J701" s="30" t="s">
        <v>3280</v>
      </c>
      <c r="K701" s="288"/>
      <c r="L701" s="191"/>
      <c r="P701" s="31"/>
      <c r="Q701" s="31"/>
      <c r="R701" s="31"/>
      <c r="S701" s="31"/>
      <c r="T701" s="31"/>
      <c r="W701" s="28"/>
    </row>
    <row r="702" ht="15.75" hidden="1" customHeight="1" outlineLevel="1">
      <c r="D702" s="7"/>
      <c r="E702" s="7"/>
      <c r="F702" s="7"/>
      <c r="G702" s="7"/>
      <c r="I702" s="7" t="s">
        <v>2187</v>
      </c>
      <c r="J702" s="30" t="s">
        <v>2188</v>
      </c>
      <c r="K702" s="288"/>
      <c r="L702" s="191"/>
      <c r="P702" s="31"/>
      <c r="Q702" s="31"/>
      <c r="R702" s="31"/>
      <c r="S702" s="31"/>
      <c r="T702" s="31"/>
      <c r="W702" s="28"/>
    </row>
    <row r="703" ht="15.75" hidden="1" customHeight="1" outlineLevel="1">
      <c r="D703" s="7"/>
      <c r="E703" s="7"/>
      <c r="F703" s="7"/>
      <c r="G703" s="7"/>
      <c r="I703" s="7" t="s">
        <v>2192</v>
      </c>
      <c r="J703" s="30" t="s">
        <v>2193</v>
      </c>
      <c r="K703" s="288"/>
      <c r="L703" s="191"/>
      <c r="P703" s="31"/>
      <c r="Q703" s="31"/>
      <c r="R703" s="31"/>
      <c r="S703" s="31"/>
      <c r="T703" s="31"/>
      <c r="W703" s="28"/>
    </row>
    <row r="704" ht="15.75" hidden="1" customHeight="1" outlineLevel="1">
      <c r="D704" s="7"/>
      <c r="E704" s="7"/>
      <c r="F704" s="7"/>
      <c r="G704" s="7"/>
      <c r="I704" s="7" t="s">
        <v>2196</v>
      </c>
      <c r="J704" s="30" t="s">
        <v>2197</v>
      </c>
      <c r="K704" s="288"/>
      <c r="L704" s="191"/>
      <c r="P704" s="31"/>
      <c r="Q704" s="31"/>
      <c r="R704" s="31"/>
      <c r="S704" s="31"/>
      <c r="T704" s="31"/>
      <c r="W704" s="28"/>
    </row>
    <row r="705" ht="15.75" hidden="1" customHeight="1" outlineLevel="1">
      <c r="D705" s="7"/>
      <c r="E705" s="7"/>
      <c r="F705" s="7"/>
      <c r="G705" s="7"/>
      <c r="H705" s="7"/>
      <c r="I705" s="7" t="s">
        <v>2200</v>
      </c>
      <c r="J705" s="30" t="s">
        <v>3279</v>
      </c>
      <c r="K705" s="288"/>
      <c r="L705" s="191"/>
      <c r="P705" s="31"/>
      <c r="Q705" s="31"/>
      <c r="R705" s="31"/>
      <c r="S705" s="31"/>
      <c r="T705" s="31"/>
      <c r="W705" s="28"/>
    </row>
    <row r="706" ht="15.75" hidden="1" customHeight="1" outlineLevel="1">
      <c r="D706" s="7"/>
      <c r="E706" s="7" t="s">
        <v>3284</v>
      </c>
      <c r="F706" s="7" t="s">
        <v>2226</v>
      </c>
      <c r="G706" s="7" t="s">
        <v>3285</v>
      </c>
      <c r="H706" s="7"/>
      <c r="I706" s="7"/>
      <c r="J706" s="30" t="s">
        <v>3292</v>
      </c>
      <c r="K706" s="288"/>
      <c r="L706" s="191"/>
      <c r="P706" s="31"/>
      <c r="Q706" s="31"/>
      <c r="R706" s="31"/>
      <c r="S706" s="31"/>
      <c r="T706" s="31"/>
      <c r="W706" s="28"/>
    </row>
    <row r="707" ht="15.75" hidden="1" customHeight="1" outlineLevel="1">
      <c r="D707" s="7"/>
      <c r="E707" s="7"/>
      <c r="F707" s="7"/>
      <c r="G707" s="7"/>
      <c r="H707" s="7"/>
      <c r="I707" s="7" t="s">
        <v>2263</v>
      </c>
      <c r="J707" s="30"/>
      <c r="K707" s="288"/>
      <c r="L707" s="191"/>
      <c r="P707" s="31"/>
      <c r="Q707" s="31"/>
      <c r="R707" s="31"/>
      <c r="S707" s="31"/>
      <c r="T707" s="31"/>
      <c r="W707" s="28"/>
    </row>
    <row r="708" ht="15.75" hidden="1" customHeight="1" outlineLevel="1">
      <c r="D708" s="7"/>
      <c r="E708" s="7"/>
      <c r="F708" s="7"/>
      <c r="G708" s="7"/>
      <c r="H708" s="7"/>
      <c r="I708" s="7" t="s">
        <v>2265</v>
      </c>
      <c r="J708" s="30"/>
      <c r="K708" s="288"/>
      <c r="L708" s="191"/>
      <c r="P708" s="31"/>
      <c r="Q708" s="31"/>
      <c r="R708" s="31"/>
      <c r="S708" s="31"/>
      <c r="T708" s="31"/>
      <c r="W708" s="28"/>
    </row>
    <row r="709" ht="15.75" hidden="1" customHeight="1" outlineLevel="1">
      <c r="D709" s="7"/>
      <c r="E709" s="7"/>
      <c r="F709" s="7"/>
      <c r="G709" s="7"/>
      <c r="H709" s="7"/>
      <c r="I709" s="7" t="s">
        <v>2268</v>
      </c>
      <c r="J709" s="30"/>
      <c r="K709" s="288"/>
      <c r="L709" s="191"/>
      <c r="P709" s="31"/>
      <c r="Q709" s="31"/>
      <c r="R709" s="31"/>
      <c r="S709" s="31"/>
      <c r="T709" s="31"/>
      <c r="W709" s="28"/>
    </row>
    <row r="710" ht="15.75" hidden="1" customHeight="1" outlineLevel="1">
      <c r="D710" s="7"/>
      <c r="E710" s="7" t="s">
        <v>2282</v>
      </c>
      <c r="F710" s="7" t="s">
        <v>2226</v>
      </c>
      <c r="G710" s="7" t="s">
        <v>2284</v>
      </c>
      <c r="H710" s="7"/>
      <c r="I710" s="7"/>
      <c r="J710" s="30" t="s">
        <v>3293</v>
      </c>
      <c r="K710" s="288"/>
      <c r="L710" s="191"/>
      <c r="P710" s="31"/>
      <c r="Q710" s="31"/>
      <c r="R710" s="31"/>
      <c r="S710" s="31"/>
      <c r="T710" s="31"/>
      <c r="W710" s="28"/>
    </row>
    <row r="711" ht="15.75" hidden="1" customHeight="1" outlineLevel="1">
      <c r="D711" s="7"/>
      <c r="E711" s="7"/>
      <c r="F711" s="7"/>
      <c r="G711" s="7"/>
      <c r="H711" s="7"/>
      <c r="I711" s="7" t="s">
        <v>2288</v>
      </c>
      <c r="J711" s="30"/>
      <c r="K711" s="288"/>
      <c r="L711" s="191"/>
      <c r="P711" s="31"/>
      <c r="Q711" s="31"/>
      <c r="R711" s="31"/>
      <c r="S711" s="31"/>
      <c r="T711" s="31"/>
      <c r="W711" s="28"/>
    </row>
    <row r="712" ht="15.75" hidden="1" customHeight="1" outlineLevel="1">
      <c r="D712" s="7"/>
      <c r="E712" s="7"/>
      <c r="F712" s="7"/>
      <c r="G712" s="7"/>
      <c r="H712" s="7"/>
      <c r="I712" s="7" t="s">
        <v>2290</v>
      </c>
      <c r="J712" s="30"/>
      <c r="K712" s="288"/>
      <c r="L712" s="191"/>
      <c r="P712" s="31"/>
      <c r="Q712" s="31"/>
      <c r="R712" s="31"/>
      <c r="S712" s="31"/>
      <c r="T712" s="31"/>
      <c r="W712" s="28"/>
    </row>
    <row r="713" ht="15.75" customHeight="1">
      <c r="A713" s="2"/>
      <c r="B713" s="2" t="s">
        <v>852</v>
      </c>
      <c r="C713" s="2"/>
      <c r="D713" s="7"/>
      <c r="E713" s="7"/>
      <c r="F713" s="7"/>
      <c r="G713" s="7"/>
      <c r="H713" s="7"/>
      <c r="I713" s="7"/>
      <c r="J713" s="30"/>
      <c r="K713" s="288"/>
      <c r="L713" s="191"/>
      <c r="M713" s="2"/>
      <c r="N713" s="2"/>
      <c r="O713" s="2"/>
      <c r="P713" s="31"/>
      <c r="Q713" s="31"/>
      <c r="R713" s="31"/>
      <c r="S713" s="31"/>
      <c r="T713" s="31"/>
      <c r="U713" s="2"/>
      <c r="V713" s="2"/>
      <c r="W713" s="28" t="s">
        <v>2636</v>
      </c>
      <c r="X713" s="2" t="s">
        <v>2637</v>
      </c>
      <c r="Y713" s="2"/>
      <c r="Z713" s="2"/>
      <c r="AA713" s="2"/>
      <c r="AB713" s="2"/>
      <c r="AC713" s="2"/>
      <c r="AD713" s="2"/>
      <c r="AE713" s="2"/>
      <c r="AF713" s="2"/>
      <c r="AG713" s="2"/>
      <c r="AH713" s="2"/>
      <c r="AI713" s="2"/>
      <c r="AJ713" s="2"/>
      <c r="AK713" s="2"/>
    </row>
    <row r="714" ht="15.75" customHeight="1">
      <c r="D714" s="7"/>
      <c r="E714" s="7"/>
      <c r="F714" s="7"/>
      <c r="G714" s="7"/>
      <c r="H714" s="7"/>
      <c r="I714" s="7"/>
      <c r="J714" s="30"/>
      <c r="K714" s="288"/>
      <c r="L714" s="191"/>
      <c r="P714" s="31"/>
      <c r="Q714" s="31"/>
      <c r="R714" s="31"/>
      <c r="S714" s="31"/>
      <c r="T714" s="31"/>
      <c r="W714" s="28"/>
    </row>
    <row r="715" ht="15.75" customHeight="1">
      <c r="D715" s="7"/>
      <c r="E715" s="7"/>
      <c r="F715" s="7"/>
      <c r="G715" s="7"/>
      <c r="H715" s="7"/>
      <c r="I715" s="7"/>
      <c r="J715" s="30"/>
      <c r="K715" s="288"/>
      <c r="L715" s="191"/>
      <c r="P715" s="31"/>
      <c r="Q715" s="31"/>
      <c r="R715" s="31"/>
      <c r="S715" s="31"/>
      <c r="T715" s="31"/>
      <c r="W715" s="28"/>
    </row>
    <row r="716" ht="15.75" customHeight="1">
      <c r="D716" s="7"/>
      <c r="E716" s="7"/>
      <c r="F716" s="7"/>
      <c r="G716" s="7"/>
      <c r="H716" s="7"/>
      <c r="I716" s="7"/>
      <c r="J716" s="30"/>
      <c r="K716" s="288"/>
      <c r="L716" s="191"/>
      <c r="P716" s="31"/>
      <c r="Q716" s="31"/>
      <c r="R716" s="31"/>
      <c r="S716" s="31"/>
      <c r="T716" s="31"/>
      <c r="W716" s="28"/>
    </row>
    <row r="717" ht="15.75" customHeight="1">
      <c r="D717" s="7"/>
      <c r="E717" s="7"/>
      <c r="F717" s="7"/>
      <c r="G717" s="7"/>
      <c r="H717" s="7"/>
      <c r="I717" s="7"/>
      <c r="J717" s="30"/>
      <c r="K717" s="288"/>
      <c r="L717" s="191"/>
      <c r="P717" s="31"/>
      <c r="Q717" s="31"/>
      <c r="R717" s="31"/>
      <c r="S717" s="31"/>
      <c r="T717" s="31"/>
      <c r="W717" s="28"/>
    </row>
    <row r="718" ht="15.75" customHeight="1">
      <c r="D718" s="7"/>
      <c r="E718" s="7"/>
      <c r="F718" s="7"/>
      <c r="G718" s="7"/>
      <c r="H718" s="7"/>
      <c r="I718" s="7"/>
      <c r="J718" s="30"/>
      <c r="K718" s="288"/>
      <c r="L718" s="191"/>
      <c r="P718" s="31"/>
      <c r="Q718" s="31"/>
      <c r="R718" s="31"/>
      <c r="S718" s="31"/>
      <c r="T718" s="31"/>
      <c r="W718" s="28"/>
    </row>
    <row r="719" ht="15.75" customHeight="1">
      <c r="D719" s="7"/>
      <c r="E719" s="7"/>
      <c r="F719" s="7"/>
      <c r="G719" s="7"/>
      <c r="H719" s="7"/>
      <c r="I719" s="7"/>
      <c r="J719" s="30"/>
      <c r="K719" s="288"/>
      <c r="L719" s="191"/>
      <c r="P719" s="31"/>
      <c r="Q719" s="31"/>
      <c r="R719" s="31"/>
      <c r="S719" s="31"/>
      <c r="T719" s="31"/>
      <c r="W719" s="28"/>
    </row>
    <row r="720" ht="15.75" customHeight="1">
      <c r="D720" s="7"/>
      <c r="E720" s="7"/>
      <c r="F720" s="7"/>
      <c r="G720" s="7"/>
      <c r="H720" s="7"/>
      <c r="I720" s="7"/>
      <c r="J720" s="30"/>
      <c r="K720" s="288"/>
      <c r="L720" s="191"/>
      <c r="P720" s="31"/>
      <c r="Q720" s="31"/>
      <c r="R720" s="31"/>
      <c r="S720" s="31"/>
      <c r="T720" s="31"/>
      <c r="W720" s="28"/>
    </row>
    <row r="721" ht="15.75" customHeight="1">
      <c r="D721" s="7"/>
      <c r="E721" s="7"/>
      <c r="F721" s="7"/>
      <c r="G721" s="7"/>
      <c r="H721" s="7"/>
      <c r="I721" s="7"/>
      <c r="J721" s="30"/>
      <c r="K721" s="288"/>
      <c r="L721" s="191"/>
      <c r="P721" s="31"/>
      <c r="Q721" s="31"/>
      <c r="R721" s="31"/>
      <c r="S721" s="31"/>
      <c r="T721" s="31"/>
      <c r="W721" s="28"/>
    </row>
    <row r="722" ht="15.75" customHeight="1">
      <c r="D722" s="7"/>
      <c r="E722" s="7"/>
      <c r="F722" s="7"/>
      <c r="G722" s="7"/>
      <c r="H722" s="7"/>
      <c r="I722" s="7"/>
      <c r="J722" s="30"/>
      <c r="K722" s="288"/>
      <c r="L722" s="191"/>
      <c r="P722" s="31"/>
      <c r="Q722" s="31"/>
      <c r="R722" s="31"/>
      <c r="S722" s="31"/>
      <c r="T722" s="31"/>
      <c r="W722" s="28"/>
    </row>
    <row r="723" ht="15.75" customHeight="1">
      <c r="D723" s="7"/>
      <c r="E723" s="7"/>
      <c r="F723" s="7"/>
      <c r="G723" s="7"/>
      <c r="H723" s="7"/>
      <c r="I723" s="7"/>
      <c r="J723" s="30"/>
      <c r="K723" s="288"/>
      <c r="L723" s="191"/>
      <c r="P723" s="31"/>
      <c r="Q723" s="31"/>
      <c r="R723" s="31"/>
      <c r="S723" s="31"/>
      <c r="T723" s="31"/>
      <c r="W723" s="28"/>
    </row>
    <row r="724" ht="15.75" customHeight="1">
      <c r="D724" s="7"/>
      <c r="E724" s="7"/>
      <c r="F724" s="7"/>
      <c r="G724" s="7"/>
      <c r="H724" s="7"/>
      <c r="I724" s="7"/>
      <c r="J724" s="30"/>
      <c r="K724" s="288"/>
      <c r="L724" s="191"/>
      <c r="P724" s="31"/>
      <c r="Q724" s="31"/>
      <c r="R724" s="31"/>
      <c r="S724" s="31"/>
      <c r="T724" s="31"/>
      <c r="W724" s="28"/>
    </row>
    <row r="725" ht="15.75" customHeight="1">
      <c r="B725" s="7"/>
      <c r="D725" s="7"/>
      <c r="E725" s="7"/>
      <c r="F725" s="7"/>
      <c r="G725" s="7"/>
      <c r="H725" s="7"/>
      <c r="I725" s="7"/>
      <c r="J725" s="30"/>
      <c r="K725" s="288"/>
      <c r="L725" s="191"/>
      <c r="P725" s="31"/>
      <c r="Q725" s="31"/>
      <c r="R725" s="31"/>
      <c r="S725" s="31"/>
      <c r="T725" s="31"/>
      <c r="W725" s="28"/>
    </row>
    <row r="726" ht="15.75" customHeight="1">
      <c r="D726" s="7"/>
      <c r="E726" s="7"/>
      <c r="F726" s="7"/>
      <c r="G726" s="7"/>
      <c r="H726" s="7"/>
      <c r="I726" s="7"/>
      <c r="J726" s="30"/>
      <c r="K726" s="288"/>
      <c r="L726" s="191"/>
      <c r="P726" s="31"/>
      <c r="Q726" s="31"/>
      <c r="R726" s="31"/>
      <c r="S726" s="31"/>
      <c r="T726" s="31"/>
      <c r="W726" s="28"/>
    </row>
    <row r="727" ht="15.75" customHeight="1">
      <c r="D727" s="7"/>
      <c r="E727" s="7"/>
      <c r="F727" s="7"/>
      <c r="G727" s="7"/>
      <c r="H727" s="7"/>
      <c r="I727" s="7"/>
      <c r="J727" s="30"/>
      <c r="K727" s="288"/>
      <c r="L727" s="191"/>
      <c r="P727" s="31"/>
      <c r="Q727" s="31"/>
      <c r="R727" s="31"/>
      <c r="S727" s="31"/>
      <c r="T727" s="31"/>
      <c r="W727" s="28"/>
    </row>
    <row r="728" ht="15.75" customHeight="1">
      <c r="D728" s="7"/>
      <c r="E728" s="7"/>
      <c r="F728" s="7"/>
      <c r="G728" s="7"/>
      <c r="H728" s="7"/>
      <c r="I728" s="7"/>
      <c r="J728" s="30"/>
      <c r="K728" s="288"/>
      <c r="L728" s="191"/>
      <c r="P728" s="31"/>
      <c r="Q728" s="31"/>
      <c r="R728" s="31"/>
      <c r="S728" s="31"/>
      <c r="T728" s="31"/>
      <c r="W728" s="28"/>
    </row>
    <row r="729" ht="15.75" customHeight="1">
      <c r="D729" s="7"/>
      <c r="E729" s="7"/>
      <c r="F729" s="7"/>
      <c r="G729" s="7"/>
      <c r="H729" s="7"/>
      <c r="I729" s="7"/>
      <c r="J729" s="30"/>
      <c r="K729" s="288"/>
      <c r="L729" s="191"/>
      <c r="P729" s="31"/>
      <c r="Q729" s="31"/>
      <c r="R729" s="31"/>
      <c r="S729" s="31"/>
      <c r="T729" s="31"/>
      <c r="W729" s="28"/>
    </row>
    <row r="730" ht="15.75" customHeight="1">
      <c r="D730" s="7"/>
      <c r="E730" s="7"/>
      <c r="F730" s="7"/>
      <c r="G730" s="7"/>
      <c r="H730" s="7"/>
      <c r="I730" s="7"/>
      <c r="J730" s="30"/>
      <c r="K730" s="288"/>
      <c r="L730" s="191"/>
      <c r="P730" s="31"/>
      <c r="Q730" s="31"/>
      <c r="R730" s="31"/>
      <c r="S730" s="31"/>
      <c r="T730" s="31"/>
      <c r="W730" s="28"/>
    </row>
    <row r="731" ht="15.75" customHeight="1">
      <c r="D731" s="7"/>
      <c r="E731" s="7"/>
      <c r="F731" s="7"/>
      <c r="G731" s="7"/>
      <c r="H731" s="7"/>
      <c r="I731" s="7"/>
      <c r="J731" s="30"/>
      <c r="K731" s="288"/>
      <c r="L731" s="191"/>
      <c r="P731" s="31"/>
      <c r="Q731" s="31"/>
      <c r="R731" s="31"/>
      <c r="S731" s="31"/>
      <c r="T731" s="31"/>
      <c r="W731" s="28"/>
    </row>
    <row r="732" ht="15.75" customHeight="1">
      <c r="D732" s="7"/>
      <c r="E732" s="7"/>
      <c r="F732" s="7"/>
      <c r="G732" s="7"/>
      <c r="H732" s="7"/>
      <c r="I732" s="7"/>
      <c r="J732" s="30"/>
      <c r="K732" s="288"/>
      <c r="L732" s="191"/>
      <c r="P732" s="31"/>
      <c r="Q732" s="31"/>
      <c r="R732" s="31"/>
      <c r="S732" s="31"/>
      <c r="T732" s="31"/>
      <c r="W732" s="28"/>
    </row>
    <row r="733" ht="15.75" customHeight="1">
      <c r="D733" s="7"/>
      <c r="E733" s="7"/>
      <c r="F733" s="7"/>
      <c r="G733" s="7"/>
      <c r="H733" s="7"/>
      <c r="I733" s="7"/>
      <c r="J733" s="30"/>
      <c r="K733" s="288"/>
      <c r="L733" s="191"/>
      <c r="P733" s="31"/>
      <c r="Q733" s="31"/>
      <c r="R733" s="31"/>
      <c r="S733" s="31"/>
      <c r="T733" s="31"/>
      <c r="W733" s="28"/>
    </row>
    <row r="734" ht="15.75" customHeight="1">
      <c r="D734" s="7"/>
      <c r="E734" s="7"/>
      <c r="F734" s="7"/>
      <c r="G734" s="7"/>
      <c r="H734" s="7"/>
      <c r="I734" s="7"/>
      <c r="J734" s="30"/>
      <c r="K734" s="288"/>
      <c r="L734" s="191"/>
      <c r="P734" s="31"/>
      <c r="Q734" s="31"/>
      <c r="R734" s="31"/>
      <c r="S734" s="31"/>
      <c r="T734" s="31"/>
      <c r="W734" s="28"/>
    </row>
    <row r="735" ht="15.75" customHeight="1">
      <c r="D735" s="7"/>
      <c r="E735" s="7"/>
      <c r="F735" s="7"/>
      <c r="G735" s="7"/>
      <c r="H735" s="7"/>
      <c r="I735" s="7"/>
      <c r="J735" s="30"/>
      <c r="K735" s="288"/>
      <c r="L735" s="191"/>
      <c r="P735" s="31"/>
      <c r="Q735" s="31"/>
      <c r="R735" s="31"/>
      <c r="S735" s="31"/>
      <c r="T735" s="31"/>
      <c r="W735" s="28"/>
    </row>
    <row r="736" ht="15.75" customHeight="1">
      <c r="D736" s="7"/>
      <c r="E736" s="7"/>
      <c r="F736" s="7"/>
      <c r="G736" s="7"/>
      <c r="H736" s="7"/>
      <c r="I736" s="7"/>
      <c r="J736" s="30"/>
      <c r="K736" s="288"/>
      <c r="L736" s="191"/>
      <c r="P736" s="31"/>
      <c r="Q736" s="31"/>
      <c r="R736" s="31"/>
      <c r="S736" s="31"/>
      <c r="T736" s="31"/>
      <c r="W736" s="28"/>
    </row>
    <row r="737" ht="15.75" customHeight="1">
      <c r="D737" s="7"/>
      <c r="E737" s="7"/>
      <c r="F737" s="7"/>
      <c r="G737" s="7"/>
      <c r="H737" s="7"/>
      <c r="I737" s="7"/>
      <c r="J737" s="30"/>
      <c r="K737" s="288"/>
      <c r="L737" s="191"/>
      <c r="P737" s="31"/>
      <c r="Q737" s="31"/>
      <c r="R737" s="31"/>
      <c r="S737" s="31"/>
      <c r="T737" s="31"/>
      <c r="W737" s="28"/>
    </row>
    <row r="738" ht="15.75" customHeight="1">
      <c r="D738" s="7"/>
      <c r="E738" s="7"/>
      <c r="F738" s="7"/>
      <c r="G738" s="7"/>
      <c r="H738" s="7"/>
      <c r="I738" s="7"/>
      <c r="J738" s="30"/>
      <c r="K738" s="288"/>
      <c r="L738" s="191"/>
      <c r="P738" s="31"/>
      <c r="Q738" s="31"/>
      <c r="R738" s="31"/>
      <c r="S738" s="31"/>
      <c r="T738" s="31"/>
      <c r="W738" s="28"/>
    </row>
    <row r="739" ht="15.75" customHeight="1">
      <c r="D739" s="7"/>
      <c r="E739" s="7"/>
      <c r="F739" s="7"/>
      <c r="G739" s="7"/>
      <c r="H739" s="7"/>
      <c r="I739" s="7"/>
      <c r="J739" s="30"/>
      <c r="K739" s="288"/>
      <c r="L739" s="191"/>
      <c r="P739" s="31"/>
      <c r="Q739" s="31"/>
      <c r="R739" s="31"/>
      <c r="S739" s="31"/>
      <c r="T739" s="31"/>
      <c r="W739" s="28"/>
    </row>
    <row r="740" ht="15.75" customHeight="1">
      <c r="D740" s="7"/>
      <c r="E740" s="7"/>
      <c r="F740" s="7"/>
      <c r="G740" s="7"/>
      <c r="H740" s="7"/>
      <c r="I740" s="7"/>
      <c r="J740" s="30"/>
      <c r="K740" s="288"/>
      <c r="L740" s="191"/>
      <c r="P740" s="31"/>
      <c r="Q740" s="31"/>
      <c r="R740" s="31"/>
      <c r="S740" s="31"/>
      <c r="T740" s="31"/>
      <c r="W740" s="28"/>
    </row>
    <row r="741" ht="15.75" customHeight="1">
      <c r="D741" s="7"/>
      <c r="E741" s="7"/>
      <c r="F741" s="7"/>
      <c r="G741" s="7"/>
      <c r="H741" s="7"/>
      <c r="I741" s="7"/>
      <c r="J741" s="30"/>
      <c r="K741" s="288"/>
      <c r="L741" s="191"/>
      <c r="P741" s="31"/>
      <c r="Q741" s="31"/>
      <c r="R741" s="31"/>
      <c r="S741" s="31"/>
      <c r="T741" s="31"/>
      <c r="W741" s="28"/>
    </row>
    <row r="742" ht="15.75" customHeight="1">
      <c r="D742" s="7"/>
      <c r="E742" s="7"/>
      <c r="F742" s="7"/>
      <c r="G742" s="7"/>
      <c r="H742" s="7"/>
      <c r="I742" s="7"/>
      <c r="J742" s="30"/>
      <c r="K742" s="288"/>
      <c r="L742" s="191"/>
      <c r="P742" s="31"/>
      <c r="Q742" s="31"/>
      <c r="R742" s="31"/>
      <c r="S742" s="31"/>
      <c r="T742" s="31"/>
      <c r="W742" s="28"/>
    </row>
    <row r="743" ht="15.75" customHeight="1">
      <c r="D743" s="7"/>
      <c r="E743" s="7"/>
      <c r="F743" s="7"/>
      <c r="G743" s="7"/>
      <c r="H743" s="7"/>
      <c r="I743" s="7"/>
      <c r="J743" s="30"/>
      <c r="K743" s="288"/>
      <c r="L743" s="191"/>
      <c r="P743" s="31"/>
      <c r="Q743" s="31"/>
      <c r="R743" s="31"/>
      <c r="S743" s="31"/>
      <c r="T743" s="31"/>
      <c r="W743" s="28"/>
    </row>
    <row r="744" ht="15.75" customHeight="1">
      <c r="D744" s="7"/>
      <c r="E744" s="7"/>
      <c r="F744" s="7"/>
      <c r="G744" s="7"/>
      <c r="H744" s="7"/>
      <c r="I744" s="7"/>
      <c r="J744" s="30"/>
      <c r="K744" s="288"/>
      <c r="L744" s="191"/>
      <c r="P744" s="31"/>
      <c r="Q744" s="31"/>
      <c r="R744" s="31"/>
      <c r="S744" s="31"/>
      <c r="T744" s="31"/>
      <c r="W744" s="28"/>
    </row>
    <row r="745" ht="15.75" customHeight="1">
      <c r="D745" s="7"/>
      <c r="E745" s="7"/>
      <c r="F745" s="7"/>
      <c r="G745" s="7"/>
      <c r="H745" s="7"/>
      <c r="I745" s="7"/>
      <c r="J745" s="30"/>
      <c r="K745" s="288"/>
      <c r="L745" s="191"/>
      <c r="P745" s="31"/>
      <c r="Q745" s="31"/>
      <c r="R745" s="31"/>
      <c r="S745" s="31"/>
      <c r="T745" s="31"/>
      <c r="W745" s="28"/>
    </row>
    <row r="746" ht="15.75" customHeight="1">
      <c r="D746" s="7"/>
      <c r="E746" s="7"/>
      <c r="F746" s="7"/>
      <c r="G746" s="7"/>
      <c r="H746" s="7"/>
      <c r="I746" s="7"/>
      <c r="J746" s="30"/>
      <c r="K746" s="288"/>
      <c r="L746" s="191"/>
      <c r="P746" s="31"/>
      <c r="Q746" s="31"/>
      <c r="R746" s="31"/>
      <c r="S746" s="31"/>
      <c r="T746" s="31"/>
      <c r="W746" s="28"/>
    </row>
    <row r="747" ht="15.75" customHeight="1">
      <c r="D747" s="7"/>
      <c r="E747" s="7"/>
      <c r="F747" s="7"/>
      <c r="G747" s="7"/>
      <c r="H747" s="7"/>
      <c r="I747" s="7"/>
      <c r="J747" s="30"/>
      <c r="K747" s="288"/>
      <c r="L747" s="191"/>
      <c r="P747" s="31"/>
      <c r="Q747" s="31"/>
      <c r="R747" s="31"/>
      <c r="S747" s="31"/>
      <c r="T747" s="31"/>
      <c r="W747" s="28"/>
    </row>
    <row r="748" ht="15.75" customHeight="1">
      <c r="D748" s="7"/>
      <c r="E748" s="7"/>
      <c r="F748" s="7"/>
      <c r="G748" s="7"/>
      <c r="H748" s="7"/>
      <c r="I748" s="7"/>
      <c r="J748" s="30"/>
      <c r="K748" s="288"/>
      <c r="L748" s="191"/>
      <c r="P748" s="31"/>
      <c r="Q748" s="31"/>
      <c r="R748" s="31"/>
      <c r="S748" s="31"/>
      <c r="T748" s="31"/>
      <c r="W748" s="28"/>
    </row>
    <row r="749" ht="15.75" customHeight="1">
      <c r="D749" s="7"/>
      <c r="E749" s="7"/>
      <c r="F749" s="7"/>
      <c r="G749" s="7"/>
      <c r="H749" s="7"/>
      <c r="I749" s="7"/>
      <c r="J749" s="30"/>
      <c r="K749" s="288"/>
      <c r="L749" s="191"/>
      <c r="P749" s="31"/>
      <c r="Q749" s="31"/>
      <c r="R749" s="31"/>
      <c r="S749" s="31"/>
      <c r="T749" s="31"/>
      <c r="W749" s="28"/>
    </row>
    <row r="750" ht="15.75" customHeight="1">
      <c r="D750" s="7"/>
      <c r="E750" s="7"/>
      <c r="F750" s="7"/>
      <c r="G750" s="7"/>
      <c r="H750" s="7"/>
      <c r="I750" s="7"/>
      <c r="J750" s="30"/>
      <c r="K750" s="288"/>
      <c r="L750" s="191"/>
      <c r="P750" s="31"/>
      <c r="Q750" s="31"/>
      <c r="R750" s="31"/>
      <c r="S750" s="31"/>
      <c r="T750" s="31"/>
      <c r="W750" s="28"/>
    </row>
    <row r="751" ht="15.75" customHeight="1">
      <c r="D751" s="7"/>
      <c r="E751" s="7"/>
      <c r="F751" s="7"/>
      <c r="G751" s="7"/>
      <c r="H751" s="7"/>
      <c r="I751" s="7"/>
      <c r="J751" s="30"/>
      <c r="K751" s="288"/>
      <c r="L751" s="191"/>
      <c r="P751" s="31"/>
      <c r="Q751" s="31"/>
      <c r="R751" s="31"/>
      <c r="S751" s="31"/>
      <c r="T751" s="31"/>
      <c r="W751" s="28"/>
    </row>
    <row r="752" ht="15.75" customHeight="1">
      <c r="D752" s="7"/>
      <c r="E752" s="7"/>
      <c r="F752" s="7"/>
      <c r="G752" s="7"/>
      <c r="H752" s="7"/>
      <c r="I752" s="7"/>
      <c r="J752" s="30"/>
      <c r="K752" s="288"/>
      <c r="L752" s="191"/>
      <c r="P752" s="31"/>
      <c r="Q752" s="31"/>
      <c r="R752" s="31"/>
      <c r="S752" s="31"/>
      <c r="T752" s="31"/>
      <c r="W752" s="28"/>
    </row>
    <row r="753" ht="15.75" customHeight="1">
      <c r="D753" s="7"/>
      <c r="E753" s="7"/>
      <c r="F753" s="7"/>
      <c r="G753" s="7"/>
      <c r="H753" s="7"/>
      <c r="I753" s="7"/>
      <c r="J753" s="30"/>
      <c r="K753" s="288"/>
      <c r="L753" s="191"/>
      <c r="P753" s="31"/>
      <c r="Q753" s="31"/>
      <c r="R753" s="31"/>
      <c r="S753" s="31"/>
      <c r="T753" s="31"/>
      <c r="W753" s="28"/>
    </row>
    <row r="754" ht="15.75" customHeight="1">
      <c r="D754" s="7"/>
      <c r="E754" s="7"/>
      <c r="F754" s="7"/>
      <c r="G754" s="7"/>
      <c r="H754" s="7"/>
      <c r="I754" s="7"/>
      <c r="J754" s="30"/>
      <c r="K754" s="288"/>
      <c r="L754" s="191"/>
      <c r="P754" s="31"/>
      <c r="Q754" s="31"/>
      <c r="R754" s="31"/>
      <c r="S754" s="31"/>
      <c r="T754" s="31"/>
      <c r="W754" s="28"/>
    </row>
    <row r="755" ht="15.75" customHeight="1">
      <c r="D755" s="7"/>
      <c r="E755" s="7"/>
      <c r="F755" s="7"/>
      <c r="G755" s="7"/>
      <c r="H755" s="7"/>
      <c r="I755" s="7"/>
      <c r="J755" s="30"/>
      <c r="K755" s="288"/>
      <c r="L755" s="191"/>
      <c r="P755" s="31"/>
      <c r="Q755" s="31"/>
      <c r="R755" s="31"/>
      <c r="S755" s="31"/>
      <c r="T755" s="31"/>
      <c r="W755" s="28"/>
    </row>
    <row r="756" ht="15.75" customHeight="1">
      <c r="D756" s="7"/>
      <c r="E756" s="7"/>
      <c r="F756" s="7"/>
      <c r="G756" s="7"/>
      <c r="H756" s="7"/>
      <c r="I756" s="7"/>
      <c r="J756" s="30"/>
      <c r="K756" s="288"/>
      <c r="L756" s="191"/>
      <c r="P756" s="31"/>
      <c r="Q756" s="31"/>
      <c r="R756" s="31"/>
      <c r="S756" s="31"/>
      <c r="T756" s="31"/>
      <c r="W756" s="28"/>
    </row>
    <row r="757" ht="15.75" customHeight="1">
      <c r="D757" s="7"/>
      <c r="E757" s="7"/>
      <c r="F757" s="7"/>
      <c r="G757" s="7"/>
      <c r="H757" s="7"/>
      <c r="I757" s="7"/>
      <c r="J757" s="30"/>
      <c r="K757" s="288"/>
      <c r="L757" s="191"/>
      <c r="P757" s="31"/>
      <c r="Q757" s="31"/>
      <c r="R757" s="31"/>
      <c r="S757" s="31"/>
      <c r="T757" s="31"/>
      <c r="W757" s="28"/>
    </row>
    <row r="758" ht="15.75" customHeight="1">
      <c r="D758" s="7"/>
      <c r="E758" s="7"/>
      <c r="F758" s="7"/>
      <c r="G758" s="7"/>
      <c r="H758" s="7"/>
      <c r="I758" s="7"/>
      <c r="J758" s="30"/>
      <c r="K758" s="288"/>
      <c r="L758" s="191"/>
      <c r="P758" s="31"/>
      <c r="Q758" s="31"/>
      <c r="R758" s="31"/>
      <c r="S758" s="31"/>
      <c r="T758" s="31"/>
      <c r="W758" s="28"/>
    </row>
    <row r="759" ht="15.75" customHeight="1">
      <c r="D759" s="7"/>
      <c r="E759" s="7"/>
      <c r="F759" s="7"/>
      <c r="G759" s="7"/>
      <c r="H759" s="7"/>
      <c r="I759" s="7"/>
      <c r="J759" s="30"/>
      <c r="K759" s="288"/>
      <c r="L759" s="191"/>
      <c r="P759" s="31"/>
      <c r="Q759" s="31"/>
      <c r="R759" s="31"/>
      <c r="S759" s="31"/>
      <c r="T759" s="31"/>
      <c r="W759" s="28"/>
    </row>
    <row r="760" ht="15.75" customHeight="1">
      <c r="D760" s="7"/>
      <c r="E760" s="7"/>
      <c r="F760" s="7"/>
      <c r="G760" s="7"/>
      <c r="H760" s="7"/>
      <c r="I760" s="7"/>
      <c r="J760" s="30"/>
      <c r="K760" s="288"/>
      <c r="L760" s="191"/>
      <c r="P760" s="31"/>
      <c r="Q760" s="31"/>
      <c r="R760" s="31"/>
      <c r="S760" s="31"/>
      <c r="T760" s="31"/>
      <c r="W760" s="28"/>
    </row>
    <row r="761" ht="15.75" customHeight="1">
      <c r="D761" s="7"/>
      <c r="E761" s="7"/>
      <c r="F761" s="7"/>
      <c r="G761" s="7"/>
      <c r="H761" s="7"/>
      <c r="I761" s="7"/>
      <c r="J761" s="30"/>
      <c r="K761" s="288"/>
      <c r="L761" s="191"/>
      <c r="P761" s="31"/>
      <c r="Q761" s="31"/>
      <c r="R761" s="31"/>
      <c r="S761" s="31"/>
      <c r="T761" s="31"/>
      <c r="W761" s="28"/>
    </row>
    <row r="762" ht="15.75" customHeight="1">
      <c r="D762" s="7"/>
      <c r="E762" s="7"/>
      <c r="F762" s="7"/>
      <c r="G762" s="7"/>
      <c r="H762" s="7"/>
      <c r="I762" s="7"/>
      <c r="J762" s="30"/>
      <c r="K762" s="288"/>
      <c r="L762" s="191"/>
      <c r="P762" s="31"/>
      <c r="Q762" s="31"/>
      <c r="R762" s="31"/>
      <c r="S762" s="31"/>
      <c r="T762" s="31"/>
      <c r="W762" s="28"/>
    </row>
    <row r="763" ht="15.75" customHeight="1">
      <c r="D763" s="7"/>
      <c r="E763" s="7"/>
      <c r="F763" s="7"/>
      <c r="G763" s="7"/>
      <c r="H763" s="7"/>
      <c r="I763" s="7"/>
      <c r="J763" s="30"/>
      <c r="K763" s="288"/>
      <c r="L763" s="191"/>
      <c r="P763" s="31"/>
      <c r="Q763" s="31"/>
      <c r="R763" s="31"/>
      <c r="S763" s="31"/>
      <c r="T763" s="31"/>
      <c r="W763" s="28"/>
    </row>
    <row r="764" ht="15.75" customHeight="1">
      <c r="D764" s="7"/>
      <c r="E764" s="7"/>
      <c r="F764" s="7"/>
      <c r="G764" s="7"/>
      <c r="H764" s="7"/>
      <c r="I764" s="7"/>
      <c r="J764" s="30"/>
      <c r="K764" s="288"/>
      <c r="L764" s="191"/>
      <c r="P764" s="31"/>
      <c r="Q764" s="31"/>
      <c r="R764" s="31"/>
      <c r="S764" s="31"/>
      <c r="T764" s="31"/>
      <c r="W764" s="28"/>
    </row>
    <row r="765" ht="15.75" customHeight="1">
      <c r="D765" s="7"/>
      <c r="E765" s="7"/>
      <c r="F765" s="7"/>
      <c r="G765" s="7"/>
      <c r="H765" s="7"/>
      <c r="I765" s="7"/>
      <c r="J765" s="30"/>
      <c r="K765" s="288"/>
      <c r="L765" s="191"/>
      <c r="P765" s="31"/>
      <c r="Q765" s="31"/>
      <c r="R765" s="31"/>
      <c r="S765" s="31"/>
      <c r="T765" s="31"/>
      <c r="W765" s="28"/>
    </row>
    <row r="766" ht="15.75" customHeight="1">
      <c r="D766" s="7"/>
      <c r="E766" s="7"/>
      <c r="F766" s="7"/>
      <c r="G766" s="7"/>
      <c r="H766" s="7"/>
      <c r="I766" s="7"/>
      <c r="J766" s="30"/>
      <c r="K766" s="288"/>
      <c r="L766" s="191"/>
      <c r="P766" s="31"/>
      <c r="Q766" s="31"/>
      <c r="R766" s="31"/>
      <c r="S766" s="31"/>
      <c r="T766" s="31"/>
      <c r="W766" s="28"/>
    </row>
    <row r="767" ht="15.75" customHeight="1">
      <c r="D767" s="7"/>
      <c r="E767" s="7"/>
      <c r="F767" s="7"/>
      <c r="G767" s="7"/>
      <c r="H767" s="7"/>
      <c r="I767" s="7"/>
      <c r="J767" s="30"/>
      <c r="K767" s="288"/>
      <c r="L767" s="191"/>
      <c r="P767" s="31"/>
      <c r="Q767" s="31"/>
      <c r="R767" s="31"/>
      <c r="S767" s="31"/>
      <c r="T767" s="31"/>
      <c r="W767" s="28"/>
    </row>
    <row r="768" ht="15.75" customHeight="1">
      <c r="D768" s="7"/>
      <c r="E768" s="7"/>
      <c r="F768" s="7"/>
      <c r="G768" s="7"/>
      <c r="H768" s="7"/>
      <c r="I768" s="7"/>
      <c r="J768" s="30"/>
      <c r="K768" s="288"/>
      <c r="L768" s="191"/>
      <c r="P768" s="31"/>
      <c r="Q768" s="31"/>
      <c r="R768" s="31"/>
      <c r="S768" s="31"/>
      <c r="T768" s="31"/>
      <c r="W768" s="28"/>
    </row>
    <row r="769" ht="15.75" customHeight="1">
      <c r="D769" s="7"/>
      <c r="E769" s="7"/>
      <c r="F769" s="7"/>
      <c r="G769" s="7"/>
      <c r="H769" s="7"/>
      <c r="I769" s="7"/>
      <c r="J769" s="30"/>
      <c r="K769" s="288"/>
      <c r="L769" s="191"/>
      <c r="P769" s="31"/>
      <c r="Q769" s="31"/>
      <c r="R769" s="31"/>
      <c r="S769" s="31"/>
      <c r="T769" s="31"/>
      <c r="W769" s="28"/>
    </row>
    <row r="770" ht="15.75" customHeight="1">
      <c r="D770" s="7"/>
      <c r="E770" s="7"/>
      <c r="F770" s="7"/>
      <c r="G770" s="7"/>
      <c r="H770" s="7"/>
      <c r="I770" s="7"/>
      <c r="J770" s="30"/>
      <c r="K770" s="288"/>
      <c r="L770" s="191"/>
      <c r="P770" s="31"/>
      <c r="Q770" s="31"/>
      <c r="R770" s="31"/>
      <c r="S770" s="31"/>
      <c r="T770" s="31"/>
      <c r="W770" s="28"/>
    </row>
    <row r="771" ht="15.75" customHeight="1">
      <c r="D771" s="7"/>
      <c r="E771" s="7"/>
      <c r="F771" s="7"/>
      <c r="G771" s="7"/>
      <c r="H771" s="7"/>
      <c r="I771" s="7"/>
      <c r="J771" s="30"/>
      <c r="K771" s="288"/>
      <c r="L771" s="191"/>
      <c r="P771" s="31"/>
      <c r="Q771" s="31"/>
      <c r="R771" s="31"/>
      <c r="S771" s="31"/>
      <c r="T771" s="31"/>
      <c r="W771" s="28"/>
    </row>
    <row r="772" ht="15.75" customHeight="1">
      <c r="D772" s="7"/>
      <c r="E772" s="7"/>
      <c r="F772" s="7"/>
      <c r="G772" s="7"/>
      <c r="H772" s="7"/>
      <c r="I772" s="7"/>
      <c r="J772" s="30"/>
      <c r="K772" s="288"/>
      <c r="L772" s="191"/>
      <c r="P772" s="31"/>
      <c r="Q772" s="31"/>
      <c r="R772" s="31"/>
      <c r="S772" s="31"/>
      <c r="T772" s="31"/>
      <c r="W772" s="28"/>
    </row>
    <row r="773" ht="15.75" customHeight="1">
      <c r="D773" s="7"/>
      <c r="E773" s="7"/>
      <c r="F773" s="7"/>
      <c r="G773" s="7"/>
      <c r="H773" s="7"/>
      <c r="I773" s="7"/>
      <c r="J773" s="30"/>
      <c r="K773" s="288"/>
      <c r="L773" s="191"/>
      <c r="P773" s="31"/>
      <c r="Q773" s="31"/>
      <c r="R773" s="31"/>
      <c r="S773" s="31"/>
      <c r="T773" s="31"/>
      <c r="W773" s="28"/>
    </row>
    <row r="774" ht="15.75" customHeight="1">
      <c r="D774" s="7"/>
      <c r="E774" s="7"/>
      <c r="F774" s="7"/>
      <c r="G774" s="7"/>
      <c r="H774" s="7"/>
      <c r="I774" s="7"/>
      <c r="J774" s="30"/>
      <c r="K774" s="288"/>
      <c r="L774" s="191"/>
      <c r="P774" s="31"/>
      <c r="Q774" s="31"/>
      <c r="R774" s="31"/>
      <c r="S774" s="31"/>
      <c r="T774" s="31"/>
      <c r="W774" s="28"/>
    </row>
    <row r="775" ht="15.75" customHeight="1">
      <c r="D775" s="7"/>
      <c r="E775" s="7"/>
      <c r="F775" s="7"/>
      <c r="G775" s="7"/>
      <c r="H775" s="7"/>
      <c r="I775" s="7"/>
      <c r="J775" s="30"/>
      <c r="K775" s="288"/>
      <c r="L775" s="191"/>
      <c r="P775" s="31"/>
      <c r="Q775" s="31"/>
      <c r="R775" s="31"/>
      <c r="S775" s="31"/>
      <c r="T775" s="31"/>
      <c r="W775" s="28"/>
    </row>
    <row r="776" ht="15.75" customHeight="1">
      <c r="D776" s="7"/>
      <c r="E776" s="7"/>
      <c r="F776" s="7"/>
      <c r="G776" s="7"/>
      <c r="H776" s="7"/>
      <c r="I776" s="7"/>
      <c r="J776" s="30"/>
      <c r="K776" s="288"/>
      <c r="L776" s="191"/>
      <c r="P776" s="31"/>
      <c r="Q776" s="31"/>
      <c r="R776" s="31"/>
      <c r="S776" s="31"/>
      <c r="T776" s="31"/>
      <c r="W776" s="28"/>
    </row>
    <row r="777" ht="15.75" customHeight="1">
      <c r="D777" s="7"/>
      <c r="E777" s="7"/>
      <c r="F777" s="7"/>
      <c r="G777" s="7"/>
      <c r="H777" s="7"/>
      <c r="I777" s="7"/>
      <c r="J777" s="30"/>
      <c r="K777" s="288"/>
      <c r="L777" s="191"/>
      <c r="P777" s="31"/>
      <c r="Q777" s="31"/>
      <c r="R777" s="31"/>
      <c r="S777" s="31"/>
      <c r="T777" s="31"/>
      <c r="W777" s="28"/>
    </row>
    <row r="778" ht="15.75" customHeight="1">
      <c r="D778" s="7"/>
      <c r="E778" s="7"/>
      <c r="F778" s="7"/>
      <c r="G778" s="7"/>
      <c r="H778" s="7"/>
      <c r="I778" s="7"/>
      <c r="J778" s="30"/>
      <c r="K778" s="288"/>
      <c r="L778" s="191"/>
      <c r="P778" s="31"/>
      <c r="Q778" s="31"/>
      <c r="R778" s="31"/>
      <c r="S778" s="31"/>
      <c r="T778" s="31"/>
      <c r="W778" s="28"/>
    </row>
    <row r="779" ht="15.75" customHeight="1">
      <c r="D779" s="7"/>
      <c r="E779" s="7"/>
      <c r="F779" s="7"/>
      <c r="G779" s="7"/>
      <c r="H779" s="7"/>
      <c r="I779" s="7"/>
      <c r="J779" s="30"/>
      <c r="K779" s="288"/>
      <c r="L779" s="191"/>
      <c r="P779" s="31"/>
      <c r="Q779" s="31"/>
      <c r="R779" s="31"/>
      <c r="S779" s="31"/>
      <c r="T779" s="31"/>
      <c r="W779" s="28"/>
    </row>
    <row r="780" ht="15.75" customHeight="1">
      <c r="D780" s="7"/>
      <c r="E780" s="7"/>
      <c r="F780" s="7"/>
      <c r="G780" s="7"/>
      <c r="H780" s="7"/>
      <c r="I780" s="7"/>
      <c r="J780" s="30"/>
      <c r="K780" s="288"/>
      <c r="L780" s="191"/>
      <c r="P780" s="31"/>
      <c r="Q780" s="31"/>
      <c r="R780" s="31"/>
      <c r="S780" s="31"/>
      <c r="T780" s="31"/>
      <c r="W780" s="28"/>
    </row>
    <row r="781" ht="15.75" customHeight="1">
      <c r="D781" s="7"/>
      <c r="E781" s="7"/>
      <c r="F781" s="7"/>
      <c r="G781" s="7"/>
      <c r="H781" s="7"/>
      <c r="I781" s="7"/>
      <c r="J781" s="30"/>
      <c r="K781" s="288"/>
      <c r="L781" s="191"/>
      <c r="P781" s="31"/>
      <c r="Q781" s="31"/>
      <c r="R781" s="31"/>
      <c r="S781" s="31"/>
      <c r="T781" s="31"/>
      <c r="W781" s="28"/>
    </row>
    <row r="782" ht="15.75" customHeight="1">
      <c r="D782" s="7"/>
      <c r="E782" s="7"/>
      <c r="F782" s="7"/>
      <c r="G782" s="7"/>
      <c r="H782" s="7"/>
      <c r="I782" s="7"/>
      <c r="J782" s="30"/>
      <c r="K782" s="288"/>
      <c r="L782" s="191"/>
      <c r="P782" s="31"/>
      <c r="Q782" s="31"/>
      <c r="R782" s="31"/>
      <c r="S782" s="31"/>
      <c r="T782" s="31"/>
      <c r="W782" s="28"/>
    </row>
    <row r="783" ht="15.75" customHeight="1">
      <c r="D783" s="7"/>
      <c r="E783" s="7"/>
      <c r="F783" s="7"/>
      <c r="G783" s="7"/>
      <c r="H783" s="7"/>
      <c r="I783" s="7"/>
      <c r="J783" s="30"/>
      <c r="K783" s="288"/>
      <c r="L783" s="191"/>
      <c r="P783" s="31"/>
      <c r="Q783" s="31"/>
      <c r="R783" s="31"/>
      <c r="S783" s="31"/>
      <c r="T783" s="31"/>
      <c r="W783" s="28"/>
    </row>
    <row r="784" ht="15.75" customHeight="1">
      <c r="D784" s="7"/>
      <c r="E784" s="7"/>
      <c r="F784" s="7"/>
      <c r="G784" s="7"/>
      <c r="H784" s="7"/>
      <c r="I784" s="7"/>
      <c r="J784" s="30"/>
      <c r="K784" s="288"/>
      <c r="L784" s="191"/>
      <c r="P784" s="31"/>
      <c r="Q784" s="31"/>
      <c r="R784" s="31"/>
      <c r="S784" s="31"/>
      <c r="T784" s="31"/>
      <c r="W784" s="28"/>
    </row>
    <row r="785" ht="15.75" customHeight="1">
      <c r="D785" s="7"/>
      <c r="E785" s="7"/>
      <c r="F785" s="7"/>
      <c r="G785" s="7"/>
      <c r="H785" s="7"/>
      <c r="I785" s="7"/>
      <c r="J785" s="30"/>
      <c r="K785" s="288"/>
      <c r="L785" s="191"/>
      <c r="P785" s="31"/>
      <c r="Q785" s="31"/>
      <c r="R785" s="31"/>
      <c r="S785" s="31"/>
      <c r="T785" s="31"/>
      <c r="W785" s="28"/>
    </row>
    <row r="786" ht="15.75" customHeight="1">
      <c r="D786" s="7"/>
      <c r="E786" s="7"/>
      <c r="F786" s="7"/>
      <c r="G786" s="7"/>
      <c r="H786" s="7"/>
      <c r="I786" s="7"/>
      <c r="J786" s="30"/>
      <c r="K786" s="288"/>
      <c r="L786" s="191"/>
      <c r="P786" s="31"/>
      <c r="Q786" s="31"/>
      <c r="R786" s="31"/>
      <c r="S786" s="31"/>
      <c r="T786" s="31"/>
      <c r="W786" s="28"/>
    </row>
    <row r="787" ht="15.75" customHeight="1">
      <c r="D787" s="7"/>
      <c r="E787" s="7"/>
      <c r="F787" s="7"/>
      <c r="G787" s="7"/>
      <c r="H787" s="7"/>
      <c r="I787" s="7"/>
      <c r="J787" s="30"/>
      <c r="K787" s="288"/>
      <c r="L787" s="191"/>
      <c r="P787" s="31"/>
      <c r="Q787" s="31"/>
      <c r="R787" s="31"/>
      <c r="S787" s="31"/>
      <c r="T787" s="31"/>
      <c r="W787" s="28"/>
    </row>
    <row r="788" ht="15.75" customHeight="1">
      <c r="D788" s="7"/>
      <c r="E788" s="7"/>
      <c r="F788" s="7"/>
      <c r="G788" s="7"/>
      <c r="H788" s="7"/>
      <c r="I788" s="7"/>
      <c r="J788" s="30"/>
      <c r="K788" s="288"/>
      <c r="L788" s="191"/>
      <c r="P788" s="31"/>
      <c r="Q788" s="31"/>
      <c r="R788" s="31"/>
      <c r="S788" s="31"/>
      <c r="T788" s="31"/>
      <c r="W788" s="28"/>
    </row>
    <row r="789" ht="15.75" customHeight="1">
      <c r="D789" s="7"/>
      <c r="E789" s="7"/>
      <c r="F789" s="7"/>
      <c r="G789" s="7"/>
      <c r="H789" s="7"/>
      <c r="I789" s="7"/>
      <c r="J789" s="30"/>
      <c r="K789" s="288"/>
      <c r="L789" s="191"/>
      <c r="P789" s="31"/>
      <c r="Q789" s="31"/>
      <c r="R789" s="31"/>
      <c r="S789" s="31"/>
      <c r="T789" s="31"/>
      <c r="W789" s="28"/>
    </row>
    <row r="790" ht="15.75" customHeight="1">
      <c r="D790" s="7"/>
      <c r="E790" s="7"/>
      <c r="F790" s="7"/>
      <c r="G790" s="7"/>
      <c r="H790" s="7"/>
      <c r="I790" s="7"/>
      <c r="J790" s="30"/>
      <c r="K790" s="288"/>
      <c r="L790" s="191"/>
      <c r="P790" s="31"/>
      <c r="Q790" s="31"/>
      <c r="R790" s="31"/>
      <c r="S790" s="31"/>
      <c r="T790" s="31"/>
      <c r="W790" s="28"/>
    </row>
    <row r="791" ht="15.75" customHeight="1">
      <c r="D791" s="7"/>
      <c r="E791" s="7"/>
      <c r="F791" s="7"/>
      <c r="G791" s="7"/>
      <c r="H791" s="7"/>
      <c r="I791" s="7"/>
      <c r="J791" s="30"/>
      <c r="K791" s="288"/>
      <c r="L791" s="191"/>
      <c r="P791" s="31"/>
      <c r="Q791" s="31"/>
      <c r="R791" s="31"/>
      <c r="S791" s="31"/>
      <c r="T791" s="31"/>
      <c r="W791" s="28"/>
    </row>
    <row r="792" ht="15.75" customHeight="1">
      <c r="D792" s="7"/>
      <c r="E792" s="7"/>
      <c r="F792" s="7"/>
      <c r="G792" s="7"/>
      <c r="H792" s="7"/>
      <c r="I792" s="7"/>
      <c r="J792" s="30"/>
      <c r="K792" s="288"/>
      <c r="L792" s="191"/>
      <c r="P792" s="31"/>
      <c r="Q792" s="31"/>
      <c r="R792" s="31"/>
      <c r="S792" s="31"/>
      <c r="T792" s="31"/>
      <c r="W792" s="28"/>
    </row>
    <row r="793" ht="15.75" customHeight="1">
      <c r="D793" s="7"/>
      <c r="E793" s="7"/>
      <c r="F793" s="7"/>
      <c r="G793" s="7"/>
      <c r="H793" s="7"/>
      <c r="I793" s="7"/>
      <c r="J793" s="30"/>
      <c r="K793" s="288"/>
      <c r="L793" s="191"/>
      <c r="P793" s="31"/>
      <c r="Q793" s="31"/>
      <c r="R793" s="31"/>
      <c r="S793" s="31"/>
      <c r="T793" s="31"/>
      <c r="W793" s="28"/>
    </row>
    <row r="794" ht="15.75" customHeight="1">
      <c r="D794" s="7"/>
      <c r="E794" s="7"/>
      <c r="F794" s="7"/>
      <c r="G794" s="7"/>
      <c r="H794" s="7"/>
      <c r="I794" s="7"/>
      <c r="J794" s="30"/>
      <c r="K794" s="288"/>
      <c r="L794" s="191"/>
      <c r="P794" s="31"/>
      <c r="Q794" s="31"/>
      <c r="R794" s="31"/>
      <c r="S794" s="31"/>
      <c r="T794" s="31"/>
      <c r="W794" s="28"/>
    </row>
    <row r="795" ht="15.75" customHeight="1">
      <c r="D795" s="7"/>
      <c r="E795" s="7"/>
      <c r="F795" s="7"/>
      <c r="G795" s="7"/>
      <c r="H795" s="7"/>
      <c r="I795" s="7"/>
      <c r="J795" s="30"/>
      <c r="K795" s="288"/>
      <c r="L795" s="191"/>
      <c r="P795" s="31"/>
      <c r="Q795" s="31"/>
      <c r="R795" s="31"/>
      <c r="S795" s="31"/>
      <c r="T795" s="31"/>
      <c r="W795" s="28"/>
    </row>
    <row r="796" ht="15.75" customHeight="1">
      <c r="D796" s="7"/>
      <c r="E796" s="7"/>
      <c r="F796" s="7"/>
      <c r="G796" s="7"/>
      <c r="H796" s="7"/>
      <c r="I796" s="7"/>
      <c r="J796" s="30"/>
      <c r="K796" s="288"/>
      <c r="L796" s="191"/>
      <c r="P796" s="31"/>
      <c r="Q796" s="31"/>
      <c r="R796" s="31"/>
      <c r="S796" s="31"/>
      <c r="T796" s="31"/>
      <c r="W796" s="28"/>
    </row>
    <row r="797" ht="15.75" customHeight="1">
      <c r="D797" s="7"/>
      <c r="E797" s="7"/>
      <c r="F797" s="7"/>
      <c r="G797" s="7"/>
      <c r="H797" s="7"/>
      <c r="I797" s="7"/>
      <c r="J797" s="30"/>
      <c r="K797" s="288"/>
      <c r="L797" s="191"/>
      <c r="P797" s="31"/>
      <c r="Q797" s="31"/>
      <c r="R797" s="31"/>
      <c r="S797" s="31"/>
      <c r="T797" s="31"/>
      <c r="W797" s="28"/>
    </row>
    <row r="798" ht="15.75" customHeight="1">
      <c r="D798" s="7"/>
      <c r="E798" s="7"/>
      <c r="F798" s="7"/>
      <c r="G798" s="7"/>
      <c r="H798" s="7"/>
      <c r="I798" s="7"/>
      <c r="J798" s="30"/>
      <c r="K798" s="288"/>
      <c r="L798" s="191"/>
      <c r="P798" s="31"/>
      <c r="Q798" s="31"/>
      <c r="R798" s="31"/>
      <c r="S798" s="31"/>
      <c r="T798" s="31"/>
      <c r="W798" s="28"/>
    </row>
    <row r="799" ht="15.75" customHeight="1">
      <c r="D799" s="7"/>
      <c r="E799" s="7"/>
      <c r="F799" s="7"/>
      <c r="G799" s="7"/>
      <c r="H799" s="7"/>
      <c r="I799" s="7"/>
      <c r="J799" s="30"/>
      <c r="K799" s="288"/>
      <c r="L799" s="191"/>
      <c r="P799" s="31"/>
      <c r="Q799" s="31"/>
      <c r="R799" s="31"/>
      <c r="S799" s="31"/>
      <c r="T799" s="31"/>
      <c r="W799" s="28"/>
    </row>
    <row r="800" ht="15.75" customHeight="1">
      <c r="D800" s="7"/>
      <c r="E800" s="7"/>
      <c r="F800" s="7"/>
      <c r="G800" s="7"/>
      <c r="H800" s="7"/>
      <c r="I800" s="7"/>
      <c r="J800" s="30"/>
      <c r="K800" s="288"/>
      <c r="L800" s="191"/>
      <c r="P800" s="31"/>
      <c r="Q800" s="31"/>
      <c r="R800" s="31"/>
      <c r="S800" s="31"/>
      <c r="T800" s="31"/>
      <c r="W800" s="28"/>
    </row>
    <row r="801" ht="15.75" customHeight="1">
      <c r="D801" s="7"/>
      <c r="E801" s="7"/>
      <c r="F801" s="7"/>
      <c r="G801" s="7"/>
      <c r="H801" s="7"/>
      <c r="I801" s="7"/>
      <c r="J801" s="30"/>
      <c r="K801" s="288"/>
      <c r="L801" s="191"/>
      <c r="P801" s="31"/>
      <c r="Q801" s="31"/>
      <c r="R801" s="31"/>
      <c r="S801" s="31"/>
      <c r="T801" s="31"/>
      <c r="W801" s="28"/>
    </row>
    <row r="802" ht="15.75" customHeight="1">
      <c r="D802" s="7"/>
      <c r="E802" s="7"/>
      <c r="F802" s="7"/>
      <c r="G802" s="7"/>
      <c r="H802" s="7"/>
      <c r="I802" s="7"/>
      <c r="J802" s="30"/>
      <c r="K802" s="288"/>
      <c r="L802" s="191"/>
      <c r="P802" s="31"/>
      <c r="Q802" s="31"/>
      <c r="R802" s="31"/>
      <c r="S802" s="31"/>
      <c r="T802" s="31"/>
      <c r="W802" s="28"/>
    </row>
    <row r="803" ht="15.75" customHeight="1">
      <c r="D803" s="7"/>
      <c r="E803" s="7"/>
      <c r="F803" s="7"/>
      <c r="G803" s="7"/>
      <c r="H803" s="7"/>
      <c r="I803" s="7"/>
      <c r="J803" s="30"/>
      <c r="K803" s="288"/>
      <c r="L803" s="191"/>
      <c r="P803" s="31"/>
      <c r="Q803" s="31"/>
      <c r="R803" s="31"/>
      <c r="S803" s="31"/>
      <c r="T803" s="31"/>
      <c r="W803" s="28"/>
    </row>
    <row r="804" ht="15.75" customHeight="1">
      <c r="D804" s="7"/>
      <c r="E804" s="7"/>
      <c r="F804" s="7"/>
      <c r="G804" s="7"/>
      <c r="H804" s="7"/>
      <c r="I804" s="7"/>
      <c r="J804" s="30"/>
      <c r="K804" s="288"/>
      <c r="L804" s="191"/>
      <c r="P804" s="31"/>
      <c r="Q804" s="31"/>
      <c r="R804" s="31"/>
      <c r="S804" s="31"/>
      <c r="T804" s="31"/>
      <c r="W804" s="28"/>
    </row>
    <row r="805" ht="15.75" customHeight="1">
      <c r="D805" s="7"/>
      <c r="E805" s="7"/>
      <c r="F805" s="7"/>
      <c r="G805" s="7"/>
      <c r="H805" s="7"/>
      <c r="I805" s="7"/>
      <c r="J805" s="30"/>
      <c r="K805" s="288"/>
      <c r="L805" s="191"/>
      <c r="P805" s="31"/>
      <c r="Q805" s="31"/>
      <c r="R805" s="31"/>
      <c r="S805" s="31"/>
      <c r="T805" s="31"/>
      <c r="W805" s="28"/>
    </row>
    <row r="806" ht="15.75" customHeight="1">
      <c r="D806" s="7"/>
      <c r="E806" s="7"/>
      <c r="F806" s="7"/>
      <c r="G806" s="7"/>
      <c r="H806" s="7"/>
      <c r="I806" s="7"/>
      <c r="J806" s="30"/>
      <c r="K806" s="288"/>
      <c r="L806" s="191"/>
      <c r="P806" s="31"/>
      <c r="Q806" s="31"/>
      <c r="R806" s="31"/>
      <c r="S806" s="31"/>
      <c r="T806" s="31"/>
      <c r="W806" s="28"/>
    </row>
    <row r="807" ht="15.75" customHeight="1">
      <c r="D807" s="7"/>
      <c r="E807" s="7"/>
      <c r="F807" s="7"/>
      <c r="G807" s="7"/>
      <c r="H807" s="7"/>
      <c r="I807" s="7"/>
      <c r="J807" s="30"/>
      <c r="K807" s="288"/>
      <c r="L807" s="191"/>
      <c r="P807" s="31"/>
      <c r="Q807" s="31"/>
      <c r="R807" s="31"/>
      <c r="S807" s="31"/>
      <c r="T807" s="31"/>
      <c r="W807" s="28"/>
    </row>
    <row r="808" ht="15.75" customHeight="1">
      <c r="D808" s="7"/>
      <c r="E808" s="7"/>
      <c r="F808" s="7"/>
      <c r="G808" s="7"/>
      <c r="H808" s="7"/>
      <c r="I808" s="7"/>
      <c r="J808" s="30"/>
      <c r="K808" s="288"/>
      <c r="L808" s="191"/>
      <c r="P808" s="31"/>
      <c r="Q808" s="31"/>
      <c r="R808" s="31"/>
      <c r="S808" s="31"/>
      <c r="T808" s="31"/>
      <c r="W808" s="28"/>
    </row>
    <row r="809" ht="15.75" customHeight="1">
      <c r="D809" s="7"/>
      <c r="E809" s="7"/>
      <c r="F809" s="7"/>
      <c r="G809" s="7"/>
      <c r="H809" s="7"/>
      <c r="I809" s="7"/>
      <c r="J809" s="30"/>
      <c r="K809" s="288"/>
      <c r="L809" s="191"/>
      <c r="P809" s="31"/>
      <c r="Q809" s="31"/>
      <c r="R809" s="31"/>
      <c r="S809" s="31"/>
      <c r="T809" s="31"/>
      <c r="W809" s="28"/>
    </row>
    <row r="810" ht="15.75" customHeight="1">
      <c r="D810" s="7"/>
      <c r="E810" s="7"/>
      <c r="F810" s="7"/>
      <c r="G810" s="7"/>
      <c r="H810" s="7"/>
      <c r="I810" s="7"/>
      <c r="J810" s="30"/>
      <c r="K810" s="288"/>
      <c r="L810" s="191"/>
      <c r="P810" s="31"/>
      <c r="Q810" s="31"/>
      <c r="R810" s="31"/>
      <c r="S810" s="31"/>
      <c r="T810" s="31"/>
      <c r="W810" s="28"/>
    </row>
    <row r="811" ht="15.75" customHeight="1">
      <c r="D811" s="7"/>
      <c r="E811" s="7"/>
      <c r="F811" s="7"/>
      <c r="G811" s="7"/>
      <c r="H811" s="7"/>
      <c r="I811" s="7"/>
      <c r="J811" s="30"/>
      <c r="K811" s="288"/>
      <c r="L811" s="191"/>
      <c r="P811" s="31"/>
      <c r="Q811" s="31"/>
      <c r="R811" s="31"/>
      <c r="S811" s="31"/>
      <c r="T811" s="31"/>
      <c r="W811" s="28"/>
    </row>
    <row r="812" ht="15.75" customHeight="1">
      <c r="D812" s="7"/>
      <c r="E812" s="7"/>
      <c r="F812" s="7"/>
      <c r="G812" s="7"/>
      <c r="H812" s="7"/>
      <c r="I812" s="7"/>
      <c r="J812" s="30"/>
      <c r="K812" s="288"/>
      <c r="L812" s="191"/>
      <c r="P812" s="31"/>
      <c r="Q812" s="31"/>
      <c r="R812" s="31"/>
      <c r="S812" s="31"/>
      <c r="T812" s="31"/>
      <c r="W812" s="28"/>
    </row>
    <row r="813" ht="15.75" customHeight="1">
      <c r="D813" s="7"/>
      <c r="E813" s="7"/>
      <c r="F813" s="7"/>
      <c r="G813" s="7"/>
      <c r="H813" s="7"/>
      <c r="I813" s="7"/>
      <c r="J813" s="30"/>
      <c r="K813" s="288"/>
      <c r="L813" s="191"/>
      <c r="P813" s="31"/>
      <c r="Q813" s="31"/>
      <c r="R813" s="31"/>
      <c r="S813" s="31"/>
      <c r="T813" s="31"/>
      <c r="W813" s="28"/>
    </row>
    <row r="814" ht="15.75" customHeight="1">
      <c r="D814" s="7"/>
      <c r="E814" s="7"/>
      <c r="F814" s="7"/>
      <c r="G814" s="7"/>
      <c r="H814" s="7"/>
      <c r="I814" s="7"/>
      <c r="J814" s="30"/>
      <c r="K814" s="288"/>
      <c r="L814" s="191"/>
      <c r="P814" s="31"/>
      <c r="Q814" s="31"/>
      <c r="R814" s="31"/>
      <c r="S814" s="31"/>
      <c r="T814" s="31"/>
      <c r="W814" s="28"/>
    </row>
    <row r="815" ht="15.75" customHeight="1">
      <c r="D815" s="7"/>
      <c r="E815" s="7"/>
      <c r="F815" s="7"/>
      <c r="G815" s="7"/>
      <c r="H815" s="7"/>
      <c r="I815" s="7"/>
      <c r="J815" s="30"/>
      <c r="K815" s="288"/>
      <c r="L815" s="191"/>
      <c r="P815" s="31"/>
      <c r="Q815" s="31"/>
      <c r="R815" s="31"/>
      <c r="S815" s="31"/>
      <c r="T815" s="31"/>
      <c r="W815" s="28"/>
    </row>
    <row r="816" ht="15.75" customHeight="1">
      <c r="D816" s="7"/>
      <c r="E816" s="7"/>
      <c r="F816" s="7"/>
      <c r="G816" s="7"/>
      <c r="H816" s="7"/>
      <c r="I816" s="7"/>
      <c r="J816" s="30"/>
      <c r="K816" s="288"/>
      <c r="L816" s="191"/>
      <c r="P816" s="31"/>
      <c r="Q816" s="31"/>
      <c r="R816" s="31"/>
      <c r="S816" s="31"/>
      <c r="T816" s="31"/>
      <c r="W816" s="28"/>
    </row>
    <row r="817" ht="15.75" customHeight="1">
      <c r="D817" s="7"/>
      <c r="E817" s="7"/>
      <c r="F817" s="7"/>
      <c r="G817" s="7"/>
      <c r="H817" s="7"/>
      <c r="I817" s="7"/>
      <c r="J817" s="30"/>
      <c r="K817" s="288"/>
      <c r="L817" s="191"/>
      <c r="P817" s="31"/>
      <c r="Q817" s="31"/>
      <c r="R817" s="31"/>
      <c r="S817" s="31"/>
      <c r="T817" s="31"/>
      <c r="W817" s="28"/>
    </row>
    <row r="818" ht="15.75" customHeight="1">
      <c r="D818" s="7"/>
      <c r="E818" s="7"/>
      <c r="F818" s="7"/>
      <c r="G818" s="7"/>
      <c r="H818" s="7"/>
      <c r="I818" s="7"/>
      <c r="J818" s="30"/>
      <c r="K818" s="288"/>
      <c r="L818" s="191"/>
      <c r="P818" s="31"/>
      <c r="Q818" s="31"/>
      <c r="R818" s="31"/>
      <c r="S818" s="31"/>
      <c r="T818" s="31"/>
      <c r="W818" s="28"/>
    </row>
    <row r="819" ht="15.75" customHeight="1">
      <c r="D819" s="7"/>
      <c r="E819" s="7"/>
      <c r="F819" s="7"/>
      <c r="G819" s="7"/>
      <c r="H819" s="7"/>
      <c r="I819" s="7"/>
      <c r="J819" s="30"/>
      <c r="K819" s="288"/>
      <c r="L819" s="191"/>
      <c r="P819" s="31"/>
      <c r="Q819" s="31"/>
      <c r="R819" s="31"/>
      <c r="S819" s="31"/>
      <c r="T819" s="31"/>
      <c r="W819" s="28"/>
    </row>
    <row r="820" ht="15.75" customHeight="1">
      <c r="D820" s="7"/>
      <c r="E820" s="7"/>
      <c r="F820" s="7"/>
      <c r="G820" s="7"/>
      <c r="H820" s="7"/>
      <c r="I820" s="7"/>
      <c r="J820" s="30"/>
      <c r="K820" s="288"/>
      <c r="L820" s="191"/>
      <c r="P820" s="31"/>
      <c r="Q820" s="31"/>
      <c r="R820" s="31"/>
      <c r="S820" s="31"/>
      <c r="T820" s="31"/>
      <c r="W820" s="28"/>
    </row>
    <row r="821" ht="15.75" customHeight="1">
      <c r="D821" s="7"/>
      <c r="E821" s="7"/>
      <c r="F821" s="7"/>
      <c r="G821" s="7"/>
      <c r="H821" s="7"/>
      <c r="I821" s="7"/>
      <c r="J821" s="30"/>
      <c r="K821" s="288"/>
      <c r="L821" s="191"/>
      <c r="P821" s="31"/>
      <c r="Q821" s="31"/>
      <c r="R821" s="31"/>
      <c r="S821" s="31"/>
      <c r="T821" s="31"/>
      <c r="W821" s="28"/>
    </row>
    <row r="822" ht="15.75" customHeight="1">
      <c r="D822" s="7"/>
      <c r="E822" s="7"/>
      <c r="F822" s="7"/>
      <c r="G822" s="7"/>
      <c r="H822" s="7"/>
      <c r="I822" s="7"/>
      <c r="J822" s="30"/>
      <c r="K822" s="288"/>
      <c r="L822" s="191"/>
      <c r="P822" s="31"/>
      <c r="Q822" s="31"/>
      <c r="R822" s="31"/>
      <c r="S822" s="31"/>
      <c r="T822" s="31"/>
      <c r="W822" s="28"/>
    </row>
    <row r="823" ht="15.75" customHeight="1">
      <c r="D823" s="7"/>
      <c r="E823" s="7"/>
      <c r="F823" s="7"/>
      <c r="G823" s="7"/>
      <c r="H823" s="7"/>
      <c r="I823" s="7"/>
      <c r="J823" s="30"/>
      <c r="K823" s="288"/>
      <c r="L823" s="191"/>
      <c r="P823" s="31"/>
      <c r="Q823" s="31"/>
      <c r="R823" s="31"/>
      <c r="S823" s="31"/>
      <c r="T823" s="31"/>
      <c r="W823" s="28"/>
    </row>
    <row r="824" ht="15.75" customHeight="1">
      <c r="D824" s="7"/>
      <c r="E824" s="7"/>
      <c r="F824" s="7"/>
      <c r="G824" s="7"/>
      <c r="H824" s="7"/>
      <c r="I824" s="7"/>
      <c r="J824" s="30"/>
      <c r="K824" s="288"/>
      <c r="L824" s="191"/>
      <c r="P824" s="31"/>
      <c r="Q824" s="31"/>
      <c r="R824" s="31"/>
      <c r="S824" s="31"/>
      <c r="T824" s="31"/>
      <c r="W824" s="28"/>
    </row>
    <row r="825" ht="15.75" customHeight="1">
      <c r="D825" s="7"/>
      <c r="E825" s="7"/>
      <c r="F825" s="7"/>
      <c r="G825" s="7"/>
      <c r="H825" s="7"/>
      <c r="I825" s="7"/>
      <c r="J825" s="30"/>
      <c r="K825" s="288"/>
      <c r="L825" s="191"/>
      <c r="P825" s="31"/>
      <c r="Q825" s="31"/>
      <c r="R825" s="31"/>
      <c r="S825" s="31"/>
      <c r="T825" s="31"/>
      <c r="W825" s="28"/>
    </row>
    <row r="826" ht="15.75" customHeight="1">
      <c r="D826" s="7"/>
      <c r="E826" s="7"/>
      <c r="F826" s="7"/>
      <c r="G826" s="7"/>
      <c r="H826" s="7"/>
      <c r="I826" s="7"/>
      <c r="J826" s="30"/>
      <c r="K826" s="288"/>
      <c r="L826" s="191"/>
      <c r="P826" s="31"/>
      <c r="Q826" s="31"/>
      <c r="R826" s="31"/>
      <c r="S826" s="31"/>
      <c r="T826" s="31"/>
      <c r="W826" s="28"/>
    </row>
    <row r="827" ht="15.75" customHeight="1">
      <c r="D827" s="7"/>
      <c r="E827" s="7"/>
      <c r="F827" s="7"/>
      <c r="G827" s="7"/>
      <c r="H827" s="7"/>
      <c r="I827" s="7"/>
      <c r="J827" s="30"/>
      <c r="K827" s="288"/>
      <c r="L827" s="191"/>
      <c r="P827" s="31"/>
      <c r="Q827" s="31"/>
      <c r="R827" s="31"/>
      <c r="S827" s="31"/>
      <c r="T827" s="31"/>
      <c r="W827" s="28"/>
    </row>
    <row r="828" ht="15.75" customHeight="1">
      <c r="D828" s="7"/>
      <c r="E828" s="7"/>
      <c r="F828" s="7"/>
      <c r="G828" s="7"/>
      <c r="H828" s="7"/>
      <c r="I828" s="7"/>
      <c r="J828" s="30"/>
      <c r="K828" s="288"/>
      <c r="L828" s="191"/>
      <c r="P828" s="31"/>
      <c r="Q828" s="31"/>
      <c r="R828" s="31"/>
      <c r="S828" s="31"/>
      <c r="T828" s="31"/>
      <c r="W828" s="28"/>
    </row>
    <row r="829" ht="15.75" customHeight="1">
      <c r="D829" s="7"/>
      <c r="E829" s="7"/>
      <c r="F829" s="7"/>
      <c r="G829" s="7"/>
      <c r="H829" s="7"/>
      <c r="I829" s="7"/>
      <c r="J829" s="30"/>
      <c r="K829" s="288"/>
      <c r="L829" s="191"/>
      <c r="P829" s="31"/>
      <c r="Q829" s="31"/>
      <c r="R829" s="31"/>
      <c r="S829" s="31"/>
      <c r="T829" s="31"/>
      <c r="W829" s="28"/>
    </row>
    <row r="830" ht="15.75" customHeight="1">
      <c r="D830" s="7"/>
      <c r="E830" s="7"/>
      <c r="F830" s="7"/>
      <c r="G830" s="7"/>
      <c r="H830" s="7"/>
      <c r="I830" s="7"/>
      <c r="J830" s="30"/>
      <c r="K830" s="288"/>
      <c r="L830" s="191"/>
      <c r="P830" s="31"/>
      <c r="Q830" s="31"/>
      <c r="R830" s="31"/>
      <c r="S830" s="31"/>
      <c r="T830" s="31"/>
      <c r="W830" s="28"/>
    </row>
    <row r="831" ht="15.75" customHeight="1">
      <c r="D831" s="7"/>
      <c r="E831" s="7"/>
      <c r="F831" s="7"/>
      <c r="G831" s="7"/>
      <c r="H831" s="7"/>
      <c r="I831" s="7"/>
      <c r="J831" s="30"/>
      <c r="K831" s="288"/>
      <c r="L831" s="191"/>
      <c r="P831" s="31"/>
      <c r="Q831" s="31"/>
      <c r="R831" s="31"/>
      <c r="S831" s="31"/>
      <c r="T831" s="31"/>
      <c r="W831" s="28"/>
    </row>
    <row r="832" ht="15.75" customHeight="1">
      <c r="D832" s="7"/>
      <c r="E832" s="7"/>
      <c r="F832" s="7"/>
      <c r="G832" s="7"/>
      <c r="H832" s="7"/>
      <c r="I832" s="7"/>
      <c r="J832" s="30"/>
      <c r="K832" s="288"/>
      <c r="L832" s="191"/>
      <c r="P832" s="31"/>
      <c r="Q832" s="31"/>
      <c r="R832" s="31"/>
      <c r="S832" s="31"/>
      <c r="T832" s="31"/>
      <c r="W832" s="28"/>
    </row>
    <row r="833" ht="15.75" customHeight="1">
      <c r="D833" s="7"/>
      <c r="E833" s="7"/>
      <c r="F833" s="7"/>
      <c r="G833" s="7"/>
      <c r="H833" s="7"/>
      <c r="I833" s="7"/>
      <c r="J833" s="30"/>
      <c r="K833" s="288"/>
      <c r="L833" s="191"/>
      <c r="P833" s="31"/>
      <c r="Q833" s="31"/>
      <c r="R833" s="31"/>
      <c r="S833" s="31"/>
      <c r="T833" s="31"/>
      <c r="W833" s="28"/>
    </row>
    <row r="834" ht="15.75" customHeight="1">
      <c r="D834" s="7"/>
      <c r="E834" s="7"/>
      <c r="F834" s="7"/>
      <c r="G834" s="7"/>
      <c r="H834" s="7"/>
      <c r="I834" s="7"/>
      <c r="J834" s="30"/>
      <c r="K834" s="288"/>
      <c r="L834" s="191"/>
      <c r="P834" s="31"/>
      <c r="Q834" s="31"/>
      <c r="R834" s="31"/>
      <c r="S834" s="31"/>
      <c r="T834" s="31"/>
      <c r="W834" s="28"/>
    </row>
    <row r="835" ht="15.75" customHeight="1">
      <c r="D835" s="7"/>
      <c r="E835" s="7"/>
      <c r="F835" s="7"/>
      <c r="G835" s="7"/>
      <c r="H835" s="7"/>
      <c r="I835" s="7"/>
      <c r="J835" s="30"/>
      <c r="K835" s="288"/>
      <c r="L835" s="191"/>
      <c r="P835" s="31"/>
      <c r="Q835" s="31"/>
      <c r="R835" s="31"/>
      <c r="S835" s="31"/>
      <c r="T835" s="31"/>
      <c r="W835" s="28"/>
    </row>
    <row r="836" ht="15.75" customHeight="1">
      <c r="D836" s="7"/>
      <c r="E836" s="7"/>
      <c r="F836" s="7"/>
      <c r="G836" s="7"/>
      <c r="H836" s="7"/>
      <c r="I836" s="7"/>
      <c r="J836" s="30"/>
      <c r="K836" s="288"/>
      <c r="L836" s="191"/>
      <c r="P836" s="31"/>
      <c r="Q836" s="31"/>
      <c r="R836" s="31"/>
      <c r="S836" s="31"/>
      <c r="T836" s="31"/>
      <c r="W836" s="28"/>
    </row>
    <row r="837" ht="15.75" customHeight="1">
      <c r="D837" s="7"/>
      <c r="E837" s="7"/>
      <c r="F837" s="7"/>
      <c r="G837" s="7"/>
      <c r="H837" s="7"/>
      <c r="I837" s="7"/>
      <c r="J837" s="30"/>
      <c r="K837" s="288"/>
      <c r="L837" s="191"/>
      <c r="P837" s="31"/>
      <c r="Q837" s="31"/>
      <c r="R837" s="31"/>
      <c r="S837" s="31"/>
      <c r="T837" s="31"/>
      <c r="W837" s="28"/>
    </row>
    <row r="838" ht="15.75" customHeight="1">
      <c r="D838" s="7"/>
      <c r="E838" s="7"/>
      <c r="F838" s="7"/>
      <c r="G838" s="7"/>
      <c r="H838" s="7"/>
      <c r="I838" s="7"/>
      <c r="J838" s="30"/>
      <c r="K838" s="288"/>
      <c r="L838" s="191"/>
      <c r="P838" s="31"/>
      <c r="Q838" s="31"/>
      <c r="R838" s="31"/>
      <c r="S838" s="31"/>
      <c r="T838" s="31"/>
      <c r="W838" s="28"/>
    </row>
    <row r="839" ht="15.75" customHeight="1">
      <c r="D839" s="7"/>
      <c r="E839" s="7"/>
      <c r="F839" s="7"/>
      <c r="G839" s="7"/>
      <c r="H839" s="7"/>
      <c r="I839" s="7"/>
      <c r="J839" s="30"/>
      <c r="K839" s="288"/>
      <c r="L839" s="191"/>
      <c r="P839" s="31"/>
      <c r="Q839" s="31"/>
      <c r="R839" s="31"/>
      <c r="S839" s="31"/>
      <c r="T839" s="31"/>
      <c r="W839" s="28"/>
    </row>
    <row r="840" ht="15.75" customHeight="1">
      <c r="D840" s="7"/>
      <c r="E840" s="7"/>
      <c r="F840" s="7"/>
      <c r="G840" s="7"/>
      <c r="H840" s="7"/>
      <c r="I840" s="7"/>
      <c r="J840" s="30"/>
      <c r="K840" s="288"/>
      <c r="L840" s="191"/>
      <c r="P840" s="31"/>
      <c r="Q840" s="31"/>
      <c r="R840" s="31"/>
      <c r="S840" s="31"/>
      <c r="T840" s="31"/>
      <c r="W840" s="28"/>
    </row>
    <row r="841" ht="15.75" customHeight="1">
      <c r="D841" s="7"/>
      <c r="E841" s="7"/>
      <c r="F841" s="7"/>
      <c r="G841" s="7"/>
      <c r="H841" s="7"/>
      <c r="I841" s="7"/>
      <c r="J841" s="30"/>
      <c r="K841" s="288"/>
      <c r="L841" s="191"/>
      <c r="P841" s="31"/>
      <c r="Q841" s="31"/>
      <c r="R841" s="31"/>
      <c r="S841" s="31"/>
      <c r="T841" s="31"/>
      <c r="W841" s="28"/>
    </row>
    <row r="842" ht="15.75" customHeight="1">
      <c r="D842" s="7"/>
      <c r="E842" s="7"/>
      <c r="F842" s="7"/>
      <c r="G842" s="7"/>
      <c r="H842" s="7"/>
      <c r="I842" s="7"/>
      <c r="J842" s="30"/>
      <c r="K842" s="288"/>
      <c r="L842" s="191"/>
      <c r="P842" s="31"/>
      <c r="Q842" s="31"/>
      <c r="R842" s="31"/>
      <c r="S842" s="31"/>
      <c r="T842" s="31"/>
      <c r="W842" s="28"/>
    </row>
    <row r="843" ht="15.75" customHeight="1">
      <c r="D843" s="7"/>
      <c r="E843" s="7"/>
      <c r="F843" s="7"/>
      <c r="G843" s="7"/>
      <c r="H843" s="7"/>
      <c r="I843" s="7"/>
      <c r="J843" s="30"/>
      <c r="K843" s="288"/>
      <c r="L843" s="191"/>
      <c r="P843" s="31"/>
      <c r="Q843" s="31"/>
      <c r="R843" s="31"/>
      <c r="S843" s="31"/>
      <c r="T843" s="31"/>
      <c r="W843" s="28"/>
    </row>
    <row r="844" ht="15.75" customHeight="1">
      <c r="D844" s="7"/>
      <c r="E844" s="7"/>
      <c r="F844" s="7"/>
      <c r="G844" s="7"/>
      <c r="H844" s="7"/>
      <c r="I844" s="7"/>
      <c r="J844" s="30"/>
      <c r="K844" s="288"/>
      <c r="L844" s="191"/>
      <c r="P844" s="31"/>
      <c r="Q844" s="31"/>
      <c r="R844" s="31"/>
      <c r="S844" s="31"/>
      <c r="T844" s="31"/>
      <c r="W844" s="28"/>
    </row>
    <row r="845" ht="15.75" customHeight="1">
      <c r="D845" s="7"/>
      <c r="E845" s="7"/>
      <c r="F845" s="7"/>
      <c r="G845" s="7"/>
      <c r="H845" s="7"/>
      <c r="I845" s="7"/>
      <c r="J845" s="30"/>
      <c r="K845" s="288"/>
      <c r="L845" s="191"/>
      <c r="P845" s="31"/>
      <c r="Q845" s="31"/>
      <c r="R845" s="31"/>
      <c r="S845" s="31"/>
      <c r="T845" s="31"/>
      <c r="W845" s="28"/>
    </row>
    <row r="846" ht="15.75" customHeight="1">
      <c r="D846" s="7"/>
      <c r="E846" s="7"/>
      <c r="F846" s="7"/>
      <c r="G846" s="7"/>
      <c r="H846" s="7"/>
      <c r="I846" s="7"/>
      <c r="J846" s="30"/>
      <c r="K846" s="288"/>
      <c r="L846" s="191"/>
      <c r="P846" s="31"/>
      <c r="Q846" s="31"/>
      <c r="R846" s="31"/>
      <c r="S846" s="31"/>
      <c r="T846" s="31"/>
      <c r="W846" s="28"/>
    </row>
    <row r="847" ht="15.75" customHeight="1">
      <c r="D847" s="7"/>
      <c r="E847" s="7"/>
      <c r="F847" s="7"/>
      <c r="G847" s="7"/>
      <c r="H847" s="7"/>
      <c r="I847" s="7"/>
      <c r="J847" s="30"/>
      <c r="K847" s="288"/>
      <c r="L847" s="191"/>
      <c r="P847" s="31"/>
      <c r="Q847" s="31"/>
      <c r="R847" s="31"/>
      <c r="S847" s="31"/>
      <c r="T847" s="31"/>
      <c r="W847" s="28"/>
    </row>
    <row r="848" ht="15.75" customHeight="1">
      <c r="D848" s="7"/>
      <c r="E848" s="7"/>
      <c r="F848" s="7"/>
      <c r="G848" s="7"/>
      <c r="H848" s="7"/>
      <c r="I848" s="7"/>
      <c r="J848" s="30"/>
      <c r="K848" s="288"/>
      <c r="L848" s="191"/>
      <c r="P848" s="31"/>
      <c r="Q848" s="31"/>
      <c r="R848" s="31"/>
      <c r="S848" s="31"/>
      <c r="T848" s="31"/>
      <c r="W848" s="28"/>
    </row>
    <row r="849" ht="15.75" customHeight="1">
      <c r="D849" s="7"/>
      <c r="E849" s="7"/>
      <c r="F849" s="7"/>
      <c r="G849" s="7"/>
      <c r="H849" s="7"/>
      <c r="I849" s="7"/>
      <c r="J849" s="30"/>
      <c r="K849" s="288"/>
      <c r="L849" s="191"/>
      <c r="P849" s="31"/>
      <c r="Q849" s="31"/>
      <c r="R849" s="31"/>
      <c r="S849" s="31"/>
      <c r="T849" s="31"/>
      <c r="W849" s="28"/>
    </row>
    <row r="850" ht="15.75" customHeight="1">
      <c r="D850" s="7"/>
      <c r="E850" s="7"/>
      <c r="F850" s="7"/>
      <c r="G850" s="7"/>
      <c r="H850" s="7"/>
      <c r="I850" s="7"/>
      <c r="J850" s="30"/>
      <c r="K850" s="288"/>
      <c r="L850" s="191"/>
      <c r="P850" s="31"/>
      <c r="Q850" s="31"/>
      <c r="R850" s="31"/>
      <c r="S850" s="31"/>
      <c r="T850" s="31"/>
      <c r="W850" s="28"/>
    </row>
    <row r="851" ht="15.75" customHeight="1">
      <c r="D851" s="7"/>
      <c r="E851" s="7"/>
      <c r="F851" s="7"/>
      <c r="G851" s="7"/>
      <c r="H851" s="7"/>
      <c r="I851" s="7"/>
      <c r="J851" s="30"/>
      <c r="K851" s="288"/>
      <c r="L851" s="191"/>
      <c r="P851" s="31"/>
      <c r="Q851" s="31"/>
      <c r="R851" s="31"/>
      <c r="S851" s="31"/>
      <c r="T851" s="31"/>
      <c r="W851" s="28"/>
    </row>
    <row r="852" ht="15.75" customHeight="1">
      <c r="D852" s="7"/>
      <c r="E852" s="7"/>
      <c r="F852" s="7"/>
      <c r="G852" s="7"/>
      <c r="H852" s="7"/>
      <c r="I852" s="7"/>
      <c r="J852" s="30"/>
      <c r="K852" s="288"/>
      <c r="L852" s="191"/>
      <c r="P852" s="31"/>
      <c r="Q852" s="31"/>
      <c r="R852" s="31"/>
      <c r="S852" s="31"/>
      <c r="T852" s="31"/>
      <c r="W852" s="28"/>
    </row>
    <row r="853" ht="15.75" customHeight="1">
      <c r="D853" s="7"/>
      <c r="E853" s="7"/>
      <c r="F853" s="7"/>
      <c r="G853" s="7"/>
      <c r="H853" s="7"/>
      <c r="I853" s="7"/>
      <c r="J853" s="30"/>
      <c r="K853" s="288"/>
      <c r="L853" s="191"/>
      <c r="P853" s="31"/>
      <c r="Q853" s="31"/>
      <c r="R853" s="31"/>
      <c r="S853" s="31"/>
      <c r="T853" s="31"/>
      <c r="W853" s="28"/>
    </row>
    <row r="854" ht="15.75" customHeight="1">
      <c r="D854" s="7"/>
      <c r="E854" s="7"/>
      <c r="F854" s="7"/>
      <c r="G854" s="7"/>
      <c r="H854" s="7"/>
      <c r="I854" s="7"/>
      <c r="J854" s="30"/>
      <c r="K854" s="288"/>
      <c r="L854" s="191"/>
      <c r="P854" s="31"/>
      <c r="Q854" s="31"/>
      <c r="R854" s="31"/>
      <c r="S854" s="31"/>
      <c r="T854" s="31"/>
      <c r="W854" s="28"/>
    </row>
    <row r="855" ht="15.75" customHeight="1">
      <c r="D855" s="7"/>
      <c r="E855" s="7"/>
      <c r="F855" s="7"/>
      <c r="G855" s="7"/>
      <c r="H855" s="7"/>
      <c r="I855" s="7"/>
      <c r="J855" s="30"/>
      <c r="K855" s="288"/>
      <c r="L855" s="191"/>
      <c r="P855" s="31"/>
      <c r="Q855" s="31"/>
      <c r="R855" s="31"/>
      <c r="S855" s="31"/>
      <c r="T855" s="31"/>
      <c r="W855" s="28"/>
    </row>
    <row r="856" ht="15.75" customHeight="1">
      <c r="D856" s="7"/>
      <c r="E856" s="7"/>
      <c r="F856" s="7"/>
      <c r="G856" s="7"/>
      <c r="H856" s="7"/>
      <c r="I856" s="7"/>
      <c r="J856" s="30"/>
      <c r="K856" s="288"/>
      <c r="L856" s="191"/>
      <c r="P856" s="31"/>
      <c r="Q856" s="31"/>
      <c r="R856" s="31"/>
      <c r="S856" s="31"/>
      <c r="T856" s="31"/>
      <c r="W856" s="28"/>
    </row>
    <row r="857" ht="15.75" customHeight="1">
      <c r="D857" s="7"/>
      <c r="E857" s="7"/>
      <c r="F857" s="7"/>
      <c r="G857" s="7"/>
      <c r="H857" s="7"/>
      <c r="I857" s="7"/>
      <c r="J857" s="30"/>
      <c r="K857" s="288"/>
      <c r="L857" s="191"/>
      <c r="P857" s="31"/>
      <c r="Q857" s="31"/>
      <c r="R857" s="31"/>
      <c r="S857" s="31"/>
      <c r="T857" s="31"/>
      <c r="W857" s="28"/>
    </row>
    <row r="858" ht="15.75" customHeight="1">
      <c r="D858" s="7"/>
      <c r="E858" s="7"/>
      <c r="F858" s="7"/>
      <c r="G858" s="7"/>
      <c r="H858" s="7"/>
      <c r="I858" s="7"/>
      <c r="J858" s="30"/>
      <c r="K858" s="288"/>
      <c r="L858" s="191"/>
      <c r="P858" s="31"/>
      <c r="Q858" s="31"/>
      <c r="R858" s="31"/>
      <c r="S858" s="31"/>
      <c r="T858" s="31"/>
      <c r="W858" s="28"/>
    </row>
    <row r="859" ht="15.75" customHeight="1">
      <c r="D859" s="7"/>
      <c r="E859" s="7"/>
      <c r="F859" s="7"/>
      <c r="G859" s="7"/>
      <c r="H859" s="7"/>
      <c r="I859" s="7"/>
      <c r="J859" s="30"/>
      <c r="K859" s="288"/>
      <c r="L859" s="191"/>
      <c r="P859" s="31"/>
      <c r="Q859" s="31"/>
      <c r="R859" s="31"/>
      <c r="S859" s="31"/>
      <c r="T859" s="31"/>
      <c r="W859" s="28"/>
    </row>
    <row r="860" ht="15.75" customHeight="1">
      <c r="D860" s="7"/>
      <c r="E860" s="7"/>
      <c r="F860" s="7"/>
      <c r="G860" s="7"/>
      <c r="H860" s="7"/>
      <c r="I860" s="7"/>
      <c r="J860" s="30"/>
      <c r="K860" s="288"/>
      <c r="L860" s="191"/>
      <c r="P860" s="31"/>
      <c r="Q860" s="31"/>
      <c r="R860" s="31"/>
      <c r="S860" s="31"/>
      <c r="T860" s="31"/>
      <c r="W860" s="28"/>
    </row>
    <row r="861" ht="15.75" customHeight="1">
      <c r="D861" s="7"/>
      <c r="E861" s="7"/>
      <c r="F861" s="7"/>
      <c r="G861" s="7"/>
      <c r="H861" s="7"/>
      <c r="I861" s="7"/>
      <c r="J861" s="30"/>
      <c r="K861" s="288"/>
      <c r="L861" s="191"/>
      <c r="P861" s="31"/>
      <c r="Q861" s="31"/>
      <c r="R861" s="31"/>
      <c r="S861" s="31"/>
      <c r="T861" s="31"/>
      <c r="W861" s="28"/>
    </row>
    <row r="862" ht="15.75" customHeight="1">
      <c r="D862" s="7"/>
      <c r="E862" s="7"/>
      <c r="F862" s="7"/>
      <c r="G862" s="7"/>
      <c r="H862" s="7"/>
      <c r="I862" s="7"/>
      <c r="J862" s="30"/>
      <c r="K862" s="288"/>
      <c r="L862" s="191"/>
      <c r="P862" s="31"/>
      <c r="Q862" s="31"/>
      <c r="R862" s="31"/>
      <c r="S862" s="31"/>
      <c r="T862" s="31"/>
      <c r="W862" s="28"/>
    </row>
    <row r="863" ht="15.75" customHeight="1">
      <c r="D863" s="7"/>
      <c r="E863" s="7"/>
      <c r="F863" s="7"/>
      <c r="G863" s="7"/>
      <c r="H863" s="7"/>
      <c r="I863" s="7"/>
      <c r="J863" s="30"/>
      <c r="K863" s="288"/>
      <c r="L863" s="191"/>
      <c r="P863" s="31"/>
      <c r="Q863" s="31"/>
      <c r="R863" s="31"/>
      <c r="S863" s="31"/>
      <c r="T863" s="31"/>
      <c r="W863" s="28"/>
    </row>
    <row r="864" ht="15.75" customHeight="1">
      <c r="D864" s="7"/>
      <c r="E864" s="7"/>
      <c r="F864" s="7"/>
      <c r="G864" s="7"/>
      <c r="H864" s="7"/>
      <c r="I864" s="7"/>
      <c r="J864" s="30"/>
      <c r="K864" s="288"/>
      <c r="L864" s="191"/>
      <c r="P864" s="31"/>
      <c r="Q864" s="31"/>
      <c r="R864" s="31"/>
      <c r="S864" s="31"/>
      <c r="T864" s="31"/>
      <c r="W864" s="28"/>
    </row>
    <row r="865" ht="15.75" customHeight="1">
      <c r="D865" s="7"/>
      <c r="E865" s="7"/>
      <c r="F865" s="7"/>
      <c r="G865" s="7"/>
      <c r="H865" s="7"/>
      <c r="I865" s="7"/>
      <c r="J865" s="30"/>
      <c r="K865" s="288"/>
      <c r="L865" s="191"/>
      <c r="P865" s="31"/>
      <c r="Q865" s="31"/>
      <c r="R865" s="31"/>
      <c r="S865" s="31"/>
      <c r="T865" s="31"/>
      <c r="W865" s="28"/>
    </row>
    <row r="866" ht="15.75" customHeight="1">
      <c r="D866" s="7"/>
      <c r="E866" s="7"/>
      <c r="F866" s="7"/>
      <c r="G866" s="7"/>
      <c r="H866" s="7"/>
      <c r="I866" s="7"/>
      <c r="J866" s="30"/>
      <c r="K866" s="288"/>
      <c r="L866" s="191"/>
      <c r="P866" s="31"/>
      <c r="Q866" s="31"/>
      <c r="R866" s="31"/>
      <c r="S866" s="31"/>
      <c r="T866" s="31"/>
      <c r="W866" s="28"/>
    </row>
    <row r="867" ht="15.75" customHeight="1">
      <c r="D867" s="7"/>
      <c r="E867" s="7"/>
      <c r="F867" s="7"/>
      <c r="G867" s="7"/>
      <c r="H867" s="7"/>
      <c r="I867" s="7"/>
      <c r="J867" s="30"/>
      <c r="K867" s="288"/>
      <c r="L867" s="191"/>
      <c r="P867" s="31"/>
      <c r="Q867" s="31"/>
      <c r="R867" s="31"/>
      <c r="S867" s="31"/>
      <c r="T867" s="31"/>
      <c r="W867" s="28"/>
    </row>
    <row r="868" ht="15.75" customHeight="1">
      <c r="D868" s="7"/>
      <c r="E868" s="7"/>
      <c r="F868" s="7"/>
      <c r="G868" s="7"/>
      <c r="H868" s="7"/>
      <c r="I868" s="7"/>
      <c r="J868" s="30"/>
      <c r="K868" s="288"/>
      <c r="L868" s="191"/>
      <c r="P868" s="31"/>
      <c r="Q868" s="31"/>
      <c r="R868" s="31"/>
      <c r="S868" s="31"/>
      <c r="T868" s="31"/>
      <c r="W868" s="28"/>
    </row>
    <row r="869" ht="15.75" customHeight="1">
      <c r="D869" s="7"/>
      <c r="E869" s="7"/>
      <c r="F869" s="7"/>
      <c r="G869" s="7"/>
      <c r="H869" s="7"/>
      <c r="I869" s="7"/>
      <c r="J869" s="30"/>
      <c r="K869" s="288"/>
      <c r="L869" s="191"/>
      <c r="P869" s="31"/>
      <c r="Q869" s="31"/>
      <c r="R869" s="31"/>
      <c r="S869" s="31"/>
      <c r="T869" s="31"/>
      <c r="W869" s="28"/>
    </row>
    <row r="870" ht="15.75" customHeight="1">
      <c r="D870" s="7"/>
      <c r="E870" s="7"/>
      <c r="F870" s="7"/>
      <c r="G870" s="7"/>
      <c r="H870" s="7"/>
      <c r="I870" s="7"/>
      <c r="J870" s="30"/>
      <c r="K870" s="288"/>
      <c r="L870" s="191"/>
      <c r="P870" s="31"/>
      <c r="Q870" s="31"/>
      <c r="R870" s="31"/>
      <c r="S870" s="31"/>
      <c r="T870" s="31"/>
      <c r="W870" s="28"/>
    </row>
    <row r="871" ht="15.75" customHeight="1">
      <c r="D871" s="7"/>
      <c r="E871" s="7"/>
      <c r="F871" s="7"/>
      <c r="G871" s="7"/>
      <c r="H871" s="7"/>
      <c r="I871" s="7"/>
      <c r="J871" s="30"/>
      <c r="K871" s="288"/>
      <c r="L871" s="191"/>
      <c r="P871" s="31"/>
      <c r="Q871" s="31"/>
      <c r="R871" s="31"/>
      <c r="S871" s="31"/>
      <c r="T871" s="31"/>
      <c r="W871" s="28"/>
    </row>
    <row r="872" ht="15.75" customHeight="1">
      <c r="D872" s="7"/>
      <c r="E872" s="7"/>
      <c r="F872" s="7"/>
      <c r="G872" s="7"/>
      <c r="H872" s="7"/>
      <c r="I872" s="7"/>
      <c r="J872" s="30"/>
      <c r="K872" s="288"/>
      <c r="L872" s="191"/>
      <c r="P872" s="31"/>
      <c r="Q872" s="31"/>
      <c r="R872" s="31"/>
      <c r="S872" s="31"/>
      <c r="T872" s="31"/>
      <c r="W872" s="28"/>
    </row>
    <row r="873" ht="15.75" customHeight="1">
      <c r="D873" s="7"/>
      <c r="E873" s="7"/>
      <c r="F873" s="7"/>
      <c r="G873" s="7"/>
      <c r="H873" s="7"/>
      <c r="I873" s="7"/>
      <c r="J873" s="30"/>
      <c r="K873" s="288"/>
      <c r="L873" s="191"/>
      <c r="P873" s="31"/>
      <c r="Q873" s="31"/>
      <c r="R873" s="31"/>
      <c r="S873" s="31"/>
      <c r="T873" s="31"/>
      <c r="W873" s="28"/>
    </row>
    <row r="874" ht="15.75" customHeight="1">
      <c r="D874" s="7"/>
      <c r="E874" s="7"/>
      <c r="F874" s="7"/>
      <c r="G874" s="7"/>
      <c r="H874" s="7"/>
      <c r="I874" s="7"/>
      <c r="J874" s="30"/>
      <c r="K874" s="288"/>
      <c r="L874" s="191"/>
      <c r="P874" s="31"/>
      <c r="Q874" s="31"/>
      <c r="R874" s="31"/>
      <c r="S874" s="31"/>
      <c r="T874" s="31"/>
      <c r="W874" s="28"/>
    </row>
    <row r="875" ht="15.75" customHeight="1">
      <c r="D875" s="7"/>
      <c r="E875" s="7"/>
      <c r="F875" s="7"/>
      <c r="G875" s="7"/>
      <c r="H875" s="7"/>
      <c r="I875" s="7"/>
      <c r="J875" s="30"/>
      <c r="K875" s="288"/>
      <c r="L875" s="191"/>
      <c r="P875" s="31"/>
      <c r="Q875" s="31"/>
      <c r="R875" s="31"/>
      <c r="S875" s="31"/>
      <c r="T875" s="31"/>
      <c r="W875" s="28"/>
    </row>
    <row r="876" ht="15.75" customHeight="1">
      <c r="D876" s="7"/>
      <c r="E876" s="7"/>
      <c r="F876" s="7"/>
      <c r="G876" s="7"/>
      <c r="H876" s="7"/>
      <c r="I876" s="7"/>
      <c r="J876" s="30"/>
      <c r="K876" s="288"/>
      <c r="L876" s="191"/>
      <c r="P876" s="31"/>
      <c r="Q876" s="31"/>
      <c r="R876" s="31"/>
      <c r="S876" s="31"/>
      <c r="T876" s="31"/>
      <c r="W876" s="28"/>
    </row>
    <row r="877" ht="15.75" customHeight="1">
      <c r="D877" s="7"/>
      <c r="E877" s="7"/>
      <c r="F877" s="7"/>
      <c r="G877" s="7"/>
      <c r="H877" s="7"/>
      <c r="I877" s="7"/>
      <c r="J877" s="30"/>
      <c r="K877" s="288"/>
      <c r="L877" s="191"/>
      <c r="P877" s="31"/>
      <c r="Q877" s="31"/>
      <c r="R877" s="31"/>
      <c r="S877" s="31"/>
      <c r="T877" s="31"/>
      <c r="W877" s="28"/>
    </row>
    <row r="878" ht="15.75" customHeight="1">
      <c r="D878" s="7"/>
      <c r="E878" s="7"/>
      <c r="F878" s="7"/>
      <c r="G878" s="7"/>
      <c r="H878" s="7"/>
      <c r="I878" s="7"/>
      <c r="J878" s="30"/>
      <c r="K878" s="288"/>
      <c r="L878" s="191"/>
      <c r="P878" s="31"/>
      <c r="Q878" s="31"/>
      <c r="R878" s="31"/>
      <c r="S878" s="31"/>
      <c r="T878" s="31"/>
      <c r="W878" s="28"/>
    </row>
    <row r="879" ht="15.75" customHeight="1">
      <c r="D879" s="7"/>
      <c r="E879" s="7"/>
      <c r="F879" s="7"/>
      <c r="G879" s="7"/>
      <c r="H879" s="7"/>
      <c r="I879" s="7"/>
      <c r="J879" s="30"/>
      <c r="K879" s="288"/>
      <c r="L879" s="191"/>
      <c r="P879" s="31"/>
      <c r="Q879" s="31"/>
      <c r="R879" s="31"/>
      <c r="S879" s="31"/>
      <c r="T879" s="31"/>
      <c r="W879" s="28"/>
    </row>
    <row r="880" ht="15.75" customHeight="1">
      <c r="D880" s="7"/>
      <c r="E880" s="7"/>
      <c r="F880" s="7"/>
      <c r="G880" s="7"/>
      <c r="H880" s="7"/>
      <c r="I880" s="7"/>
      <c r="J880" s="30"/>
      <c r="K880" s="288"/>
      <c r="L880" s="191"/>
      <c r="P880" s="31"/>
      <c r="Q880" s="31"/>
      <c r="R880" s="31"/>
      <c r="S880" s="31"/>
      <c r="T880" s="31"/>
      <c r="W880" s="28"/>
    </row>
    <row r="881" ht="15.75" customHeight="1">
      <c r="D881" s="7"/>
      <c r="E881" s="7"/>
      <c r="F881" s="7"/>
      <c r="G881" s="7"/>
      <c r="H881" s="7"/>
      <c r="I881" s="7"/>
      <c r="J881" s="30"/>
      <c r="K881" s="288"/>
      <c r="L881" s="191"/>
      <c r="P881" s="31"/>
      <c r="Q881" s="31"/>
      <c r="R881" s="31"/>
      <c r="S881" s="31"/>
      <c r="T881" s="31"/>
      <c r="W881" s="28"/>
    </row>
    <row r="882" ht="15.75" customHeight="1">
      <c r="D882" s="7"/>
      <c r="E882" s="7"/>
      <c r="F882" s="7"/>
      <c r="G882" s="7"/>
      <c r="H882" s="7"/>
      <c r="I882" s="7"/>
      <c r="J882" s="30"/>
      <c r="K882" s="288"/>
      <c r="L882" s="191"/>
      <c r="P882" s="31"/>
      <c r="Q882" s="31"/>
      <c r="R882" s="31"/>
      <c r="S882" s="31"/>
      <c r="T882" s="31"/>
      <c r="W882" s="28"/>
    </row>
    <row r="883" ht="15.75" customHeight="1">
      <c r="D883" s="7"/>
      <c r="E883" s="7"/>
      <c r="F883" s="7"/>
      <c r="G883" s="7"/>
      <c r="H883" s="7"/>
      <c r="I883" s="7"/>
      <c r="J883" s="30"/>
      <c r="K883" s="288"/>
      <c r="L883" s="191"/>
      <c r="P883" s="31"/>
      <c r="Q883" s="31"/>
      <c r="R883" s="31"/>
      <c r="S883" s="31"/>
      <c r="T883" s="31"/>
      <c r="W883" s="28"/>
    </row>
    <row r="884" ht="15.75" customHeight="1">
      <c r="D884" s="7"/>
      <c r="E884" s="7"/>
      <c r="F884" s="7"/>
      <c r="G884" s="7"/>
      <c r="H884" s="7"/>
      <c r="I884" s="7"/>
      <c r="J884" s="30"/>
      <c r="K884" s="288"/>
      <c r="L884" s="191"/>
      <c r="P884" s="31"/>
      <c r="Q884" s="31"/>
      <c r="R884" s="31"/>
      <c r="S884" s="31"/>
      <c r="T884" s="31"/>
      <c r="W884" s="28"/>
    </row>
    <row r="885" ht="15.75" customHeight="1">
      <c r="D885" s="7"/>
      <c r="E885" s="7"/>
      <c r="F885" s="7"/>
      <c r="G885" s="7"/>
      <c r="H885" s="7"/>
      <c r="I885" s="7"/>
      <c r="J885" s="30"/>
      <c r="K885" s="288"/>
      <c r="L885" s="191"/>
      <c r="P885" s="31"/>
      <c r="Q885" s="31"/>
      <c r="R885" s="31"/>
      <c r="S885" s="31"/>
      <c r="T885" s="31"/>
      <c r="W885" s="28"/>
    </row>
    <row r="886" ht="15.75" customHeight="1">
      <c r="D886" s="7"/>
      <c r="E886" s="7"/>
      <c r="F886" s="7"/>
      <c r="G886" s="7"/>
      <c r="H886" s="7"/>
      <c r="I886" s="7"/>
      <c r="J886" s="30"/>
      <c r="K886" s="288"/>
      <c r="L886" s="191"/>
      <c r="P886" s="31"/>
      <c r="Q886" s="31"/>
      <c r="R886" s="31"/>
      <c r="S886" s="31"/>
      <c r="T886" s="31"/>
      <c r="W886" s="28"/>
    </row>
    <row r="887" ht="15.75" customHeight="1">
      <c r="D887" s="7"/>
      <c r="E887" s="7"/>
      <c r="F887" s="7"/>
      <c r="G887" s="7"/>
      <c r="H887" s="7"/>
      <c r="I887" s="7"/>
      <c r="J887" s="30"/>
      <c r="K887" s="288"/>
      <c r="L887" s="191"/>
      <c r="P887" s="31"/>
      <c r="Q887" s="31"/>
      <c r="R887" s="31"/>
      <c r="S887" s="31"/>
      <c r="T887" s="31"/>
      <c r="W887" s="28"/>
    </row>
    <row r="888" ht="15.75" customHeight="1">
      <c r="D888" s="7"/>
      <c r="E888" s="7"/>
      <c r="F888" s="7"/>
      <c r="G888" s="7"/>
      <c r="H888" s="7"/>
      <c r="I888" s="7"/>
      <c r="J888" s="30"/>
      <c r="K888" s="288"/>
      <c r="L888" s="191"/>
      <c r="P888" s="31"/>
      <c r="Q888" s="31"/>
      <c r="R888" s="31"/>
      <c r="S888" s="31"/>
      <c r="T888" s="31"/>
      <c r="W888" s="28"/>
    </row>
    <row r="889" ht="15.75" customHeight="1">
      <c r="D889" s="7"/>
      <c r="E889" s="7"/>
      <c r="F889" s="7"/>
      <c r="G889" s="7"/>
      <c r="H889" s="7"/>
      <c r="I889" s="7"/>
      <c r="J889" s="30"/>
      <c r="K889" s="288"/>
      <c r="L889" s="191"/>
      <c r="P889" s="31"/>
      <c r="Q889" s="31"/>
      <c r="R889" s="31"/>
      <c r="S889" s="31"/>
      <c r="T889" s="31"/>
      <c r="W889" s="28"/>
    </row>
    <row r="890" ht="15.75" customHeight="1">
      <c r="D890" s="7"/>
      <c r="E890" s="7"/>
      <c r="F890" s="7"/>
      <c r="G890" s="7"/>
      <c r="H890" s="7"/>
      <c r="I890" s="7"/>
      <c r="J890" s="30"/>
      <c r="K890" s="288"/>
      <c r="L890" s="191"/>
      <c r="P890" s="31"/>
      <c r="Q890" s="31"/>
      <c r="R890" s="31"/>
      <c r="S890" s="31"/>
      <c r="T890" s="31"/>
      <c r="W890" s="28"/>
    </row>
    <row r="891" ht="15.75" customHeight="1">
      <c r="D891" s="7"/>
      <c r="E891" s="7"/>
      <c r="F891" s="7"/>
      <c r="G891" s="7"/>
      <c r="H891" s="7"/>
      <c r="I891" s="7"/>
      <c r="J891" s="30"/>
      <c r="K891" s="288"/>
      <c r="L891" s="191"/>
      <c r="P891" s="31"/>
      <c r="Q891" s="31"/>
      <c r="R891" s="31"/>
      <c r="S891" s="31"/>
      <c r="T891" s="31"/>
      <c r="W891" s="28"/>
    </row>
    <row r="892" ht="15.75" customHeight="1">
      <c r="D892" s="7"/>
      <c r="E892" s="7"/>
      <c r="F892" s="7"/>
      <c r="G892" s="7"/>
      <c r="H892" s="7"/>
      <c r="I892" s="7"/>
      <c r="J892" s="30"/>
      <c r="K892" s="288"/>
      <c r="L892" s="191"/>
      <c r="P892" s="31"/>
      <c r="Q892" s="31"/>
      <c r="R892" s="31"/>
      <c r="S892" s="31"/>
      <c r="T892" s="31"/>
      <c r="W892" s="28"/>
    </row>
    <row r="893" ht="15.75" customHeight="1">
      <c r="D893" s="7"/>
      <c r="E893" s="7"/>
      <c r="F893" s="7"/>
      <c r="G893" s="7"/>
      <c r="H893" s="7"/>
      <c r="I893" s="7"/>
      <c r="J893" s="30"/>
      <c r="K893" s="288"/>
      <c r="L893" s="191"/>
      <c r="P893" s="31"/>
      <c r="Q893" s="31"/>
      <c r="R893" s="31"/>
      <c r="S893" s="31"/>
      <c r="T893" s="31"/>
      <c r="W893" s="28"/>
    </row>
    <row r="894" ht="15.75" customHeight="1">
      <c r="D894" s="7"/>
      <c r="E894" s="7"/>
      <c r="F894" s="7"/>
      <c r="G894" s="7"/>
      <c r="H894" s="7"/>
      <c r="I894" s="7"/>
      <c r="J894" s="30"/>
      <c r="K894" s="288"/>
      <c r="L894" s="191"/>
      <c r="P894" s="31"/>
      <c r="Q894" s="31"/>
      <c r="R894" s="31"/>
      <c r="S894" s="31"/>
      <c r="T894" s="31"/>
      <c r="W894" s="28"/>
    </row>
    <row r="895" ht="15.75" customHeight="1">
      <c r="D895" s="7"/>
      <c r="E895" s="7"/>
      <c r="F895" s="7"/>
      <c r="G895" s="7"/>
      <c r="H895" s="7"/>
      <c r="I895" s="7"/>
      <c r="J895" s="30"/>
      <c r="K895" s="288"/>
      <c r="L895" s="191"/>
      <c r="P895" s="31"/>
      <c r="Q895" s="31"/>
      <c r="R895" s="31"/>
      <c r="S895" s="31"/>
      <c r="T895" s="31"/>
      <c r="W895" s="28"/>
    </row>
    <row r="896" ht="15.75" customHeight="1">
      <c r="D896" s="7"/>
      <c r="E896" s="7"/>
      <c r="F896" s="7"/>
      <c r="G896" s="7"/>
      <c r="H896" s="7"/>
      <c r="I896" s="7"/>
      <c r="J896" s="30"/>
      <c r="K896" s="288"/>
      <c r="L896" s="191"/>
      <c r="P896" s="31"/>
      <c r="Q896" s="31"/>
      <c r="R896" s="31"/>
      <c r="S896" s="31"/>
      <c r="T896" s="31"/>
      <c r="W896" s="28"/>
    </row>
    <row r="897" ht="15.75" customHeight="1">
      <c r="D897" s="7"/>
      <c r="E897" s="7"/>
      <c r="F897" s="7"/>
      <c r="G897" s="7"/>
      <c r="H897" s="7"/>
      <c r="I897" s="7"/>
      <c r="J897" s="30"/>
      <c r="K897" s="288"/>
      <c r="L897" s="191"/>
      <c r="P897" s="31"/>
      <c r="Q897" s="31"/>
      <c r="R897" s="31"/>
      <c r="S897" s="31"/>
      <c r="T897" s="31"/>
      <c r="W897" s="28"/>
    </row>
    <row r="898" ht="15.75" customHeight="1">
      <c r="D898" s="7"/>
      <c r="E898" s="7"/>
      <c r="F898" s="7"/>
      <c r="G898" s="7"/>
      <c r="H898" s="7"/>
      <c r="I898" s="7"/>
      <c r="J898" s="30"/>
      <c r="K898" s="288"/>
      <c r="L898" s="191"/>
      <c r="P898" s="31"/>
      <c r="Q898" s="31"/>
      <c r="R898" s="31"/>
      <c r="S898" s="31"/>
      <c r="T898" s="31"/>
      <c r="W898" s="28"/>
    </row>
    <row r="899" ht="15.75" customHeight="1">
      <c r="D899" s="7"/>
      <c r="E899" s="7"/>
      <c r="F899" s="7"/>
      <c r="G899" s="7"/>
      <c r="H899" s="7"/>
      <c r="I899" s="7"/>
      <c r="J899" s="30"/>
      <c r="K899" s="288"/>
      <c r="L899" s="191"/>
      <c r="P899" s="31"/>
      <c r="Q899" s="31"/>
      <c r="R899" s="31"/>
      <c r="S899" s="31"/>
      <c r="T899" s="31"/>
      <c r="W899" s="28"/>
    </row>
    <row r="900" ht="15.75" customHeight="1">
      <c r="D900" s="7"/>
      <c r="E900" s="7"/>
      <c r="F900" s="7"/>
      <c r="G900" s="7"/>
      <c r="H900" s="7"/>
      <c r="I900" s="7"/>
      <c r="J900" s="30"/>
      <c r="K900" s="288"/>
      <c r="L900" s="191"/>
      <c r="P900" s="31"/>
      <c r="Q900" s="31"/>
      <c r="R900" s="31"/>
      <c r="S900" s="31"/>
      <c r="T900" s="31"/>
      <c r="W900" s="28"/>
    </row>
    <row r="901" ht="15.75" customHeight="1">
      <c r="D901" s="7"/>
      <c r="E901" s="7"/>
      <c r="F901" s="7"/>
      <c r="G901" s="7"/>
      <c r="H901" s="7"/>
      <c r="I901" s="7"/>
      <c r="J901" s="30"/>
      <c r="K901" s="288"/>
      <c r="L901" s="191"/>
      <c r="P901" s="31"/>
      <c r="Q901" s="31"/>
      <c r="R901" s="31"/>
      <c r="S901" s="31"/>
      <c r="T901" s="31"/>
      <c r="W901" s="28"/>
    </row>
    <row r="902" ht="15.75" customHeight="1">
      <c r="D902" s="7"/>
      <c r="E902" s="7"/>
      <c r="F902" s="7"/>
      <c r="G902" s="7"/>
      <c r="H902" s="7"/>
      <c r="I902" s="7"/>
      <c r="J902" s="30"/>
      <c r="K902" s="288"/>
      <c r="L902" s="191"/>
      <c r="P902" s="31"/>
      <c r="Q902" s="31"/>
      <c r="R902" s="31"/>
      <c r="S902" s="31"/>
      <c r="T902" s="31"/>
      <c r="W902" s="28"/>
    </row>
    <row r="903" ht="15.75" customHeight="1">
      <c r="D903" s="7"/>
      <c r="E903" s="7"/>
      <c r="F903" s="7"/>
      <c r="G903" s="7"/>
      <c r="H903" s="7"/>
      <c r="I903" s="7"/>
      <c r="J903" s="30"/>
      <c r="K903" s="288"/>
      <c r="L903" s="191"/>
      <c r="P903" s="31"/>
      <c r="Q903" s="31"/>
      <c r="R903" s="31"/>
      <c r="S903" s="31"/>
      <c r="T903" s="31"/>
      <c r="W903" s="28"/>
    </row>
    <row r="904" ht="15.75" customHeight="1">
      <c r="D904" s="7"/>
      <c r="E904" s="7"/>
      <c r="F904" s="7"/>
      <c r="G904" s="7"/>
      <c r="H904" s="7"/>
      <c r="I904" s="7"/>
      <c r="J904" s="30"/>
      <c r="K904" s="288"/>
      <c r="L904" s="191"/>
      <c r="P904" s="31"/>
      <c r="Q904" s="31"/>
      <c r="R904" s="31"/>
      <c r="S904" s="31"/>
      <c r="T904" s="31"/>
      <c r="W904" s="28"/>
    </row>
    <row r="905" ht="15.75" customHeight="1">
      <c r="D905" s="7"/>
      <c r="E905" s="7"/>
      <c r="F905" s="7"/>
      <c r="G905" s="7"/>
      <c r="H905" s="7"/>
      <c r="I905" s="7"/>
      <c r="J905" s="30"/>
      <c r="K905" s="288"/>
      <c r="L905" s="191"/>
      <c r="P905" s="31"/>
      <c r="Q905" s="31"/>
      <c r="R905" s="31"/>
      <c r="S905" s="31"/>
      <c r="T905" s="31"/>
      <c r="W905" s="28"/>
    </row>
    <row r="906" ht="15.75" customHeight="1">
      <c r="D906" s="7"/>
      <c r="E906" s="7"/>
      <c r="F906" s="7"/>
      <c r="G906" s="7"/>
      <c r="H906" s="7"/>
      <c r="I906" s="7"/>
      <c r="J906" s="30"/>
      <c r="K906" s="288"/>
      <c r="L906" s="191"/>
      <c r="P906" s="31"/>
      <c r="Q906" s="31"/>
      <c r="R906" s="31"/>
      <c r="S906" s="31"/>
      <c r="T906" s="31"/>
      <c r="W906" s="28"/>
    </row>
    <row r="907" ht="15.75" customHeight="1">
      <c r="D907" s="7"/>
      <c r="E907" s="7"/>
      <c r="F907" s="7"/>
      <c r="G907" s="7"/>
      <c r="H907" s="7"/>
      <c r="I907" s="7"/>
      <c r="J907" s="30"/>
      <c r="K907" s="288"/>
      <c r="L907" s="191"/>
      <c r="P907" s="31"/>
      <c r="Q907" s="31"/>
      <c r="R907" s="31"/>
      <c r="S907" s="31"/>
      <c r="T907" s="31"/>
      <c r="W907" s="28"/>
    </row>
    <row r="908" ht="15.75" customHeight="1">
      <c r="D908" s="7"/>
      <c r="E908" s="7"/>
      <c r="F908" s="7"/>
      <c r="G908" s="7"/>
      <c r="H908" s="7"/>
      <c r="I908" s="7"/>
      <c r="J908" s="30"/>
      <c r="K908" s="288"/>
      <c r="L908" s="191"/>
      <c r="P908" s="31"/>
      <c r="Q908" s="31"/>
      <c r="R908" s="31"/>
      <c r="S908" s="31"/>
      <c r="T908" s="31"/>
      <c r="W908" s="28"/>
    </row>
    <row r="909" ht="15.75" customHeight="1">
      <c r="D909" s="7"/>
      <c r="E909" s="7"/>
      <c r="F909" s="7"/>
      <c r="G909" s="7"/>
      <c r="H909" s="7"/>
      <c r="I909" s="7"/>
      <c r="J909" s="30"/>
      <c r="K909" s="288"/>
      <c r="L909" s="191"/>
      <c r="P909" s="31"/>
      <c r="Q909" s="31"/>
      <c r="R909" s="31"/>
      <c r="S909" s="31"/>
      <c r="T909" s="31"/>
      <c r="W909" s="28"/>
    </row>
    <row r="910" ht="15.75" customHeight="1">
      <c r="D910" s="7"/>
      <c r="E910" s="7"/>
      <c r="F910" s="7"/>
      <c r="G910" s="7"/>
      <c r="H910" s="7"/>
      <c r="I910" s="7"/>
      <c r="J910" s="30"/>
      <c r="K910" s="288"/>
      <c r="L910" s="191"/>
      <c r="P910" s="31"/>
      <c r="Q910" s="31"/>
      <c r="R910" s="31"/>
      <c r="S910" s="31"/>
      <c r="T910" s="31"/>
      <c r="W910" s="28"/>
    </row>
    <row r="911" ht="15.75" customHeight="1">
      <c r="D911" s="7"/>
      <c r="E911" s="7"/>
      <c r="F911" s="7"/>
      <c r="G911" s="7"/>
      <c r="H911" s="7"/>
      <c r="I911" s="7"/>
      <c r="J911" s="30"/>
      <c r="K911" s="288"/>
      <c r="L911" s="191"/>
      <c r="P911" s="31"/>
      <c r="Q911" s="31"/>
      <c r="R911" s="31"/>
      <c r="S911" s="31"/>
      <c r="T911" s="31"/>
      <c r="W911" s="28"/>
    </row>
    <row r="912" ht="15.75" customHeight="1">
      <c r="D912" s="7"/>
      <c r="E912" s="7"/>
      <c r="F912" s="7"/>
      <c r="G912" s="7"/>
      <c r="H912" s="7"/>
      <c r="I912" s="7"/>
      <c r="J912" s="30"/>
      <c r="K912" s="288"/>
      <c r="L912" s="191"/>
      <c r="P912" s="31"/>
      <c r="Q912" s="31"/>
      <c r="R912" s="31"/>
      <c r="S912" s="31"/>
      <c r="T912" s="31"/>
      <c r="W912" s="28"/>
    </row>
    <row r="913" ht="15.75" customHeight="1">
      <c r="D913" s="7"/>
      <c r="E913" s="7"/>
      <c r="F913" s="7"/>
      <c r="G913" s="7"/>
      <c r="H913" s="7"/>
      <c r="I913" s="7"/>
      <c r="J913" s="30"/>
      <c r="K913" s="288"/>
      <c r="L913" s="191"/>
      <c r="P913" s="31"/>
      <c r="Q913" s="31"/>
      <c r="R913" s="31"/>
      <c r="S913" s="31"/>
      <c r="T913" s="31"/>
      <c r="W913" s="28"/>
    </row>
  </sheetData>
  <conditionalFormatting sqref="A2:C741 D2:G32 D34:E35 D41:G120 D131:J741 H2:H3 H5:H7 H12 H19:H36 H43:J120 I2:I33 I36 I40 J2:J32 K2:K30 K32:K33 K43:K55 K57:K83 K88:K96 K99:K149 K151:K162 K164:K219 K223:K270 K272:K436 K438:K741 L2:L33 L43:L741 M2:AK741">
    <cfRule type="expression" dxfId="8" priority="1">
      <formula>$B2&lt;&gt;""</formula>
    </cfRule>
  </conditionalFormatting>
  <conditionalFormatting sqref="A33:A43 A54 A64 A82 A95 A106 A117 A138 A151:A443 A463 A485 A507:A661 A677 B33:C42 D34:E35 D41:G42 D45:E46 D52:G53 D56:E56 D62:G63 D80:G81 D84:E87 D93:G94 D97:E98 D104:G105 D108:E109 D115:G116 D119:E120 D136:G137 D271:E271 D319:E329 D344:E348 D363:E363 D437:E437 H33:I33 H36:I36 H44:I44 H47:I47 H55:I55 H57:I57 H75:I75 H83:I83 H88:I88 H96:I96 H99:I99 H107:I107 H110:I110 H118:I118 H131:I131 H270:I270 H318:I318 H343:I343 H362:I362 H436:I436 I40 I51 I61 I79 I92 I103 I114 I135 K33:L33 K44:L44 M33:AK42">
    <cfRule type="notContainsBlanks" dxfId="8" priority="2">
      <formula>LEN(TRIM(A33))&gt;0</formula>
    </cfRule>
  </conditionalFormatting>
  <dataValidations>
    <dataValidation type="list" allowBlank="1" showErrorMessage="1" sqref="G3 G8 G13 G20 G25 G30 G33 G36 G40 G44 G47 G51 G55 G57 G61 G65 G70 G75 G79 G83 G88 G92 G96 G99 G103 G107 G110 G114 G118 G121 G126 G131 G135 G139 G144 G149 G152 G157 G162 G165 G168 G175 G182 G189 G194 G199 G204 G206 G208 G210 G213 G219 G224 G226 G228 G230 G233 G235 G237 G240 G244 G249 G254 G259 G264 G270 G273 G278 G284 G289 G295 G302 G305 G310 G313 G318 G324 G330 G336 G343 G349 G355 G362 G365 G370 G373 G378 G384 G388 G393 G398 G400 G406 G412 G417 G419 G425 G431 G436 G444 G449 G454 G457 G459 G461 G464 G469 G474 G477 G479 G481 G483 G486 G491 G496 G499 G501 G503 G505 G512 G517 G522 G525 G527 G529 G531 G539 G544 G549 G552 G554 G556 G558 G565 G573 G578 G583 G586 G588 G590 G592 G599 G606 G614 G619 G624 G627 G629 G631 G633 G640 G647 G654 G662 G667 G672 G674 G678 G680 G685 G690 G696 G701 G706 G710 G714:G741">
      <formula1>EAT!$M$2:$M$273</formula1>
    </dataValidation>
    <dataValidation type="list" allowBlank="1" showErrorMessage="1" sqref="E3 E8 E13 E20 E25 E30 E33 E36 E40 E44 E47 E51 E55 E57 E61 E65 E70 E75 E79 E83 E88 E92 E96 E99 E103 E107 E110 E114 E118 E121 E126 E131 E135 E139 E144 E149 E152 E157 E162 E165 E168 E175 E182 E189 E194 E199 E206 E208 E213 E219 E224 E226 E228 E230 E233 E235 E237 E240 E244 E249 E254 E259 E264 E270 E273 E278 E284 E289 E295 E302 E305 E310 E313 E318 E330 E336 E343 E349 E355 E362 E365 E370 E373 E378 E384 E388 E393 E400 E406 E412 E417 E419 E425 E431 E436 E444 E449 E454 E457 E459 E461 E464 E469 E474 E477 E479 E481 E486 E491 E496 E499 E501 E503 E512 E517 E522 E525 E527 E529 E539 E544 E549 E552 E554 E556 E573 E578 E583 E586 E588 E590 E614 E619 E624 E627 E629 E631 E662 E667 E672 E674 E678:E680 E685 E690 E696 E701 E706 E710 E714:E913">
      <formula1>EAT!$H$2:$H$272</formula1>
    </dataValidation>
    <dataValidation type="list" allowBlank="1" showErrorMessage="1" sqref="I4:I7 I9:I12 I14:I18 I21:I24 I26:I29 I31 I34:I35 I37:I39 I41:I42 I45:I46 I48:I50 I52:I53 I56 I58:I60 I62:I63 I66:I69 I71:I74 I76:I78 I80:I81 I84:I87 I89:I91 I93:I94 I97:I98 I100:I102 I104:I105 I108:I109 I111:I113 I115:I116 I119:I120 I122:I125 I127:I130 I132:I134 I136:I137 I140:I143 I145:I148 I150 I153:I156 I158:I161 I163 I166 I169:I173 I176:I180 I183:I187 I190:I192 I195:I197 I200:I203 I205 I207 I209 I211 I214:I217 I220:I222 I225 I227 I229 I231 I234 I236 I238 I241:I242 I245:I248 I250:I253 I255:I258 I260:I263 I265:I269 I271 I274:I277 I279:I282 I285:I288 I290:I293 I296:I300 I303 I306:I308 I311 I314:I316 I319:I323 I325:I329 I331:I335 I337:I341 I344:I348 I350:I354 I356:I360 I363 I366:I368 I371 I374:I377 I379:I383 I385:I387 I389:I391 I394:I397 I399 I401:I405 I407:I411 I413:I415 I418 I420:I424 I426:I430 I432:I434 I437:I442 I445:I448 I450:I453 I455:I456 I458 I460 I462 I465:I468 I470:I473 I475:I476 I478 I480 I482 I484 I487:I490 I492:I495 I497:I498 I500 I502 I504 I506:I510 I513:I516 I518:I521 I523:I524 I526 I528 I530 I532:I537 I540:I543 I545:I548 I550:I551 I553 I555 I557 I559:I564 I566:I571 I574:I577 I579:I582 I584:I585 I587 I589 I591 I593:I598 I600:I605 I607:I612 I615:I618 I620:I623 I625:I626 I628 I630 I632 I634:I639 I641:I646 I648:I653 I655:I660 I663:I666 I668:I671 I673 I675:I676 I678:I679 I681:I684 I686:I689 I691:I692 I697:I700 I702:I705 I707:I709 I711:I712 I714:I913">
      <formula1>BART!$I$2:$I$179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48.57"/>
    <col customWidth="1" min="2" max="2" width="45.86"/>
    <col customWidth="1" min="3" max="3" width="48.29"/>
    <col customWidth="1" min="4" max="4" width="43.14"/>
    <col customWidth="1" min="5" max="5" width="12.14"/>
    <col customWidth="1" min="6" max="6" width="78.71"/>
  </cols>
  <sheetData>
    <row r="1" ht="15.75" customHeight="1">
      <c r="A1" s="25" t="s">
        <v>151</v>
      </c>
      <c r="B1" s="26"/>
      <c r="C1" s="26"/>
      <c r="D1" s="26"/>
      <c r="E1" s="1" t="s">
        <v>152</v>
      </c>
      <c r="F1" s="27" t="s">
        <v>153</v>
      </c>
    </row>
    <row r="2" ht="15.75" customHeight="1">
      <c r="A2" s="26" t="s">
        <v>154</v>
      </c>
      <c r="B2" s="26"/>
      <c r="C2" s="26"/>
      <c r="D2" s="26"/>
      <c r="F2" s="28" t="s">
        <v>155</v>
      </c>
    </row>
    <row r="3" ht="15.75" customHeight="1">
      <c r="A3" s="26"/>
      <c r="B3" s="26" t="s">
        <v>156</v>
      </c>
      <c r="C3" s="26"/>
      <c r="D3" s="26"/>
      <c r="F3" s="28" t="s">
        <v>157</v>
      </c>
    </row>
    <row r="4" ht="15.75" customHeight="1">
      <c r="A4" s="26"/>
      <c r="B4" s="26" t="s">
        <v>158</v>
      </c>
      <c r="C4" s="26"/>
      <c r="D4" s="26"/>
      <c r="F4" s="28" t="s">
        <v>159</v>
      </c>
    </row>
    <row r="5" ht="15.75" customHeight="1">
      <c r="A5" s="26"/>
      <c r="B5" s="26" t="s">
        <v>160</v>
      </c>
      <c r="C5" s="26"/>
      <c r="D5" s="26"/>
      <c r="F5" s="28" t="s">
        <v>161</v>
      </c>
    </row>
    <row r="6" ht="15.75" customHeight="1">
      <c r="A6" s="26" t="s">
        <v>162</v>
      </c>
      <c r="B6" s="26"/>
      <c r="C6" s="26"/>
      <c r="D6" s="26"/>
      <c r="F6" s="28" t="s">
        <v>163</v>
      </c>
    </row>
    <row r="7" ht="15.75" customHeight="1">
      <c r="A7" s="26"/>
      <c r="B7" s="26" t="s">
        <v>164</v>
      </c>
      <c r="C7" s="26"/>
      <c r="D7" s="26"/>
      <c r="F7" s="28"/>
    </row>
    <row r="8" ht="15.75" customHeight="1">
      <c r="A8" s="26"/>
      <c r="B8" s="26"/>
      <c r="C8" s="26" t="s">
        <v>165</v>
      </c>
      <c r="D8" s="26"/>
      <c r="F8" s="28"/>
    </row>
    <row r="9" ht="15.75" customHeight="1">
      <c r="A9" s="26"/>
      <c r="B9" s="26"/>
      <c r="C9" s="26"/>
      <c r="D9" s="26" t="s">
        <v>166</v>
      </c>
      <c r="F9" s="28"/>
    </row>
    <row r="10" ht="15.75" customHeight="1">
      <c r="A10" s="26"/>
      <c r="B10" s="26"/>
      <c r="C10" s="26" t="s">
        <v>167</v>
      </c>
      <c r="D10" s="26"/>
      <c r="F10" s="28"/>
    </row>
    <row r="11" ht="15.75" customHeight="1">
      <c r="A11" s="26"/>
      <c r="B11" s="26"/>
      <c r="C11" s="26" t="s">
        <v>168</v>
      </c>
      <c r="D11" s="26"/>
      <c r="F11" s="28"/>
    </row>
    <row r="12" ht="15.75" customHeight="1">
      <c r="A12" s="26"/>
      <c r="B12" s="26"/>
      <c r="C12" s="26" t="s">
        <v>169</v>
      </c>
      <c r="D12" s="26"/>
      <c r="F12" s="28"/>
    </row>
    <row r="13" ht="15.75" customHeight="1">
      <c r="A13" s="26"/>
      <c r="B13" s="26" t="s">
        <v>170</v>
      </c>
      <c r="C13" s="26"/>
      <c r="D13" s="26"/>
      <c r="F13" s="28"/>
    </row>
    <row r="14" ht="15.75" customHeight="1">
      <c r="A14" s="26"/>
      <c r="B14" s="26" t="s">
        <v>171</v>
      </c>
      <c r="C14" s="26"/>
      <c r="D14" s="26"/>
      <c r="F14" s="28"/>
    </row>
    <row r="15" ht="15.75" customHeight="1">
      <c r="A15" s="26" t="s">
        <v>172</v>
      </c>
      <c r="B15" s="26"/>
      <c r="C15" s="26"/>
      <c r="D15" s="26"/>
      <c r="F15" s="28"/>
    </row>
    <row r="16" ht="15.75" customHeight="1">
      <c r="A16" s="26"/>
      <c r="B16" s="26" t="s">
        <v>173</v>
      </c>
      <c r="C16" s="26"/>
      <c r="D16" s="26"/>
      <c r="F16" s="28"/>
    </row>
    <row r="17" ht="15.75" customHeight="1">
      <c r="A17" s="26"/>
      <c r="B17" s="26"/>
      <c r="C17" s="26" t="s">
        <v>174</v>
      </c>
      <c r="D17" s="26"/>
      <c r="F17" s="28"/>
    </row>
    <row r="18" ht="15.75" customHeight="1">
      <c r="A18" s="26"/>
      <c r="B18" s="26" t="s">
        <v>175</v>
      </c>
      <c r="C18" s="26"/>
      <c r="D18" s="26"/>
      <c r="F18" s="28"/>
    </row>
    <row r="19" ht="15.75" customHeight="1">
      <c r="A19" s="26"/>
      <c r="B19" s="26" t="s">
        <v>176</v>
      </c>
      <c r="C19" s="26"/>
      <c r="D19" s="26"/>
      <c r="F19" s="28"/>
    </row>
    <row r="20" ht="15.75" customHeight="1">
      <c r="A20" s="26" t="s">
        <v>177</v>
      </c>
      <c r="B20" s="26"/>
      <c r="C20" s="26"/>
      <c r="D20" s="26"/>
      <c r="F20" s="28"/>
    </row>
    <row r="21" ht="15.75" customHeight="1">
      <c r="A21" s="26"/>
      <c r="B21" s="26" t="s">
        <v>178</v>
      </c>
      <c r="C21" s="26"/>
      <c r="D21" s="26"/>
      <c r="F21" s="28"/>
    </row>
    <row r="22" ht="15.75" customHeight="1">
      <c r="A22" s="26" t="s">
        <v>179</v>
      </c>
      <c r="B22" s="26"/>
      <c r="C22" s="26"/>
      <c r="D22" s="26"/>
      <c r="F22" s="28"/>
    </row>
    <row r="23" ht="15.75" customHeight="1">
      <c r="A23" s="26"/>
      <c r="B23" s="26" t="s">
        <v>180</v>
      </c>
      <c r="C23" s="26"/>
      <c r="D23" s="26"/>
      <c r="F23" s="28"/>
    </row>
    <row r="24" ht="15.75" customHeight="1">
      <c r="A24" s="26" t="s">
        <v>181</v>
      </c>
      <c r="B24" s="26"/>
      <c r="C24" s="26"/>
      <c r="D24" s="26"/>
      <c r="F24" s="28"/>
    </row>
    <row r="25" ht="15.75" customHeight="1">
      <c r="A25" s="26"/>
      <c r="B25" s="26" t="s">
        <v>182</v>
      </c>
      <c r="C25" s="26"/>
      <c r="D25" s="26"/>
      <c r="F25" s="28"/>
    </row>
    <row r="26" ht="15.75" customHeight="1">
      <c r="A26" s="26" t="s">
        <v>183</v>
      </c>
      <c r="B26" s="26"/>
      <c r="C26" s="26"/>
      <c r="D26" s="26"/>
      <c r="F26" s="28"/>
    </row>
    <row r="27" ht="15.75" customHeight="1">
      <c r="A27" s="26"/>
      <c r="B27" s="26" t="s">
        <v>184</v>
      </c>
      <c r="C27" s="26"/>
      <c r="D27" s="26"/>
      <c r="F27" s="28"/>
    </row>
    <row r="28" ht="15.75" customHeight="1">
      <c r="A28" s="26"/>
      <c r="B28" s="26"/>
      <c r="C28" s="26" t="s">
        <v>185</v>
      </c>
      <c r="D28" s="26"/>
      <c r="F28" s="28"/>
    </row>
    <row r="29" ht="15.75" customHeight="1">
      <c r="A29" s="26"/>
      <c r="B29" s="26"/>
      <c r="C29" s="26" t="s">
        <v>186</v>
      </c>
      <c r="D29" s="26"/>
      <c r="F29" s="28"/>
    </row>
    <row r="30" ht="15.75" customHeight="1">
      <c r="A30" s="26"/>
      <c r="B30" s="26" t="s">
        <v>187</v>
      </c>
      <c r="C30" s="26"/>
      <c r="D30" s="26"/>
      <c r="F30" s="28"/>
    </row>
    <row r="31" ht="15.75" customHeight="1">
      <c r="A31" s="26"/>
      <c r="B31" s="26"/>
      <c r="C31" s="26" t="s">
        <v>188</v>
      </c>
      <c r="D31" s="26"/>
      <c r="F31" s="28"/>
    </row>
    <row r="32" ht="15.75" customHeight="1">
      <c r="A32" s="26"/>
      <c r="B32" s="26"/>
      <c r="C32" s="26" t="s">
        <v>189</v>
      </c>
      <c r="D32" s="26"/>
      <c r="F32" s="28"/>
    </row>
    <row r="33" ht="15.75" customHeight="1">
      <c r="A33" s="26" t="s">
        <v>190</v>
      </c>
      <c r="B33" s="26"/>
      <c r="C33" s="26"/>
      <c r="D33" s="26"/>
      <c r="F33" s="28"/>
    </row>
    <row r="34" ht="15.75" customHeight="1">
      <c r="A34" s="26"/>
      <c r="B34" s="26" t="s">
        <v>191</v>
      </c>
      <c r="C34" s="26"/>
      <c r="D34" s="26"/>
      <c r="F34" s="28"/>
    </row>
    <row r="35" ht="15.75" customHeight="1">
      <c r="A35" s="26"/>
      <c r="B35" s="26" t="s">
        <v>192</v>
      </c>
      <c r="C35" s="26"/>
      <c r="D35" s="26"/>
      <c r="F35" s="28"/>
    </row>
    <row r="36" ht="15.75" customHeight="1">
      <c r="A36" s="26"/>
      <c r="B36" s="26" t="s">
        <v>193</v>
      </c>
      <c r="C36" s="26"/>
      <c r="D36" s="26"/>
      <c r="F36" s="28"/>
    </row>
    <row r="37" ht="15.75" customHeight="1">
      <c r="A37" s="26" t="s">
        <v>194</v>
      </c>
      <c r="B37" s="26"/>
      <c r="C37" s="26"/>
      <c r="D37" s="26"/>
      <c r="F37" s="28"/>
    </row>
    <row r="38" ht="15.75" customHeight="1">
      <c r="A38" s="26"/>
      <c r="B38" s="26" t="s">
        <v>195</v>
      </c>
      <c r="C38" s="26"/>
      <c r="D38" s="26"/>
      <c r="F38" s="28"/>
    </row>
    <row r="39" ht="15.75" customHeight="1">
      <c r="A39" s="26"/>
      <c r="B39" s="26" t="s">
        <v>196</v>
      </c>
      <c r="C39" s="26"/>
      <c r="D39" s="26"/>
      <c r="F39" s="28"/>
    </row>
    <row r="40" ht="15.75" customHeight="1">
      <c r="A40" s="26"/>
      <c r="B40" s="26" t="s">
        <v>197</v>
      </c>
      <c r="C40" s="26"/>
      <c r="D40" s="26"/>
      <c r="F40" s="28"/>
    </row>
    <row r="41" ht="15.75" customHeight="1">
      <c r="A41" s="26" t="s">
        <v>198</v>
      </c>
      <c r="B41" s="26"/>
      <c r="C41" s="26"/>
      <c r="D41" s="26"/>
      <c r="F41" s="28"/>
    </row>
    <row r="42" ht="15.75" customHeight="1">
      <c r="A42" s="26"/>
      <c r="B42" s="26" t="s">
        <v>199</v>
      </c>
      <c r="C42" s="26"/>
      <c r="D42" s="26"/>
      <c r="F42" s="28"/>
    </row>
    <row r="43" ht="15.75" customHeight="1">
      <c r="A43" s="26"/>
      <c r="B43" s="26" t="s">
        <v>200</v>
      </c>
      <c r="C43" s="26"/>
      <c r="D43" s="26"/>
      <c r="F43" s="28"/>
    </row>
    <row r="44" ht="15.75" customHeight="1">
      <c r="A44" s="26"/>
      <c r="B44" s="26" t="s">
        <v>201</v>
      </c>
      <c r="C44" s="26"/>
      <c r="D44" s="26"/>
      <c r="F44" s="28"/>
    </row>
    <row r="45" ht="15.75" customHeight="1">
      <c r="A45" s="26" t="s">
        <v>202</v>
      </c>
      <c r="B45" s="26"/>
      <c r="C45" s="26"/>
      <c r="D45" s="26"/>
      <c r="F45" s="28"/>
    </row>
    <row r="46" ht="15.75" customHeight="1">
      <c r="A46" s="26"/>
      <c r="B46" s="26" t="s">
        <v>203</v>
      </c>
      <c r="C46" s="26"/>
      <c r="D46" s="26"/>
      <c r="F46" s="28"/>
    </row>
    <row r="47" ht="15.75" customHeight="1">
      <c r="A47" s="26"/>
      <c r="B47" s="26" t="s">
        <v>204</v>
      </c>
      <c r="C47" s="26"/>
      <c r="D47" s="26"/>
      <c r="F47" s="28"/>
    </row>
    <row r="48" ht="15.75" customHeight="1">
      <c r="A48" s="26"/>
      <c r="B48" s="26" t="s">
        <v>205</v>
      </c>
      <c r="C48" s="26"/>
      <c r="D48" s="26"/>
      <c r="F48" s="28"/>
    </row>
    <row r="49" ht="15.75" customHeight="1">
      <c r="A49" s="26" t="s">
        <v>206</v>
      </c>
      <c r="B49" s="26"/>
      <c r="C49" s="26"/>
      <c r="D49" s="26"/>
      <c r="F49" s="28"/>
    </row>
    <row r="50" ht="15.75" customHeight="1">
      <c r="A50" s="26"/>
      <c r="B50" s="26" t="s">
        <v>207</v>
      </c>
      <c r="C50" s="26"/>
      <c r="D50" s="26"/>
      <c r="F50" s="28"/>
    </row>
    <row r="51" ht="15.75" customHeight="1">
      <c r="A51" s="26"/>
      <c r="B51" s="26" t="s">
        <v>208</v>
      </c>
      <c r="C51" s="26"/>
      <c r="D51" s="26"/>
      <c r="F51" s="28"/>
    </row>
    <row r="52" ht="15.75" customHeight="1">
      <c r="A52" s="26"/>
      <c r="B52" s="26" t="s">
        <v>209</v>
      </c>
      <c r="C52" s="26"/>
      <c r="D52" s="26"/>
      <c r="F52" s="28"/>
    </row>
    <row r="53" ht="15.75" customHeight="1">
      <c r="A53" s="26"/>
      <c r="B53" s="26" t="s">
        <v>210</v>
      </c>
      <c r="C53" s="26"/>
      <c r="D53" s="26"/>
      <c r="F53" s="28"/>
    </row>
    <row r="54" ht="15.75" customHeight="1">
      <c r="A54" s="26" t="s">
        <v>211</v>
      </c>
      <c r="B54" s="26"/>
      <c r="C54" s="26"/>
      <c r="D54" s="26"/>
      <c r="F54" s="28"/>
    </row>
    <row r="55" ht="15.75" customHeight="1">
      <c r="A55" s="26"/>
      <c r="B55" s="26" t="s">
        <v>212</v>
      </c>
      <c r="C55" s="26"/>
      <c r="D55" s="26"/>
      <c r="F55" s="28"/>
    </row>
    <row r="56" ht="15.75" customHeight="1">
      <c r="A56" s="26"/>
      <c r="B56" s="26" t="s">
        <v>213</v>
      </c>
      <c r="C56" s="26"/>
      <c r="D56" s="26"/>
      <c r="F56" s="28"/>
    </row>
    <row r="57" ht="15.75" customHeight="1">
      <c r="A57" s="26"/>
      <c r="B57" s="26" t="s">
        <v>214</v>
      </c>
      <c r="C57" s="26"/>
      <c r="D57" s="26"/>
      <c r="F57" s="28"/>
    </row>
    <row r="58" ht="15.75" customHeight="1">
      <c r="A58" s="26"/>
      <c r="B58" s="26" t="s">
        <v>215</v>
      </c>
      <c r="C58" s="26"/>
      <c r="D58" s="26"/>
      <c r="F58" s="28"/>
    </row>
    <row r="59" ht="15.75" customHeight="1">
      <c r="A59" s="26" t="s">
        <v>216</v>
      </c>
      <c r="B59" s="26"/>
      <c r="C59" s="26"/>
      <c r="D59" s="26"/>
      <c r="F59" s="28"/>
    </row>
    <row r="60" ht="15.75" customHeight="1">
      <c r="A60" s="26" t="s">
        <v>217</v>
      </c>
      <c r="B60" s="26"/>
      <c r="C60" s="26"/>
      <c r="D60" s="26"/>
      <c r="F60" s="28"/>
    </row>
    <row r="61" ht="15.75" customHeight="1">
      <c r="A61" s="26"/>
      <c r="B61" s="26" t="s">
        <v>218</v>
      </c>
      <c r="C61" s="26"/>
      <c r="D61" s="26"/>
      <c r="F61" s="28"/>
    </row>
    <row r="62" ht="15.75" customHeight="1">
      <c r="A62" s="26" t="s">
        <v>219</v>
      </c>
      <c r="B62" s="26"/>
      <c r="C62" s="26"/>
      <c r="D62" s="26"/>
      <c r="F62" s="28"/>
    </row>
    <row r="63" ht="15.75" customHeight="1">
      <c r="A63" s="26"/>
      <c r="B63" s="26" t="s">
        <v>220</v>
      </c>
      <c r="C63" s="26"/>
      <c r="D63" s="26"/>
      <c r="F63" s="28"/>
    </row>
    <row r="64" ht="15.75" customHeight="1">
      <c r="A64" s="26"/>
      <c r="B64" s="26" t="s">
        <v>221</v>
      </c>
      <c r="C64" s="26"/>
      <c r="D64" s="26"/>
      <c r="F64" s="28"/>
    </row>
    <row r="65" ht="15.75" customHeight="1">
      <c r="A65" s="26"/>
      <c r="B65" s="26"/>
      <c r="C65" s="26" t="s">
        <v>222</v>
      </c>
      <c r="D65" s="26"/>
      <c r="F65" s="28"/>
    </row>
    <row r="66" ht="15.75" customHeight="1">
      <c r="A66" s="26"/>
      <c r="B66" s="26"/>
      <c r="C66" s="26" t="s">
        <v>223</v>
      </c>
      <c r="D66" s="26"/>
      <c r="F66" s="28"/>
    </row>
    <row r="67" ht="15.75" customHeight="1">
      <c r="A67" s="26"/>
      <c r="B67" s="26"/>
      <c r="C67" s="26" t="s">
        <v>224</v>
      </c>
      <c r="D67" s="26"/>
      <c r="F67" s="28"/>
    </row>
    <row r="68" ht="15.75" customHeight="1">
      <c r="A68" s="26" t="s">
        <v>225</v>
      </c>
      <c r="B68" s="26"/>
      <c r="C68" s="26"/>
      <c r="D68" s="26"/>
      <c r="F68" s="28"/>
    </row>
    <row r="69" ht="15.75" customHeight="1">
      <c r="A69" s="26"/>
      <c r="B69" s="26" t="s">
        <v>226</v>
      </c>
      <c r="C69" s="26"/>
      <c r="D69" s="26"/>
      <c r="F69" s="28"/>
    </row>
    <row r="70" ht="15.75" customHeight="1">
      <c r="A70" s="26"/>
      <c r="B70" s="26" t="s">
        <v>227</v>
      </c>
      <c r="C70" s="26"/>
      <c r="D70" s="26"/>
      <c r="F70" s="28"/>
    </row>
    <row r="71" ht="15.75" customHeight="1">
      <c r="A71" s="26"/>
      <c r="B71" s="26"/>
      <c r="C71" s="26" t="s">
        <v>228</v>
      </c>
      <c r="D71" s="26"/>
      <c r="F71" s="28"/>
    </row>
    <row r="72" ht="15.75" customHeight="1">
      <c r="A72" s="26"/>
      <c r="B72" s="26"/>
      <c r="C72" s="26" t="s">
        <v>229</v>
      </c>
      <c r="D72" s="26"/>
      <c r="F72" s="28"/>
    </row>
    <row r="73" ht="15.75" customHeight="1">
      <c r="A73" s="26"/>
      <c r="B73" s="26"/>
      <c r="C73" s="26" t="s">
        <v>230</v>
      </c>
      <c r="D73" s="26"/>
      <c r="F73" s="28"/>
    </row>
    <row r="74" ht="15.75" customHeight="1">
      <c r="A74" s="26" t="s">
        <v>231</v>
      </c>
      <c r="B74" s="26"/>
      <c r="C74" s="26"/>
      <c r="D74" s="26"/>
      <c r="F74" s="28"/>
    </row>
    <row r="75" ht="15.75" customHeight="1">
      <c r="A75" s="26" t="s">
        <v>232</v>
      </c>
      <c r="B75" s="26"/>
      <c r="C75" s="26"/>
      <c r="D75" s="26"/>
      <c r="F75" s="28"/>
    </row>
    <row r="76" ht="15.75" customHeight="1">
      <c r="A76" s="26" t="s">
        <v>233</v>
      </c>
      <c r="B76" s="26"/>
      <c r="C76" s="26"/>
      <c r="D76" s="26"/>
      <c r="F76" s="28"/>
    </row>
    <row r="77" ht="15.75" customHeight="1">
      <c r="A77" s="26" t="s">
        <v>234</v>
      </c>
      <c r="B77" s="26"/>
      <c r="C77" s="26"/>
      <c r="D77" s="26"/>
      <c r="F77" s="28"/>
    </row>
    <row r="78" ht="15.75" customHeight="1">
      <c r="A78" s="26"/>
      <c r="B78" s="26" t="s">
        <v>235</v>
      </c>
      <c r="C78" s="26"/>
      <c r="D78" s="26"/>
      <c r="F78" s="28"/>
    </row>
    <row r="79" ht="15.75" customHeight="1">
      <c r="A79" s="26"/>
      <c r="B79" s="26"/>
      <c r="C79" s="26" t="s">
        <v>236</v>
      </c>
      <c r="D79" s="26"/>
      <c r="F79" s="28"/>
    </row>
    <row r="80" ht="15.75" customHeight="1">
      <c r="A80" s="26" t="s">
        <v>237</v>
      </c>
      <c r="B80" s="26"/>
      <c r="C80" s="26"/>
      <c r="D80" s="26"/>
      <c r="F80" s="28"/>
    </row>
    <row r="81" ht="15.75" customHeight="1">
      <c r="A81" s="26"/>
      <c r="B81" s="26" t="s">
        <v>238</v>
      </c>
      <c r="C81" s="26"/>
      <c r="D81" s="26"/>
      <c r="F81" s="28"/>
    </row>
    <row r="82" ht="15.75" customHeight="1">
      <c r="A82" s="26" t="s">
        <v>239</v>
      </c>
      <c r="B82" s="26"/>
      <c r="C82" s="26"/>
      <c r="D82" s="26"/>
      <c r="F82" s="28"/>
    </row>
    <row r="83" ht="15.75" customHeight="1">
      <c r="A83" s="26"/>
      <c r="B83" s="26" t="s">
        <v>240</v>
      </c>
      <c r="C83" s="26"/>
      <c r="D83" s="26"/>
      <c r="F83" s="28"/>
    </row>
    <row r="84" ht="15.75" customHeight="1">
      <c r="A84" s="26"/>
      <c r="B84" s="26" t="s">
        <v>241</v>
      </c>
      <c r="C84" s="26"/>
      <c r="D84" s="26"/>
      <c r="F84" s="28"/>
    </row>
    <row r="85" ht="15.75" customHeight="1">
      <c r="A85" s="26" t="s">
        <v>242</v>
      </c>
      <c r="B85" s="26"/>
      <c r="C85" s="26"/>
      <c r="D85" s="26"/>
      <c r="F85" s="28"/>
    </row>
    <row r="86" ht="15.75" customHeight="1">
      <c r="A86" s="26"/>
      <c r="B86" s="26" t="s">
        <v>243</v>
      </c>
      <c r="C86" s="26"/>
      <c r="D86" s="26"/>
      <c r="F86" s="28"/>
    </row>
    <row r="87" ht="15.75" customHeight="1">
      <c r="A87" s="26"/>
      <c r="B87" s="26" t="s">
        <v>244</v>
      </c>
      <c r="C87" s="26"/>
      <c r="D87" s="26"/>
      <c r="F87" s="28"/>
    </row>
    <row r="88" ht="15.75" customHeight="1">
      <c r="A88" s="26" t="s">
        <v>245</v>
      </c>
      <c r="B88" s="26"/>
      <c r="C88" s="26"/>
      <c r="D88" s="26"/>
      <c r="F88" s="28"/>
    </row>
    <row r="89" ht="15.75" customHeight="1">
      <c r="A89" s="26" t="s">
        <v>246</v>
      </c>
      <c r="B89" s="26"/>
      <c r="C89" s="26"/>
      <c r="D89" s="26"/>
      <c r="F89" s="28"/>
    </row>
    <row r="90" ht="15.75" customHeight="1">
      <c r="A90" s="26"/>
      <c r="B90" s="26" t="s">
        <v>247</v>
      </c>
      <c r="C90" s="26"/>
      <c r="D90" s="26"/>
      <c r="F90" s="28"/>
    </row>
    <row r="91" ht="15.75" customHeight="1">
      <c r="A91" s="26"/>
      <c r="B91" s="26" t="s">
        <v>248</v>
      </c>
      <c r="C91" s="26"/>
      <c r="D91" s="26"/>
      <c r="F91" s="28"/>
    </row>
    <row r="92" ht="15.75" customHeight="1">
      <c r="A92" s="26"/>
      <c r="B92" s="26"/>
      <c r="C92" s="26" t="s">
        <v>249</v>
      </c>
      <c r="D92" s="26"/>
      <c r="F92" s="28"/>
    </row>
    <row r="93" ht="15.75" customHeight="1">
      <c r="A93" s="26"/>
      <c r="B93" s="26"/>
      <c r="C93" s="26" t="s">
        <v>250</v>
      </c>
      <c r="D93" s="26"/>
      <c r="F93" s="28"/>
    </row>
    <row r="94" ht="15.75" customHeight="1">
      <c r="A94" s="26"/>
      <c r="B94" s="26"/>
      <c r="C94" s="26"/>
      <c r="D94" s="26" t="s">
        <v>251</v>
      </c>
      <c r="F94" s="28"/>
    </row>
    <row r="95" ht="15.75" customHeight="1">
      <c r="A95" s="26" t="s">
        <v>252</v>
      </c>
      <c r="B95" s="26"/>
      <c r="C95" s="26"/>
      <c r="D95" s="26"/>
      <c r="F95" s="28"/>
    </row>
    <row r="96" ht="15.75" customHeight="1">
      <c r="A96" s="26"/>
      <c r="B96" s="26" t="s">
        <v>253</v>
      </c>
      <c r="C96" s="26"/>
      <c r="D96" s="26"/>
      <c r="F96" s="28"/>
    </row>
    <row r="97" ht="15.75" customHeight="1">
      <c r="A97" s="26"/>
      <c r="B97" s="26"/>
      <c r="C97" s="26" t="s">
        <v>254</v>
      </c>
      <c r="D97" s="26"/>
      <c r="F97" s="28"/>
    </row>
    <row r="98" ht="15.75" customHeight="1">
      <c r="A98" s="26" t="s">
        <v>255</v>
      </c>
      <c r="B98" s="26"/>
      <c r="C98" s="26"/>
      <c r="D98" s="26"/>
      <c r="F98" s="28"/>
    </row>
    <row r="99" ht="15.75" customHeight="1">
      <c r="A99" s="26" t="s">
        <v>256</v>
      </c>
      <c r="B99" s="26"/>
      <c r="C99" s="26"/>
      <c r="D99" s="26"/>
      <c r="F99" s="28"/>
    </row>
    <row r="100" ht="15.75" customHeight="1">
      <c r="A100" s="26"/>
      <c r="B100" s="26" t="s">
        <v>257</v>
      </c>
      <c r="C100" s="26"/>
      <c r="D100" s="26"/>
      <c r="F100" s="28"/>
    </row>
    <row r="101" ht="15.75" customHeight="1">
      <c r="A101" s="26"/>
      <c r="B101" s="26" t="s">
        <v>258</v>
      </c>
      <c r="C101" s="26"/>
      <c r="D101" s="26"/>
      <c r="F101" s="28"/>
    </row>
    <row r="102" ht="15.75" customHeight="1">
      <c r="A102" s="26"/>
      <c r="B102" s="26" t="s">
        <v>259</v>
      </c>
      <c r="C102" s="26"/>
      <c r="D102" s="26"/>
      <c r="F102" s="28"/>
    </row>
    <row r="103" ht="15.75" customHeight="1">
      <c r="A103" s="26"/>
      <c r="B103" s="26" t="s">
        <v>260</v>
      </c>
      <c r="C103" s="26"/>
      <c r="D103" s="26"/>
      <c r="F103" s="28"/>
    </row>
    <row r="104" ht="15.75" customHeight="1">
      <c r="A104" s="26" t="s">
        <v>261</v>
      </c>
      <c r="B104" s="26"/>
      <c r="C104" s="26"/>
      <c r="D104" s="26"/>
      <c r="F104" s="28"/>
    </row>
    <row r="105" ht="15.75" customHeight="1">
      <c r="A105" s="26"/>
      <c r="B105" s="26" t="s">
        <v>262</v>
      </c>
      <c r="C105" s="26"/>
      <c r="D105" s="26"/>
      <c r="F105" s="28"/>
    </row>
    <row r="106" ht="15.75" customHeight="1">
      <c r="A106" s="26" t="s">
        <v>263</v>
      </c>
      <c r="B106" s="26"/>
      <c r="C106" s="26"/>
      <c r="D106" s="26"/>
      <c r="F106" s="28"/>
    </row>
    <row r="107" ht="15.75" customHeight="1">
      <c r="A107" s="26"/>
      <c r="B107" s="26" t="s">
        <v>264</v>
      </c>
      <c r="C107" s="26"/>
      <c r="D107" s="26"/>
      <c r="F107" s="28"/>
    </row>
    <row r="108" ht="15.75" customHeight="1">
      <c r="A108" s="26"/>
      <c r="B108" s="26" t="s">
        <v>265</v>
      </c>
      <c r="C108" s="26"/>
      <c r="D108" s="26"/>
      <c r="F108" s="28"/>
    </row>
    <row r="109" ht="15.75" customHeight="1">
      <c r="A109" s="26" t="s">
        <v>266</v>
      </c>
      <c r="B109" s="26"/>
      <c r="C109" s="26"/>
      <c r="D109" s="26"/>
      <c r="F109" s="28"/>
    </row>
    <row r="110" ht="15.75" customHeight="1">
      <c r="A110" s="26" t="s">
        <v>267</v>
      </c>
      <c r="B110" s="26"/>
      <c r="C110" s="26"/>
      <c r="D110" s="26"/>
      <c r="F110" s="28"/>
    </row>
    <row r="111" ht="15.75" customHeight="1">
      <c r="A111" s="26"/>
      <c r="B111" s="26" t="s">
        <v>268</v>
      </c>
      <c r="C111" s="26"/>
      <c r="D111" s="26"/>
      <c r="F111" s="28"/>
    </row>
    <row r="112" ht="15.75" customHeight="1">
      <c r="A112" s="26"/>
      <c r="B112" s="26"/>
      <c r="C112" s="26" t="s">
        <v>269</v>
      </c>
      <c r="D112" s="26"/>
      <c r="F112" s="28"/>
    </row>
    <row r="113" ht="15.75" customHeight="1">
      <c r="A113" s="26"/>
      <c r="B113" s="26" t="s">
        <v>270</v>
      </c>
      <c r="C113" s="26"/>
      <c r="D113" s="26"/>
      <c r="F113" s="28"/>
    </row>
    <row r="114" ht="15.75" customHeight="1">
      <c r="A114" s="26"/>
      <c r="B114" s="26"/>
      <c r="C114" s="26" t="s">
        <v>271</v>
      </c>
      <c r="D114" s="26"/>
      <c r="F114" s="28"/>
    </row>
    <row r="115" ht="15.75" customHeight="1">
      <c r="A115" s="26"/>
      <c r="B115" s="26" t="s">
        <v>272</v>
      </c>
      <c r="C115" s="26"/>
      <c r="D115" s="26"/>
      <c r="F115" s="28"/>
    </row>
    <row r="116" ht="15.75" customHeight="1">
      <c r="A116" s="26"/>
      <c r="B116" s="26"/>
      <c r="C116" s="26" t="s">
        <v>273</v>
      </c>
      <c r="D116" s="26"/>
      <c r="F116" s="28"/>
    </row>
    <row r="117" ht="15.75" customHeight="1">
      <c r="A117" s="26"/>
      <c r="B117" s="26" t="s">
        <v>274</v>
      </c>
      <c r="C117" s="26"/>
      <c r="D117" s="26"/>
      <c r="F117" s="28"/>
    </row>
    <row r="118" ht="15.75" customHeight="1">
      <c r="A118" s="26"/>
      <c r="B118" s="26"/>
      <c r="C118" s="26" t="s">
        <v>275</v>
      </c>
      <c r="D118" s="26"/>
      <c r="F118" s="28"/>
    </row>
    <row r="119" ht="15.75" customHeight="1">
      <c r="A119" s="26"/>
      <c r="B119" s="26"/>
      <c r="C119" s="26"/>
      <c r="D119" s="26" t="s">
        <v>276</v>
      </c>
      <c r="F119" s="28"/>
    </row>
    <row r="120" ht="15.75" customHeight="1">
      <c r="A120" s="26"/>
      <c r="B120" s="26"/>
      <c r="C120" s="26" t="s">
        <v>277</v>
      </c>
      <c r="D120" s="26"/>
      <c r="F120" s="28"/>
    </row>
    <row r="121" ht="15.75" customHeight="1">
      <c r="A121" s="26"/>
      <c r="B121" s="26"/>
      <c r="C121" s="26"/>
      <c r="D121" s="26" t="s">
        <v>278</v>
      </c>
      <c r="F121" s="28"/>
    </row>
    <row r="122" ht="15.75" customHeight="1">
      <c r="A122" s="26" t="s">
        <v>279</v>
      </c>
      <c r="B122" s="26"/>
      <c r="C122" s="26"/>
      <c r="D122" s="26"/>
      <c r="F122" s="28"/>
    </row>
    <row r="123" ht="15.75" customHeight="1">
      <c r="A123" s="26"/>
      <c r="B123" s="26" t="s">
        <v>280</v>
      </c>
      <c r="C123" s="26"/>
      <c r="D123" s="26"/>
      <c r="F123" s="28"/>
    </row>
    <row r="124" ht="15.75" customHeight="1">
      <c r="A124" s="26"/>
      <c r="B124" s="26" t="s">
        <v>281</v>
      </c>
      <c r="C124" s="26"/>
      <c r="D124" s="26"/>
      <c r="F124" s="28"/>
    </row>
    <row r="125" ht="15.75" customHeight="1">
      <c r="A125" s="26"/>
      <c r="B125" s="26" t="s">
        <v>282</v>
      </c>
      <c r="C125" s="26"/>
      <c r="D125" s="26"/>
      <c r="F125" s="28"/>
    </row>
    <row r="126" ht="15.75" customHeight="1">
      <c r="A126" s="26"/>
      <c r="B126" s="26" t="s">
        <v>283</v>
      </c>
      <c r="C126" s="26"/>
      <c r="D126" s="26"/>
      <c r="F126" s="28"/>
    </row>
    <row r="127" ht="15.75" customHeight="1">
      <c r="A127" s="26" t="s">
        <v>284</v>
      </c>
      <c r="B127" s="26"/>
      <c r="C127" s="26"/>
      <c r="D127" s="26"/>
      <c r="F127" s="28"/>
    </row>
    <row r="128" ht="15.75" customHeight="1">
      <c r="A128" s="26"/>
      <c r="B128" s="26" t="s">
        <v>285</v>
      </c>
      <c r="C128" s="26"/>
      <c r="D128" s="26"/>
      <c r="F128" s="28"/>
    </row>
    <row r="129" ht="15.75" customHeight="1">
      <c r="A129" s="26"/>
      <c r="B129" s="26" t="s">
        <v>286</v>
      </c>
      <c r="C129" s="26"/>
      <c r="D129" s="26"/>
      <c r="F129" s="28"/>
    </row>
    <row r="130" ht="15.75" customHeight="1">
      <c r="A130" s="26"/>
      <c r="B130" s="26" t="s">
        <v>287</v>
      </c>
      <c r="C130" s="26"/>
      <c r="D130" s="26"/>
      <c r="F130" s="28"/>
    </row>
    <row r="131" ht="15.75" customHeight="1">
      <c r="A131" s="26"/>
      <c r="B131" s="26"/>
      <c r="C131" s="26" t="s">
        <v>288</v>
      </c>
      <c r="D131" s="26"/>
      <c r="F131" s="28"/>
    </row>
    <row r="132" ht="15.75" customHeight="1">
      <c r="A132" s="26"/>
      <c r="B132" s="26"/>
      <c r="C132" s="26" t="s">
        <v>289</v>
      </c>
      <c r="D132" s="26"/>
      <c r="F132" s="28"/>
    </row>
    <row r="133" ht="15.75" customHeight="1">
      <c r="A133" s="26" t="s">
        <v>290</v>
      </c>
      <c r="B133" s="26"/>
      <c r="C133" s="26"/>
      <c r="D133" s="26"/>
      <c r="F133" s="28"/>
    </row>
    <row r="134" ht="15.75" customHeight="1">
      <c r="A134" s="26"/>
      <c r="B134" s="26" t="s">
        <v>291</v>
      </c>
      <c r="C134" s="26"/>
      <c r="D134" s="26"/>
      <c r="F134" s="28"/>
    </row>
    <row r="135" ht="15.75" customHeight="1">
      <c r="A135" s="26" t="s">
        <v>292</v>
      </c>
      <c r="B135" s="26"/>
      <c r="C135" s="26"/>
      <c r="D135" s="26"/>
      <c r="F135" s="28"/>
    </row>
    <row r="136" ht="15.75" customHeight="1">
      <c r="A136" s="26"/>
      <c r="B136" s="26" t="s">
        <v>293</v>
      </c>
      <c r="C136" s="26"/>
      <c r="D136" s="26"/>
      <c r="F136" s="28"/>
    </row>
    <row r="137" ht="15.75" customHeight="1">
      <c r="A137" s="26"/>
      <c r="B137" s="26"/>
      <c r="C137" s="26"/>
      <c r="D137" s="26"/>
      <c r="F137" s="28"/>
    </row>
    <row r="138" ht="15.75" customHeight="1">
      <c r="A138" s="26"/>
      <c r="B138" s="26"/>
      <c r="C138" s="26"/>
      <c r="D138" s="26"/>
      <c r="F138" s="28"/>
    </row>
    <row r="139" ht="15.75" customHeight="1">
      <c r="A139" s="26"/>
      <c r="B139" s="26"/>
      <c r="C139" s="26"/>
      <c r="D139" s="26"/>
      <c r="F139" s="28"/>
    </row>
    <row r="140" ht="15.75" customHeight="1">
      <c r="A140" s="26"/>
      <c r="B140" s="26"/>
      <c r="C140" s="26"/>
      <c r="D140" s="26"/>
      <c r="F140" s="28"/>
    </row>
    <row r="141" ht="15.75" customHeight="1">
      <c r="A141" s="26"/>
      <c r="B141" s="26"/>
      <c r="C141" s="26"/>
      <c r="D141" s="26"/>
      <c r="F141" s="28"/>
    </row>
    <row r="142" ht="15.75" customHeight="1">
      <c r="A142" s="26"/>
      <c r="B142" s="26"/>
      <c r="C142" s="26"/>
      <c r="D142" s="26"/>
      <c r="F142" s="28"/>
    </row>
    <row r="143" ht="15.75" customHeight="1">
      <c r="A143" s="26"/>
      <c r="B143" s="26"/>
      <c r="C143" s="26"/>
      <c r="D143" s="26"/>
      <c r="F143" s="28"/>
    </row>
    <row r="144" ht="15.75" customHeight="1">
      <c r="A144" s="26"/>
      <c r="B144" s="26"/>
      <c r="C144" s="26"/>
      <c r="D144" s="26"/>
      <c r="F144" s="28"/>
    </row>
    <row r="145" ht="15.75" customHeight="1">
      <c r="A145" s="26"/>
      <c r="B145" s="26"/>
      <c r="C145" s="26"/>
      <c r="D145" s="26"/>
      <c r="F145" s="28"/>
    </row>
    <row r="146" ht="15.75" customHeight="1">
      <c r="A146" s="26"/>
      <c r="B146" s="26"/>
      <c r="C146" s="26"/>
      <c r="D146" s="26"/>
      <c r="F146" s="28"/>
    </row>
    <row r="147" ht="15.75" customHeight="1">
      <c r="A147" s="26"/>
      <c r="B147" s="26"/>
      <c r="C147" s="26"/>
      <c r="D147" s="26"/>
      <c r="F147" s="28"/>
    </row>
    <row r="148" ht="15.75" customHeight="1">
      <c r="A148" s="26"/>
      <c r="B148" s="26"/>
      <c r="C148" s="26"/>
      <c r="D148" s="26"/>
      <c r="F148" s="28"/>
    </row>
    <row r="149" ht="15.75" customHeight="1">
      <c r="A149" s="26"/>
      <c r="B149" s="26"/>
      <c r="C149" s="26"/>
      <c r="D149" s="26"/>
      <c r="F149" s="28"/>
    </row>
    <row r="150" ht="15.75" customHeight="1">
      <c r="A150" s="26"/>
      <c r="B150" s="26"/>
      <c r="C150" s="26"/>
      <c r="D150" s="26"/>
      <c r="F150" s="28"/>
    </row>
    <row r="151" ht="15.75" customHeight="1">
      <c r="A151" s="26"/>
      <c r="B151" s="26"/>
      <c r="C151" s="26"/>
      <c r="D151" s="26"/>
      <c r="F151" s="28"/>
    </row>
    <row r="152" ht="15.75" customHeight="1">
      <c r="A152" s="26"/>
      <c r="B152" s="26"/>
      <c r="C152" s="26"/>
      <c r="D152" s="26"/>
      <c r="F152" s="28"/>
    </row>
    <row r="153" ht="15.75" customHeight="1">
      <c r="A153" s="26"/>
      <c r="B153" s="26"/>
      <c r="C153" s="26"/>
      <c r="D153" s="26"/>
      <c r="F153" s="28"/>
    </row>
    <row r="154" ht="15.75" customHeight="1">
      <c r="A154" s="26"/>
      <c r="B154" s="26"/>
      <c r="C154" s="26"/>
      <c r="D154" s="26"/>
      <c r="F154" s="28"/>
    </row>
    <row r="155" ht="15.75" customHeight="1">
      <c r="A155" s="26"/>
      <c r="B155" s="26"/>
      <c r="C155" s="26"/>
      <c r="D155" s="26"/>
      <c r="F155" s="28"/>
    </row>
    <row r="156" ht="15.75" customHeight="1">
      <c r="A156" s="26"/>
      <c r="B156" s="26"/>
      <c r="C156" s="26"/>
      <c r="D156" s="26"/>
      <c r="F156" s="28"/>
    </row>
    <row r="157" ht="15.75" customHeight="1">
      <c r="A157" s="26"/>
      <c r="B157" s="26"/>
      <c r="C157" s="26"/>
      <c r="D157" s="26"/>
      <c r="F157" s="28"/>
    </row>
    <row r="158" ht="15.75" customHeight="1">
      <c r="A158" s="26"/>
      <c r="B158" s="26"/>
      <c r="C158" s="26"/>
      <c r="D158" s="26"/>
      <c r="F158" s="28"/>
    </row>
    <row r="159" ht="15.75" customHeight="1">
      <c r="A159" s="26"/>
      <c r="B159" s="26"/>
      <c r="C159" s="26"/>
      <c r="D159" s="26"/>
      <c r="F159" s="28"/>
    </row>
    <row r="160" ht="15.75" customHeight="1">
      <c r="A160" s="26"/>
      <c r="B160" s="26"/>
      <c r="C160" s="26"/>
      <c r="D160" s="26"/>
      <c r="F160" s="28"/>
    </row>
    <row r="161" ht="15.75" customHeight="1">
      <c r="A161" s="26"/>
      <c r="B161" s="26"/>
      <c r="C161" s="26"/>
      <c r="D161" s="26"/>
      <c r="F161" s="28"/>
    </row>
    <row r="162" ht="15.75" customHeight="1">
      <c r="A162" s="26"/>
      <c r="B162" s="26"/>
      <c r="C162" s="26"/>
      <c r="D162" s="26"/>
      <c r="F162" s="28"/>
    </row>
    <row r="163" ht="15.75" customHeight="1">
      <c r="A163" s="26"/>
      <c r="B163" s="26"/>
      <c r="C163" s="26"/>
      <c r="D163" s="26"/>
      <c r="F163" s="28"/>
    </row>
    <row r="164" ht="15.75" customHeight="1">
      <c r="A164" s="26"/>
      <c r="B164" s="26"/>
      <c r="C164" s="26"/>
      <c r="D164" s="26"/>
      <c r="F164" s="28"/>
    </row>
    <row r="165" ht="15.75" customHeight="1">
      <c r="A165" s="26"/>
      <c r="B165" s="26"/>
      <c r="C165" s="26"/>
      <c r="D165" s="26"/>
      <c r="F165" s="28"/>
    </row>
    <row r="166" ht="15.75" customHeight="1">
      <c r="A166" s="26"/>
      <c r="B166" s="26"/>
      <c r="C166" s="26"/>
      <c r="D166" s="26"/>
      <c r="F166" s="28"/>
    </row>
    <row r="167" ht="15.75" customHeight="1">
      <c r="A167" s="26"/>
      <c r="B167" s="26"/>
      <c r="C167" s="26"/>
      <c r="D167" s="26"/>
      <c r="F167" s="28"/>
    </row>
    <row r="168" ht="15.75" customHeight="1">
      <c r="A168" s="26"/>
      <c r="B168" s="26"/>
      <c r="C168" s="26"/>
      <c r="D168" s="26"/>
      <c r="F168" s="28"/>
    </row>
    <row r="169" ht="15.75" customHeight="1">
      <c r="A169" s="26"/>
      <c r="B169" s="26"/>
      <c r="C169" s="26"/>
      <c r="D169" s="26"/>
      <c r="F169" s="28"/>
    </row>
    <row r="170" ht="15.75" customHeight="1">
      <c r="A170" s="26"/>
      <c r="B170" s="26"/>
      <c r="C170" s="26"/>
      <c r="D170" s="26"/>
      <c r="F170" s="28"/>
    </row>
    <row r="171" ht="15.75" customHeight="1">
      <c r="A171" s="26"/>
      <c r="B171" s="26"/>
      <c r="C171" s="26"/>
      <c r="D171" s="26"/>
      <c r="F171" s="28"/>
    </row>
    <row r="172" ht="15.75" customHeight="1">
      <c r="A172" s="26"/>
      <c r="B172" s="26"/>
      <c r="C172" s="26"/>
      <c r="D172" s="26"/>
      <c r="F172" s="28"/>
    </row>
    <row r="173" ht="15.75" customHeight="1">
      <c r="A173" s="26"/>
      <c r="B173" s="26"/>
      <c r="C173" s="26"/>
      <c r="D173" s="26"/>
      <c r="F173" s="28"/>
    </row>
    <row r="174" ht="15.75" customHeight="1">
      <c r="A174" s="26"/>
      <c r="B174" s="26"/>
      <c r="C174" s="26"/>
      <c r="D174" s="26"/>
      <c r="F174" s="28"/>
    </row>
    <row r="175" ht="15.75" customHeight="1">
      <c r="A175" s="26"/>
      <c r="B175" s="26"/>
      <c r="C175" s="26"/>
      <c r="D175" s="26"/>
      <c r="F175" s="28"/>
    </row>
    <row r="176" ht="15.75" customHeight="1">
      <c r="A176" s="26"/>
      <c r="B176" s="26"/>
      <c r="C176" s="26"/>
      <c r="D176" s="26"/>
      <c r="F176" s="28"/>
    </row>
    <row r="177" ht="15.75" customHeight="1">
      <c r="A177" s="26"/>
      <c r="B177" s="26"/>
      <c r="C177" s="26"/>
      <c r="D177" s="26"/>
      <c r="F177" s="28"/>
    </row>
    <row r="178" ht="15.75" customHeight="1">
      <c r="A178" s="26"/>
      <c r="B178" s="26"/>
      <c r="C178" s="26"/>
      <c r="D178" s="26"/>
      <c r="F178" s="28"/>
    </row>
    <row r="179" ht="15.75" customHeight="1">
      <c r="A179" s="26"/>
      <c r="B179" s="26"/>
      <c r="C179" s="26"/>
      <c r="D179" s="26"/>
      <c r="F179" s="28"/>
    </row>
    <row r="180" ht="15.75" customHeight="1">
      <c r="A180" s="26"/>
      <c r="B180" s="26"/>
      <c r="C180" s="26"/>
      <c r="D180" s="26"/>
      <c r="F180" s="28"/>
    </row>
    <row r="181" ht="15.75" customHeight="1">
      <c r="A181" s="26"/>
      <c r="B181" s="26"/>
      <c r="C181" s="26"/>
      <c r="D181" s="26"/>
      <c r="F181" s="28"/>
    </row>
    <row r="182" ht="15.75" customHeight="1">
      <c r="A182" s="26"/>
      <c r="B182" s="26"/>
      <c r="C182" s="26"/>
      <c r="D182" s="26"/>
      <c r="F182" s="28"/>
    </row>
    <row r="183" ht="15.75" customHeight="1">
      <c r="A183" s="26"/>
      <c r="B183" s="26"/>
      <c r="C183" s="26"/>
      <c r="D183" s="26"/>
      <c r="F183" s="28"/>
    </row>
    <row r="184" ht="15.75" customHeight="1">
      <c r="A184" s="26"/>
      <c r="B184" s="26"/>
      <c r="C184" s="26"/>
      <c r="D184" s="26"/>
      <c r="F184" s="28"/>
    </row>
    <row r="185" ht="15.75" customHeight="1">
      <c r="A185" s="26"/>
      <c r="B185" s="26"/>
      <c r="C185" s="26"/>
      <c r="D185" s="26"/>
      <c r="F185" s="28"/>
    </row>
    <row r="186" ht="15.75" customHeight="1">
      <c r="A186" s="26"/>
      <c r="B186" s="26"/>
      <c r="C186" s="26"/>
      <c r="D186" s="26"/>
      <c r="F186" s="28"/>
    </row>
    <row r="187" ht="15.75" customHeight="1">
      <c r="A187" s="26"/>
      <c r="B187" s="26"/>
      <c r="C187" s="26"/>
      <c r="D187" s="26"/>
      <c r="F187" s="28"/>
    </row>
    <row r="188" ht="15.75" customHeight="1">
      <c r="A188" s="26"/>
      <c r="B188" s="26"/>
      <c r="C188" s="26"/>
      <c r="D188" s="26"/>
      <c r="F188" s="28"/>
    </row>
    <row r="189" ht="15.75" customHeight="1">
      <c r="A189" s="26"/>
      <c r="B189" s="26"/>
      <c r="C189" s="26"/>
      <c r="D189" s="26"/>
      <c r="F189" s="28"/>
    </row>
    <row r="190" ht="15.75" customHeight="1">
      <c r="A190" s="26"/>
      <c r="B190" s="26"/>
      <c r="C190" s="26"/>
      <c r="D190" s="26"/>
      <c r="F190" s="28"/>
    </row>
    <row r="191" ht="15.75" customHeight="1">
      <c r="A191" s="26"/>
      <c r="B191" s="26"/>
      <c r="C191" s="26"/>
      <c r="D191" s="26"/>
      <c r="F191" s="28"/>
    </row>
    <row r="192" ht="15.75" customHeight="1">
      <c r="A192" s="26"/>
      <c r="B192" s="26"/>
      <c r="C192" s="26"/>
      <c r="D192" s="26"/>
      <c r="F192" s="28"/>
    </row>
    <row r="193" ht="15.75" customHeight="1">
      <c r="A193" s="26"/>
      <c r="B193" s="26"/>
      <c r="C193" s="26"/>
      <c r="D193" s="26"/>
      <c r="F193" s="28"/>
    </row>
    <row r="194" ht="15.75" customHeight="1">
      <c r="A194" s="26"/>
      <c r="B194" s="26"/>
      <c r="C194" s="26"/>
      <c r="D194" s="26"/>
      <c r="F194" s="28"/>
    </row>
    <row r="195" ht="15.75" customHeight="1">
      <c r="A195" s="26"/>
      <c r="B195" s="26"/>
      <c r="C195" s="26"/>
      <c r="D195" s="26"/>
      <c r="F195" s="28"/>
    </row>
    <row r="196" ht="15.75" customHeight="1">
      <c r="A196" s="26"/>
      <c r="B196" s="26"/>
      <c r="C196" s="26"/>
      <c r="D196" s="26"/>
      <c r="F196" s="28"/>
    </row>
    <row r="197" ht="15.75" customHeight="1">
      <c r="A197" s="26"/>
      <c r="B197" s="26"/>
      <c r="C197" s="26"/>
      <c r="D197" s="26"/>
      <c r="F197" s="28"/>
    </row>
    <row r="198" ht="15.75" customHeight="1">
      <c r="A198" s="26"/>
      <c r="B198" s="26"/>
      <c r="C198" s="26"/>
      <c r="D198" s="26"/>
      <c r="F198" s="28"/>
    </row>
    <row r="199" ht="15.75" customHeight="1">
      <c r="A199" s="26"/>
      <c r="B199" s="26"/>
      <c r="C199" s="26"/>
      <c r="D199" s="26"/>
      <c r="F199" s="28"/>
    </row>
    <row r="200" ht="15.75" customHeight="1">
      <c r="A200" s="26"/>
      <c r="B200" s="26"/>
      <c r="C200" s="26"/>
      <c r="D200" s="26"/>
      <c r="F200" s="28"/>
    </row>
    <row r="201" ht="15.75" customHeight="1">
      <c r="A201" s="26"/>
      <c r="B201" s="26"/>
      <c r="C201" s="26"/>
      <c r="D201" s="26"/>
      <c r="F201" s="28"/>
    </row>
    <row r="202" ht="15.75" customHeight="1">
      <c r="A202" s="26"/>
      <c r="B202" s="26"/>
      <c r="C202" s="26"/>
      <c r="D202" s="26"/>
      <c r="F202" s="28"/>
    </row>
    <row r="203" ht="15.75" customHeight="1">
      <c r="A203" s="26"/>
      <c r="B203" s="26"/>
      <c r="C203" s="26"/>
      <c r="D203" s="26"/>
      <c r="F203" s="28"/>
    </row>
    <row r="204" ht="15.75" customHeight="1">
      <c r="A204" s="26"/>
      <c r="B204" s="26"/>
      <c r="C204" s="26"/>
      <c r="D204" s="26"/>
      <c r="F204" s="28"/>
    </row>
    <row r="205" ht="15.75" customHeight="1">
      <c r="A205" s="26"/>
      <c r="B205" s="26"/>
      <c r="C205" s="26"/>
      <c r="D205" s="26"/>
      <c r="F205" s="28"/>
    </row>
    <row r="206" ht="15.75" customHeight="1">
      <c r="A206" s="26"/>
      <c r="B206" s="26"/>
      <c r="C206" s="26"/>
      <c r="D206" s="26"/>
      <c r="F206" s="28"/>
    </row>
    <row r="207" ht="15.75" customHeight="1">
      <c r="A207" s="26"/>
      <c r="B207" s="26"/>
      <c r="C207" s="26"/>
      <c r="D207" s="26"/>
      <c r="F207" s="28"/>
    </row>
    <row r="208" ht="15.75" customHeight="1">
      <c r="A208" s="26"/>
      <c r="B208" s="26"/>
      <c r="C208" s="26"/>
      <c r="D208" s="26"/>
      <c r="F208" s="28"/>
    </row>
    <row r="209" ht="15.75" customHeight="1">
      <c r="A209" s="26"/>
      <c r="B209" s="26"/>
      <c r="C209" s="26"/>
      <c r="D209" s="26"/>
      <c r="F209" s="28"/>
    </row>
    <row r="210" ht="15.75" customHeight="1">
      <c r="A210" s="26"/>
      <c r="B210" s="26"/>
      <c r="C210" s="26"/>
      <c r="D210" s="26"/>
      <c r="F210" s="28"/>
    </row>
    <row r="211" ht="15.75" customHeight="1">
      <c r="A211" s="26"/>
      <c r="B211" s="26"/>
      <c r="C211" s="26"/>
      <c r="D211" s="26"/>
      <c r="F211" s="28"/>
    </row>
    <row r="212" ht="15.75" customHeight="1">
      <c r="A212" s="26"/>
      <c r="B212" s="26"/>
      <c r="C212" s="26"/>
      <c r="D212" s="26"/>
      <c r="F212" s="28"/>
    </row>
    <row r="213" ht="15.75" customHeight="1">
      <c r="A213" s="26"/>
      <c r="B213" s="26"/>
      <c r="C213" s="26"/>
      <c r="D213" s="26"/>
      <c r="F213" s="28"/>
    </row>
    <row r="214" ht="15.75" customHeight="1">
      <c r="A214" s="26"/>
      <c r="B214" s="26"/>
      <c r="C214" s="26"/>
      <c r="D214" s="26"/>
      <c r="F214" s="28"/>
    </row>
    <row r="215" ht="15.75" customHeight="1">
      <c r="A215" s="26"/>
      <c r="B215" s="26"/>
      <c r="C215" s="26"/>
      <c r="D215" s="26"/>
      <c r="F215" s="28"/>
    </row>
    <row r="216" ht="15.75" customHeight="1">
      <c r="A216" s="26"/>
      <c r="B216" s="26"/>
      <c r="C216" s="26"/>
      <c r="D216" s="26"/>
      <c r="F216" s="28"/>
    </row>
    <row r="217" ht="15.75" customHeight="1">
      <c r="A217" s="26"/>
      <c r="B217" s="26"/>
      <c r="C217" s="26"/>
      <c r="D217" s="26"/>
      <c r="F217" s="28"/>
    </row>
    <row r="218" ht="15.75" customHeight="1">
      <c r="A218" s="26"/>
      <c r="B218" s="26"/>
      <c r="C218" s="26"/>
      <c r="D218" s="26"/>
      <c r="F218" s="28"/>
    </row>
    <row r="219" ht="15.75" customHeight="1">
      <c r="A219" s="26"/>
      <c r="B219" s="26"/>
      <c r="C219" s="26"/>
      <c r="D219" s="26"/>
      <c r="F219" s="28"/>
    </row>
    <row r="220" ht="15.75" customHeight="1">
      <c r="A220" s="26"/>
      <c r="B220" s="26"/>
      <c r="C220" s="26"/>
      <c r="D220" s="26"/>
      <c r="F220" s="28"/>
    </row>
    <row r="221" ht="15.75" customHeight="1">
      <c r="A221" s="26"/>
      <c r="B221" s="26"/>
      <c r="C221" s="26"/>
      <c r="D221" s="26"/>
      <c r="F221" s="28"/>
    </row>
    <row r="222" ht="15.75" customHeight="1">
      <c r="A222" s="26"/>
      <c r="B222" s="26"/>
      <c r="C222" s="26"/>
      <c r="D222" s="26"/>
      <c r="F222" s="28"/>
    </row>
    <row r="223" ht="15.75" customHeight="1">
      <c r="A223" s="26"/>
      <c r="B223" s="26"/>
      <c r="C223" s="26"/>
      <c r="D223" s="26"/>
      <c r="F223" s="28"/>
    </row>
    <row r="224" ht="15.75" customHeight="1">
      <c r="A224" s="26"/>
      <c r="B224" s="26"/>
      <c r="C224" s="26"/>
      <c r="D224" s="26"/>
      <c r="F224" s="28"/>
    </row>
    <row r="225" ht="15.75" customHeight="1">
      <c r="A225" s="26"/>
      <c r="B225" s="26"/>
      <c r="C225" s="26"/>
      <c r="D225" s="26"/>
      <c r="F225" s="28"/>
    </row>
    <row r="226" ht="15.75" customHeight="1">
      <c r="A226" s="26"/>
      <c r="B226" s="26"/>
      <c r="C226" s="26"/>
      <c r="D226" s="26"/>
      <c r="F226" s="28"/>
    </row>
    <row r="227" ht="15.75" customHeight="1">
      <c r="A227" s="26"/>
      <c r="B227" s="26"/>
      <c r="C227" s="26"/>
      <c r="D227" s="26"/>
      <c r="F227" s="28"/>
    </row>
    <row r="228" ht="15.75" customHeight="1">
      <c r="A228" s="26"/>
      <c r="B228" s="26"/>
      <c r="C228" s="26"/>
      <c r="D228" s="26"/>
      <c r="F228" s="28"/>
    </row>
    <row r="229" ht="15.75" customHeight="1">
      <c r="A229" s="26"/>
      <c r="B229" s="26"/>
      <c r="C229" s="26"/>
      <c r="D229" s="26"/>
      <c r="F229" s="28"/>
    </row>
    <row r="230" ht="15.75" customHeight="1">
      <c r="A230" s="26"/>
      <c r="B230" s="26"/>
      <c r="C230" s="26"/>
      <c r="D230" s="26"/>
      <c r="F230" s="28"/>
    </row>
    <row r="231" ht="15.75" customHeight="1">
      <c r="A231" s="26"/>
      <c r="B231" s="26"/>
      <c r="C231" s="26"/>
      <c r="D231" s="26"/>
      <c r="F231" s="28"/>
    </row>
    <row r="232" ht="15.75" customHeight="1">
      <c r="A232" s="26"/>
      <c r="B232" s="26"/>
      <c r="C232" s="26"/>
      <c r="D232" s="26"/>
      <c r="F232" s="28"/>
    </row>
    <row r="233" ht="15.75" customHeight="1">
      <c r="A233" s="26"/>
      <c r="B233" s="26"/>
      <c r="C233" s="26"/>
      <c r="D233" s="26"/>
      <c r="F233" s="28"/>
    </row>
    <row r="234" ht="15.75" customHeight="1">
      <c r="A234" s="26"/>
      <c r="B234" s="26"/>
      <c r="C234" s="26"/>
      <c r="D234" s="26"/>
      <c r="F234" s="28"/>
    </row>
    <row r="235" ht="15.75" customHeight="1">
      <c r="A235" s="26"/>
      <c r="B235" s="26"/>
      <c r="C235" s="26"/>
      <c r="D235" s="26"/>
      <c r="F235" s="28"/>
    </row>
    <row r="236" ht="15.75" customHeight="1">
      <c r="A236" s="26"/>
      <c r="B236" s="26"/>
      <c r="C236" s="26"/>
      <c r="D236" s="26"/>
      <c r="F236" s="28"/>
    </row>
    <row r="237" ht="15.75" customHeight="1">
      <c r="A237" s="26"/>
      <c r="B237" s="26"/>
      <c r="C237" s="26"/>
      <c r="D237" s="26"/>
      <c r="F237" s="28"/>
    </row>
    <row r="238" ht="15.75" customHeight="1">
      <c r="A238" s="26"/>
      <c r="B238" s="26"/>
      <c r="C238" s="26"/>
      <c r="D238" s="26"/>
      <c r="F238" s="28"/>
    </row>
    <row r="239" ht="15.75" customHeight="1">
      <c r="A239" s="26"/>
      <c r="B239" s="26"/>
      <c r="C239" s="26"/>
      <c r="D239" s="26"/>
      <c r="F239" s="28"/>
    </row>
    <row r="240" ht="15.75" customHeight="1">
      <c r="A240" s="26"/>
      <c r="B240" s="26"/>
      <c r="C240" s="26"/>
      <c r="D240" s="26"/>
      <c r="F240" s="28"/>
    </row>
    <row r="241" ht="15.75" customHeight="1">
      <c r="A241" s="26"/>
      <c r="B241" s="26"/>
      <c r="C241" s="26"/>
      <c r="D241" s="26"/>
      <c r="F241" s="28"/>
    </row>
    <row r="242" ht="15.75" customHeight="1">
      <c r="A242" s="26"/>
      <c r="B242" s="26"/>
      <c r="C242" s="26"/>
      <c r="D242" s="26"/>
      <c r="F242" s="28"/>
    </row>
    <row r="243" ht="15.75" customHeight="1">
      <c r="A243" s="26"/>
      <c r="B243" s="26"/>
      <c r="C243" s="26"/>
      <c r="D243" s="26"/>
      <c r="F243" s="28"/>
    </row>
    <row r="244" ht="15.75" customHeight="1">
      <c r="A244" s="26"/>
      <c r="B244" s="26"/>
      <c r="C244" s="26"/>
      <c r="D244" s="26"/>
      <c r="F244" s="28"/>
    </row>
    <row r="245" ht="15.75" customHeight="1">
      <c r="A245" s="26"/>
      <c r="B245" s="26"/>
      <c r="C245" s="26"/>
      <c r="D245" s="26"/>
      <c r="F245" s="28"/>
    </row>
    <row r="246" ht="15.75" customHeight="1">
      <c r="A246" s="26"/>
      <c r="B246" s="26"/>
      <c r="C246" s="26"/>
      <c r="D246" s="26"/>
      <c r="F246" s="28"/>
    </row>
    <row r="247" ht="15.75" customHeight="1">
      <c r="A247" s="26"/>
      <c r="B247" s="26"/>
      <c r="C247" s="26"/>
      <c r="D247" s="26"/>
      <c r="F247" s="28"/>
    </row>
    <row r="248" ht="15.75" customHeight="1">
      <c r="A248" s="26"/>
      <c r="B248" s="26"/>
      <c r="C248" s="26"/>
      <c r="D248" s="26"/>
      <c r="F248" s="28"/>
    </row>
    <row r="249" ht="15.75" customHeight="1">
      <c r="A249" s="26"/>
      <c r="B249" s="26"/>
      <c r="C249" s="26"/>
      <c r="D249" s="26"/>
      <c r="F249" s="28"/>
    </row>
    <row r="250" ht="15.75" customHeight="1">
      <c r="A250" s="26"/>
      <c r="B250" s="26"/>
      <c r="C250" s="26"/>
      <c r="D250" s="26"/>
      <c r="F250" s="28"/>
    </row>
    <row r="251" ht="15.75" customHeight="1">
      <c r="A251" s="26"/>
      <c r="B251" s="26"/>
      <c r="C251" s="26"/>
      <c r="D251" s="26"/>
      <c r="F251" s="28"/>
    </row>
    <row r="252" ht="15.75" customHeight="1">
      <c r="A252" s="26"/>
      <c r="B252" s="26"/>
      <c r="C252" s="26"/>
      <c r="D252" s="26"/>
      <c r="F252" s="28"/>
    </row>
    <row r="253" ht="15.75" customHeight="1">
      <c r="A253" s="26"/>
      <c r="B253" s="26"/>
      <c r="C253" s="26"/>
      <c r="D253" s="26"/>
      <c r="F253" s="28"/>
    </row>
    <row r="254" ht="15.75" customHeight="1">
      <c r="A254" s="26"/>
      <c r="B254" s="26"/>
      <c r="C254" s="26"/>
      <c r="D254" s="26"/>
      <c r="F254" s="28"/>
    </row>
    <row r="255" ht="15.75" customHeight="1">
      <c r="A255" s="26"/>
      <c r="B255" s="26"/>
      <c r="C255" s="26"/>
      <c r="D255" s="26"/>
      <c r="F255" s="28"/>
    </row>
    <row r="256" ht="15.75" customHeight="1">
      <c r="A256" s="26"/>
      <c r="B256" s="26"/>
      <c r="C256" s="26"/>
      <c r="D256" s="26"/>
      <c r="F256" s="28"/>
    </row>
    <row r="257" ht="15.75" customHeight="1">
      <c r="A257" s="26"/>
      <c r="B257" s="26"/>
      <c r="C257" s="26"/>
      <c r="D257" s="26"/>
      <c r="F257" s="28"/>
    </row>
    <row r="258" ht="15.75" customHeight="1">
      <c r="A258" s="26"/>
      <c r="B258" s="26"/>
      <c r="C258" s="26"/>
      <c r="D258" s="26"/>
      <c r="F258" s="28"/>
    </row>
    <row r="259" ht="15.75" customHeight="1">
      <c r="A259" s="26"/>
      <c r="B259" s="26"/>
      <c r="C259" s="26"/>
      <c r="D259" s="26"/>
      <c r="F259" s="28"/>
    </row>
    <row r="260" ht="15.75" customHeight="1">
      <c r="A260" s="26"/>
      <c r="B260" s="26"/>
      <c r="C260" s="26"/>
      <c r="D260" s="26"/>
      <c r="F260" s="28"/>
    </row>
    <row r="261" ht="15.75" customHeight="1">
      <c r="A261" s="26"/>
      <c r="B261" s="26"/>
      <c r="C261" s="26"/>
      <c r="D261" s="26"/>
      <c r="F261" s="28"/>
    </row>
    <row r="262" ht="15.75" customHeight="1">
      <c r="A262" s="26"/>
      <c r="B262" s="26"/>
      <c r="C262" s="26"/>
      <c r="D262" s="26"/>
      <c r="F262" s="28"/>
    </row>
    <row r="263" ht="15.75" customHeight="1">
      <c r="A263" s="26"/>
      <c r="B263" s="26"/>
      <c r="C263" s="26"/>
      <c r="D263" s="26"/>
      <c r="F263" s="28"/>
    </row>
    <row r="264" ht="15.75" customHeight="1">
      <c r="A264" s="26"/>
      <c r="B264" s="26"/>
      <c r="C264" s="26"/>
      <c r="D264" s="26"/>
      <c r="F264" s="28"/>
    </row>
    <row r="265" ht="15.75" customHeight="1">
      <c r="A265" s="26"/>
      <c r="B265" s="26"/>
      <c r="C265" s="26"/>
      <c r="D265" s="26"/>
      <c r="F265" s="28"/>
    </row>
    <row r="266" ht="15.75" customHeight="1">
      <c r="A266" s="26"/>
      <c r="B266" s="26"/>
      <c r="C266" s="26"/>
      <c r="D266" s="26"/>
      <c r="F266" s="28"/>
    </row>
    <row r="267" ht="15.75" customHeight="1">
      <c r="A267" s="26"/>
      <c r="B267" s="26"/>
      <c r="C267" s="26"/>
      <c r="D267" s="26"/>
      <c r="F267" s="28"/>
    </row>
    <row r="268" ht="15.75" customHeight="1">
      <c r="A268" s="26"/>
      <c r="B268" s="26"/>
      <c r="C268" s="26"/>
      <c r="D268" s="26"/>
      <c r="F268" s="28"/>
    </row>
    <row r="269" ht="15.75" customHeight="1">
      <c r="A269" s="26"/>
      <c r="B269" s="26"/>
      <c r="C269" s="26"/>
      <c r="D269" s="26"/>
      <c r="F269" s="28"/>
    </row>
    <row r="270" ht="15.75" customHeight="1">
      <c r="A270" s="26"/>
      <c r="B270" s="26"/>
      <c r="C270" s="26"/>
      <c r="D270" s="26"/>
      <c r="F270" s="28"/>
    </row>
    <row r="271" ht="15.75" customHeight="1">
      <c r="A271" s="26"/>
      <c r="B271" s="26"/>
      <c r="C271" s="26"/>
      <c r="D271" s="26"/>
      <c r="F271" s="28"/>
    </row>
    <row r="272" ht="15.75" customHeight="1">
      <c r="A272" s="26"/>
      <c r="B272" s="26"/>
      <c r="C272" s="26"/>
      <c r="D272" s="26"/>
      <c r="F272" s="28"/>
    </row>
    <row r="273" ht="15.75" customHeight="1">
      <c r="A273" s="26"/>
      <c r="B273" s="26"/>
      <c r="C273" s="26"/>
      <c r="D273" s="26"/>
      <c r="F273" s="28"/>
    </row>
    <row r="274" ht="15.75" customHeight="1">
      <c r="A274" s="26"/>
      <c r="B274" s="26"/>
      <c r="C274" s="26"/>
      <c r="D274" s="26"/>
      <c r="F274" s="28"/>
    </row>
    <row r="275" ht="15.75" customHeight="1">
      <c r="A275" s="26"/>
      <c r="B275" s="26"/>
      <c r="C275" s="26"/>
      <c r="D275" s="26"/>
      <c r="F275" s="28"/>
    </row>
    <row r="276" ht="15.75" customHeight="1">
      <c r="A276" s="26"/>
      <c r="B276" s="26"/>
      <c r="C276" s="26"/>
      <c r="D276" s="26"/>
      <c r="F276" s="28"/>
    </row>
    <row r="277" ht="15.75" customHeight="1">
      <c r="A277" s="26"/>
      <c r="B277" s="26"/>
      <c r="C277" s="26"/>
      <c r="D277" s="26"/>
      <c r="F277" s="28"/>
    </row>
    <row r="278" ht="15.75" customHeight="1">
      <c r="A278" s="26"/>
      <c r="B278" s="26"/>
      <c r="C278" s="26"/>
      <c r="D278" s="26"/>
      <c r="F278" s="28"/>
    </row>
    <row r="279" ht="15.75" customHeight="1">
      <c r="A279" s="26"/>
      <c r="B279" s="26"/>
      <c r="C279" s="26"/>
      <c r="D279" s="26"/>
      <c r="F279" s="28"/>
    </row>
    <row r="280" ht="15.75" customHeight="1">
      <c r="A280" s="26"/>
      <c r="B280" s="26"/>
      <c r="C280" s="26"/>
      <c r="D280" s="26"/>
      <c r="F280" s="28"/>
    </row>
    <row r="281" ht="15.75" customHeight="1">
      <c r="A281" s="26"/>
      <c r="B281" s="26"/>
      <c r="C281" s="26"/>
      <c r="D281" s="26"/>
      <c r="F281" s="28"/>
    </row>
    <row r="282" ht="15.75" customHeight="1">
      <c r="A282" s="26"/>
      <c r="B282" s="26"/>
      <c r="C282" s="26"/>
      <c r="D282" s="26"/>
      <c r="F282" s="28"/>
    </row>
    <row r="283" ht="15.75" customHeight="1">
      <c r="A283" s="26"/>
      <c r="B283" s="26"/>
      <c r="C283" s="26"/>
      <c r="D283" s="26"/>
      <c r="F283" s="28"/>
    </row>
    <row r="284" ht="15.75" customHeight="1">
      <c r="A284" s="26"/>
      <c r="B284" s="26"/>
      <c r="C284" s="26"/>
      <c r="D284" s="26"/>
      <c r="F284" s="28"/>
    </row>
    <row r="285" ht="15.75" customHeight="1">
      <c r="A285" s="26"/>
      <c r="B285" s="26"/>
      <c r="C285" s="26"/>
      <c r="D285" s="26"/>
      <c r="F285" s="28"/>
    </row>
    <row r="286" ht="15.75" customHeight="1">
      <c r="A286" s="26"/>
      <c r="B286" s="26"/>
      <c r="C286" s="26"/>
      <c r="D286" s="26"/>
      <c r="F286" s="28"/>
    </row>
    <row r="287" ht="15.75" customHeight="1">
      <c r="A287" s="26"/>
      <c r="B287" s="26"/>
      <c r="C287" s="26"/>
      <c r="D287" s="26"/>
      <c r="F287" s="28"/>
    </row>
    <row r="288" ht="15.75" customHeight="1">
      <c r="A288" s="26"/>
      <c r="B288" s="26"/>
      <c r="C288" s="26"/>
      <c r="D288" s="26"/>
      <c r="F288" s="28"/>
    </row>
    <row r="289" ht="15.75" customHeight="1">
      <c r="A289" s="26"/>
      <c r="B289" s="26"/>
      <c r="C289" s="26"/>
      <c r="D289" s="26"/>
      <c r="F289" s="28"/>
    </row>
    <row r="290" ht="15.75" customHeight="1">
      <c r="A290" s="26"/>
      <c r="B290" s="26"/>
      <c r="C290" s="26"/>
      <c r="D290" s="26"/>
      <c r="F290" s="28"/>
    </row>
    <row r="291" ht="15.75" customHeight="1">
      <c r="A291" s="26"/>
      <c r="B291" s="26"/>
      <c r="C291" s="26"/>
      <c r="D291" s="26"/>
      <c r="F291" s="28"/>
    </row>
    <row r="292" ht="15.75" customHeight="1">
      <c r="A292" s="26"/>
      <c r="B292" s="26"/>
      <c r="C292" s="26"/>
      <c r="D292" s="26"/>
      <c r="F292" s="28"/>
    </row>
    <row r="293" ht="15.75" customHeight="1">
      <c r="A293" s="26"/>
      <c r="B293" s="26"/>
      <c r="C293" s="26"/>
      <c r="D293" s="26"/>
      <c r="F293" s="28"/>
    </row>
    <row r="294" ht="15.75" customHeight="1">
      <c r="A294" s="26"/>
      <c r="B294" s="26"/>
      <c r="C294" s="26"/>
      <c r="D294" s="26"/>
      <c r="F294" s="28"/>
    </row>
    <row r="295" ht="15.75" customHeight="1">
      <c r="A295" s="26"/>
      <c r="B295" s="26"/>
      <c r="C295" s="26"/>
      <c r="D295" s="26"/>
      <c r="F295" s="28"/>
    </row>
    <row r="296" ht="15.75" customHeight="1">
      <c r="A296" s="26"/>
      <c r="B296" s="26"/>
      <c r="C296" s="26"/>
      <c r="D296" s="26"/>
      <c r="F296" s="28"/>
    </row>
    <row r="297" ht="15.75" customHeight="1">
      <c r="A297" s="26"/>
      <c r="B297" s="26"/>
      <c r="C297" s="26"/>
      <c r="D297" s="26"/>
      <c r="F297" s="28"/>
    </row>
    <row r="298" ht="15.75" customHeight="1">
      <c r="A298" s="26"/>
      <c r="B298" s="26"/>
      <c r="C298" s="26"/>
      <c r="D298" s="26"/>
      <c r="F298" s="28"/>
    </row>
    <row r="299" ht="15.75" customHeight="1">
      <c r="A299" s="26"/>
      <c r="B299" s="26"/>
      <c r="C299" s="26"/>
      <c r="D299" s="26"/>
      <c r="F299" s="28"/>
    </row>
    <row r="300" ht="15.75" customHeight="1">
      <c r="A300" s="26"/>
      <c r="B300" s="26"/>
      <c r="C300" s="26"/>
      <c r="D300" s="26"/>
      <c r="F300" s="28"/>
    </row>
    <row r="301" ht="15.75" customHeight="1">
      <c r="A301" s="26"/>
      <c r="B301" s="26"/>
      <c r="C301" s="26"/>
      <c r="D301" s="26"/>
      <c r="F301" s="28"/>
    </row>
    <row r="302" ht="15.75" customHeight="1">
      <c r="A302" s="26"/>
      <c r="B302" s="26"/>
      <c r="C302" s="26"/>
      <c r="D302" s="26"/>
      <c r="F302" s="28"/>
    </row>
    <row r="303" ht="15.75" customHeight="1">
      <c r="A303" s="26"/>
      <c r="B303" s="26"/>
      <c r="C303" s="26"/>
      <c r="D303" s="26"/>
      <c r="F303" s="28"/>
    </row>
    <row r="304" ht="15.75" customHeight="1">
      <c r="A304" s="26"/>
      <c r="B304" s="26"/>
      <c r="C304" s="26"/>
      <c r="D304" s="26"/>
      <c r="F304" s="28"/>
    </row>
    <row r="305" ht="15.75" customHeight="1">
      <c r="A305" s="26"/>
      <c r="B305" s="26"/>
      <c r="C305" s="26"/>
      <c r="D305" s="26"/>
      <c r="F305" s="28"/>
    </row>
    <row r="306" ht="15.75" customHeight="1">
      <c r="A306" s="26"/>
      <c r="B306" s="26"/>
      <c r="C306" s="26"/>
      <c r="D306" s="26"/>
      <c r="F306" s="28"/>
    </row>
    <row r="307" ht="15.75" customHeight="1">
      <c r="A307" s="26"/>
      <c r="B307" s="26"/>
      <c r="C307" s="26"/>
      <c r="D307" s="26"/>
      <c r="F307" s="28"/>
    </row>
    <row r="308" ht="15.75" customHeight="1">
      <c r="A308" s="26"/>
      <c r="B308" s="26"/>
      <c r="C308" s="26"/>
      <c r="D308" s="26"/>
      <c r="F308" s="28"/>
    </row>
    <row r="309" ht="15.75" customHeight="1">
      <c r="A309" s="26"/>
      <c r="B309" s="26"/>
      <c r="C309" s="26"/>
      <c r="D309" s="26"/>
      <c r="F309" s="28"/>
    </row>
    <row r="310" ht="15.75" customHeight="1">
      <c r="A310" s="26"/>
      <c r="B310" s="26"/>
      <c r="C310" s="26"/>
      <c r="D310" s="26"/>
      <c r="F310" s="28"/>
    </row>
    <row r="311" ht="15.75" customHeight="1">
      <c r="A311" s="26"/>
      <c r="B311" s="26"/>
      <c r="C311" s="26"/>
      <c r="D311" s="26"/>
      <c r="F311" s="28"/>
    </row>
    <row r="312" ht="15.75" customHeight="1">
      <c r="A312" s="26"/>
      <c r="B312" s="26"/>
      <c r="C312" s="26"/>
      <c r="D312" s="26"/>
      <c r="F312" s="28"/>
    </row>
    <row r="313" ht="15.75" customHeight="1">
      <c r="A313" s="26"/>
      <c r="B313" s="26"/>
      <c r="C313" s="26"/>
      <c r="D313" s="26"/>
      <c r="F313" s="28"/>
    </row>
    <row r="314" ht="15.75" customHeight="1">
      <c r="A314" s="26"/>
      <c r="B314" s="26"/>
      <c r="C314" s="26"/>
      <c r="D314" s="26"/>
      <c r="F314" s="28"/>
    </row>
    <row r="315" ht="15.75" customHeight="1">
      <c r="A315" s="26"/>
      <c r="B315" s="26"/>
      <c r="C315" s="26"/>
      <c r="D315" s="26"/>
      <c r="F315" s="28"/>
    </row>
    <row r="316" ht="15.75" customHeight="1">
      <c r="A316" s="26"/>
      <c r="B316" s="26"/>
      <c r="C316" s="26"/>
      <c r="D316" s="26"/>
      <c r="F316" s="28"/>
    </row>
    <row r="317" ht="15.75" customHeight="1">
      <c r="A317" s="26"/>
      <c r="B317" s="26"/>
      <c r="C317" s="26"/>
      <c r="D317" s="26"/>
      <c r="F317" s="28"/>
    </row>
    <row r="318" ht="15.75" customHeight="1">
      <c r="A318" s="26"/>
      <c r="B318" s="26"/>
      <c r="C318" s="26"/>
      <c r="D318" s="26"/>
      <c r="F318" s="28"/>
    </row>
    <row r="319" ht="15.75" customHeight="1">
      <c r="A319" s="26"/>
      <c r="B319" s="26"/>
      <c r="C319" s="26"/>
      <c r="D319" s="26"/>
      <c r="F319" s="28"/>
    </row>
    <row r="320" ht="15.75" customHeight="1">
      <c r="A320" s="26"/>
      <c r="B320" s="26"/>
      <c r="C320" s="26"/>
      <c r="D320" s="26"/>
      <c r="F320" s="28"/>
    </row>
    <row r="321" ht="15.75" customHeight="1">
      <c r="A321" s="26"/>
      <c r="B321" s="26"/>
      <c r="C321" s="26"/>
      <c r="D321" s="26"/>
      <c r="F321" s="28"/>
    </row>
    <row r="322" ht="15.75" customHeight="1">
      <c r="A322" s="26"/>
      <c r="B322" s="26"/>
      <c r="C322" s="26"/>
      <c r="D322" s="26"/>
      <c r="F322" s="28"/>
    </row>
    <row r="323" ht="15.75" customHeight="1">
      <c r="A323" s="26"/>
      <c r="B323" s="26"/>
      <c r="C323" s="26"/>
      <c r="D323" s="26"/>
      <c r="F323" s="28"/>
    </row>
    <row r="324" ht="15.75" customHeight="1">
      <c r="A324" s="26"/>
      <c r="B324" s="26"/>
      <c r="C324" s="26"/>
      <c r="D324" s="26"/>
      <c r="F324" s="28"/>
    </row>
    <row r="325" ht="15.75" customHeight="1">
      <c r="A325" s="26"/>
      <c r="B325" s="26"/>
      <c r="C325" s="26"/>
      <c r="D325" s="26"/>
      <c r="F325" s="28"/>
    </row>
    <row r="326" ht="15.75" customHeight="1">
      <c r="A326" s="26"/>
      <c r="B326" s="26"/>
      <c r="C326" s="26"/>
      <c r="D326" s="26"/>
      <c r="F326" s="28"/>
    </row>
    <row r="327" ht="15.75" customHeight="1">
      <c r="A327" s="26"/>
      <c r="B327" s="26"/>
      <c r="C327" s="26"/>
      <c r="D327" s="26"/>
      <c r="F327" s="28"/>
    </row>
    <row r="328" ht="15.75" customHeight="1">
      <c r="A328" s="26"/>
      <c r="B328" s="26"/>
      <c r="C328" s="26"/>
      <c r="D328" s="26"/>
      <c r="F328" s="28"/>
    </row>
    <row r="329" ht="15.75" customHeight="1">
      <c r="A329" s="26"/>
      <c r="B329" s="26"/>
      <c r="C329" s="26"/>
      <c r="D329" s="26"/>
      <c r="F329" s="28"/>
    </row>
    <row r="330" ht="15.75" customHeight="1">
      <c r="A330" s="26"/>
      <c r="B330" s="26"/>
      <c r="C330" s="26"/>
      <c r="D330" s="26"/>
      <c r="F330" s="28"/>
    </row>
    <row r="331" ht="15.75" customHeight="1">
      <c r="A331" s="26"/>
      <c r="B331" s="26"/>
      <c r="C331" s="26"/>
      <c r="D331" s="26"/>
      <c r="F331" s="28"/>
    </row>
    <row r="332" ht="15.75" customHeight="1">
      <c r="A332" s="26"/>
      <c r="B332" s="26"/>
      <c r="C332" s="26"/>
      <c r="D332" s="26"/>
      <c r="F332" s="28"/>
    </row>
    <row r="333" ht="15.75" customHeight="1">
      <c r="A333" s="26"/>
      <c r="B333" s="26"/>
      <c r="C333" s="26"/>
      <c r="D333" s="26"/>
      <c r="F333" s="28"/>
    </row>
    <row r="334" ht="15.75" customHeight="1">
      <c r="A334" s="26"/>
      <c r="B334" s="26"/>
      <c r="C334" s="26"/>
      <c r="D334" s="26"/>
      <c r="F334" s="28"/>
    </row>
    <row r="335" ht="15.75" customHeight="1">
      <c r="A335" s="26"/>
      <c r="B335" s="26"/>
      <c r="C335" s="26"/>
      <c r="D335" s="26"/>
      <c r="F335" s="28"/>
    </row>
    <row r="336" ht="15.75" customHeight="1">
      <c r="A336" s="26"/>
      <c r="B336" s="26"/>
      <c r="C336" s="26"/>
      <c r="D336" s="26"/>
      <c r="F336" s="28"/>
    </row>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24.57"/>
    <col customWidth="1" min="2" max="2" width="9.14"/>
    <col customWidth="1" min="3" max="3" width="81.43"/>
    <col customWidth="1" min="4" max="4" width="55.43"/>
    <col customWidth="1" min="5" max="5" width="158.29"/>
    <col customWidth="1" min="6" max="6" width="131.86"/>
  </cols>
  <sheetData>
    <row r="1" ht="15.75" customHeight="1">
      <c r="A1" s="1" t="s">
        <v>294</v>
      </c>
      <c r="B1" s="23" t="s">
        <v>295</v>
      </c>
      <c r="C1" s="29" t="s">
        <v>296</v>
      </c>
      <c r="D1" s="1" t="s">
        <v>297</v>
      </c>
      <c r="E1" s="1" t="s">
        <v>298</v>
      </c>
      <c r="F1" s="27" t="s">
        <v>153</v>
      </c>
      <c r="G1" s="1"/>
      <c r="H1" s="1"/>
      <c r="I1" s="1"/>
      <c r="J1" s="1"/>
      <c r="K1" s="1"/>
      <c r="L1" s="1"/>
      <c r="M1" s="1"/>
      <c r="N1" s="1"/>
      <c r="O1" s="1"/>
      <c r="P1" s="1"/>
      <c r="Q1" s="1"/>
      <c r="R1" s="1"/>
      <c r="S1" s="1"/>
      <c r="T1" s="1"/>
      <c r="U1" s="1"/>
      <c r="V1" s="1"/>
      <c r="W1" s="1"/>
    </row>
    <row r="2" ht="15.75" customHeight="1">
      <c r="A2" s="1" t="s">
        <v>299</v>
      </c>
      <c r="B2" s="30"/>
      <c r="C2" s="31"/>
      <c r="D2" s="2"/>
      <c r="E2" s="2"/>
      <c r="F2" s="28" t="s">
        <v>300</v>
      </c>
    </row>
    <row r="3" ht="15.75" customHeight="1">
      <c r="A3" s="1"/>
      <c r="B3" s="32" t="s">
        <v>301</v>
      </c>
      <c r="C3" s="33" t="s">
        <v>302</v>
      </c>
      <c r="D3" s="2" t="s">
        <v>303</v>
      </c>
      <c r="E3" s="2" t="s">
        <v>304</v>
      </c>
      <c r="F3" s="28" t="s">
        <v>305</v>
      </c>
    </row>
    <row r="4" ht="15.75" customHeight="1">
      <c r="A4" s="1"/>
      <c r="B4" s="32" t="s">
        <v>301</v>
      </c>
      <c r="C4" s="33" t="s">
        <v>306</v>
      </c>
      <c r="D4" s="2" t="s">
        <v>307</v>
      </c>
      <c r="E4" s="2" t="s">
        <v>308</v>
      </c>
      <c r="F4" s="28" t="s">
        <v>309</v>
      </c>
    </row>
    <row r="5" ht="15.75" customHeight="1">
      <c r="A5" s="1"/>
      <c r="B5" s="32" t="s">
        <v>301</v>
      </c>
      <c r="C5" s="33" t="s">
        <v>306</v>
      </c>
      <c r="D5" s="2" t="s">
        <v>310</v>
      </c>
      <c r="E5" s="2" t="s">
        <v>311</v>
      </c>
      <c r="F5" s="28" t="s">
        <v>312</v>
      </c>
    </row>
    <row r="6" ht="15.75" customHeight="1">
      <c r="A6" s="1"/>
      <c r="B6" s="34" t="s">
        <v>301</v>
      </c>
      <c r="C6" s="35" t="s">
        <v>313</v>
      </c>
      <c r="D6" s="2" t="s">
        <v>314</v>
      </c>
      <c r="E6" s="2" t="s">
        <v>315</v>
      </c>
      <c r="F6" s="28" t="s">
        <v>316</v>
      </c>
    </row>
    <row r="7" ht="15.75" customHeight="1">
      <c r="A7" s="1"/>
      <c r="B7" s="34" t="s">
        <v>301</v>
      </c>
      <c r="C7" s="35" t="s">
        <v>313</v>
      </c>
      <c r="D7" s="2" t="s">
        <v>317</v>
      </c>
      <c r="E7" s="2" t="s">
        <v>318</v>
      </c>
      <c r="F7" s="28" t="s">
        <v>319</v>
      </c>
    </row>
    <row r="8" ht="15.75" customHeight="1">
      <c r="A8" s="1"/>
      <c r="B8" s="32" t="s">
        <v>301</v>
      </c>
      <c r="C8" s="33" t="s">
        <v>320</v>
      </c>
      <c r="D8" s="2" t="s">
        <v>321</v>
      </c>
      <c r="E8" s="2" t="s">
        <v>322</v>
      </c>
      <c r="F8" s="28" t="s">
        <v>323</v>
      </c>
    </row>
    <row r="9" ht="15.75" customHeight="1">
      <c r="A9" s="1"/>
      <c r="B9" s="32" t="s">
        <v>301</v>
      </c>
      <c r="C9" s="33" t="s">
        <v>324</v>
      </c>
      <c r="D9" s="2" t="s">
        <v>325</v>
      </c>
      <c r="E9" s="2" t="s">
        <v>326</v>
      </c>
      <c r="F9" s="28"/>
    </row>
    <row r="10" ht="15.75" customHeight="1">
      <c r="A10" s="1"/>
      <c r="B10" s="32" t="s">
        <v>301</v>
      </c>
      <c r="C10" s="33" t="s">
        <v>327</v>
      </c>
      <c r="D10" s="2" t="s">
        <v>328</v>
      </c>
      <c r="E10" s="2" t="s">
        <v>329</v>
      </c>
      <c r="F10" s="28"/>
    </row>
    <row r="11" ht="15.75" customHeight="1">
      <c r="A11" s="1"/>
      <c r="B11" s="32" t="s">
        <v>301</v>
      </c>
      <c r="C11" s="33" t="s">
        <v>330</v>
      </c>
      <c r="D11" s="2" t="s">
        <v>331</v>
      </c>
      <c r="E11" s="2" t="s">
        <v>332</v>
      </c>
      <c r="F11" s="28"/>
    </row>
    <row r="12" ht="15.75" customHeight="1">
      <c r="A12" s="1"/>
      <c r="B12" s="32" t="s">
        <v>301</v>
      </c>
      <c r="C12" s="33" t="s">
        <v>333</v>
      </c>
      <c r="D12" s="2" t="s">
        <v>334</v>
      </c>
      <c r="E12" s="2" t="s">
        <v>335</v>
      </c>
      <c r="F12" s="28"/>
    </row>
    <row r="13" ht="15.75" customHeight="1">
      <c r="A13" s="1"/>
      <c r="B13" s="32" t="s">
        <v>301</v>
      </c>
      <c r="C13" s="33" t="s">
        <v>336</v>
      </c>
      <c r="D13" s="2" t="s">
        <v>337</v>
      </c>
      <c r="E13" s="2" t="s">
        <v>338</v>
      </c>
      <c r="F13" s="28"/>
    </row>
    <row r="14" ht="15.75" customHeight="1">
      <c r="A14" s="1"/>
      <c r="B14" s="32" t="s">
        <v>301</v>
      </c>
      <c r="C14" s="33" t="s">
        <v>339</v>
      </c>
      <c r="D14" s="2" t="s">
        <v>340</v>
      </c>
      <c r="E14" s="2" t="s">
        <v>341</v>
      </c>
      <c r="F14" s="28"/>
    </row>
    <row r="15" ht="15.75" customHeight="1">
      <c r="A15" s="1"/>
      <c r="B15" s="32" t="s">
        <v>301</v>
      </c>
      <c r="C15" s="33" t="s">
        <v>342</v>
      </c>
      <c r="D15" s="2" t="s">
        <v>343</v>
      </c>
      <c r="E15" s="2" t="s">
        <v>344</v>
      </c>
      <c r="F15" s="28"/>
    </row>
    <row r="16" ht="15.75" customHeight="1">
      <c r="A16" s="1" t="s">
        <v>345</v>
      </c>
      <c r="B16" s="32"/>
      <c r="C16" s="31"/>
      <c r="D16" s="2"/>
      <c r="E16" s="2"/>
      <c r="F16" s="28"/>
    </row>
    <row r="17" ht="15.75" customHeight="1">
      <c r="A17" s="1"/>
      <c r="B17" s="32" t="s">
        <v>301</v>
      </c>
      <c r="C17" s="31"/>
      <c r="D17" s="2" t="s">
        <v>346</v>
      </c>
      <c r="E17" s="2" t="s">
        <v>304</v>
      </c>
      <c r="F17" s="28"/>
    </row>
    <row r="18" ht="15.75" customHeight="1">
      <c r="A18" s="1"/>
      <c r="B18" s="32" t="s">
        <v>301</v>
      </c>
      <c r="C18" s="31"/>
      <c r="D18" s="2" t="s">
        <v>347</v>
      </c>
      <c r="E18" s="2" t="s">
        <v>308</v>
      </c>
      <c r="F18" s="28"/>
    </row>
    <row r="19" ht="15.75" customHeight="1">
      <c r="A19" s="1"/>
      <c r="B19" s="32" t="s">
        <v>301</v>
      </c>
      <c r="C19" s="31"/>
      <c r="D19" s="2" t="s">
        <v>348</v>
      </c>
      <c r="E19" s="2" t="s">
        <v>311</v>
      </c>
      <c r="F19" s="28"/>
    </row>
    <row r="20" ht="15.75" customHeight="1">
      <c r="A20" s="1"/>
      <c r="B20" s="34" t="s">
        <v>301</v>
      </c>
      <c r="C20" s="31"/>
      <c r="D20" s="2" t="s">
        <v>349</v>
      </c>
      <c r="E20" s="2" t="s">
        <v>315</v>
      </c>
      <c r="F20" s="28"/>
    </row>
    <row r="21" ht="15.75" customHeight="1">
      <c r="A21" s="1"/>
      <c r="B21" s="34" t="s">
        <v>301</v>
      </c>
      <c r="C21" s="31"/>
      <c r="D21" s="2" t="s">
        <v>350</v>
      </c>
      <c r="E21" s="2" t="s">
        <v>318</v>
      </c>
      <c r="F21" s="28"/>
    </row>
    <row r="22" ht="15.75" customHeight="1">
      <c r="A22" s="1"/>
      <c r="B22" s="32" t="s">
        <v>301</v>
      </c>
      <c r="C22" s="31"/>
      <c r="D22" s="2" t="s">
        <v>351</v>
      </c>
      <c r="E22" s="2" t="s">
        <v>322</v>
      </c>
      <c r="F22" s="28"/>
    </row>
    <row r="23" ht="15.75" customHeight="1">
      <c r="A23" s="1"/>
      <c r="B23" s="32" t="s">
        <v>301</v>
      </c>
      <c r="C23" s="31"/>
      <c r="D23" s="2" t="s">
        <v>352</v>
      </c>
      <c r="E23" s="2" t="s">
        <v>326</v>
      </c>
      <c r="F23" s="28"/>
    </row>
    <row r="24" ht="15.75" customHeight="1">
      <c r="A24" s="1"/>
      <c r="B24" s="32" t="s">
        <v>301</v>
      </c>
      <c r="C24" s="31"/>
      <c r="D24" s="2" t="s">
        <v>353</v>
      </c>
      <c r="E24" s="2" t="s">
        <v>329</v>
      </c>
      <c r="F24" s="28"/>
    </row>
    <row r="25" ht="15.75" customHeight="1">
      <c r="A25" s="1"/>
      <c r="B25" s="32" t="s">
        <v>301</v>
      </c>
      <c r="C25" s="31"/>
      <c r="D25" s="2" t="s">
        <v>354</v>
      </c>
      <c r="E25" s="2" t="s">
        <v>332</v>
      </c>
      <c r="F25" s="28"/>
    </row>
    <row r="26" ht="15.75" customHeight="1">
      <c r="A26" s="1"/>
      <c r="B26" s="32" t="s">
        <v>301</v>
      </c>
      <c r="C26" s="31"/>
      <c r="D26" s="2" t="s">
        <v>355</v>
      </c>
      <c r="E26" s="2" t="s">
        <v>335</v>
      </c>
      <c r="F26" s="28"/>
    </row>
    <row r="27" ht="15.75" customHeight="1">
      <c r="A27" s="1"/>
      <c r="B27" s="32" t="s">
        <v>301</v>
      </c>
      <c r="C27" s="31"/>
      <c r="D27" s="2" t="s">
        <v>356</v>
      </c>
      <c r="E27" s="2" t="s">
        <v>338</v>
      </c>
      <c r="F27" s="28"/>
    </row>
    <row r="28" ht="15.75" customHeight="1">
      <c r="A28" s="1"/>
      <c r="B28" s="32" t="s">
        <v>301</v>
      </c>
      <c r="C28" s="31"/>
      <c r="D28" s="2" t="s">
        <v>357</v>
      </c>
      <c r="E28" s="2" t="s">
        <v>341</v>
      </c>
      <c r="F28" s="28"/>
    </row>
    <row r="29" ht="15.75" customHeight="1">
      <c r="A29" s="1"/>
      <c r="B29" s="32" t="s">
        <v>301</v>
      </c>
      <c r="C29" s="31"/>
      <c r="D29" s="2" t="s">
        <v>358</v>
      </c>
      <c r="E29" s="2" t="s">
        <v>344</v>
      </c>
      <c r="F29" s="28"/>
    </row>
    <row r="30" ht="15.75" customHeight="1">
      <c r="A30" s="1" t="s">
        <v>359</v>
      </c>
      <c r="B30" s="32"/>
      <c r="C30" s="31"/>
      <c r="D30" s="2"/>
      <c r="E30" s="2"/>
      <c r="F30" s="28"/>
    </row>
    <row r="31" ht="15.75" customHeight="1">
      <c r="A31" s="1"/>
      <c r="B31" s="32" t="s">
        <v>301</v>
      </c>
      <c r="C31" s="31"/>
      <c r="D31" s="2" t="s">
        <v>360</v>
      </c>
      <c r="E31" s="2" t="s">
        <v>304</v>
      </c>
      <c r="F31" s="28"/>
    </row>
    <row r="32" ht="15.75" customHeight="1">
      <c r="A32" s="1"/>
      <c r="B32" s="32" t="s">
        <v>301</v>
      </c>
      <c r="C32" s="31"/>
      <c r="D32" s="2" t="s">
        <v>361</v>
      </c>
      <c r="E32" s="2" t="s">
        <v>308</v>
      </c>
      <c r="F32" s="28"/>
    </row>
    <row r="33" ht="15.75" customHeight="1">
      <c r="A33" s="1"/>
      <c r="B33" s="32" t="s">
        <v>301</v>
      </c>
      <c r="C33" s="31"/>
      <c r="D33" s="2" t="s">
        <v>362</v>
      </c>
      <c r="E33" s="2" t="s">
        <v>311</v>
      </c>
      <c r="F33" s="28"/>
    </row>
    <row r="34" ht="15.75" customHeight="1">
      <c r="A34" s="1"/>
      <c r="B34" s="34" t="s">
        <v>301</v>
      </c>
      <c r="C34" s="31"/>
      <c r="D34" s="2" t="s">
        <v>363</v>
      </c>
      <c r="E34" s="2" t="s">
        <v>315</v>
      </c>
      <c r="F34" s="28"/>
    </row>
    <row r="35" ht="15.75" customHeight="1">
      <c r="A35" s="1"/>
      <c r="B35" s="34" t="s">
        <v>301</v>
      </c>
      <c r="C35" s="31"/>
      <c r="D35" s="2" t="s">
        <v>364</v>
      </c>
      <c r="E35" s="2" t="s">
        <v>318</v>
      </c>
      <c r="F35" s="28"/>
    </row>
    <row r="36" ht="15.75" customHeight="1">
      <c r="A36" s="1"/>
      <c r="B36" s="32" t="s">
        <v>301</v>
      </c>
      <c r="C36" s="31"/>
      <c r="D36" s="2" t="s">
        <v>365</v>
      </c>
      <c r="E36" s="2" t="s">
        <v>322</v>
      </c>
      <c r="F36" s="28"/>
    </row>
    <row r="37" ht="15.75" customHeight="1">
      <c r="A37" s="1"/>
      <c r="B37" s="32" t="s">
        <v>301</v>
      </c>
      <c r="C37" s="31"/>
      <c r="D37" s="2" t="s">
        <v>366</v>
      </c>
      <c r="E37" s="2" t="s">
        <v>326</v>
      </c>
      <c r="F37" s="28"/>
    </row>
    <row r="38" ht="15.75" customHeight="1">
      <c r="A38" s="1"/>
      <c r="B38" s="32" t="s">
        <v>301</v>
      </c>
      <c r="C38" s="31"/>
      <c r="D38" s="2" t="s">
        <v>367</v>
      </c>
      <c r="E38" s="2" t="s">
        <v>329</v>
      </c>
      <c r="F38" s="28"/>
    </row>
    <row r="39" ht="15.75" customHeight="1">
      <c r="A39" s="1"/>
      <c r="B39" s="32" t="s">
        <v>301</v>
      </c>
      <c r="C39" s="31"/>
      <c r="D39" s="2" t="s">
        <v>368</v>
      </c>
      <c r="E39" s="2" t="s">
        <v>332</v>
      </c>
      <c r="F39" s="28"/>
    </row>
    <row r="40" ht="15.75" customHeight="1">
      <c r="A40" s="1"/>
      <c r="B40" s="32" t="s">
        <v>301</v>
      </c>
      <c r="C40" s="31"/>
      <c r="D40" s="2" t="s">
        <v>369</v>
      </c>
      <c r="E40" s="2" t="s">
        <v>335</v>
      </c>
      <c r="F40" s="28"/>
    </row>
    <row r="41" ht="15.75" customHeight="1">
      <c r="A41" s="1"/>
      <c r="B41" s="32" t="s">
        <v>301</v>
      </c>
      <c r="C41" s="31"/>
      <c r="D41" s="2" t="s">
        <v>370</v>
      </c>
      <c r="E41" s="2" t="s">
        <v>338</v>
      </c>
      <c r="F41" s="28"/>
    </row>
    <row r="42" ht="15.75" customHeight="1">
      <c r="A42" s="1"/>
      <c r="B42" s="32" t="s">
        <v>301</v>
      </c>
      <c r="C42" s="31"/>
      <c r="D42" s="2" t="s">
        <v>371</v>
      </c>
      <c r="E42" s="2" t="s">
        <v>341</v>
      </c>
      <c r="F42" s="28"/>
    </row>
    <row r="43" ht="15.75" customHeight="1">
      <c r="A43" s="1"/>
      <c r="B43" s="32" t="s">
        <v>301</v>
      </c>
      <c r="C43" s="31"/>
      <c r="D43" s="2" t="s">
        <v>372</v>
      </c>
      <c r="E43" s="2" t="s">
        <v>344</v>
      </c>
      <c r="F43" s="28"/>
    </row>
    <row r="44" ht="15.75" customHeight="1">
      <c r="A44" s="1" t="s">
        <v>373</v>
      </c>
      <c r="B44" s="32"/>
      <c r="C44" s="31"/>
      <c r="D44" s="2"/>
      <c r="E44" s="2"/>
      <c r="F44" s="28"/>
    </row>
    <row r="45" ht="15.75" customHeight="1">
      <c r="A45" s="1"/>
      <c r="B45" s="32" t="s">
        <v>301</v>
      </c>
      <c r="C45" s="31"/>
      <c r="D45" s="2" t="s">
        <v>374</v>
      </c>
      <c r="E45" s="2" t="s">
        <v>375</v>
      </c>
      <c r="F45" s="28"/>
    </row>
    <row r="46" ht="15.75" customHeight="1">
      <c r="A46" s="1"/>
      <c r="B46" s="32" t="s">
        <v>301</v>
      </c>
      <c r="C46" s="31"/>
      <c r="D46" s="2" t="s">
        <v>376</v>
      </c>
      <c r="E46" s="2" t="s">
        <v>377</v>
      </c>
      <c r="F46" s="28"/>
    </row>
    <row r="47" ht="15.75" customHeight="1">
      <c r="A47" s="1"/>
      <c r="B47" s="32" t="s">
        <v>301</v>
      </c>
      <c r="C47" s="31"/>
      <c r="D47" s="2" t="s">
        <v>378</v>
      </c>
      <c r="E47" s="2" t="s">
        <v>379</v>
      </c>
      <c r="F47" s="28"/>
    </row>
    <row r="48" ht="15.75" customHeight="1">
      <c r="A48" s="1"/>
      <c r="B48" s="32" t="s">
        <v>301</v>
      </c>
      <c r="C48" s="31"/>
      <c r="D48" s="2" t="s">
        <v>380</v>
      </c>
      <c r="E48" s="2" t="s">
        <v>381</v>
      </c>
      <c r="F48" s="28"/>
    </row>
    <row r="49" ht="15.75" customHeight="1">
      <c r="A49" s="1"/>
      <c r="B49" s="32" t="s">
        <v>301</v>
      </c>
      <c r="C49" s="31"/>
      <c r="D49" s="2" t="s">
        <v>382</v>
      </c>
      <c r="E49" s="2" t="s">
        <v>383</v>
      </c>
      <c r="F49" s="28"/>
    </row>
    <row r="50" ht="15.75" customHeight="1">
      <c r="A50" s="1"/>
      <c r="B50" s="32" t="s">
        <v>301</v>
      </c>
      <c r="C50" s="31"/>
      <c r="D50" s="2" t="s">
        <v>382</v>
      </c>
      <c r="E50" s="2" t="s">
        <v>383</v>
      </c>
      <c r="F50" s="28"/>
    </row>
    <row r="51" ht="15.75" customHeight="1">
      <c r="A51" s="1"/>
      <c r="B51" s="32" t="s">
        <v>301</v>
      </c>
      <c r="C51" s="31"/>
      <c r="D51" s="2" t="s">
        <v>376</v>
      </c>
      <c r="E51" s="2" t="s">
        <v>377</v>
      </c>
      <c r="F51" s="28"/>
    </row>
    <row r="52" ht="15.75" customHeight="1">
      <c r="A52" s="1"/>
      <c r="B52" s="32" t="s">
        <v>301</v>
      </c>
      <c r="C52" s="31"/>
      <c r="D52" s="2" t="s">
        <v>384</v>
      </c>
      <c r="E52" s="2" t="s">
        <v>385</v>
      </c>
      <c r="F52" s="28"/>
    </row>
    <row r="53" ht="15.75" customHeight="1">
      <c r="A53" s="1"/>
      <c r="B53" s="32" t="s">
        <v>301</v>
      </c>
      <c r="C53" s="31"/>
      <c r="D53" s="2" t="s">
        <v>386</v>
      </c>
      <c r="E53" s="2" t="s">
        <v>387</v>
      </c>
      <c r="F53" s="28"/>
    </row>
    <row r="54" ht="15.75" customHeight="1">
      <c r="A54" s="1"/>
      <c r="B54" s="32" t="s">
        <v>301</v>
      </c>
      <c r="C54" s="31"/>
      <c r="D54" s="2" t="s">
        <v>388</v>
      </c>
      <c r="E54" s="2" t="s">
        <v>389</v>
      </c>
      <c r="F54" s="28"/>
    </row>
    <row r="55" ht="15.75" customHeight="1">
      <c r="A55" s="1"/>
      <c r="B55" s="32" t="s">
        <v>301</v>
      </c>
      <c r="C55" s="31"/>
      <c r="D55" s="2" t="s">
        <v>390</v>
      </c>
      <c r="E55" s="2" t="s">
        <v>391</v>
      </c>
      <c r="F55" s="28"/>
    </row>
    <row r="56" ht="15.75" customHeight="1">
      <c r="A56" s="1"/>
      <c r="B56" s="32" t="s">
        <v>301</v>
      </c>
      <c r="C56" s="31"/>
      <c r="D56" s="2" t="s">
        <v>392</v>
      </c>
      <c r="E56" s="2" t="s">
        <v>393</v>
      </c>
      <c r="F56" s="28"/>
    </row>
    <row r="57" ht="15.75" customHeight="1">
      <c r="A57" s="1"/>
      <c r="B57" s="32" t="s">
        <v>301</v>
      </c>
      <c r="C57" s="31"/>
      <c r="D57" s="2" t="s">
        <v>394</v>
      </c>
      <c r="E57" s="2" t="s">
        <v>395</v>
      </c>
      <c r="F57" s="28"/>
    </row>
    <row r="58" ht="15.75" customHeight="1">
      <c r="A58" s="1"/>
      <c r="B58" s="32" t="s">
        <v>301</v>
      </c>
      <c r="C58" s="31"/>
      <c r="D58" s="2" t="s">
        <v>396</v>
      </c>
      <c r="E58" s="2" t="s">
        <v>397</v>
      </c>
      <c r="F58" s="28"/>
    </row>
    <row r="59" ht="15.75" customHeight="1">
      <c r="A59" s="1"/>
      <c r="B59" s="32" t="s">
        <v>301</v>
      </c>
      <c r="C59" s="31"/>
      <c r="D59" s="2" t="s">
        <v>398</v>
      </c>
      <c r="E59" s="2" t="s">
        <v>399</v>
      </c>
      <c r="F59" s="28"/>
    </row>
    <row r="60" ht="15.75" customHeight="1">
      <c r="A60" s="1"/>
      <c r="B60" s="32" t="s">
        <v>301</v>
      </c>
      <c r="C60" s="31"/>
      <c r="D60" s="2" t="s">
        <v>400</v>
      </c>
      <c r="E60" s="2" t="s">
        <v>401</v>
      </c>
      <c r="F60" s="28"/>
    </row>
    <row r="61" ht="15.75" customHeight="1">
      <c r="A61" s="1"/>
      <c r="B61" s="32" t="s">
        <v>301</v>
      </c>
      <c r="C61" s="31"/>
      <c r="D61" s="2" t="s">
        <v>402</v>
      </c>
      <c r="E61" s="2" t="s">
        <v>403</v>
      </c>
      <c r="F61" s="28"/>
    </row>
    <row r="62" ht="15.75" customHeight="1">
      <c r="A62" s="1"/>
      <c r="B62" s="32" t="s">
        <v>301</v>
      </c>
      <c r="C62" s="31"/>
      <c r="D62" s="2" t="s">
        <v>404</v>
      </c>
      <c r="E62" s="2" t="s">
        <v>405</v>
      </c>
      <c r="F62" s="28"/>
    </row>
    <row r="63" ht="15.75" customHeight="1">
      <c r="A63" s="1"/>
      <c r="B63" s="32" t="s">
        <v>301</v>
      </c>
      <c r="C63" s="31"/>
      <c r="D63" s="2" t="s">
        <v>406</v>
      </c>
      <c r="E63" s="2" t="s">
        <v>407</v>
      </c>
      <c r="F63" s="28"/>
    </row>
    <row r="64" ht="15.75" customHeight="1">
      <c r="A64" s="1"/>
      <c r="B64" s="32" t="s">
        <v>301</v>
      </c>
      <c r="C64" s="31"/>
      <c r="D64" s="2" t="s">
        <v>408</v>
      </c>
      <c r="E64" s="2" t="s">
        <v>409</v>
      </c>
      <c r="F64" s="28"/>
    </row>
    <row r="65" ht="15.75" customHeight="1">
      <c r="A65" s="1"/>
      <c r="B65" s="32" t="s">
        <v>301</v>
      </c>
      <c r="C65" s="31"/>
      <c r="D65" s="2" t="s">
        <v>410</v>
      </c>
      <c r="E65" s="2" t="s">
        <v>335</v>
      </c>
      <c r="F65" s="28"/>
    </row>
    <row r="66" ht="15.75" customHeight="1">
      <c r="A66" s="1"/>
      <c r="B66" s="32" t="s">
        <v>301</v>
      </c>
      <c r="C66" s="31"/>
      <c r="D66" s="2" t="s">
        <v>411</v>
      </c>
      <c r="E66" s="2" t="s">
        <v>338</v>
      </c>
      <c r="F66" s="28"/>
    </row>
    <row r="67" ht="15.75" customHeight="1">
      <c r="A67" s="1"/>
      <c r="B67" s="32" t="s">
        <v>301</v>
      </c>
      <c r="C67" s="31"/>
      <c r="D67" s="2" t="s">
        <v>412</v>
      </c>
      <c r="E67" s="2" t="s">
        <v>413</v>
      </c>
      <c r="F67" s="28"/>
    </row>
    <row r="68" ht="15.75" customHeight="1">
      <c r="A68" s="1"/>
      <c r="B68" s="32" t="s">
        <v>301</v>
      </c>
      <c r="C68" s="31"/>
      <c r="D68" s="2" t="s">
        <v>414</v>
      </c>
      <c r="E68" s="2" t="s">
        <v>415</v>
      </c>
      <c r="F68" s="28"/>
    </row>
    <row r="69" ht="15.75" customHeight="1">
      <c r="A69" s="1"/>
      <c r="B69" s="32" t="s">
        <v>301</v>
      </c>
      <c r="C69" s="31"/>
      <c r="D69" s="2" t="s">
        <v>416</v>
      </c>
      <c r="E69" s="2" t="s">
        <v>417</v>
      </c>
      <c r="F69" s="28"/>
    </row>
    <row r="70" ht="15.75" customHeight="1">
      <c r="A70" s="1"/>
      <c r="B70" s="32" t="s">
        <v>301</v>
      </c>
      <c r="C70" s="31"/>
      <c r="D70" s="2" t="s">
        <v>418</v>
      </c>
      <c r="E70" s="2" t="s">
        <v>419</v>
      </c>
      <c r="F70" s="28"/>
    </row>
    <row r="71" ht="15.75" customHeight="1">
      <c r="A71" s="1"/>
      <c r="B71" s="32" t="s">
        <v>301</v>
      </c>
      <c r="C71" s="31"/>
      <c r="D71" s="2" t="s">
        <v>420</v>
      </c>
      <c r="E71" s="2" t="s">
        <v>421</v>
      </c>
      <c r="F71" s="28"/>
    </row>
    <row r="72" ht="15.75" customHeight="1">
      <c r="A72" s="1"/>
      <c r="B72" s="32" t="s">
        <v>301</v>
      </c>
      <c r="C72" s="31"/>
      <c r="D72" s="2" t="s">
        <v>422</v>
      </c>
      <c r="E72" s="2" t="s">
        <v>423</v>
      </c>
      <c r="F72" s="28"/>
    </row>
    <row r="73" ht="15.75" customHeight="1">
      <c r="A73" s="1"/>
      <c r="B73" s="32" t="s">
        <v>301</v>
      </c>
      <c r="C73" s="31"/>
      <c r="D73" s="2" t="s">
        <v>424</v>
      </c>
      <c r="E73" s="2" t="s">
        <v>425</v>
      </c>
      <c r="F73" s="28"/>
    </row>
    <row r="74" ht="15.75" customHeight="1">
      <c r="A74" s="1"/>
      <c r="B74" s="32" t="s">
        <v>301</v>
      </c>
      <c r="C74" s="31"/>
      <c r="D74" s="2" t="s">
        <v>426</v>
      </c>
      <c r="E74" s="2" t="s">
        <v>427</v>
      </c>
      <c r="F74" s="28"/>
    </row>
    <row r="75" ht="15.75" customHeight="1">
      <c r="A75" s="1"/>
      <c r="B75" s="32" t="s">
        <v>301</v>
      </c>
      <c r="C75" s="31"/>
      <c r="D75" s="2" t="s">
        <v>428</v>
      </c>
      <c r="E75" s="2" t="s">
        <v>344</v>
      </c>
      <c r="F75" s="28"/>
    </row>
    <row r="76" ht="15.75" customHeight="1">
      <c r="A76" s="1" t="s">
        <v>429</v>
      </c>
      <c r="B76" s="32"/>
      <c r="C76" s="31"/>
      <c r="D76" s="2"/>
      <c r="E76" s="2"/>
      <c r="F76" s="28"/>
    </row>
    <row r="77" ht="15.75" customHeight="1">
      <c r="A77" s="1"/>
      <c r="B77" s="32" t="s">
        <v>301</v>
      </c>
      <c r="C77" s="31"/>
      <c r="D77" s="2" t="s">
        <v>430</v>
      </c>
      <c r="E77" s="2" t="s">
        <v>375</v>
      </c>
      <c r="F77" s="28"/>
    </row>
    <row r="78" ht="15.75" customHeight="1">
      <c r="A78" s="1"/>
      <c r="B78" s="32" t="s">
        <v>301</v>
      </c>
      <c r="C78" s="31"/>
      <c r="D78" s="2" t="s">
        <v>431</v>
      </c>
      <c r="E78" s="2" t="s">
        <v>377</v>
      </c>
      <c r="F78" s="28"/>
    </row>
    <row r="79" ht="15.75" customHeight="1">
      <c r="A79" s="1"/>
      <c r="B79" s="32" t="s">
        <v>301</v>
      </c>
      <c r="C79" s="31"/>
      <c r="D79" s="2" t="s">
        <v>432</v>
      </c>
      <c r="E79" s="2" t="s">
        <v>379</v>
      </c>
      <c r="F79" s="28"/>
    </row>
    <row r="80" ht="15.75" customHeight="1">
      <c r="A80" s="1"/>
      <c r="B80" s="32" t="s">
        <v>301</v>
      </c>
      <c r="C80" s="31"/>
      <c r="D80" s="2" t="s">
        <v>433</v>
      </c>
      <c r="E80" s="2" t="s">
        <v>381</v>
      </c>
      <c r="F80" s="28"/>
    </row>
    <row r="81" ht="15.75" customHeight="1">
      <c r="A81" s="1"/>
      <c r="B81" s="32" t="s">
        <v>301</v>
      </c>
      <c r="C81" s="31"/>
      <c r="D81" s="2" t="s">
        <v>434</v>
      </c>
      <c r="E81" s="2" t="s">
        <v>383</v>
      </c>
      <c r="F81" s="28"/>
    </row>
    <row r="82" ht="15.75" customHeight="1">
      <c r="A82" s="1"/>
      <c r="B82" s="32" t="s">
        <v>301</v>
      </c>
      <c r="C82" s="31"/>
      <c r="D82" s="2" t="s">
        <v>434</v>
      </c>
      <c r="E82" s="2" t="s">
        <v>383</v>
      </c>
      <c r="F82" s="28"/>
    </row>
    <row r="83" ht="15.75" customHeight="1">
      <c r="A83" s="1"/>
      <c r="B83" s="32" t="s">
        <v>301</v>
      </c>
      <c r="C83" s="31"/>
      <c r="D83" s="2" t="s">
        <v>431</v>
      </c>
      <c r="E83" s="2" t="s">
        <v>377</v>
      </c>
      <c r="F83" s="28"/>
    </row>
    <row r="84" ht="15.75" customHeight="1">
      <c r="A84" s="1"/>
      <c r="B84" s="32" t="s">
        <v>301</v>
      </c>
      <c r="C84" s="31"/>
      <c r="D84" s="2" t="s">
        <v>435</v>
      </c>
      <c r="E84" s="2" t="s">
        <v>385</v>
      </c>
      <c r="F84" s="28"/>
    </row>
    <row r="85" ht="15.75" customHeight="1">
      <c r="A85" s="1"/>
      <c r="B85" s="32" t="s">
        <v>301</v>
      </c>
      <c r="C85" s="31"/>
      <c r="D85" s="2" t="s">
        <v>436</v>
      </c>
      <c r="E85" s="2" t="s">
        <v>387</v>
      </c>
      <c r="F85" s="28"/>
    </row>
    <row r="86" ht="15.75" customHeight="1">
      <c r="A86" s="1"/>
      <c r="B86" s="32" t="s">
        <v>301</v>
      </c>
      <c r="C86" s="31"/>
      <c r="D86" s="2" t="s">
        <v>437</v>
      </c>
      <c r="E86" s="2" t="s">
        <v>389</v>
      </c>
      <c r="F86" s="28"/>
    </row>
    <row r="87" ht="15.75" customHeight="1">
      <c r="A87" s="1"/>
      <c r="B87" s="32" t="s">
        <v>301</v>
      </c>
      <c r="C87" s="31"/>
      <c r="D87" s="2" t="s">
        <v>438</v>
      </c>
      <c r="E87" s="2" t="s">
        <v>391</v>
      </c>
      <c r="F87" s="28"/>
    </row>
    <row r="88" ht="15.75" customHeight="1">
      <c r="A88" s="1"/>
      <c r="B88" s="32" t="s">
        <v>301</v>
      </c>
      <c r="C88" s="31"/>
      <c r="D88" s="2" t="s">
        <v>439</v>
      </c>
      <c r="E88" s="2" t="s">
        <v>393</v>
      </c>
      <c r="F88" s="28"/>
    </row>
    <row r="89" ht="15.75" customHeight="1">
      <c r="A89" s="1"/>
      <c r="B89" s="32" t="s">
        <v>301</v>
      </c>
      <c r="C89" s="31"/>
      <c r="D89" s="2" t="s">
        <v>440</v>
      </c>
      <c r="E89" s="2" t="s">
        <v>395</v>
      </c>
      <c r="F89" s="28"/>
    </row>
    <row r="90" ht="15.75" customHeight="1">
      <c r="A90" s="1"/>
      <c r="B90" s="32" t="s">
        <v>301</v>
      </c>
      <c r="C90" s="31"/>
      <c r="D90" s="2" t="s">
        <v>441</v>
      </c>
      <c r="E90" s="2" t="s">
        <v>397</v>
      </c>
      <c r="F90" s="28"/>
    </row>
    <row r="91" ht="15.75" customHeight="1">
      <c r="A91" s="1"/>
      <c r="B91" s="32" t="s">
        <v>301</v>
      </c>
      <c r="C91" s="31"/>
      <c r="D91" s="2" t="s">
        <v>442</v>
      </c>
      <c r="E91" s="2" t="s">
        <v>399</v>
      </c>
      <c r="F91" s="28"/>
    </row>
    <row r="92" ht="15.75" customHeight="1">
      <c r="A92" s="1"/>
      <c r="B92" s="32" t="s">
        <v>301</v>
      </c>
      <c r="C92" s="31"/>
      <c r="D92" s="2" t="s">
        <v>443</v>
      </c>
      <c r="E92" s="2" t="s">
        <v>401</v>
      </c>
      <c r="F92" s="28"/>
    </row>
    <row r="93" ht="15.75" customHeight="1">
      <c r="A93" s="1"/>
      <c r="B93" s="32" t="s">
        <v>301</v>
      </c>
      <c r="C93" s="31"/>
      <c r="D93" s="2" t="s">
        <v>444</v>
      </c>
      <c r="E93" s="2" t="s">
        <v>403</v>
      </c>
      <c r="F93" s="28"/>
    </row>
    <row r="94" ht="15.75" customHeight="1">
      <c r="A94" s="1"/>
      <c r="B94" s="32" t="s">
        <v>301</v>
      </c>
      <c r="C94" s="31"/>
      <c r="D94" s="2" t="s">
        <v>445</v>
      </c>
      <c r="E94" s="2" t="s">
        <v>405</v>
      </c>
      <c r="F94" s="28"/>
    </row>
    <row r="95" ht="15.75" customHeight="1">
      <c r="A95" s="1"/>
      <c r="B95" s="32" t="s">
        <v>301</v>
      </c>
      <c r="C95" s="31"/>
      <c r="D95" s="2" t="s">
        <v>446</v>
      </c>
      <c r="E95" s="2" t="s">
        <v>407</v>
      </c>
      <c r="F95" s="28"/>
    </row>
    <row r="96" ht="15.75" customHeight="1">
      <c r="A96" s="1"/>
      <c r="B96" s="32" t="s">
        <v>301</v>
      </c>
      <c r="C96" s="31"/>
      <c r="D96" s="2" t="s">
        <v>447</v>
      </c>
      <c r="E96" s="2" t="s">
        <v>409</v>
      </c>
      <c r="F96" s="28"/>
    </row>
    <row r="97" ht="15.75" customHeight="1">
      <c r="A97" s="1"/>
      <c r="B97" s="32" t="s">
        <v>301</v>
      </c>
      <c r="C97" s="31"/>
      <c r="D97" s="2" t="s">
        <v>448</v>
      </c>
      <c r="E97" s="2" t="s">
        <v>335</v>
      </c>
      <c r="F97" s="28"/>
    </row>
    <row r="98" ht="15.75" customHeight="1">
      <c r="A98" s="1"/>
      <c r="B98" s="32" t="s">
        <v>301</v>
      </c>
      <c r="C98" s="31"/>
      <c r="D98" s="2" t="s">
        <v>449</v>
      </c>
      <c r="E98" s="2" t="s">
        <v>338</v>
      </c>
      <c r="F98" s="28"/>
    </row>
    <row r="99" ht="15.75" customHeight="1">
      <c r="A99" s="1"/>
      <c r="B99" s="32" t="s">
        <v>301</v>
      </c>
      <c r="C99" s="31"/>
      <c r="D99" s="2" t="s">
        <v>450</v>
      </c>
      <c r="E99" s="2" t="s">
        <v>413</v>
      </c>
      <c r="F99" s="28"/>
    </row>
    <row r="100" ht="15.75" customHeight="1">
      <c r="A100" s="1"/>
      <c r="B100" s="32" t="s">
        <v>301</v>
      </c>
      <c r="C100" s="31"/>
      <c r="D100" s="2" t="s">
        <v>451</v>
      </c>
      <c r="E100" s="2" t="s">
        <v>415</v>
      </c>
      <c r="F100" s="28"/>
    </row>
    <row r="101" ht="15.75" customHeight="1">
      <c r="A101" s="1"/>
      <c r="B101" s="32" t="s">
        <v>301</v>
      </c>
      <c r="C101" s="31"/>
      <c r="D101" s="2" t="s">
        <v>452</v>
      </c>
      <c r="E101" s="2" t="s">
        <v>417</v>
      </c>
      <c r="F101" s="28"/>
    </row>
    <row r="102" ht="15.75" customHeight="1">
      <c r="A102" s="1"/>
      <c r="B102" s="32" t="s">
        <v>301</v>
      </c>
      <c r="C102" s="31"/>
      <c r="D102" s="2" t="s">
        <v>453</v>
      </c>
      <c r="E102" s="2" t="s">
        <v>419</v>
      </c>
      <c r="F102" s="28"/>
    </row>
    <row r="103" ht="15.75" customHeight="1">
      <c r="A103" s="1"/>
      <c r="B103" s="32" t="s">
        <v>301</v>
      </c>
      <c r="C103" s="31"/>
      <c r="D103" s="2" t="s">
        <v>454</v>
      </c>
      <c r="E103" s="2" t="s">
        <v>421</v>
      </c>
      <c r="F103" s="28"/>
    </row>
    <row r="104" ht="15.75" customHeight="1">
      <c r="A104" s="1"/>
      <c r="B104" s="32" t="s">
        <v>301</v>
      </c>
      <c r="C104" s="31"/>
      <c r="D104" s="2" t="s">
        <v>455</v>
      </c>
      <c r="E104" s="2" t="s">
        <v>423</v>
      </c>
      <c r="F104" s="28"/>
    </row>
    <row r="105" ht="15.75" customHeight="1">
      <c r="A105" s="1"/>
      <c r="B105" s="32" t="s">
        <v>301</v>
      </c>
      <c r="C105" s="31"/>
      <c r="D105" s="2" t="s">
        <v>456</v>
      </c>
      <c r="E105" s="2" t="s">
        <v>425</v>
      </c>
      <c r="F105" s="28"/>
    </row>
    <row r="106" ht="15.75" customHeight="1">
      <c r="A106" s="1"/>
      <c r="B106" s="32" t="s">
        <v>301</v>
      </c>
      <c r="C106" s="31"/>
      <c r="D106" s="2" t="s">
        <v>457</v>
      </c>
      <c r="E106" s="2" t="s">
        <v>427</v>
      </c>
      <c r="F106" s="28"/>
    </row>
    <row r="107" ht="15.75" customHeight="1">
      <c r="A107" s="1"/>
      <c r="B107" s="32" t="s">
        <v>301</v>
      </c>
      <c r="C107" s="31"/>
      <c r="D107" s="2" t="s">
        <v>458</v>
      </c>
      <c r="E107" s="2" t="s">
        <v>344</v>
      </c>
      <c r="F107" s="28"/>
    </row>
    <row r="108" ht="15.75" customHeight="1">
      <c r="A108" s="1" t="s">
        <v>459</v>
      </c>
      <c r="B108" s="32"/>
      <c r="C108" s="31"/>
      <c r="D108" s="2"/>
      <c r="E108" s="2"/>
      <c r="F108" s="28"/>
    </row>
    <row r="109" ht="15.75" customHeight="1">
      <c r="A109" s="1"/>
      <c r="B109" s="32" t="s">
        <v>301</v>
      </c>
      <c r="C109" s="31"/>
      <c r="D109" s="2" t="s">
        <v>460</v>
      </c>
      <c r="E109" s="2" t="s">
        <v>461</v>
      </c>
      <c r="F109" s="28"/>
    </row>
    <row r="110" ht="15.75" customHeight="1">
      <c r="A110" s="1"/>
      <c r="B110" s="32" t="s">
        <v>301</v>
      </c>
      <c r="C110" s="31"/>
      <c r="D110" s="2" t="s">
        <v>462</v>
      </c>
      <c r="E110" s="2" t="s">
        <v>463</v>
      </c>
      <c r="F110" s="28"/>
    </row>
    <row r="111" ht="15.75" customHeight="1">
      <c r="A111" s="1"/>
      <c r="B111" s="32" t="s">
        <v>301</v>
      </c>
      <c r="C111" s="31"/>
      <c r="D111" s="2" t="s">
        <v>464</v>
      </c>
      <c r="E111" s="2" t="s">
        <v>465</v>
      </c>
      <c r="F111" s="28"/>
    </row>
    <row r="112" ht="15.75" customHeight="1">
      <c r="A112" s="1"/>
      <c r="B112" s="32" t="s">
        <v>301</v>
      </c>
      <c r="C112" s="31"/>
      <c r="D112" s="2" t="s">
        <v>466</v>
      </c>
      <c r="E112" s="2" t="s">
        <v>467</v>
      </c>
      <c r="F112" s="28"/>
    </row>
    <row r="113" ht="15.75" customHeight="1">
      <c r="A113" s="1"/>
      <c r="B113" s="32" t="s">
        <v>301</v>
      </c>
      <c r="C113" s="31"/>
      <c r="D113" s="2" t="s">
        <v>468</v>
      </c>
      <c r="E113" s="2" t="s">
        <v>469</v>
      </c>
      <c r="F113" s="28"/>
    </row>
    <row r="114" ht="15.75" customHeight="1">
      <c r="A114" s="1"/>
      <c r="B114" s="32" t="s">
        <v>301</v>
      </c>
      <c r="C114" s="31"/>
      <c r="D114" s="2" t="s">
        <v>470</v>
      </c>
      <c r="E114" s="2" t="s">
        <v>471</v>
      </c>
      <c r="F114" s="28"/>
    </row>
    <row r="115" ht="15.75" customHeight="1">
      <c r="A115" s="1"/>
      <c r="B115" s="32" t="s">
        <v>301</v>
      </c>
      <c r="C115" s="31"/>
      <c r="D115" s="2" t="s">
        <v>472</v>
      </c>
      <c r="E115" s="2" t="s">
        <v>473</v>
      </c>
      <c r="F115" s="28"/>
    </row>
    <row r="116" ht="15.75" customHeight="1">
      <c r="A116" s="1"/>
      <c r="B116" s="32" t="s">
        <v>301</v>
      </c>
      <c r="C116" s="31"/>
      <c r="D116" s="2" t="s">
        <v>474</v>
      </c>
      <c r="E116" s="2" t="s">
        <v>475</v>
      </c>
      <c r="F116" s="28"/>
    </row>
    <row r="117" ht="15.75" customHeight="1">
      <c r="A117" s="1"/>
      <c r="B117" s="32" t="s">
        <v>301</v>
      </c>
      <c r="C117" s="31"/>
      <c r="D117" s="2" t="s">
        <v>476</v>
      </c>
      <c r="E117" s="2" t="s">
        <v>477</v>
      </c>
      <c r="F117" s="28"/>
    </row>
    <row r="118" ht="15.75" customHeight="1">
      <c r="A118" s="1"/>
      <c r="B118" s="32" t="s">
        <v>301</v>
      </c>
      <c r="C118" s="31"/>
      <c r="D118" s="2" t="s">
        <v>478</v>
      </c>
      <c r="E118" s="2" t="s">
        <v>479</v>
      </c>
      <c r="F118" s="28"/>
    </row>
    <row r="119" ht="15.75" customHeight="1">
      <c r="A119" s="1"/>
      <c r="B119" s="32" t="s">
        <v>301</v>
      </c>
      <c r="C119" s="31"/>
      <c r="D119" s="2" t="s">
        <v>480</v>
      </c>
      <c r="E119" s="2" t="s">
        <v>481</v>
      </c>
      <c r="F119" s="28"/>
    </row>
    <row r="120" ht="15.75" customHeight="1">
      <c r="A120" s="1"/>
      <c r="B120" s="32" t="s">
        <v>301</v>
      </c>
      <c r="C120" s="31"/>
      <c r="D120" s="2" t="s">
        <v>482</v>
      </c>
      <c r="E120" s="2" t="s">
        <v>483</v>
      </c>
      <c r="F120" s="28"/>
    </row>
    <row r="121" ht="15.75" customHeight="1">
      <c r="A121" s="1"/>
      <c r="B121" s="32" t="s">
        <v>301</v>
      </c>
      <c r="C121" s="31"/>
      <c r="D121" s="2" t="s">
        <v>484</v>
      </c>
      <c r="E121" s="2" t="s">
        <v>485</v>
      </c>
      <c r="F121" s="28"/>
    </row>
    <row r="122" ht="15.75" customHeight="1">
      <c r="A122" s="1"/>
      <c r="B122" s="32" t="s">
        <v>301</v>
      </c>
      <c r="C122" s="31"/>
      <c r="D122" s="2" t="s">
        <v>486</v>
      </c>
      <c r="E122" s="2" t="s">
        <v>487</v>
      </c>
      <c r="F122" s="28"/>
    </row>
    <row r="123" ht="15.75" customHeight="1">
      <c r="A123" s="1"/>
      <c r="B123" s="32" t="s">
        <v>301</v>
      </c>
      <c r="C123" s="31"/>
      <c r="D123" s="2" t="s">
        <v>488</v>
      </c>
      <c r="E123" s="2" t="s">
        <v>489</v>
      </c>
      <c r="F123" s="28"/>
    </row>
    <row r="124" ht="15.75" customHeight="1">
      <c r="A124" s="1"/>
      <c r="B124" s="32" t="s">
        <v>301</v>
      </c>
      <c r="C124" s="31"/>
      <c r="D124" s="2" t="s">
        <v>490</v>
      </c>
      <c r="E124" s="2" t="s">
        <v>491</v>
      </c>
      <c r="F124" s="28"/>
    </row>
    <row r="125" ht="15.75" customHeight="1">
      <c r="A125" s="1"/>
      <c r="B125" s="32" t="s">
        <v>301</v>
      </c>
      <c r="C125" s="31"/>
      <c r="D125" s="2" t="s">
        <v>492</v>
      </c>
      <c r="E125" s="2" t="s">
        <v>493</v>
      </c>
      <c r="F125" s="28"/>
    </row>
    <row r="126" ht="15.75" customHeight="1">
      <c r="A126" s="1"/>
      <c r="B126" s="32" t="s">
        <v>301</v>
      </c>
      <c r="C126" s="31"/>
      <c r="D126" s="2" t="s">
        <v>494</v>
      </c>
      <c r="E126" s="2" t="s">
        <v>495</v>
      </c>
      <c r="F126" s="28"/>
    </row>
    <row r="127" ht="15.75" customHeight="1">
      <c r="A127" s="1"/>
      <c r="B127" s="32" t="s">
        <v>301</v>
      </c>
      <c r="C127" s="31"/>
      <c r="D127" s="2" t="s">
        <v>496</v>
      </c>
      <c r="E127" s="2" t="s">
        <v>497</v>
      </c>
      <c r="F127" s="28"/>
    </row>
    <row r="128" ht="15.75" customHeight="1">
      <c r="A128" s="1"/>
      <c r="B128" s="32" t="s">
        <v>301</v>
      </c>
      <c r="C128" s="31"/>
      <c r="D128" s="2" t="s">
        <v>498</v>
      </c>
      <c r="E128" s="2" t="s">
        <v>499</v>
      </c>
      <c r="F128" s="28"/>
    </row>
    <row r="129" ht="15.75" customHeight="1">
      <c r="A129" s="1"/>
      <c r="B129" s="32" t="s">
        <v>301</v>
      </c>
      <c r="C129" s="31"/>
      <c r="D129" s="2" t="s">
        <v>500</v>
      </c>
      <c r="E129" s="2" t="s">
        <v>501</v>
      </c>
      <c r="F129" s="28"/>
    </row>
    <row r="130" ht="15.75" customHeight="1">
      <c r="A130" s="1"/>
      <c r="B130" s="32" t="s">
        <v>301</v>
      </c>
      <c r="C130" s="31"/>
      <c r="D130" s="2" t="s">
        <v>502</v>
      </c>
      <c r="E130" s="2" t="s">
        <v>503</v>
      </c>
      <c r="F130" s="28"/>
    </row>
    <row r="131" ht="15.75" customHeight="1">
      <c r="A131" s="1"/>
      <c r="B131" s="32" t="s">
        <v>301</v>
      </c>
      <c r="C131" s="31"/>
      <c r="D131" s="2" t="s">
        <v>504</v>
      </c>
      <c r="E131" s="2" t="s">
        <v>505</v>
      </c>
      <c r="F131" s="28"/>
    </row>
    <row r="132" ht="15.75" customHeight="1">
      <c r="A132" s="1"/>
      <c r="B132" s="32" t="s">
        <v>301</v>
      </c>
      <c r="C132" s="31"/>
      <c r="D132" s="2" t="s">
        <v>506</v>
      </c>
      <c r="E132" s="2" t="s">
        <v>507</v>
      </c>
      <c r="F132" s="28"/>
    </row>
    <row r="133" ht="15.75" customHeight="1">
      <c r="A133" s="1"/>
      <c r="B133" s="32" t="s">
        <v>301</v>
      </c>
      <c r="C133" s="31"/>
      <c r="D133" s="2" t="s">
        <v>508</v>
      </c>
      <c r="E133" s="2" t="s">
        <v>509</v>
      </c>
      <c r="F133" s="28"/>
    </row>
    <row r="134" ht="15.75" customHeight="1">
      <c r="A134" s="1"/>
      <c r="B134" s="32" t="s">
        <v>301</v>
      </c>
      <c r="C134" s="31"/>
      <c r="D134" s="2" t="s">
        <v>510</v>
      </c>
      <c r="E134" s="2" t="s">
        <v>511</v>
      </c>
      <c r="F134" s="28"/>
    </row>
    <row r="135" ht="15.75" customHeight="1">
      <c r="A135" s="1"/>
      <c r="B135" s="32" t="s">
        <v>301</v>
      </c>
      <c r="C135" s="31"/>
      <c r="D135" s="2" t="s">
        <v>512</v>
      </c>
      <c r="E135" s="2" t="s">
        <v>513</v>
      </c>
      <c r="F135" s="28"/>
    </row>
    <row r="136" ht="15.75" customHeight="1">
      <c r="A136" s="1"/>
      <c r="B136" s="32" t="s">
        <v>301</v>
      </c>
      <c r="C136" s="31"/>
      <c r="D136" s="2" t="s">
        <v>514</v>
      </c>
      <c r="E136" s="2" t="s">
        <v>515</v>
      </c>
      <c r="F136" s="28"/>
    </row>
    <row r="137" ht="15.75" customHeight="1">
      <c r="A137" s="1"/>
      <c r="B137" s="32" t="s">
        <v>301</v>
      </c>
      <c r="C137" s="31"/>
      <c r="D137" s="2" t="s">
        <v>516</v>
      </c>
      <c r="E137" s="2" t="s">
        <v>517</v>
      </c>
      <c r="F137" s="28"/>
    </row>
    <row r="138" ht="15.75" customHeight="1">
      <c r="A138" s="1"/>
      <c r="B138" s="32" t="s">
        <v>301</v>
      </c>
      <c r="C138" s="31"/>
      <c r="D138" s="2" t="s">
        <v>518</v>
      </c>
      <c r="E138" s="2" t="s">
        <v>519</v>
      </c>
      <c r="F138" s="28"/>
    </row>
    <row r="139" ht="15.75" customHeight="1">
      <c r="A139" s="1"/>
      <c r="B139" s="32" t="s">
        <v>301</v>
      </c>
      <c r="C139" s="31"/>
      <c r="D139" s="2" t="s">
        <v>520</v>
      </c>
      <c r="E139" s="2" t="s">
        <v>521</v>
      </c>
      <c r="F139" s="28"/>
    </row>
    <row r="140" ht="15.75" customHeight="1">
      <c r="A140" s="1"/>
      <c r="B140" s="32" t="s">
        <v>301</v>
      </c>
      <c r="C140" s="31"/>
      <c r="D140" s="2" t="s">
        <v>522</v>
      </c>
      <c r="E140" s="2" t="s">
        <v>523</v>
      </c>
      <c r="F140" s="28"/>
    </row>
    <row r="141" ht="15.75" customHeight="1">
      <c r="A141" s="1"/>
      <c r="B141" s="32" t="s">
        <v>301</v>
      </c>
      <c r="C141" s="31"/>
      <c r="D141" s="2" t="s">
        <v>524</v>
      </c>
      <c r="E141" s="2" t="s">
        <v>525</v>
      </c>
      <c r="F141" s="28"/>
    </row>
    <row r="142" ht="15.75" customHeight="1">
      <c r="A142" s="1"/>
      <c r="B142" s="32" t="s">
        <v>301</v>
      </c>
      <c r="C142" s="31"/>
      <c r="D142" s="2" t="s">
        <v>526</v>
      </c>
      <c r="E142" s="2" t="s">
        <v>527</v>
      </c>
      <c r="F142" s="28"/>
    </row>
    <row r="143" ht="15.75" customHeight="1">
      <c r="A143" s="1"/>
      <c r="B143" s="32" t="s">
        <v>301</v>
      </c>
      <c r="C143" s="31"/>
      <c r="D143" s="2" t="s">
        <v>528</v>
      </c>
      <c r="E143" s="2" t="s">
        <v>529</v>
      </c>
      <c r="F143" s="28"/>
    </row>
    <row r="144" ht="15.75" customHeight="1">
      <c r="A144" s="1"/>
      <c r="B144" s="32" t="s">
        <v>301</v>
      </c>
      <c r="C144" s="31"/>
      <c r="D144" s="2" t="s">
        <v>530</v>
      </c>
      <c r="E144" s="2" t="s">
        <v>531</v>
      </c>
      <c r="F144" s="28"/>
    </row>
    <row r="145" ht="15.75" customHeight="1">
      <c r="A145" s="1"/>
      <c r="B145" s="32" t="s">
        <v>301</v>
      </c>
      <c r="C145" s="31"/>
      <c r="D145" s="2" t="s">
        <v>532</v>
      </c>
      <c r="E145" s="2" t="s">
        <v>533</v>
      </c>
      <c r="F145" s="28"/>
    </row>
    <row r="146" ht="15.75" customHeight="1">
      <c r="A146" s="1"/>
      <c r="B146" s="32" t="s">
        <v>301</v>
      </c>
      <c r="C146" s="31"/>
      <c r="D146" s="2" t="s">
        <v>534</v>
      </c>
      <c r="E146" s="2" t="s">
        <v>535</v>
      </c>
      <c r="F146" s="28"/>
    </row>
    <row r="147" ht="15.75" customHeight="1">
      <c r="A147" s="1"/>
      <c r="B147" s="32" t="s">
        <v>301</v>
      </c>
      <c r="C147" s="31"/>
      <c r="D147" s="2" t="s">
        <v>536</v>
      </c>
      <c r="E147" s="2" t="s">
        <v>537</v>
      </c>
      <c r="F147" s="28"/>
    </row>
    <row r="148" ht="15.75" customHeight="1">
      <c r="A148" s="1"/>
      <c r="B148" s="32" t="s">
        <v>301</v>
      </c>
      <c r="C148" s="31"/>
      <c r="D148" s="2" t="s">
        <v>538</v>
      </c>
      <c r="E148" s="2" t="s">
        <v>539</v>
      </c>
      <c r="F148" s="28"/>
    </row>
    <row r="149" ht="15.75" customHeight="1">
      <c r="A149" s="1"/>
      <c r="B149" s="32" t="s">
        <v>301</v>
      </c>
      <c r="C149" s="31"/>
      <c r="D149" s="2" t="s">
        <v>540</v>
      </c>
      <c r="E149" s="2" t="s">
        <v>541</v>
      </c>
      <c r="F149" s="28"/>
    </row>
    <row r="150" ht="15.75" customHeight="1">
      <c r="A150" s="1"/>
      <c r="B150" s="32" t="s">
        <v>301</v>
      </c>
      <c r="C150" s="31"/>
      <c r="D150" s="2" t="s">
        <v>542</v>
      </c>
      <c r="E150" s="2" t="s">
        <v>543</v>
      </c>
      <c r="F150" s="28"/>
    </row>
    <row r="151" ht="15.75" customHeight="1">
      <c r="A151" s="1"/>
      <c r="B151" s="32" t="s">
        <v>301</v>
      </c>
      <c r="C151" s="31"/>
      <c r="D151" s="2" t="s">
        <v>544</v>
      </c>
      <c r="E151" s="2" t="s">
        <v>545</v>
      </c>
      <c r="F151" s="28"/>
    </row>
    <row r="152" ht="15.75" customHeight="1">
      <c r="A152" s="1"/>
      <c r="B152" s="32" t="s">
        <v>301</v>
      </c>
      <c r="C152" s="31"/>
      <c r="D152" s="2" t="s">
        <v>546</v>
      </c>
      <c r="E152" s="2" t="s">
        <v>547</v>
      </c>
      <c r="F152" s="28"/>
    </row>
    <row r="153" ht="15.75" customHeight="1">
      <c r="A153" s="1"/>
      <c r="B153" s="32" t="s">
        <v>301</v>
      </c>
      <c r="C153" s="31"/>
      <c r="D153" s="2" t="s">
        <v>548</v>
      </c>
      <c r="E153" s="2" t="s">
        <v>549</v>
      </c>
      <c r="F153" s="28"/>
    </row>
    <row r="154" ht="15.75" customHeight="1">
      <c r="A154" s="1"/>
      <c r="B154" s="32" t="s">
        <v>301</v>
      </c>
      <c r="C154" s="31"/>
      <c r="D154" s="2" t="s">
        <v>550</v>
      </c>
      <c r="E154" s="2" t="s">
        <v>551</v>
      </c>
      <c r="F154" s="28"/>
    </row>
    <row r="155" ht="15.75" customHeight="1">
      <c r="A155" s="1"/>
      <c r="B155" s="32" t="s">
        <v>301</v>
      </c>
      <c r="C155" s="31"/>
      <c r="D155" s="2" t="s">
        <v>552</v>
      </c>
      <c r="E155" s="2" t="s">
        <v>553</v>
      </c>
      <c r="F155" s="28"/>
    </row>
    <row r="156" ht="15.75" customHeight="1">
      <c r="A156" s="1"/>
      <c r="B156" s="32" t="s">
        <v>301</v>
      </c>
      <c r="C156" s="31"/>
      <c r="D156" s="2" t="s">
        <v>554</v>
      </c>
      <c r="E156" s="2" t="s">
        <v>555</v>
      </c>
      <c r="F156" s="28"/>
    </row>
    <row r="157" ht="15.75" customHeight="1">
      <c r="A157" s="1" t="s">
        <v>556</v>
      </c>
      <c r="B157" s="32"/>
      <c r="C157" s="31"/>
      <c r="D157" s="2"/>
      <c r="E157" s="2"/>
      <c r="F157" s="28"/>
    </row>
    <row r="158" ht="15.75" customHeight="1">
      <c r="A158" s="1"/>
      <c r="B158" s="32" t="s">
        <v>301</v>
      </c>
      <c r="C158" s="31"/>
      <c r="D158" s="2" t="s">
        <v>557</v>
      </c>
      <c r="E158" s="2" t="s">
        <v>558</v>
      </c>
      <c r="F158" s="28"/>
    </row>
    <row r="159" ht="15.75" customHeight="1">
      <c r="A159" s="1" t="s">
        <v>559</v>
      </c>
      <c r="B159" s="32"/>
      <c r="C159" s="31"/>
      <c r="D159" s="2"/>
      <c r="E159" s="2"/>
      <c r="F159" s="28"/>
    </row>
    <row r="160" ht="15.75" customHeight="1">
      <c r="A160" s="1"/>
      <c r="B160" s="32" t="s">
        <v>301</v>
      </c>
      <c r="C160" s="31"/>
      <c r="D160" s="2" t="s">
        <v>560</v>
      </c>
      <c r="E160" s="2" t="s">
        <v>561</v>
      </c>
      <c r="F160" s="28"/>
    </row>
    <row r="161" ht="15.75" customHeight="1">
      <c r="A161" s="1"/>
      <c r="B161" s="32" t="s">
        <v>301</v>
      </c>
      <c r="C161" s="31"/>
      <c r="D161" s="2" t="s">
        <v>562</v>
      </c>
      <c r="E161" s="2" t="s">
        <v>563</v>
      </c>
      <c r="F161" s="28"/>
    </row>
    <row r="162" ht="15.75" customHeight="1">
      <c r="A162" s="1"/>
      <c r="B162" s="32" t="s">
        <v>301</v>
      </c>
      <c r="C162" s="31"/>
      <c r="D162" s="2" t="s">
        <v>564</v>
      </c>
      <c r="E162" s="2" t="s">
        <v>565</v>
      </c>
      <c r="F162" s="28"/>
    </row>
    <row r="163" ht="15.75" customHeight="1">
      <c r="A163" s="1"/>
      <c r="B163" s="32" t="s">
        <v>301</v>
      </c>
      <c r="C163" s="31"/>
      <c r="D163" s="2" t="s">
        <v>566</v>
      </c>
      <c r="E163" s="2" t="s">
        <v>567</v>
      </c>
      <c r="F163" s="28"/>
    </row>
    <row r="164" ht="15.75" customHeight="1">
      <c r="A164" s="1" t="s">
        <v>568</v>
      </c>
      <c r="B164" s="32"/>
      <c r="C164" s="31"/>
      <c r="D164" s="2"/>
      <c r="E164" s="2"/>
      <c r="F164" s="28"/>
    </row>
    <row r="165" ht="15.75" customHeight="1">
      <c r="A165" s="1"/>
      <c r="B165" s="32" t="s">
        <v>301</v>
      </c>
      <c r="C165" s="31"/>
      <c r="D165" s="2" t="s">
        <v>569</v>
      </c>
      <c r="E165" s="2" t="s">
        <v>561</v>
      </c>
      <c r="F165" s="28"/>
    </row>
    <row r="166" ht="15.75" customHeight="1">
      <c r="A166" s="1"/>
      <c r="B166" s="32" t="s">
        <v>301</v>
      </c>
      <c r="C166" s="31"/>
      <c r="D166" s="2" t="s">
        <v>570</v>
      </c>
      <c r="E166" s="2" t="s">
        <v>563</v>
      </c>
      <c r="F166" s="28"/>
    </row>
    <row r="167" ht="15.75" customHeight="1">
      <c r="A167" s="1"/>
      <c r="B167" s="32" t="s">
        <v>301</v>
      </c>
      <c r="C167" s="31"/>
      <c r="D167" s="2" t="s">
        <v>571</v>
      </c>
      <c r="E167" s="2" t="s">
        <v>565</v>
      </c>
      <c r="F167" s="28"/>
    </row>
    <row r="168" ht="15.75" customHeight="1">
      <c r="A168" s="1"/>
      <c r="B168" s="32" t="s">
        <v>301</v>
      </c>
      <c r="C168" s="31"/>
      <c r="D168" s="2" t="s">
        <v>572</v>
      </c>
      <c r="E168" s="2" t="s">
        <v>567</v>
      </c>
      <c r="F168" s="28"/>
    </row>
    <row r="169" ht="15.75" customHeight="1">
      <c r="A169" s="1" t="s">
        <v>573</v>
      </c>
      <c r="B169" s="32"/>
      <c r="C169" s="31"/>
      <c r="D169" s="2"/>
      <c r="E169" s="2"/>
      <c r="F169" s="28"/>
    </row>
    <row r="170" ht="15.75" customHeight="1">
      <c r="A170" s="1"/>
      <c r="B170" s="32" t="s">
        <v>301</v>
      </c>
      <c r="C170" s="31"/>
      <c r="D170" s="2" t="s">
        <v>574</v>
      </c>
      <c r="E170" s="2" t="s">
        <v>575</v>
      </c>
      <c r="F170" s="28"/>
    </row>
    <row r="171" ht="15.75" customHeight="1">
      <c r="A171" s="1"/>
      <c r="B171" s="32" t="s">
        <v>301</v>
      </c>
      <c r="C171" s="31"/>
      <c r="D171" s="2" t="s">
        <v>576</v>
      </c>
      <c r="E171" s="2" t="s">
        <v>395</v>
      </c>
      <c r="F171" s="28"/>
    </row>
    <row r="172" ht="15.75" customHeight="1">
      <c r="A172" s="1"/>
      <c r="B172" s="32" t="s">
        <v>301</v>
      </c>
      <c r="C172" s="31"/>
      <c r="D172" s="2" t="s">
        <v>577</v>
      </c>
      <c r="E172" s="2" t="s">
        <v>578</v>
      </c>
      <c r="F172" s="28"/>
    </row>
    <row r="173" ht="15.75" customHeight="1">
      <c r="A173" s="1"/>
      <c r="B173" s="32" t="s">
        <v>301</v>
      </c>
      <c r="C173" s="31"/>
      <c r="D173" s="2" t="s">
        <v>579</v>
      </c>
      <c r="E173" s="2" t="s">
        <v>580</v>
      </c>
      <c r="F173" s="28"/>
    </row>
    <row r="174" ht="15.75" customHeight="1">
      <c r="A174" s="1" t="s">
        <v>581</v>
      </c>
      <c r="B174" s="32"/>
      <c r="C174" s="31"/>
      <c r="D174" s="2"/>
      <c r="E174" s="2"/>
      <c r="F174" s="28"/>
    </row>
    <row r="175" ht="15.75" customHeight="1">
      <c r="A175" s="1"/>
      <c r="B175" s="32" t="s">
        <v>301</v>
      </c>
      <c r="C175" s="31"/>
      <c r="D175" s="2" t="s">
        <v>582</v>
      </c>
      <c r="E175" s="2" t="s">
        <v>583</v>
      </c>
      <c r="F175" s="28"/>
    </row>
    <row r="176" ht="15.75" customHeight="1">
      <c r="A176" s="1" t="s">
        <v>584</v>
      </c>
      <c r="B176" s="32"/>
      <c r="C176" s="31"/>
      <c r="D176" s="2"/>
      <c r="E176" s="2"/>
      <c r="F176" s="28"/>
    </row>
    <row r="177" ht="15.75" customHeight="1">
      <c r="A177" s="1"/>
      <c r="B177" s="32" t="s">
        <v>301</v>
      </c>
      <c r="C177" s="31"/>
      <c r="D177" s="2" t="s">
        <v>585</v>
      </c>
      <c r="E177" s="2" t="s">
        <v>586</v>
      </c>
      <c r="F177" s="28"/>
    </row>
    <row r="178" ht="15.75" customHeight="1">
      <c r="A178" s="1"/>
      <c r="B178" s="32" t="s">
        <v>301</v>
      </c>
      <c r="C178" s="31"/>
      <c r="D178" s="2" t="s">
        <v>587</v>
      </c>
      <c r="E178" s="2" t="s">
        <v>588</v>
      </c>
      <c r="F178" s="28"/>
    </row>
    <row r="179" ht="15.75" customHeight="1">
      <c r="A179" s="1" t="s">
        <v>589</v>
      </c>
      <c r="B179" s="32"/>
      <c r="C179" s="31"/>
      <c r="D179" s="2"/>
      <c r="E179" s="2"/>
      <c r="F179" s="28"/>
    </row>
    <row r="180" ht="15.75" customHeight="1">
      <c r="A180" s="1"/>
      <c r="B180" s="32" t="s">
        <v>301</v>
      </c>
      <c r="C180" s="31"/>
      <c r="D180" s="2" t="s">
        <v>590</v>
      </c>
      <c r="E180" s="2" t="s">
        <v>591</v>
      </c>
      <c r="F180" s="28"/>
    </row>
    <row r="181" ht="15.75" customHeight="1">
      <c r="A181" s="1"/>
      <c r="B181" s="32" t="s">
        <v>301</v>
      </c>
      <c r="C181" s="31"/>
      <c r="D181" s="2" t="s">
        <v>592</v>
      </c>
      <c r="E181" s="2" t="s">
        <v>593</v>
      </c>
      <c r="F181" s="28"/>
    </row>
    <row r="182" ht="15.75" customHeight="1">
      <c r="A182" s="1"/>
      <c r="B182" s="32" t="s">
        <v>301</v>
      </c>
      <c r="C182" s="31"/>
      <c r="D182" s="2" t="s">
        <v>594</v>
      </c>
      <c r="E182" s="2" t="s">
        <v>595</v>
      </c>
      <c r="F182" s="28"/>
    </row>
    <row r="183" ht="15.75" customHeight="1">
      <c r="A183" s="1" t="s">
        <v>596</v>
      </c>
      <c r="B183" s="32"/>
      <c r="C183" s="31"/>
      <c r="D183" s="2"/>
      <c r="E183" s="2"/>
      <c r="F183" s="28"/>
    </row>
    <row r="184" ht="15.75" customHeight="1">
      <c r="A184" s="1"/>
      <c r="B184" s="32" t="s">
        <v>301</v>
      </c>
      <c r="C184" s="31"/>
      <c r="D184" s="2" t="s">
        <v>597</v>
      </c>
      <c r="E184" s="2" t="s">
        <v>598</v>
      </c>
      <c r="F184" s="28"/>
    </row>
    <row r="185" ht="15.75" customHeight="1">
      <c r="A185" s="1" t="s">
        <v>599</v>
      </c>
      <c r="B185" s="32"/>
      <c r="C185" s="31"/>
      <c r="D185" s="2"/>
      <c r="E185" s="2"/>
      <c r="F185" s="28"/>
    </row>
    <row r="186" ht="15.75" customHeight="1">
      <c r="A186" s="1"/>
      <c r="B186" s="32" t="s">
        <v>301</v>
      </c>
      <c r="C186" s="31"/>
      <c r="D186" s="2" t="s">
        <v>600</v>
      </c>
      <c r="E186" s="2" t="s">
        <v>601</v>
      </c>
      <c r="F186" s="28"/>
    </row>
    <row r="187" ht="15.75" customHeight="1">
      <c r="A187" s="1"/>
      <c r="B187" s="32" t="s">
        <v>301</v>
      </c>
      <c r="C187" s="31"/>
      <c r="D187" s="2" t="s">
        <v>602</v>
      </c>
      <c r="E187" s="2" t="s">
        <v>603</v>
      </c>
      <c r="F187" s="28"/>
    </row>
    <row r="188" ht="15.75" customHeight="1">
      <c r="A188" s="1"/>
      <c r="B188" s="32" t="s">
        <v>301</v>
      </c>
      <c r="C188" s="31"/>
      <c r="D188" s="2" t="s">
        <v>604</v>
      </c>
      <c r="E188" s="2" t="s">
        <v>605</v>
      </c>
      <c r="F188" s="28"/>
    </row>
    <row r="189" ht="15.75" customHeight="1">
      <c r="A189" s="1"/>
      <c r="B189" s="32" t="s">
        <v>301</v>
      </c>
      <c r="C189" s="31"/>
      <c r="D189" s="2" t="s">
        <v>606</v>
      </c>
      <c r="E189" s="2" t="s">
        <v>607</v>
      </c>
      <c r="F189" s="28"/>
    </row>
    <row r="190" ht="15.75" customHeight="1">
      <c r="A190" s="1"/>
      <c r="B190" s="32" t="s">
        <v>301</v>
      </c>
      <c r="C190" s="31"/>
      <c r="D190" s="2" t="s">
        <v>608</v>
      </c>
      <c r="E190" s="2" t="s">
        <v>609</v>
      </c>
      <c r="F190" s="28"/>
    </row>
    <row r="191" ht="15.75" customHeight="1">
      <c r="A191" s="1"/>
      <c r="B191" s="32" t="s">
        <v>301</v>
      </c>
      <c r="C191" s="31"/>
      <c r="D191" s="2" t="s">
        <v>610</v>
      </c>
      <c r="E191" s="2" t="s">
        <v>611</v>
      </c>
      <c r="F191" s="28"/>
    </row>
    <row r="192" ht="15.75" customHeight="1">
      <c r="A192" s="1"/>
      <c r="B192" s="32" t="s">
        <v>301</v>
      </c>
      <c r="C192" s="31"/>
      <c r="D192" s="2" t="s">
        <v>608</v>
      </c>
      <c r="E192" s="2" t="s">
        <v>609</v>
      </c>
      <c r="F192" s="28"/>
    </row>
    <row r="193" ht="15.75" customHeight="1">
      <c r="A193" s="1"/>
      <c r="B193" s="32" t="s">
        <v>301</v>
      </c>
      <c r="C193" s="31"/>
      <c r="D193" s="2" t="s">
        <v>612</v>
      </c>
      <c r="E193" s="2" t="s">
        <v>613</v>
      </c>
      <c r="F193" s="28"/>
    </row>
    <row r="194" ht="15.75" customHeight="1">
      <c r="A194" s="1"/>
      <c r="B194" s="32" t="s">
        <v>301</v>
      </c>
      <c r="C194" s="31"/>
      <c r="D194" s="2" t="s">
        <v>608</v>
      </c>
      <c r="E194" s="2" t="s">
        <v>609</v>
      </c>
      <c r="F194" s="28"/>
    </row>
    <row r="195" ht="15.75" customHeight="1">
      <c r="A195" s="1"/>
      <c r="B195" s="32" t="s">
        <v>301</v>
      </c>
      <c r="C195" s="31"/>
      <c r="D195" s="2" t="s">
        <v>614</v>
      </c>
      <c r="E195" s="2" t="s">
        <v>615</v>
      </c>
      <c r="F195" s="28"/>
    </row>
    <row r="196" ht="15.75" customHeight="1">
      <c r="A196" s="1"/>
      <c r="B196" s="32" t="s">
        <v>301</v>
      </c>
      <c r="C196" s="31"/>
      <c r="D196" s="2" t="s">
        <v>608</v>
      </c>
      <c r="E196" s="2" t="s">
        <v>609</v>
      </c>
      <c r="F196" s="28"/>
    </row>
    <row r="197" ht="15.75" customHeight="1">
      <c r="A197" s="1"/>
      <c r="B197" s="32" t="s">
        <v>301</v>
      </c>
      <c r="C197" s="31"/>
      <c r="D197" s="2" t="s">
        <v>616</v>
      </c>
      <c r="E197" s="2" t="s">
        <v>617</v>
      </c>
      <c r="F197" s="28"/>
    </row>
    <row r="198" ht="15.75" customHeight="1">
      <c r="A198" s="1"/>
      <c r="B198" s="32" t="s">
        <v>301</v>
      </c>
      <c r="C198" s="31"/>
      <c r="D198" s="2" t="s">
        <v>618</v>
      </c>
      <c r="E198" s="2" t="s">
        <v>619</v>
      </c>
      <c r="F198" s="28"/>
    </row>
    <row r="199" ht="15.75" customHeight="1">
      <c r="A199" s="1"/>
      <c r="B199" s="32" t="s">
        <v>301</v>
      </c>
      <c r="C199" s="31"/>
      <c r="D199" s="2" t="s">
        <v>608</v>
      </c>
      <c r="E199" s="2" t="s">
        <v>609</v>
      </c>
      <c r="F199" s="28"/>
    </row>
    <row r="200" ht="15.75" customHeight="1">
      <c r="A200" s="1"/>
      <c r="B200" s="32" t="s">
        <v>301</v>
      </c>
      <c r="C200" s="31"/>
      <c r="D200" s="2" t="s">
        <v>616</v>
      </c>
      <c r="E200" s="2" t="s">
        <v>617</v>
      </c>
      <c r="F200" s="28"/>
    </row>
    <row r="201" ht="15.75" customHeight="1">
      <c r="A201" s="1"/>
      <c r="B201" s="32" t="s">
        <v>301</v>
      </c>
      <c r="C201" s="31"/>
      <c r="D201" s="2" t="s">
        <v>618</v>
      </c>
      <c r="E201" s="2" t="s">
        <v>619</v>
      </c>
      <c r="F201" s="28"/>
    </row>
    <row r="202" ht="15.75" customHeight="1">
      <c r="A202" s="1"/>
      <c r="B202" s="32" t="s">
        <v>301</v>
      </c>
      <c r="C202" s="31"/>
      <c r="D202" s="2" t="s">
        <v>620</v>
      </c>
      <c r="E202" s="2" t="s">
        <v>621</v>
      </c>
      <c r="F202" s="28"/>
    </row>
    <row r="203" ht="15.75" customHeight="1">
      <c r="A203" s="1"/>
      <c r="B203" s="32" t="s">
        <v>301</v>
      </c>
      <c r="C203" s="31"/>
      <c r="D203" s="2" t="s">
        <v>608</v>
      </c>
      <c r="E203" s="2" t="s">
        <v>609</v>
      </c>
      <c r="F203" s="28"/>
    </row>
    <row r="204" ht="15.75" customHeight="1">
      <c r="A204" s="1"/>
      <c r="B204" s="32" t="s">
        <v>301</v>
      </c>
      <c r="C204" s="31"/>
      <c r="D204" s="2" t="s">
        <v>616</v>
      </c>
      <c r="E204" s="2" t="s">
        <v>617</v>
      </c>
      <c r="F204" s="28"/>
    </row>
    <row r="205" ht="15.75" customHeight="1">
      <c r="A205" s="1"/>
      <c r="B205" s="32" t="s">
        <v>301</v>
      </c>
      <c r="C205" s="31"/>
      <c r="D205" s="2" t="s">
        <v>618</v>
      </c>
      <c r="E205" s="2" t="s">
        <v>619</v>
      </c>
      <c r="F205" s="28"/>
    </row>
    <row r="206" ht="15.75" customHeight="1">
      <c r="A206" s="1"/>
      <c r="B206" s="32" t="s">
        <v>301</v>
      </c>
      <c r="C206" s="31"/>
      <c r="D206" s="2" t="s">
        <v>620</v>
      </c>
      <c r="E206" s="2" t="s">
        <v>621</v>
      </c>
      <c r="F206" s="28"/>
    </row>
    <row r="207" ht="15.75" customHeight="1">
      <c r="A207" s="1"/>
      <c r="B207" s="32" t="s">
        <v>301</v>
      </c>
      <c r="C207" s="31"/>
      <c r="D207" s="2" t="s">
        <v>622</v>
      </c>
      <c r="E207" s="2" t="s">
        <v>623</v>
      </c>
      <c r="F207" s="28"/>
    </row>
    <row r="208" ht="15.75" customHeight="1">
      <c r="A208" s="1"/>
      <c r="B208" s="32" t="s">
        <v>301</v>
      </c>
      <c r="C208" s="31"/>
      <c r="D208" s="2" t="s">
        <v>624</v>
      </c>
      <c r="E208" s="2" t="s">
        <v>625</v>
      </c>
      <c r="F208" s="28"/>
    </row>
    <row r="209" ht="15.75" customHeight="1">
      <c r="A209" s="1"/>
      <c r="B209" s="32" t="s">
        <v>301</v>
      </c>
      <c r="C209" s="31"/>
      <c r="D209" s="2" t="s">
        <v>608</v>
      </c>
      <c r="E209" s="2" t="s">
        <v>609</v>
      </c>
      <c r="F209" s="28"/>
    </row>
    <row r="210" ht="15.75" customHeight="1">
      <c r="A210" s="1"/>
      <c r="B210" s="32" t="s">
        <v>301</v>
      </c>
      <c r="C210" s="31"/>
      <c r="D210" s="2" t="s">
        <v>626</v>
      </c>
      <c r="E210" s="2" t="s">
        <v>627</v>
      </c>
      <c r="F210" s="28"/>
    </row>
    <row r="211" ht="15.75" customHeight="1">
      <c r="A211" s="1"/>
      <c r="B211" s="32" t="s">
        <v>301</v>
      </c>
      <c r="C211" s="31"/>
      <c r="D211" s="2" t="s">
        <v>628</v>
      </c>
      <c r="E211" s="2" t="s">
        <v>629</v>
      </c>
      <c r="F211" s="28"/>
    </row>
    <row r="212" ht="15.75" customHeight="1">
      <c r="A212" s="1"/>
      <c r="B212" s="32" t="s">
        <v>301</v>
      </c>
      <c r="C212" s="31"/>
      <c r="D212" s="2" t="s">
        <v>608</v>
      </c>
      <c r="E212" s="2" t="s">
        <v>609</v>
      </c>
      <c r="F212" s="28"/>
    </row>
    <row r="213" ht="15.75" customHeight="1">
      <c r="A213" s="1"/>
      <c r="B213" s="32" t="s">
        <v>301</v>
      </c>
      <c r="C213" s="31"/>
      <c r="D213" s="2" t="s">
        <v>630</v>
      </c>
      <c r="E213" s="2" t="s">
        <v>631</v>
      </c>
      <c r="F213" s="28"/>
    </row>
    <row r="214" ht="15.75" customHeight="1">
      <c r="A214" s="1"/>
      <c r="B214" s="32" t="s">
        <v>301</v>
      </c>
      <c r="C214" s="31"/>
      <c r="D214" s="2" t="s">
        <v>628</v>
      </c>
      <c r="E214" s="2" t="s">
        <v>629</v>
      </c>
      <c r="F214" s="28"/>
    </row>
    <row r="215" ht="15.75" customHeight="1">
      <c r="A215" s="1"/>
      <c r="B215" s="30"/>
      <c r="C215" s="31"/>
      <c r="D215" s="2"/>
      <c r="E215" s="2"/>
      <c r="F215" s="28"/>
    </row>
    <row r="216" ht="15.75" customHeight="1">
      <c r="A216" s="1"/>
      <c r="B216" s="30"/>
      <c r="C216" s="31"/>
      <c r="D216" s="2"/>
      <c r="E216" s="2"/>
      <c r="F216" s="28"/>
    </row>
    <row r="217" ht="15.75" customHeight="1">
      <c r="A217" s="1"/>
      <c r="B217" s="30"/>
      <c r="C217" s="31"/>
      <c r="D217" s="2"/>
      <c r="E217" s="2"/>
      <c r="F217" s="28"/>
    </row>
    <row r="218" ht="15.75" customHeight="1">
      <c r="A218" s="1"/>
      <c r="B218" s="30"/>
      <c r="C218" s="31"/>
      <c r="D218" s="2"/>
      <c r="E218" s="2"/>
      <c r="F218" s="28"/>
    </row>
    <row r="219" ht="15.75" customHeight="1">
      <c r="A219" s="1"/>
      <c r="B219" s="30"/>
      <c r="C219" s="31"/>
      <c r="D219" s="2"/>
      <c r="E219" s="2"/>
      <c r="F219" s="28"/>
    </row>
    <row r="220" ht="15.75" customHeight="1">
      <c r="A220" s="1"/>
      <c r="B220" s="30"/>
      <c r="C220" s="31"/>
      <c r="D220" s="2"/>
      <c r="E220" s="2"/>
      <c r="F220" s="28"/>
    </row>
    <row r="221" ht="15.75" customHeight="1">
      <c r="A221" s="1"/>
      <c r="B221" s="30"/>
      <c r="C221" s="31"/>
      <c r="D221" s="2"/>
      <c r="E221" s="2"/>
      <c r="F221" s="28"/>
    </row>
    <row r="222" ht="15.75" customHeight="1">
      <c r="A222" s="1"/>
      <c r="B222" s="30"/>
      <c r="C222" s="31"/>
      <c r="D222" s="2"/>
      <c r="F222" s="28"/>
    </row>
    <row r="223" ht="15.75" customHeight="1">
      <c r="A223" s="1"/>
      <c r="B223" s="30"/>
      <c r="C223" s="31"/>
      <c r="F223" s="28"/>
    </row>
    <row r="224" ht="15.75" customHeight="1">
      <c r="A224" s="1"/>
      <c r="B224" s="30"/>
      <c r="C224" s="31"/>
      <c r="F224" s="28"/>
    </row>
    <row r="225" ht="15.75" customHeight="1">
      <c r="A225" s="1"/>
      <c r="B225" s="30"/>
      <c r="C225" s="31"/>
      <c r="F225" s="28"/>
    </row>
    <row r="226" ht="15.75" customHeight="1">
      <c r="A226" s="1"/>
      <c r="B226" s="30"/>
      <c r="C226" s="31"/>
      <c r="F226" s="28"/>
    </row>
    <row r="227" ht="15.75" customHeight="1">
      <c r="A227" s="1"/>
      <c r="B227" s="30"/>
      <c r="C227" s="31"/>
      <c r="F227" s="28"/>
    </row>
    <row r="228" ht="15.75" customHeight="1">
      <c r="A228" s="1"/>
      <c r="B228" s="30"/>
      <c r="C228" s="31"/>
      <c r="F228" s="28"/>
    </row>
    <row r="229" ht="15.75" customHeight="1">
      <c r="A229" s="1"/>
      <c r="B229" s="30"/>
      <c r="C229" s="31"/>
      <c r="F229" s="28"/>
    </row>
    <row r="230" ht="15.75" customHeight="1">
      <c r="A230" s="1"/>
      <c r="B230" s="30"/>
      <c r="C230" s="31"/>
      <c r="F230" s="28"/>
    </row>
    <row r="231" ht="15.75" customHeight="1">
      <c r="A231" s="1"/>
      <c r="B231" s="30"/>
      <c r="C231" s="31"/>
      <c r="F231" s="28"/>
    </row>
    <row r="232" ht="15.75" customHeight="1">
      <c r="A232" s="1"/>
      <c r="B232" s="30"/>
      <c r="C232" s="31"/>
      <c r="F232" s="28"/>
    </row>
    <row r="233" ht="15.75" customHeight="1">
      <c r="A233" s="1"/>
      <c r="B233" s="30"/>
      <c r="C233" s="31"/>
      <c r="F233" s="28"/>
    </row>
    <row r="234" ht="15.75" customHeight="1">
      <c r="A234" s="1"/>
      <c r="B234" s="30"/>
      <c r="C234" s="31"/>
      <c r="F234" s="28"/>
    </row>
    <row r="235" ht="15.75" customHeight="1">
      <c r="A235" s="1"/>
      <c r="B235" s="30"/>
      <c r="C235" s="31"/>
      <c r="F235" s="28"/>
    </row>
    <row r="236" ht="15.75" customHeight="1">
      <c r="A236" s="1"/>
      <c r="B236" s="30"/>
      <c r="C236" s="31"/>
      <c r="F236" s="28"/>
    </row>
    <row r="237" ht="15.75" customHeight="1">
      <c r="A237" s="1"/>
      <c r="B237" s="30"/>
      <c r="C237" s="31"/>
      <c r="F237" s="28"/>
    </row>
    <row r="238" ht="15.75" customHeight="1">
      <c r="A238" s="1"/>
      <c r="B238" s="30"/>
      <c r="C238" s="31"/>
      <c r="F238" s="28"/>
    </row>
    <row r="239" ht="15.75" customHeight="1">
      <c r="A239" s="1"/>
      <c r="B239" s="30"/>
      <c r="C239" s="31"/>
      <c r="F239" s="28"/>
    </row>
    <row r="240" ht="15.75" customHeight="1">
      <c r="A240" s="1"/>
      <c r="B240" s="30"/>
      <c r="C240" s="31"/>
      <c r="F240" s="28"/>
    </row>
    <row r="241" ht="15.75" customHeight="1">
      <c r="A241" s="1"/>
      <c r="B241" s="30"/>
      <c r="C241" s="31"/>
      <c r="F241" s="28"/>
    </row>
    <row r="242" ht="15.75" customHeight="1">
      <c r="A242" s="1"/>
      <c r="B242" s="30"/>
      <c r="C242" s="31"/>
      <c r="F242" s="28"/>
    </row>
    <row r="243" ht="15.75" customHeight="1">
      <c r="A243" s="1"/>
      <c r="B243" s="30"/>
      <c r="C243" s="31"/>
      <c r="F243" s="28"/>
    </row>
    <row r="244" ht="15.75" customHeight="1">
      <c r="A244" s="1"/>
      <c r="B244" s="30"/>
      <c r="C244" s="31"/>
      <c r="F244" s="28"/>
    </row>
    <row r="245" ht="15.75" customHeight="1">
      <c r="A245" s="1"/>
      <c r="B245" s="30"/>
      <c r="C245" s="31"/>
      <c r="F245" s="28"/>
    </row>
    <row r="246" ht="15.75" customHeight="1">
      <c r="A246" s="1"/>
      <c r="B246" s="30"/>
      <c r="C246" s="31"/>
      <c r="F246" s="28"/>
    </row>
    <row r="247" ht="15.75" customHeight="1">
      <c r="A247" s="1"/>
      <c r="B247" s="30"/>
      <c r="C247" s="31"/>
      <c r="F247" s="28"/>
    </row>
    <row r="248" ht="15.75" customHeight="1">
      <c r="A248" s="1"/>
      <c r="B248" s="30"/>
      <c r="C248" s="31"/>
      <c r="F248" s="28"/>
    </row>
    <row r="249" ht="15.75" customHeight="1">
      <c r="A249" s="1"/>
      <c r="B249" s="30"/>
      <c r="C249" s="31"/>
      <c r="F249" s="28"/>
    </row>
    <row r="250" ht="15.75" customHeight="1">
      <c r="A250" s="1"/>
      <c r="B250" s="30"/>
      <c r="C250" s="31"/>
      <c r="F250" s="28"/>
    </row>
    <row r="251" ht="15.75" customHeight="1">
      <c r="A251" s="1"/>
      <c r="B251" s="30"/>
      <c r="C251" s="31"/>
      <c r="F251" s="28"/>
    </row>
    <row r="252" ht="15.75" customHeight="1">
      <c r="A252" s="1"/>
      <c r="B252" s="30"/>
      <c r="C252" s="31"/>
      <c r="F252" s="28"/>
    </row>
    <row r="253" ht="15.75" customHeight="1">
      <c r="A253" s="1"/>
      <c r="B253" s="30"/>
      <c r="C253" s="31"/>
      <c r="F253" s="28"/>
    </row>
    <row r="254" ht="15.75" customHeight="1">
      <c r="A254" s="1"/>
      <c r="B254" s="30"/>
      <c r="C254" s="31"/>
      <c r="F254" s="28"/>
    </row>
    <row r="255" ht="15.75" customHeight="1">
      <c r="A255" s="1"/>
      <c r="B255" s="30"/>
      <c r="C255" s="31"/>
      <c r="F255" s="28"/>
    </row>
    <row r="256" ht="15.75" customHeight="1">
      <c r="A256" s="1"/>
      <c r="B256" s="30"/>
      <c r="C256" s="31"/>
      <c r="F256" s="28"/>
    </row>
    <row r="257" ht="15.75" customHeight="1">
      <c r="A257" s="1"/>
      <c r="B257" s="30"/>
      <c r="C257" s="31"/>
      <c r="F257" s="28"/>
    </row>
    <row r="258" ht="15.75" customHeight="1">
      <c r="A258" s="1"/>
      <c r="B258" s="30"/>
      <c r="C258" s="31"/>
      <c r="F258" s="28"/>
    </row>
    <row r="259" ht="15.75" customHeight="1">
      <c r="A259" s="1"/>
      <c r="B259" s="30"/>
      <c r="C259" s="31"/>
      <c r="F259" s="28"/>
    </row>
    <row r="260" ht="15.75" customHeight="1">
      <c r="A260" s="1"/>
      <c r="B260" s="30"/>
      <c r="C260" s="31"/>
      <c r="F260" s="28"/>
    </row>
    <row r="261" ht="15.75" customHeight="1">
      <c r="A261" s="1"/>
      <c r="B261" s="30"/>
      <c r="C261" s="31"/>
      <c r="F261" s="28"/>
    </row>
    <row r="262" ht="15.75" customHeight="1">
      <c r="A262" s="1"/>
      <c r="B262" s="30"/>
      <c r="C262" s="31"/>
      <c r="F262" s="28"/>
    </row>
    <row r="263" ht="15.75" customHeight="1">
      <c r="A263" s="1"/>
      <c r="B263" s="30"/>
      <c r="C263" s="31"/>
      <c r="F263" s="28"/>
    </row>
    <row r="264" ht="15.75" customHeight="1">
      <c r="A264" s="1"/>
      <c r="B264" s="30"/>
      <c r="C264" s="31"/>
      <c r="F264" s="28"/>
    </row>
    <row r="265" ht="15.75" customHeight="1">
      <c r="A265" s="1"/>
      <c r="B265" s="30"/>
      <c r="C265" s="31"/>
      <c r="F265" s="28"/>
    </row>
    <row r="266" ht="15.75" customHeight="1">
      <c r="A266" s="1"/>
      <c r="B266" s="30"/>
      <c r="C266" s="31"/>
      <c r="F266" s="28"/>
    </row>
    <row r="267" ht="15.75" customHeight="1">
      <c r="A267" s="1"/>
      <c r="B267" s="30"/>
      <c r="C267" s="31"/>
      <c r="F267" s="28"/>
    </row>
    <row r="268" ht="15.75" customHeight="1">
      <c r="A268" s="1"/>
      <c r="B268" s="30"/>
      <c r="C268" s="31"/>
      <c r="F268" s="28"/>
    </row>
    <row r="269" ht="15.75" customHeight="1">
      <c r="A269" s="1"/>
      <c r="B269" s="30"/>
      <c r="C269" s="31"/>
      <c r="F269" s="28"/>
    </row>
    <row r="270" ht="15.75" customHeight="1">
      <c r="A270" s="1"/>
      <c r="B270" s="30"/>
      <c r="C270" s="31"/>
      <c r="F270" s="28"/>
    </row>
    <row r="271" ht="15.75" customHeight="1">
      <c r="A271" s="1"/>
      <c r="B271" s="30"/>
      <c r="C271" s="31"/>
      <c r="F271" s="28"/>
    </row>
    <row r="272" ht="15.75" customHeight="1">
      <c r="A272" s="1"/>
      <c r="B272" s="30"/>
      <c r="C272" s="31"/>
      <c r="F272" s="28"/>
    </row>
    <row r="273" ht="15.75" customHeight="1">
      <c r="A273" s="1"/>
      <c r="B273" s="30"/>
      <c r="C273" s="31"/>
      <c r="F273" s="28"/>
    </row>
    <row r="274" ht="15.75" customHeight="1">
      <c r="A274" s="1"/>
      <c r="B274" s="30"/>
      <c r="C274" s="31"/>
      <c r="F274" s="28"/>
    </row>
    <row r="275" ht="15.75" customHeight="1">
      <c r="A275" s="1"/>
      <c r="B275" s="30"/>
      <c r="C275" s="31"/>
      <c r="F275" s="28"/>
    </row>
    <row r="276" ht="15.75" customHeight="1">
      <c r="A276" s="1"/>
      <c r="B276" s="30"/>
      <c r="C276" s="31"/>
      <c r="F276" s="28"/>
    </row>
    <row r="277" ht="15.75" customHeight="1">
      <c r="A277" s="1"/>
      <c r="B277" s="30"/>
      <c r="C277" s="31"/>
      <c r="F277" s="28"/>
    </row>
    <row r="278" ht="15.75" customHeight="1">
      <c r="A278" s="1"/>
      <c r="B278" s="30"/>
      <c r="C278" s="31"/>
      <c r="F278" s="28"/>
    </row>
    <row r="279" ht="15.75" customHeight="1">
      <c r="A279" s="1"/>
      <c r="B279" s="30"/>
      <c r="C279" s="31"/>
      <c r="F279" s="28"/>
    </row>
    <row r="280" ht="15.75" customHeight="1">
      <c r="A280" s="1"/>
      <c r="B280" s="30"/>
      <c r="C280" s="31"/>
      <c r="F280" s="28"/>
    </row>
    <row r="281" ht="15.75" customHeight="1">
      <c r="A281" s="1"/>
      <c r="B281" s="30"/>
      <c r="C281" s="31"/>
      <c r="F281" s="28"/>
    </row>
    <row r="282" ht="15.75" customHeight="1">
      <c r="A282" s="1"/>
      <c r="B282" s="30"/>
      <c r="C282" s="31"/>
      <c r="F282" s="28"/>
    </row>
    <row r="283" ht="15.75" customHeight="1">
      <c r="A283" s="1"/>
      <c r="B283" s="30"/>
      <c r="C283" s="31"/>
      <c r="F283" s="28"/>
    </row>
    <row r="284" ht="15.75" customHeight="1">
      <c r="A284" s="1"/>
      <c r="B284" s="30"/>
      <c r="C284" s="31"/>
      <c r="F284" s="28"/>
    </row>
    <row r="285" ht="15.75" customHeight="1">
      <c r="A285" s="1"/>
      <c r="B285" s="30"/>
      <c r="C285" s="31"/>
      <c r="F285" s="28"/>
    </row>
    <row r="286" ht="15.75" customHeight="1">
      <c r="A286" s="1"/>
      <c r="B286" s="30"/>
      <c r="C286" s="31"/>
      <c r="F286" s="28"/>
    </row>
    <row r="287" ht="15.75" customHeight="1">
      <c r="A287" s="1"/>
      <c r="B287" s="30"/>
      <c r="C287" s="31"/>
      <c r="F287" s="28"/>
    </row>
    <row r="288" ht="15.75" customHeight="1">
      <c r="A288" s="1"/>
      <c r="B288" s="30"/>
      <c r="C288" s="31"/>
      <c r="F288" s="28"/>
    </row>
    <row r="289" ht="15.75" customHeight="1">
      <c r="A289" s="1"/>
      <c r="B289" s="30"/>
      <c r="C289" s="31"/>
      <c r="F289" s="28"/>
    </row>
    <row r="290" ht="15.75" customHeight="1">
      <c r="A290" s="1"/>
      <c r="B290" s="30"/>
      <c r="C290" s="31"/>
      <c r="F290" s="28"/>
    </row>
    <row r="291" ht="15.75" customHeight="1">
      <c r="A291" s="1"/>
      <c r="B291" s="30"/>
      <c r="C291" s="31"/>
      <c r="F291" s="28"/>
    </row>
    <row r="292" ht="15.75" customHeight="1">
      <c r="A292" s="1"/>
      <c r="B292" s="30"/>
      <c r="C292" s="31"/>
      <c r="F292" s="28"/>
    </row>
    <row r="293" ht="15.75" customHeight="1">
      <c r="A293" s="1"/>
      <c r="B293" s="30"/>
      <c r="C293" s="31"/>
      <c r="F293" s="28"/>
    </row>
    <row r="294" ht="15.75" customHeight="1">
      <c r="A294" s="1"/>
      <c r="B294" s="30"/>
      <c r="C294" s="31"/>
      <c r="F294" s="28"/>
    </row>
    <row r="295" ht="15.75" customHeight="1">
      <c r="A295" s="1"/>
      <c r="B295" s="30"/>
      <c r="C295" s="31"/>
      <c r="F295" s="28"/>
    </row>
    <row r="296" ht="15.75" customHeight="1">
      <c r="A296" s="1"/>
      <c r="B296" s="30"/>
      <c r="C296" s="31"/>
      <c r="F296" s="28"/>
    </row>
    <row r="297" ht="15.75" customHeight="1">
      <c r="A297" s="1"/>
      <c r="B297" s="30"/>
      <c r="C297" s="31"/>
      <c r="F297" s="28"/>
    </row>
    <row r="298" ht="15.75" customHeight="1">
      <c r="A298" s="1"/>
      <c r="B298" s="30"/>
      <c r="C298" s="31"/>
      <c r="F298" s="28"/>
    </row>
    <row r="299" ht="15.75" customHeight="1">
      <c r="A299" s="1"/>
      <c r="B299" s="30"/>
      <c r="C299" s="31"/>
      <c r="F299" s="28"/>
    </row>
    <row r="300" ht="15.75" customHeight="1">
      <c r="A300" s="1"/>
      <c r="B300" s="30"/>
      <c r="C300" s="31"/>
      <c r="F300" s="28"/>
    </row>
    <row r="301" ht="15.75" customHeight="1">
      <c r="A301" s="1"/>
      <c r="B301" s="30"/>
      <c r="C301" s="31"/>
      <c r="F301" s="28"/>
    </row>
    <row r="302" ht="15.75" customHeight="1">
      <c r="A302" s="1"/>
      <c r="B302" s="30"/>
      <c r="C302" s="31"/>
      <c r="F302" s="28"/>
    </row>
    <row r="303" ht="15.75" customHeight="1">
      <c r="A303" s="1"/>
      <c r="B303" s="30"/>
      <c r="C303" s="31"/>
      <c r="F303" s="28"/>
    </row>
    <row r="304" ht="15.75" customHeight="1">
      <c r="A304" s="1"/>
      <c r="B304" s="30"/>
      <c r="C304" s="31"/>
      <c r="F304" s="28"/>
    </row>
    <row r="305" ht="15.75" customHeight="1">
      <c r="A305" s="1"/>
      <c r="B305" s="30"/>
      <c r="C305" s="31"/>
      <c r="F305" s="28"/>
    </row>
    <row r="306" ht="15.75" customHeight="1">
      <c r="A306" s="1"/>
      <c r="B306" s="30"/>
      <c r="C306" s="31"/>
      <c r="F306" s="28"/>
    </row>
    <row r="307" ht="15.75" customHeight="1">
      <c r="A307" s="1"/>
      <c r="B307" s="30"/>
      <c r="C307" s="31"/>
      <c r="F307" s="28"/>
    </row>
    <row r="308" ht="15.75" customHeight="1">
      <c r="A308" s="1"/>
      <c r="B308" s="30"/>
      <c r="C308" s="31"/>
      <c r="F308" s="28"/>
    </row>
    <row r="309" ht="15.75" customHeight="1">
      <c r="A309" s="1"/>
      <c r="B309" s="30"/>
      <c r="C309" s="31"/>
      <c r="F309" s="28"/>
    </row>
    <row r="310" ht="15.75" customHeight="1">
      <c r="A310" s="1"/>
      <c r="B310" s="30"/>
      <c r="C310" s="31"/>
      <c r="F310" s="28"/>
    </row>
    <row r="311" ht="15.75" customHeight="1">
      <c r="A311" s="1"/>
      <c r="B311" s="30"/>
      <c r="C311" s="31"/>
      <c r="F311" s="28"/>
    </row>
    <row r="312" ht="15.75" customHeight="1">
      <c r="A312" s="1"/>
      <c r="B312" s="30"/>
      <c r="C312" s="31"/>
      <c r="F312" s="28"/>
    </row>
    <row r="313" ht="15.75" customHeight="1">
      <c r="A313" s="1"/>
      <c r="B313" s="30"/>
      <c r="C313" s="31"/>
      <c r="F313" s="28"/>
    </row>
    <row r="314" ht="15.75" customHeight="1">
      <c r="A314" s="1"/>
      <c r="B314" s="30"/>
      <c r="C314" s="31"/>
      <c r="F314" s="28"/>
    </row>
    <row r="315" ht="15.75" customHeight="1">
      <c r="A315" s="1"/>
      <c r="B315" s="30"/>
      <c r="C315" s="31"/>
      <c r="F315" s="28"/>
    </row>
    <row r="316" ht="15.75" customHeight="1">
      <c r="A316" s="1"/>
      <c r="B316" s="30"/>
      <c r="C316" s="31"/>
      <c r="F316" s="28"/>
    </row>
    <row r="317" ht="15.75" customHeight="1">
      <c r="A317" s="1"/>
      <c r="B317" s="30"/>
      <c r="C317" s="31"/>
      <c r="F317" s="28"/>
    </row>
    <row r="318" ht="15.75" customHeight="1">
      <c r="A318" s="1"/>
      <c r="B318" s="30"/>
      <c r="C318" s="31"/>
      <c r="F318" s="28"/>
    </row>
    <row r="319" ht="15.75" customHeight="1">
      <c r="A319" s="1"/>
      <c r="B319" s="30"/>
      <c r="C319" s="31"/>
      <c r="F319" s="28"/>
    </row>
    <row r="320" ht="15.75" customHeight="1">
      <c r="A320" s="1"/>
      <c r="B320" s="30"/>
      <c r="C320" s="31"/>
      <c r="F320" s="28"/>
    </row>
    <row r="321" ht="15.75" customHeight="1">
      <c r="A321" s="1"/>
      <c r="B321" s="30"/>
      <c r="C321" s="31"/>
      <c r="F321" s="28"/>
    </row>
    <row r="322" ht="15.75" customHeight="1">
      <c r="A322" s="1"/>
      <c r="B322" s="30"/>
      <c r="C322" s="31"/>
      <c r="F322" s="28"/>
    </row>
    <row r="323" ht="15.75" customHeight="1">
      <c r="A323" s="1"/>
      <c r="B323" s="30"/>
      <c r="C323" s="31"/>
      <c r="F323" s="28"/>
    </row>
    <row r="324" ht="15.75" customHeight="1">
      <c r="A324" s="1"/>
      <c r="B324" s="30"/>
      <c r="C324" s="31"/>
      <c r="F324" s="28"/>
    </row>
    <row r="325" ht="15.75" customHeight="1">
      <c r="A325" s="1"/>
      <c r="B325" s="30"/>
      <c r="C325" s="31"/>
      <c r="F325" s="28"/>
    </row>
    <row r="326" ht="15.75" customHeight="1">
      <c r="A326" s="1"/>
      <c r="B326" s="30"/>
      <c r="C326" s="31"/>
      <c r="F326" s="28"/>
    </row>
    <row r="327" ht="15.75" customHeight="1">
      <c r="A327" s="1"/>
      <c r="B327" s="30"/>
      <c r="C327" s="31"/>
      <c r="F327" s="28"/>
    </row>
    <row r="328" ht="15.75" customHeight="1">
      <c r="A328" s="1"/>
      <c r="B328" s="30"/>
      <c r="C328" s="31"/>
      <c r="F328" s="28"/>
    </row>
    <row r="329" ht="15.75" customHeight="1">
      <c r="A329" s="1"/>
      <c r="B329" s="30"/>
      <c r="C329" s="31"/>
      <c r="F329" s="28"/>
    </row>
    <row r="330" ht="15.75" customHeight="1">
      <c r="A330" s="1"/>
      <c r="B330" s="30"/>
      <c r="C330" s="31"/>
      <c r="F330" s="28"/>
    </row>
    <row r="331" ht="15.75" customHeight="1">
      <c r="A331" s="1"/>
      <c r="B331" s="30"/>
      <c r="C331" s="31"/>
      <c r="F331" s="28"/>
    </row>
    <row r="332" ht="15.75" customHeight="1">
      <c r="A332" s="1"/>
      <c r="B332" s="30"/>
      <c r="C332" s="31"/>
      <c r="F332" s="28"/>
    </row>
    <row r="333" ht="15.75" customHeight="1">
      <c r="A333" s="1"/>
      <c r="B333" s="30"/>
      <c r="C333" s="31"/>
      <c r="F333" s="28"/>
    </row>
    <row r="334" ht="15.75" customHeight="1">
      <c r="A334" s="1"/>
      <c r="B334" s="30"/>
      <c r="C334" s="31"/>
      <c r="F334" s="28"/>
    </row>
    <row r="335" ht="15.75" customHeight="1">
      <c r="A335" s="1"/>
      <c r="B335" s="30"/>
      <c r="C335" s="31"/>
      <c r="F335" s="28"/>
    </row>
    <row r="336" ht="15.75" customHeight="1">
      <c r="A336" s="1"/>
      <c r="B336" s="30"/>
      <c r="C336" s="31"/>
      <c r="F336" s="28"/>
    </row>
    <row r="337" ht="15.75" customHeight="1">
      <c r="A337" s="1"/>
      <c r="B337" s="30"/>
      <c r="C337" s="31"/>
      <c r="F337" s="28"/>
    </row>
    <row r="338" ht="15.75" customHeight="1">
      <c r="A338" s="1"/>
      <c r="B338" s="30"/>
      <c r="C338" s="31"/>
      <c r="F338" s="28"/>
    </row>
    <row r="339" ht="15.75" customHeight="1">
      <c r="A339" s="1"/>
      <c r="B339" s="30"/>
      <c r="C339" s="31"/>
      <c r="F339" s="28"/>
    </row>
    <row r="340" ht="15.75" customHeight="1">
      <c r="A340" s="1"/>
      <c r="B340" s="30"/>
      <c r="C340" s="31"/>
      <c r="F340" s="28"/>
    </row>
    <row r="341" ht="15.75" customHeight="1">
      <c r="A341" s="1"/>
      <c r="B341" s="30"/>
      <c r="C341" s="31"/>
      <c r="F341" s="28"/>
    </row>
    <row r="342" ht="15.75" customHeight="1">
      <c r="A342" s="1"/>
      <c r="B342" s="30"/>
      <c r="C342" s="31"/>
      <c r="F342" s="28"/>
    </row>
    <row r="343" ht="15.75" customHeight="1">
      <c r="A343" s="1"/>
      <c r="B343" s="30"/>
      <c r="C343" s="31"/>
      <c r="F343" s="28"/>
    </row>
    <row r="344" ht="15.75" customHeight="1">
      <c r="A344" s="1"/>
      <c r="B344" s="30"/>
      <c r="C344" s="31"/>
      <c r="F344" s="28"/>
    </row>
    <row r="345" ht="15.75" customHeight="1">
      <c r="A345" s="1"/>
      <c r="B345" s="30"/>
      <c r="C345" s="31"/>
      <c r="F345" s="28"/>
    </row>
    <row r="346" ht="15.75" customHeight="1">
      <c r="A346" s="1"/>
      <c r="B346" s="30"/>
      <c r="C346" s="31"/>
      <c r="F346" s="28"/>
    </row>
    <row r="347" ht="15.75" customHeight="1">
      <c r="A347" s="1"/>
      <c r="B347" s="30"/>
      <c r="C347" s="31"/>
      <c r="F347" s="28"/>
    </row>
    <row r="348" ht="15.75" customHeight="1">
      <c r="A348" s="1"/>
      <c r="B348" s="30"/>
      <c r="C348" s="31"/>
      <c r="F348" s="28"/>
    </row>
    <row r="349" ht="15.75" customHeight="1">
      <c r="A349" s="1"/>
      <c r="B349" s="30"/>
      <c r="C349" s="31"/>
      <c r="F349" s="28"/>
    </row>
    <row r="350" ht="15.75" customHeight="1">
      <c r="A350" s="1"/>
      <c r="B350" s="30"/>
      <c r="C350" s="31"/>
      <c r="F350" s="28"/>
    </row>
    <row r="351" ht="15.75" customHeight="1">
      <c r="A351" s="1"/>
      <c r="B351" s="30"/>
      <c r="C351" s="31"/>
      <c r="F351" s="28"/>
    </row>
    <row r="352" ht="15.75" customHeight="1">
      <c r="A352" s="1"/>
      <c r="B352" s="30"/>
      <c r="C352" s="31"/>
      <c r="F352" s="28"/>
    </row>
    <row r="353" ht="15.75" customHeight="1">
      <c r="A353" s="1"/>
      <c r="B353" s="30"/>
      <c r="C353" s="31"/>
      <c r="F353" s="28"/>
    </row>
    <row r="354" ht="15.75" customHeight="1">
      <c r="A354" s="1"/>
      <c r="B354" s="30"/>
      <c r="C354" s="31"/>
      <c r="F354" s="28"/>
    </row>
    <row r="355" ht="15.75" customHeight="1">
      <c r="A355" s="1"/>
      <c r="B355" s="30"/>
      <c r="C355" s="31"/>
      <c r="F355" s="28"/>
    </row>
    <row r="356" ht="15.75" customHeight="1">
      <c r="A356" s="1"/>
      <c r="B356" s="30"/>
      <c r="C356" s="31"/>
      <c r="F356" s="28"/>
    </row>
    <row r="357" ht="15.75" customHeight="1">
      <c r="A357" s="1"/>
      <c r="B357" s="30"/>
      <c r="C357" s="31"/>
      <c r="F357" s="28"/>
    </row>
    <row r="358" ht="15.75" customHeight="1">
      <c r="A358" s="1"/>
      <c r="B358" s="30"/>
      <c r="C358" s="31"/>
      <c r="F358" s="28"/>
    </row>
    <row r="359" ht="15.75" customHeight="1">
      <c r="A359" s="1"/>
      <c r="B359" s="30"/>
      <c r="C359" s="31"/>
      <c r="F359" s="28"/>
    </row>
    <row r="360" ht="15.75" customHeight="1">
      <c r="A360" s="1"/>
      <c r="B360" s="30"/>
      <c r="C360" s="31"/>
      <c r="F360" s="28"/>
    </row>
    <row r="361" ht="15.75" customHeight="1">
      <c r="A361" s="1"/>
      <c r="B361" s="30"/>
      <c r="C361" s="31"/>
      <c r="F361" s="28"/>
    </row>
    <row r="362" ht="15.75" customHeight="1">
      <c r="A362" s="1"/>
      <c r="B362" s="30"/>
      <c r="C362" s="31"/>
      <c r="F362" s="28"/>
    </row>
    <row r="363" ht="15.75" customHeight="1">
      <c r="A363" s="1"/>
      <c r="B363" s="30"/>
      <c r="C363" s="31"/>
      <c r="F363" s="28"/>
    </row>
    <row r="364" ht="15.75" customHeight="1">
      <c r="A364" s="1"/>
      <c r="B364" s="30"/>
      <c r="C364" s="31"/>
      <c r="F364" s="28"/>
    </row>
    <row r="365" ht="15.75" customHeight="1">
      <c r="A365" s="1"/>
      <c r="B365" s="30"/>
      <c r="C365" s="31"/>
      <c r="F365" s="28"/>
    </row>
    <row r="366" ht="15.75" customHeight="1">
      <c r="A366" s="1"/>
      <c r="B366" s="30"/>
      <c r="C366" s="31"/>
      <c r="F366" s="28"/>
    </row>
    <row r="367" ht="15.75" customHeight="1">
      <c r="A367" s="1"/>
      <c r="B367" s="30"/>
      <c r="C367" s="31"/>
      <c r="F367" s="28"/>
    </row>
    <row r="368" ht="15.75" customHeight="1">
      <c r="A368" s="1"/>
      <c r="B368" s="30"/>
      <c r="C368" s="31"/>
      <c r="F368" s="28"/>
    </row>
    <row r="369" ht="15.75" customHeight="1">
      <c r="A369" s="1"/>
      <c r="B369" s="30"/>
      <c r="C369" s="31"/>
      <c r="F369" s="28"/>
    </row>
    <row r="370" ht="15.75" customHeight="1">
      <c r="A370" s="1"/>
      <c r="B370" s="30"/>
      <c r="C370" s="31"/>
      <c r="F370" s="28"/>
    </row>
    <row r="371" ht="15.75" customHeight="1">
      <c r="A371" s="1"/>
      <c r="B371" s="30"/>
      <c r="C371" s="31"/>
      <c r="F371" s="28"/>
    </row>
    <row r="372" ht="15.75" customHeight="1">
      <c r="A372" s="1"/>
      <c r="B372" s="30"/>
      <c r="C372" s="31"/>
      <c r="F372" s="28"/>
    </row>
    <row r="373" ht="15.75" customHeight="1">
      <c r="A373" s="1"/>
      <c r="B373" s="30"/>
      <c r="C373" s="31"/>
      <c r="F373" s="28"/>
    </row>
    <row r="374" ht="15.75" customHeight="1">
      <c r="A374" s="1"/>
      <c r="B374" s="30"/>
      <c r="C374" s="31"/>
      <c r="F374" s="28"/>
    </row>
    <row r="375" ht="15.75" customHeight="1">
      <c r="A375" s="1"/>
      <c r="B375" s="30"/>
      <c r="C375" s="31"/>
      <c r="F375" s="28"/>
    </row>
    <row r="376" ht="15.75" customHeight="1">
      <c r="A376" s="1"/>
      <c r="B376" s="30"/>
      <c r="C376" s="31"/>
      <c r="F376" s="28"/>
    </row>
    <row r="377" ht="15.75" customHeight="1">
      <c r="A377" s="1"/>
      <c r="B377" s="30"/>
      <c r="C377" s="31"/>
      <c r="F377" s="28"/>
    </row>
    <row r="378" ht="15.75" customHeight="1">
      <c r="A378" s="1"/>
      <c r="B378" s="30"/>
      <c r="C378" s="31"/>
      <c r="F378" s="28"/>
    </row>
    <row r="379" ht="15.75" customHeight="1">
      <c r="A379" s="1"/>
      <c r="B379" s="30"/>
      <c r="C379" s="31"/>
      <c r="F379" s="28"/>
    </row>
    <row r="380" ht="15.75" customHeight="1">
      <c r="A380" s="1"/>
      <c r="B380" s="30"/>
      <c r="C380" s="31"/>
      <c r="F380" s="28"/>
    </row>
    <row r="381" ht="15.75" customHeight="1">
      <c r="A381" s="1"/>
      <c r="B381" s="30"/>
      <c r="C381" s="31"/>
      <c r="F381" s="28"/>
    </row>
    <row r="382" ht="15.75" customHeight="1">
      <c r="A382" s="1"/>
      <c r="B382" s="30"/>
      <c r="C382" s="31"/>
      <c r="F382" s="28"/>
    </row>
    <row r="383" ht="15.75" customHeight="1">
      <c r="A383" s="1"/>
      <c r="B383" s="30"/>
      <c r="C383" s="31"/>
      <c r="F383" s="28"/>
    </row>
    <row r="384" ht="15.75" customHeight="1">
      <c r="A384" s="1"/>
      <c r="B384" s="30"/>
      <c r="C384" s="31"/>
      <c r="F384" s="28"/>
    </row>
    <row r="385" ht="15.75" customHeight="1">
      <c r="A385" s="1"/>
      <c r="B385" s="30"/>
      <c r="C385" s="31"/>
      <c r="F385" s="28"/>
    </row>
    <row r="386" ht="15.75" customHeight="1">
      <c r="A386" s="1"/>
      <c r="B386" s="30"/>
      <c r="C386" s="31"/>
      <c r="F386" s="28"/>
    </row>
    <row r="387" ht="15.75" customHeight="1">
      <c r="A387" s="1"/>
      <c r="B387" s="30"/>
      <c r="C387" s="31"/>
      <c r="F387" s="28"/>
    </row>
    <row r="388" ht="15.75" customHeight="1">
      <c r="A388" s="1"/>
      <c r="B388" s="30"/>
      <c r="C388" s="31"/>
      <c r="F388" s="28"/>
    </row>
    <row r="389" ht="15.75" customHeight="1">
      <c r="A389" s="1"/>
      <c r="B389" s="30"/>
      <c r="C389" s="31"/>
      <c r="F389" s="28"/>
    </row>
    <row r="390" ht="15.75" customHeight="1">
      <c r="A390" s="1"/>
      <c r="B390" s="30"/>
      <c r="C390" s="31"/>
      <c r="F390" s="28"/>
    </row>
    <row r="391" ht="15.75" customHeight="1">
      <c r="A391" s="1"/>
      <c r="B391" s="30"/>
      <c r="C391" s="31"/>
      <c r="F391" s="28"/>
    </row>
    <row r="392" ht="15.75" customHeight="1">
      <c r="A392" s="1"/>
      <c r="B392" s="30"/>
      <c r="C392" s="31"/>
      <c r="F392" s="28"/>
    </row>
    <row r="393" ht="15.75" customHeight="1">
      <c r="A393" s="1"/>
      <c r="B393" s="30"/>
      <c r="C393" s="31"/>
      <c r="F393" s="28"/>
    </row>
    <row r="394" ht="15.75" customHeight="1">
      <c r="A394" s="1"/>
      <c r="B394" s="30"/>
      <c r="C394" s="31"/>
      <c r="F394" s="28"/>
    </row>
    <row r="395" ht="15.75" customHeight="1">
      <c r="A395" s="1"/>
      <c r="B395" s="30"/>
      <c r="C395" s="31"/>
      <c r="F395" s="28"/>
    </row>
    <row r="396" ht="15.75" customHeight="1">
      <c r="A396" s="1"/>
      <c r="B396" s="30"/>
      <c r="C396" s="31"/>
      <c r="F396" s="28"/>
    </row>
    <row r="397" ht="15.75" customHeight="1">
      <c r="A397" s="1"/>
      <c r="B397" s="30"/>
      <c r="C397" s="31"/>
      <c r="F397" s="28"/>
    </row>
    <row r="398" ht="15.75" customHeight="1">
      <c r="A398" s="1"/>
      <c r="B398" s="30"/>
      <c r="C398" s="31"/>
      <c r="F398" s="28"/>
    </row>
    <row r="399" ht="15.75" customHeight="1">
      <c r="A399" s="1"/>
      <c r="B399" s="30"/>
      <c r="C399" s="31"/>
      <c r="F399" s="28"/>
    </row>
    <row r="400" ht="15.75" customHeight="1">
      <c r="A400" s="1"/>
      <c r="B400" s="30"/>
      <c r="C400" s="31"/>
      <c r="F400" s="28"/>
    </row>
    <row r="401" ht="15.75" customHeight="1">
      <c r="A401" s="1"/>
      <c r="B401" s="30"/>
      <c r="C401" s="31"/>
      <c r="F401" s="28"/>
    </row>
    <row r="402" ht="15.75" customHeight="1">
      <c r="A402" s="1"/>
      <c r="B402" s="30"/>
      <c r="C402" s="31"/>
      <c r="F402" s="28"/>
    </row>
    <row r="403" ht="15.75" customHeight="1">
      <c r="A403" s="1"/>
      <c r="B403" s="30"/>
      <c r="C403" s="31"/>
      <c r="F403" s="28"/>
    </row>
    <row r="404" ht="15.75" customHeight="1">
      <c r="A404" s="1"/>
      <c r="B404" s="30"/>
      <c r="C404" s="31"/>
      <c r="F404" s="28"/>
    </row>
    <row r="405" ht="15.75" customHeight="1">
      <c r="A405" s="1"/>
      <c r="B405" s="30"/>
      <c r="C405" s="31"/>
      <c r="F405" s="28"/>
    </row>
    <row r="406" ht="15.75" customHeight="1">
      <c r="A406" s="1"/>
      <c r="B406" s="30"/>
      <c r="C406" s="31"/>
      <c r="F406" s="28"/>
    </row>
    <row r="407" ht="15.75" customHeight="1">
      <c r="A407" s="1"/>
      <c r="B407" s="30"/>
      <c r="C407" s="31"/>
      <c r="F407" s="28"/>
    </row>
    <row r="408" ht="15.75" customHeight="1">
      <c r="A408" s="1"/>
      <c r="B408" s="30"/>
      <c r="C408" s="31"/>
      <c r="F408" s="28"/>
    </row>
    <row r="409" ht="15.75" customHeight="1">
      <c r="A409" s="1"/>
      <c r="B409" s="30"/>
      <c r="C409" s="31"/>
      <c r="F409" s="28"/>
    </row>
    <row r="410" ht="15.75" customHeight="1">
      <c r="A410" s="1"/>
      <c r="B410" s="30"/>
      <c r="C410" s="31"/>
      <c r="F410" s="28"/>
    </row>
    <row r="411" ht="15.75" customHeight="1">
      <c r="A411" s="1"/>
      <c r="B411" s="30"/>
      <c r="C411" s="31"/>
      <c r="F411" s="28"/>
    </row>
    <row r="412" ht="15.75" customHeight="1">
      <c r="A412" s="1"/>
      <c r="B412" s="30"/>
      <c r="C412" s="31"/>
      <c r="F412" s="28"/>
    </row>
    <row r="413" ht="15.75" customHeight="1">
      <c r="A413" s="1"/>
      <c r="B413" s="30"/>
      <c r="C413" s="31"/>
      <c r="F413" s="28"/>
    </row>
    <row r="414" ht="15.75" customHeight="1">
      <c r="A414" s="1"/>
      <c r="B414" s="30"/>
      <c r="C414" s="31"/>
      <c r="F414" s="28"/>
    </row>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0"/>
  <cols>
    <col customWidth="1" min="1" max="1" width="14.43"/>
    <col customWidth="1" min="2" max="2" width="41.43"/>
    <col customWidth="1" min="3" max="3" width="48.0"/>
    <col customWidth="1" min="4" max="4" width="14.43"/>
    <col customWidth="1" min="5" max="5" width="13.14"/>
    <col customWidth="1" min="6" max="6" width="36.57"/>
  </cols>
  <sheetData>
    <row r="1" ht="15.75" customHeight="1">
      <c r="A1" s="36"/>
      <c r="B1" s="37"/>
      <c r="C1" s="37"/>
      <c r="D1" s="38"/>
      <c r="E1" s="39"/>
      <c r="F1" s="38"/>
      <c r="G1" s="38"/>
      <c r="H1" s="38"/>
      <c r="I1" s="38"/>
      <c r="J1" s="38"/>
      <c r="K1" s="38"/>
      <c r="L1" s="38"/>
      <c r="M1" s="38"/>
      <c r="N1" s="38"/>
      <c r="O1" s="38"/>
      <c r="P1" s="38"/>
      <c r="Q1" s="38"/>
      <c r="R1" s="38"/>
      <c r="S1" s="38"/>
      <c r="T1" s="38"/>
      <c r="U1" s="38"/>
      <c r="V1" s="38"/>
      <c r="W1" s="38"/>
      <c r="X1" s="38"/>
      <c r="Y1" s="38"/>
      <c r="Z1" s="38"/>
    </row>
    <row r="2" ht="15.75" customHeight="1">
      <c r="A2" s="36"/>
      <c r="B2" s="37"/>
      <c r="C2" s="37"/>
      <c r="D2" s="38"/>
      <c r="E2" s="39"/>
      <c r="F2" s="38"/>
      <c r="G2" s="38"/>
      <c r="H2" s="38"/>
      <c r="I2" s="38"/>
      <c r="J2" s="38"/>
      <c r="K2" s="38"/>
      <c r="L2" s="38"/>
      <c r="M2" s="38"/>
      <c r="N2" s="38"/>
      <c r="O2" s="38"/>
      <c r="P2" s="38"/>
      <c r="Q2" s="38"/>
      <c r="R2" s="38"/>
      <c r="S2" s="38"/>
      <c r="T2" s="38"/>
      <c r="U2" s="38"/>
      <c r="V2" s="38"/>
      <c r="W2" s="38"/>
      <c r="X2" s="38"/>
      <c r="Y2" s="38"/>
      <c r="Z2" s="38"/>
    </row>
    <row r="3" ht="15.75" customHeight="1">
      <c r="A3" s="36" t="s">
        <v>632</v>
      </c>
      <c r="B3" s="40" t="s">
        <v>633</v>
      </c>
      <c r="C3" s="40" t="s">
        <v>634</v>
      </c>
      <c r="D3" s="36" t="s">
        <v>635</v>
      </c>
      <c r="E3" s="41" t="s">
        <v>636</v>
      </c>
      <c r="F3" s="38"/>
      <c r="G3" s="38"/>
      <c r="H3" s="38"/>
      <c r="I3" s="38"/>
      <c r="J3" s="38"/>
      <c r="K3" s="38"/>
      <c r="L3" s="38"/>
      <c r="M3" s="38"/>
      <c r="N3" s="38"/>
      <c r="O3" s="38"/>
      <c r="P3" s="38"/>
      <c r="Q3" s="38"/>
      <c r="R3" s="38"/>
      <c r="S3" s="38"/>
      <c r="T3" s="38"/>
      <c r="U3" s="38"/>
      <c r="V3" s="38"/>
      <c r="W3" s="38"/>
      <c r="X3" s="38"/>
      <c r="Y3" s="38"/>
      <c r="Z3" s="38"/>
    </row>
    <row r="4" ht="15.75" customHeight="1">
      <c r="A4" s="36" t="s">
        <v>637</v>
      </c>
      <c r="B4" s="37" t="s">
        <v>638</v>
      </c>
      <c r="C4" s="37" t="s">
        <v>639</v>
      </c>
      <c r="D4" s="42" t="s">
        <v>640</v>
      </c>
      <c r="E4" s="43">
        <v>45252.0</v>
      </c>
      <c r="F4" s="38"/>
      <c r="G4" s="38"/>
      <c r="H4" s="38"/>
      <c r="I4" s="38"/>
      <c r="J4" s="38"/>
      <c r="K4" s="38"/>
      <c r="L4" s="38"/>
      <c r="M4" s="38"/>
      <c r="N4" s="38"/>
      <c r="O4" s="38"/>
      <c r="P4" s="38"/>
      <c r="Q4" s="38"/>
      <c r="R4" s="38"/>
      <c r="S4" s="38"/>
      <c r="T4" s="38"/>
      <c r="U4" s="38"/>
      <c r="V4" s="38"/>
      <c r="W4" s="38"/>
      <c r="X4" s="38"/>
      <c r="Y4" s="38"/>
      <c r="Z4" s="38"/>
    </row>
    <row r="5" ht="15.75" customHeight="1">
      <c r="A5" s="36"/>
      <c r="B5" s="37"/>
      <c r="C5" s="37" t="s">
        <v>641</v>
      </c>
      <c r="D5" s="38" t="s">
        <v>642</v>
      </c>
      <c r="E5" s="39"/>
      <c r="F5" s="38"/>
      <c r="G5" s="38"/>
      <c r="H5" s="38"/>
      <c r="I5" s="38"/>
      <c r="J5" s="38"/>
      <c r="K5" s="38"/>
      <c r="L5" s="38"/>
      <c r="M5" s="38"/>
      <c r="N5" s="38"/>
      <c r="O5" s="38"/>
      <c r="P5" s="38"/>
      <c r="Q5" s="38"/>
      <c r="R5" s="38"/>
      <c r="S5" s="38"/>
      <c r="T5" s="38"/>
      <c r="U5" s="38"/>
      <c r="V5" s="38"/>
      <c r="W5" s="38"/>
      <c r="X5" s="38"/>
      <c r="Y5" s="38"/>
      <c r="Z5" s="38"/>
    </row>
    <row r="6" ht="15.75" customHeight="1">
      <c r="A6" s="36" t="s">
        <v>643</v>
      </c>
      <c r="B6" s="37" t="s">
        <v>644</v>
      </c>
      <c r="C6" s="37" t="s">
        <v>645</v>
      </c>
      <c r="D6" s="42" t="s">
        <v>640</v>
      </c>
      <c r="E6" s="43">
        <v>45252.0</v>
      </c>
      <c r="F6" s="38"/>
      <c r="G6" s="38"/>
      <c r="H6" s="38"/>
      <c r="I6" s="38"/>
      <c r="J6" s="38"/>
      <c r="K6" s="38"/>
      <c r="L6" s="38"/>
      <c r="M6" s="38"/>
      <c r="N6" s="38"/>
      <c r="O6" s="38"/>
      <c r="P6" s="38"/>
      <c r="Q6" s="38"/>
      <c r="R6" s="38"/>
      <c r="S6" s="38"/>
      <c r="T6" s="38"/>
      <c r="U6" s="38"/>
      <c r="V6" s="38"/>
      <c r="W6" s="38"/>
      <c r="X6" s="38"/>
      <c r="Y6" s="38"/>
      <c r="Z6" s="38"/>
    </row>
    <row r="7" ht="15.75" customHeight="1">
      <c r="A7" s="36"/>
      <c r="B7" s="37"/>
      <c r="C7" s="37" t="s">
        <v>646</v>
      </c>
      <c r="D7" s="44" t="s">
        <v>647</v>
      </c>
      <c r="E7" s="43">
        <v>45252.0</v>
      </c>
      <c r="F7" s="38"/>
      <c r="G7" s="38"/>
      <c r="H7" s="38"/>
      <c r="I7" s="38"/>
      <c r="J7" s="38"/>
      <c r="K7" s="38"/>
      <c r="L7" s="38"/>
      <c r="M7" s="38"/>
      <c r="N7" s="38"/>
      <c r="O7" s="38"/>
      <c r="P7" s="38"/>
      <c r="Q7" s="38"/>
      <c r="R7" s="38"/>
      <c r="S7" s="38"/>
      <c r="T7" s="38"/>
      <c r="U7" s="38"/>
      <c r="V7" s="38"/>
      <c r="W7" s="38"/>
      <c r="X7" s="38"/>
      <c r="Y7" s="38"/>
      <c r="Z7" s="38"/>
    </row>
    <row r="8" ht="15.75" customHeight="1">
      <c r="A8" s="36"/>
      <c r="B8" s="37"/>
      <c r="C8" s="37" t="s">
        <v>648</v>
      </c>
      <c r="D8" s="38" t="s">
        <v>642</v>
      </c>
      <c r="E8" s="39"/>
      <c r="F8" s="38"/>
      <c r="G8" s="38"/>
      <c r="H8" s="38"/>
      <c r="I8" s="38"/>
      <c r="J8" s="38"/>
      <c r="K8" s="38"/>
      <c r="L8" s="38"/>
      <c r="M8" s="38"/>
      <c r="N8" s="38"/>
      <c r="O8" s="38"/>
      <c r="P8" s="38"/>
      <c r="Q8" s="38"/>
      <c r="R8" s="38"/>
      <c r="S8" s="38"/>
      <c r="T8" s="38"/>
      <c r="U8" s="38"/>
      <c r="V8" s="38"/>
      <c r="W8" s="38"/>
      <c r="X8" s="38"/>
      <c r="Y8" s="38"/>
      <c r="Z8" s="38"/>
    </row>
    <row r="9" ht="15.75" customHeight="1">
      <c r="A9" s="36" t="s">
        <v>649</v>
      </c>
      <c r="B9" s="37" t="s">
        <v>650</v>
      </c>
      <c r="C9" s="37" t="s">
        <v>651</v>
      </c>
      <c r="D9" s="38" t="s">
        <v>652</v>
      </c>
      <c r="E9" s="39"/>
      <c r="F9" s="38"/>
      <c r="G9" s="38"/>
      <c r="H9" s="38"/>
      <c r="I9" s="38"/>
      <c r="J9" s="38"/>
      <c r="K9" s="38"/>
      <c r="L9" s="38"/>
      <c r="M9" s="38"/>
      <c r="N9" s="38"/>
      <c r="O9" s="38"/>
      <c r="P9" s="38"/>
      <c r="Q9" s="38"/>
      <c r="R9" s="38"/>
      <c r="S9" s="38"/>
      <c r="T9" s="38"/>
      <c r="U9" s="38"/>
      <c r="V9" s="38"/>
      <c r="W9" s="38"/>
      <c r="X9" s="38"/>
      <c r="Y9" s="38"/>
      <c r="Z9" s="38"/>
    </row>
    <row r="10" ht="15.75" customHeight="1">
      <c r="A10" s="36"/>
      <c r="B10" s="37"/>
      <c r="C10" s="37" t="s">
        <v>653</v>
      </c>
      <c r="D10" s="38" t="s">
        <v>642</v>
      </c>
      <c r="E10" s="39"/>
      <c r="F10" s="38"/>
      <c r="G10" s="38"/>
      <c r="H10" s="38"/>
      <c r="I10" s="38"/>
      <c r="J10" s="38"/>
      <c r="K10" s="38"/>
      <c r="L10" s="38"/>
      <c r="M10" s="38"/>
      <c r="N10" s="38"/>
      <c r="O10" s="38"/>
      <c r="P10" s="38"/>
      <c r="Q10" s="38"/>
      <c r="R10" s="38"/>
      <c r="S10" s="38"/>
      <c r="T10" s="38"/>
      <c r="U10" s="38"/>
      <c r="V10" s="38"/>
      <c r="W10" s="38"/>
      <c r="X10" s="38"/>
      <c r="Y10" s="38"/>
      <c r="Z10" s="38"/>
    </row>
    <row r="11" ht="15.75" customHeight="1">
      <c r="A11" s="36"/>
      <c r="B11" s="37"/>
      <c r="C11" s="37" t="s">
        <v>654</v>
      </c>
      <c r="D11" s="38" t="s">
        <v>652</v>
      </c>
      <c r="E11" s="39"/>
      <c r="F11" s="38"/>
      <c r="G11" s="38"/>
      <c r="H11" s="38"/>
      <c r="I11" s="38"/>
      <c r="J11" s="38"/>
      <c r="K11" s="38"/>
      <c r="L11" s="38"/>
      <c r="M11" s="38"/>
      <c r="N11" s="38"/>
      <c r="O11" s="38"/>
      <c r="P11" s="38"/>
      <c r="Q11" s="38"/>
      <c r="R11" s="38"/>
      <c r="S11" s="38"/>
      <c r="T11" s="38"/>
      <c r="U11" s="38"/>
      <c r="V11" s="38"/>
      <c r="W11" s="38"/>
      <c r="X11" s="38"/>
      <c r="Y11" s="38"/>
      <c r="Z11" s="38"/>
    </row>
    <row r="12" ht="15.75" customHeight="1">
      <c r="A12" s="36"/>
      <c r="B12" s="37"/>
      <c r="C12" s="37" t="s">
        <v>655</v>
      </c>
      <c r="D12" s="44" t="s">
        <v>647</v>
      </c>
      <c r="E12" s="43">
        <v>45261.0</v>
      </c>
      <c r="F12" s="38"/>
      <c r="G12" s="38"/>
      <c r="H12" s="38"/>
      <c r="I12" s="38"/>
      <c r="J12" s="38"/>
      <c r="K12" s="38"/>
      <c r="L12" s="38"/>
      <c r="M12" s="38"/>
      <c r="N12" s="38"/>
      <c r="O12" s="38"/>
      <c r="P12" s="38"/>
      <c r="Q12" s="38"/>
      <c r="R12" s="38"/>
      <c r="S12" s="38"/>
      <c r="T12" s="38"/>
      <c r="U12" s="38"/>
      <c r="V12" s="38"/>
      <c r="W12" s="38"/>
      <c r="X12" s="38"/>
      <c r="Y12" s="38"/>
      <c r="Z12" s="38"/>
    </row>
    <row r="13" ht="15.75" customHeight="1">
      <c r="A13" s="36"/>
      <c r="B13" s="37"/>
      <c r="C13" s="37" t="s">
        <v>656</v>
      </c>
      <c r="D13" s="38" t="s">
        <v>642</v>
      </c>
      <c r="E13" s="39"/>
      <c r="F13" s="38"/>
      <c r="G13" s="38"/>
      <c r="H13" s="38"/>
      <c r="I13" s="38"/>
      <c r="J13" s="38"/>
      <c r="K13" s="38"/>
      <c r="L13" s="38"/>
      <c r="M13" s="38"/>
      <c r="N13" s="38"/>
      <c r="O13" s="38"/>
      <c r="P13" s="38"/>
      <c r="Q13" s="38"/>
      <c r="R13" s="38"/>
      <c r="S13" s="38"/>
      <c r="T13" s="38"/>
      <c r="U13" s="38"/>
      <c r="V13" s="38"/>
      <c r="W13" s="38"/>
      <c r="X13" s="38"/>
      <c r="Y13" s="38"/>
      <c r="Z13" s="38"/>
    </row>
    <row r="14" ht="15.75" customHeight="1">
      <c r="A14" s="36" t="s">
        <v>18</v>
      </c>
      <c r="B14" s="37" t="s">
        <v>657</v>
      </c>
      <c r="C14" s="37" t="s">
        <v>658</v>
      </c>
      <c r="D14" s="42" t="s">
        <v>640</v>
      </c>
      <c r="E14" s="43">
        <v>45251.0</v>
      </c>
      <c r="F14" s="38"/>
      <c r="G14" s="38"/>
      <c r="H14" s="38"/>
      <c r="I14" s="38"/>
      <c r="J14" s="38"/>
      <c r="K14" s="38"/>
      <c r="L14" s="38"/>
      <c r="M14" s="38"/>
      <c r="N14" s="38"/>
      <c r="O14" s="38"/>
      <c r="P14" s="38"/>
      <c r="Q14" s="38"/>
      <c r="R14" s="38"/>
      <c r="S14" s="38"/>
      <c r="T14" s="38"/>
      <c r="U14" s="38"/>
      <c r="V14" s="38"/>
      <c r="W14" s="38"/>
      <c r="X14" s="38"/>
      <c r="Y14" s="38"/>
      <c r="Z14" s="38"/>
    </row>
    <row r="15" ht="15.75" customHeight="1">
      <c r="A15" s="36"/>
      <c r="B15" s="37"/>
      <c r="C15" s="37" t="s">
        <v>659</v>
      </c>
      <c r="D15" s="38" t="s">
        <v>642</v>
      </c>
      <c r="E15" s="39"/>
      <c r="F15" s="38"/>
      <c r="G15" s="38"/>
      <c r="H15" s="38"/>
      <c r="I15" s="38"/>
      <c r="J15" s="38"/>
      <c r="K15" s="38"/>
      <c r="L15" s="38"/>
      <c r="M15" s="38"/>
      <c r="N15" s="38"/>
      <c r="O15" s="38"/>
      <c r="P15" s="38"/>
      <c r="Q15" s="38"/>
      <c r="R15" s="38"/>
      <c r="S15" s="38"/>
      <c r="T15" s="38"/>
      <c r="U15" s="38"/>
      <c r="V15" s="38"/>
      <c r="W15" s="38"/>
      <c r="X15" s="38"/>
      <c r="Y15" s="38"/>
      <c r="Z15" s="38"/>
    </row>
    <row r="16" ht="15.75" customHeight="1">
      <c r="A16" s="36" t="s">
        <v>19</v>
      </c>
      <c r="B16" s="37" t="s">
        <v>660</v>
      </c>
      <c r="C16" s="37" t="s">
        <v>661</v>
      </c>
      <c r="D16" s="42" t="s">
        <v>640</v>
      </c>
      <c r="E16" s="43">
        <v>45251.0</v>
      </c>
      <c r="F16" s="38" t="s">
        <v>662</v>
      </c>
      <c r="G16" s="38"/>
      <c r="H16" s="38"/>
      <c r="I16" s="38"/>
      <c r="J16" s="38"/>
      <c r="K16" s="38"/>
      <c r="L16" s="38"/>
      <c r="M16" s="38"/>
      <c r="N16" s="38"/>
      <c r="O16" s="38"/>
      <c r="P16" s="38"/>
      <c r="Q16" s="38"/>
      <c r="R16" s="38"/>
      <c r="S16" s="38"/>
      <c r="T16" s="38"/>
      <c r="U16" s="38"/>
      <c r="V16" s="38"/>
      <c r="W16" s="38"/>
      <c r="X16" s="38"/>
      <c r="Y16" s="38"/>
      <c r="Z16" s="38"/>
    </row>
    <row r="17" ht="15.75" customHeight="1">
      <c r="A17" s="36"/>
      <c r="B17" s="37"/>
      <c r="C17" s="37" t="s">
        <v>663</v>
      </c>
      <c r="D17" s="38" t="s">
        <v>642</v>
      </c>
      <c r="E17" s="39"/>
      <c r="F17" s="38"/>
      <c r="G17" s="38"/>
      <c r="H17" s="38"/>
      <c r="I17" s="38"/>
      <c r="J17" s="38"/>
      <c r="K17" s="38"/>
      <c r="L17" s="38"/>
      <c r="M17" s="38"/>
      <c r="N17" s="38"/>
      <c r="O17" s="38"/>
      <c r="P17" s="38"/>
      <c r="Q17" s="38"/>
      <c r="R17" s="38"/>
      <c r="S17" s="38"/>
      <c r="T17" s="38"/>
      <c r="U17" s="38"/>
      <c r="V17" s="38"/>
      <c r="W17" s="38"/>
      <c r="X17" s="38"/>
      <c r="Y17" s="38"/>
      <c r="Z17" s="38"/>
    </row>
    <row r="18" ht="15.75" customHeight="1">
      <c r="A18" s="36"/>
      <c r="B18" s="37"/>
      <c r="C18" s="37" t="s">
        <v>664</v>
      </c>
      <c r="D18" s="38" t="s">
        <v>642</v>
      </c>
      <c r="E18" s="39"/>
      <c r="F18" s="38"/>
      <c r="G18" s="38"/>
      <c r="H18" s="38"/>
      <c r="I18" s="38"/>
      <c r="J18" s="38"/>
      <c r="K18" s="38"/>
      <c r="L18" s="38"/>
      <c r="M18" s="38"/>
      <c r="N18" s="38"/>
      <c r="O18" s="38"/>
      <c r="P18" s="38"/>
      <c r="Q18" s="38"/>
      <c r="R18" s="38"/>
      <c r="S18" s="38"/>
      <c r="T18" s="38"/>
      <c r="U18" s="38"/>
      <c r="V18" s="38"/>
      <c r="W18" s="38"/>
      <c r="X18" s="38"/>
      <c r="Y18" s="38"/>
      <c r="Z18" s="38"/>
    </row>
    <row r="19" ht="15.75" customHeight="1">
      <c r="A19" s="36"/>
      <c r="B19" s="37"/>
      <c r="C19" s="37" t="s">
        <v>665</v>
      </c>
      <c r="D19" s="38" t="s">
        <v>642</v>
      </c>
      <c r="E19" s="39"/>
      <c r="F19" s="38" t="s">
        <v>666</v>
      </c>
      <c r="G19" s="38"/>
      <c r="H19" s="38"/>
      <c r="I19" s="38"/>
      <c r="J19" s="38"/>
      <c r="K19" s="38"/>
      <c r="L19" s="38"/>
      <c r="M19" s="38"/>
      <c r="N19" s="38"/>
      <c r="O19" s="38"/>
      <c r="P19" s="38"/>
      <c r="Q19" s="38"/>
      <c r="R19" s="38"/>
      <c r="S19" s="38"/>
      <c r="T19" s="38"/>
      <c r="U19" s="38"/>
      <c r="V19" s="38"/>
      <c r="W19" s="38"/>
      <c r="X19" s="38"/>
      <c r="Y19" s="38"/>
      <c r="Z19" s="38"/>
    </row>
    <row r="20" ht="15.75" customHeight="1">
      <c r="A20" s="36" t="s">
        <v>667</v>
      </c>
      <c r="B20" s="37" t="s">
        <v>668</v>
      </c>
      <c r="C20" s="37" t="s">
        <v>669</v>
      </c>
      <c r="D20" s="42" t="s">
        <v>640</v>
      </c>
      <c r="E20" s="43">
        <v>45252.0</v>
      </c>
      <c r="F20" s="38"/>
      <c r="G20" s="38"/>
      <c r="H20" s="38"/>
      <c r="I20" s="38"/>
      <c r="J20" s="38"/>
      <c r="K20" s="38"/>
      <c r="L20" s="38"/>
      <c r="M20" s="38"/>
      <c r="N20" s="38"/>
      <c r="O20" s="38"/>
      <c r="P20" s="38"/>
      <c r="Q20" s="38"/>
      <c r="R20" s="38"/>
      <c r="S20" s="38"/>
      <c r="T20" s="38"/>
      <c r="U20" s="38"/>
      <c r="V20" s="38"/>
      <c r="W20" s="38"/>
      <c r="X20" s="38"/>
      <c r="Y20" s="38"/>
      <c r="Z20" s="38"/>
    </row>
    <row r="21" ht="15.75" customHeight="1">
      <c r="A21" s="36"/>
      <c r="B21" s="37"/>
      <c r="C21" s="37" t="s">
        <v>670</v>
      </c>
      <c r="D21" s="38" t="s">
        <v>652</v>
      </c>
      <c r="E21" s="39"/>
      <c r="F21" s="38"/>
      <c r="G21" s="38"/>
      <c r="H21" s="38"/>
      <c r="I21" s="38"/>
      <c r="J21" s="38"/>
      <c r="K21" s="38"/>
      <c r="L21" s="38"/>
      <c r="M21" s="38"/>
      <c r="N21" s="38"/>
      <c r="O21" s="38"/>
      <c r="P21" s="38"/>
      <c r="Q21" s="38"/>
      <c r="R21" s="38"/>
      <c r="S21" s="38"/>
      <c r="T21" s="38"/>
      <c r="U21" s="38"/>
      <c r="V21" s="38"/>
      <c r="W21" s="38"/>
      <c r="X21" s="38"/>
      <c r="Y21" s="38"/>
      <c r="Z21" s="38"/>
    </row>
    <row r="22" ht="15.75" customHeight="1">
      <c r="A22" s="36"/>
      <c r="B22" s="37"/>
      <c r="C22" s="37" t="s">
        <v>671</v>
      </c>
      <c r="D22" s="38" t="s">
        <v>642</v>
      </c>
      <c r="E22" s="39"/>
      <c r="F22" s="38"/>
      <c r="G22" s="38"/>
      <c r="H22" s="38"/>
      <c r="I22" s="38"/>
      <c r="J22" s="38"/>
      <c r="K22" s="38"/>
      <c r="L22" s="38"/>
      <c r="M22" s="38"/>
      <c r="N22" s="38"/>
      <c r="O22" s="38"/>
      <c r="P22" s="38"/>
      <c r="Q22" s="38"/>
      <c r="R22" s="38"/>
      <c r="S22" s="38"/>
      <c r="T22" s="38"/>
      <c r="U22" s="38"/>
      <c r="V22" s="38"/>
      <c r="W22" s="38"/>
      <c r="X22" s="38"/>
      <c r="Y22" s="38"/>
      <c r="Z22" s="38"/>
    </row>
    <row r="23" ht="15.75" customHeight="1">
      <c r="A23" s="36" t="s">
        <v>672</v>
      </c>
      <c r="B23" s="37" t="s">
        <v>673</v>
      </c>
      <c r="C23" s="37"/>
      <c r="D23" s="38"/>
      <c r="E23" s="39"/>
      <c r="F23" s="38"/>
      <c r="G23" s="38"/>
      <c r="H23" s="38"/>
      <c r="I23" s="38"/>
      <c r="J23" s="38"/>
      <c r="K23" s="38"/>
      <c r="L23" s="38"/>
      <c r="M23" s="38"/>
      <c r="N23" s="38"/>
      <c r="O23" s="38"/>
      <c r="P23" s="38"/>
      <c r="Q23" s="38"/>
      <c r="R23" s="38"/>
      <c r="S23" s="38"/>
      <c r="T23" s="38"/>
      <c r="U23" s="38"/>
      <c r="V23" s="38"/>
      <c r="W23" s="38"/>
      <c r="X23" s="38"/>
      <c r="Y23" s="38"/>
      <c r="Z23" s="38"/>
    </row>
    <row r="24" ht="15.75" customHeight="1">
      <c r="A24" s="36" t="s">
        <v>674</v>
      </c>
      <c r="B24" s="37" t="s">
        <v>675</v>
      </c>
      <c r="C24" s="37" t="s">
        <v>676</v>
      </c>
      <c r="D24" s="38" t="s">
        <v>652</v>
      </c>
      <c r="E24" s="39"/>
      <c r="F24" s="38"/>
      <c r="G24" s="38"/>
      <c r="H24" s="38"/>
      <c r="I24" s="38"/>
      <c r="J24" s="38"/>
      <c r="K24" s="38"/>
      <c r="L24" s="38"/>
      <c r="M24" s="38"/>
      <c r="N24" s="38"/>
      <c r="O24" s="38"/>
      <c r="P24" s="38"/>
      <c r="Q24" s="38"/>
      <c r="R24" s="38"/>
      <c r="S24" s="38"/>
      <c r="T24" s="38"/>
      <c r="U24" s="38"/>
      <c r="V24" s="38"/>
      <c r="W24" s="38"/>
      <c r="X24" s="38"/>
      <c r="Y24" s="38"/>
      <c r="Z24" s="38"/>
    </row>
    <row r="25" ht="15.75" customHeight="1">
      <c r="A25" s="36"/>
      <c r="B25" s="37"/>
      <c r="C25" s="37" t="s">
        <v>677</v>
      </c>
      <c r="D25" s="38" t="s">
        <v>642</v>
      </c>
      <c r="E25" s="39"/>
      <c r="F25" s="38"/>
      <c r="G25" s="38"/>
      <c r="H25" s="38"/>
      <c r="I25" s="38"/>
      <c r="J25" s="38"/>
      <c r="K25" s="38"/>
      <c r="L25" s="38"/>
      <c r="M25" s="38"/>
      <c r="N25" s="38"/>
      <c r="O25" s="38"/>
      <c r="P25" s="38"/>
      <c r="Q25" s="38"/>
      <c r="R25" s="38"/>
      <c r="S25" s="38"/>
      <c r="T25" s="38"/>
      <c r="U25" s="38"/>
      <c r="V25" s="38"/>
      <c r="W25" s="38"/>
      <c r="X25" s="38"/>
      <c r="Y25" s="38"/>
      <c r="Z25" s="38"/>
    </row>
    <row r="26" ht="15.75" customHeight="1">
      <c r="A26" s="36"/>
      <c r="B26" s="37"/>
      <c r="C26" s="37" t="s">
        <v>678</v>
      </c>
      <c r="D26" s="38" t="s">
        <v>652</v>
      </c>
      <c r="E26" s="39"/>
      <c r="F26" s="38"/>
      <c r="G26" s="38"/>
      <c r="H26" s="38"/>
      <c r="I26" s="38"/>
      <c r="J26" s="38"/>
      <c r="K26" s="38"/>
      <c r="L26" s="38"/>
      <c r="M26" s="38"/>
      <c r="N26" s="38"/>
      <c r="O26" s="38"/>
      <c r="P26" s="38"/>
      <c r="Q26" s="38"/>
      <c r="R26" s="38"/>
      <c r="S26" s="38"/>
      <c r="T26" s="38"/>
      <c r="U26" s="38"/>
      <c r="V26" s="38"/>
      <c r="W26" s="38"/>
      <c r="X26" s="38"/>
      <c r="Y26" s="38"/>
      <c r="Z26" s="38"/>
    </row>
    <row r="27" ht="15.75" customHeight="1">
      <c r="A27" s="36" t="s">
        <v>679</v>
      </c>
      <c r="B27" s="37" t="s">
        <v>675</v>
      </c>
      <c r="C27" s="37" t="s">
        <v>680</v>
      </c>
      <c r="D27" s="38" t="s">
        <v>652</v>
      </c>
      <c r="E27" s="39"/>
      <c r="F27" s="38"/>
      <c r="G27" s="38"/>
      <c r="H27" s="38"/>
      <c r="I27" s="38"/>
      <c r="J27" s="38"/>
      <c r="K27" s="38"/>
      <c r="L27" s="38"/>
      <c r="M27" s="38"/>
      <c r="N27" s="38"/>
      <c r="O27" s="38"/>
      <c r="P27" s="38"/>
      <c r="Q27" s="38"/>
      <c r="R27" s="38"/>
      <c r="S27" s="38"/>
      <c r="T27" s="38"/>
      <c r="U27" s="38"/>
      <c r="V27" s="38"/>
      <c r="W27" s="38"/>
      <c r="X27" s="38"/>
      <c r="Y27" s="38"/>
      <c r="Z27" s="38"/>
    </row>
    <row r="28" ht="15.75" customHeight="1">
      <c r="A28" s="36"/>
      <c r="B28" s="37"/>
      <c r="C28" s="37" t="s">
        <v>681</v>
      </c>
      <c r="D28" s="38" t="s">
        <v>642</v>
      </c>
      <c r="E28" s="39"/>
      <c r="F28" s="38"/>
      <c r="G28" s="38"/>
      <c r="H28" s="38"/>
      <c r="I28" s="38"/>
      <c r="J28" s="38"/>
      <c r="K28" s="38"/>
      <c r="L28" s="38"/>
      <c r="M28" s="38"/>
      <c r="N28" s="38"/>
      <c r="O28" s="38"/>
      <c r="P28" s="38"/>
      <c r="Q28" s="38"/>
      <c r="R28" s="38"/>
      <c r="S28" s="38"/>
      <c r="T28" s="38"/>
      <c r="U28" s="38"/>
      <c r="V28" s="38"/>
      <c r="W28" s="38"/>
      <c r="X28" s="38"/>
      <c r="Y28" s="38"/>
      <c r="Z28" s="38"/>
    </row>
    <row r="29" ht="15.75" customHeight="1">
      <c r="A29" s="36"/>
      <c r="B29" s="37"/>
      <c r="C29" s="37" t="s">
        <v>682</v>
      </c>
      <c r="D29" s="38" t="s">
        <v>652</v>
      </c>
      <c r="E29" s="39"/>
      <c r="F29" s="38"/>
      <c r="G29" s="38"/>
      <c r="H29" s="38"/>
      <c r="I29" s="38"/>
      <c r="J29" s="38"/>
      <c r="K29" s="38"/>
      <c r="L29" s="38"/>
      <c r="M29" s="38"/>
      <c r="N29" s="38"/>
      <c r="O29" s="38"/>
      <c r="P29" s="38"/>
      <c r="Q29" s="38"/>
      <c r="R29" s="38"/>
      <c r="S29" s="38"/>
      <c r="T29" s="38"/>
      <c r="U29" s="38"/>
      <c r="V29" s="38"/>
      <c r="W29" s="38"/>
      <c r="X29" s="38"/>
      <c r="Y29" s="38"/>
      <c r="Z29" s="38"/>
    </row>
    <row r="30" ht="15.75" customHeight="1">
      <c r="A30" s="36"/>
      <c r="B30" s="37"/>
      <c r="C30" s="37"/>
      <c r="D30" s="38"/>
      <c r="E30" s="39"/>
      <c r="F30" s="38"/>
      <c r="G30" s="38"/>
      <c r="H30" s="38"/>
      <c r="I30" s="38"/>
      <c r="J30" s="38"/>
      <c r="K30" s="38"/>
      <c r="L30" s="38"/>
      <c r="M30" s="38"/>
      <c r="N30" s="38"/>
      <c r="O30" s="38"/>
      <c r="P30" s="38"/>
      <c r="Q30" s="38"/>
      <c r="R30" s="38"/>
      <c r="S30" s="38"/>
      <c r="T30" s="38"/>
      <c r="U30" s="38"/>
      <c r="V30" s="38"/>
      <c r="W30" s="38"/>
      <c r="X30" s="38"/>
      <c r="Y30" s="38"/>
      <c r="Z30" s="38"/>
    </row>
    <row r="31" ht="15.75" customHeight="1">
      <c r="A31" s="36"/>
      <c r="B31" s="37"/>
      <c r="C31" s="45" t="s">
        <v>683</v>
      </c>
      <c r="D31" s="38" t="s">
        <v>684</v>
      </c>
      <c r="E31" s="39"/>
      <c r="F31" s="38"/>
      <c r="G31" s="38"/>
      <c r="H31" s="38"/>
      <c r="I31" s="38"/>
      <c r="J31" s="38"/>
      <c r="K31" s="38"/>
      <c r="L31" s="38"/>
      <c r="M31" s="38"/>
      <c r="N31" s="38"/>
      <c r="O31" s="38"/>
      <c r="P31" s="38"/>
      <c r="Q31" s="38"/>
      <c r="R31" s="38"/>
      <c r="S31" s="38"/>
      <c r="T31" s="38"/>
      <c r="U31" s="38"/>
      <c r="V31" s="38"/>
      <c r="W31" s="38"/>
      <c r="X31" s="38"/>
      <c r="Y31" s="38"/>
      <c r="Z31" s="38"/>
    </row>
    <row r="32" ht="15.75" customHeight="1">
      <c r="A32" s="36"/>
      <c r="B32" s="37"/>
      <c r="C32" s="37"/>
      <c r="D32" s="38"/>
      <c r="E32" s="39"/>
      <c r="F32" s="38"/>
      <c r="G32" s="38"/>
      <c r="H32" s="38"/>
      <c r="I32" s="38"/>
      <c r="J32" s="38"/>
      <c r="K32" s="38"/>
      <c r="L32" s="38"/>
      <c r="M32" s="38"/>
      <c r="N32" s="38"/>
      <c r="O32" s="38"/>
      <c r="P32" s="38"/>
      <c r="Q32" s="38"/>
      <c r="R32" s="38"/>
      <c r="S32" s="38"/>
      <c r="T32" s="38"/>
      <c r="U32" s="38"/>
      <c r="V32" s="38"/>
      <c r="W32" s="38"/>
      <c r="X32" s="38"/>
      <c r="Y32" s="38"/>
      <c r="Z32" s="38"/>
    </row>
    <row r="33" ht="15.75" customHeight="1">
      <c r="A33" s="36"/>
      <c r="B33" s="37"/>
      <c r="C33" s="37"/>
      <c r="D33" s="38"/>
      <c r="E33" s="39"/>
      <c r="F33" s="38"/>
      <c r="G33" s="38"/>
      <c r="H33" s="38"/>
      <c r="I33" s="38"/>
      <c r="J33" s="38"/>
      <c r="K33" s="38"/>
      <c r="L33" s="38"/>
      <c r="M33" s="38"/>
      <c r="N33" s="38"/>
      <c r="O33" s="38"/>
      <c r="P33" s="38"/>
      <c r="Q33" s="38"/>
      <c r="R33" s="38"/>
      <c r="S33" s="38"/>
      <c r="T33" s="38"/>
      <c r="U33" s="38"/>
      <c r="V33" s="38"/>
      <c r="W33" s="38"/>
      <c r="X33" s="38"/>
      <c r="Y33" s="38"/>
      <c r="Z33" s="38"/>
    </row>
    <row r="34" ht="15.75" customHeight="1">
      <c r="A34" s="36"/>
      <c r="B34" s="37"/>
      <c r="C34" s="37"/>
      <c r="D34" s="38"/>
      <c r="E34" s="39"/>
      <c r="F34" s="38"/>
      <c r="G34" s="38"/>
      <c r="H34" s="38"/>
      <c r="I34" s="38"/>
      <c r="J34" s="38"/>
      <c r="K34" s="38"/>
      <c r="L34" s="38"/>
      <c r="M34" s="38"/>
      <c r="N34" s="38"/>
      <c r="O34" s="38"/>
      <c r="P34" s="38"/>
      <c r="Q34" s="38"/>
      <c r="R34" s="38"/>
      <c r="S34" s="38"/>
      <c r="T34" s="38"/>
      <c r="U34" s="38"/>
      <c r="V34" s="38"/>
      <c r="W34" s="38"/>
      <c r="X34" s="38"/>
      <c r="Y34" s="38"/>
      <c r="Z34" s="38"/>
    </row>
    <row r="35" ht="15.75" customHeight="1">
      <c r="A35" s="36"/>
      <c r="B35" s="37"/>
      <c r="C35" s="37"/>
      <c r="D35" s="38"/>
      <c r="E35" s="39"/>
      <c r="F35" s="38"/>
      <c r="G35" s="38"/>
      <c r="H35" s="38"/>
      <c r="I35" s="38"/>
      <c r="J35" s="38"/>
      <c r="K35" s="38"/>
      <c r="L35" s="38"/>
      <c r="M35" s="38"/>
      <c r="N35" s="38"/>
      <c r="O35" s="38"/>
      <c r="P35" s="38"/>
      <c r="Q35" s="38"/>
      <c r="R35" s="38"/>
      <c r="S35" s="38"/>
      <c r="T35" s="38"/>
      <c r="U35" s="38"/>
      <c r="V35" s="38"/>
      <c r="W35" s="38"/>
      <c r="X35" s="38"/>
      <c r="Y35" s="38"/>
      <c r="Z35" s="38"/>
    </row>
    <row r="36" ht="15.75" customHeight="1">
      <c r="A36" s="36"/>
      <c r="B36" s="37"/>
      <c r="C36" s="37"/>
      <c r="D36" s="38"/>
      <c r="E36" s="39"/>
      <c r="F36" s="38"/>
      <c r="G36" s="38"/>
      <c r="H36" s="38"/>
      <c r="I36" s="38"/>
      <c r="J36" s="38"/>
      <c r="K36" s="38"/>
      <c r="L36" s="38"/>
      <c r="M36" s="38"/>
      <c r="N36" s="38"/>
      <c r="O36" s="38"/>
      <c r="P36" s="38"/>
      <c r="Q36" s="38"/>
      <c r="R36" s="38"/>
      <c r="S36" s="38"/>
      <c r="T36" s="38"/>
      <c r="U36" s="38"/>
      <c r="V36" s="38"/>
      <c r="W36" s="38"/>
      <c r="X36" s="38"/>
      <c r="Y36" s="38"/>
      <c r="Z36" s="38"/>
    </row>
    <row r="37" ht="15.75" customHeight="1">
      <c r="A37" s="36"/>
      <c r="B37" s="37"/>
      <c r="C37" s="37"/>
      <c r="D37" s="38"/>
      <c r="E37" s="39"/>
      <c r="F37" s="38"/>
      <c r="G37" s="38"/>
      <c r="H37" s="38"/>
      <c r="I37" s="38"/>
      <c r="J37" s="38"/>
      <c r="K37" s="38"/>
      <c r="L37" s="38"/>
      <c r="M37" s="38"/>
      <c r="N37" s="38"/>
      <c r="O37" s="38"/>
      <c r="P37" s="38"/>
      <c r="Q37" s="38"/>
      <c r="R37" s="38"/>
      <c r="S37" s="38"/>
      <c r="T37" s="38"/>
      <c r="U37" s="38"/>
      <c r="V37" s="38"/>
      <c r="W37" s="38"/>
      <c r="X37" s="38"/>
      <c r="Y37" s="38"/>
      <c r="Z37" s="38"/>
    </row>
    <row r="38" ht="15.75" customHeight="1">
      <c r="A38" s="36"/>
      <c r="B38" s="37"/>
      <c r="C38" s="37"/>
      <c r="D38" s="38"/>
      <c r="E38" s="39"/>
      <c r="F38" s="38"/>
      <c r="G38" s="38"/>
      <c r="H38" s="38"/>
      <c r="I38" s="38"/>
      <c r="J38" s="38"/>
      <c r="K38" s="38"/>
      <c r="L38" s="38"/>
      <c r="M38" s="38"/>
      <c r="N38" s="38"/>
      <c r="O38" s="38"/>
      <c r="P38" s="38"/>
      <c r="Q38" s="38"/>
      <c r="R38" s="38"/>
      <c r="S38" s="38"/>
      <c r="T38" s="38"/>
      <c r="U38" s="38"/>
      <c r="V38" s="38"/>
      <c r="W38" s="38"/>
      <c r="X38" s="38"/>
      <c r="Y38" s="38"/>
      <c r="Z38" s="38"/>
    </row>
    <row r="39" ht="15.75" customHeight="1">
      <c r="A39" s="36"/>
      <c r="B39" s="37"/>
      <c r="C39" s="37"/>
      <c r="D39" s="38"/>
      <c r="E39" s="39"/>
      <c r="F39" s="38"/>
      <c r="G39" s="38"/>
      <c r="H39" s="38"/>
      <c r="I39" s="38"/>
      <c r="J39" s="38"/>
      <c r="K39" s="38"/>
      <c r="L39" s="38"/>
      <c r="M39" s="38"/>
      <c r="N39" s="38"/>
      <c r="O39" s="38"/>
      <c r="P39" s="38"/>
      <c r="Q39" s="38"/>
      <c r="R39" s="38"/>
      <c r="S39" s="38"/>
      <c r="T39" s="38"/>
      <c r="U39" s="38"/>
      <c r="V39" s="38"/>
      <c r="W39" s="38"/>
      <c r="X39" s="38"/>
      <c r="Y39" s="38"/>
      <c r="Z39" s="38"/>
    </row>
    <row r="40" ht="15.75" customHeight="1">
      <c r="A40" s="36"/>
      <c r="B40" s="37"/>
      <c r="C40" s="37"/>
      <c r="D40" s="38"/>
      <c r="E40" s="39"/>
      <c r="F40" s="38"/>
      <c r="G40" s="38"/>
      <c r="H40" s="38"/>
      <c r="I40" s="38"/>
      <c r="J40" s="38"/>
      <c r="K40" s="38"/>
      <c r="L40" s="38"/>
      <c r="M40" s="38"/>
      <c r="N40" s="38"/>
      <c r="O40" s="38"/>
      <c r="P40" s="38"/>
      <c r="Q40" s="38"/>
      <c r="R40" s="38"/>
      <c r="S40" s="38"/>
      <c r="T40" s="38"/>
      <c r="U40" s="38"/>
      <c r="V40" s="38"/>
      <c r="W40" s="38"/>
      <c r="X40" s="38"/>
      <c r="Y40" s="38"/>
      <c r="Z40" s="38"/>
    </row>
    <row r="41" ht="15.75" customHeight="1">
      <c r="A41" s="36"/>
      <c r="B41" s="37"/>
      <c r="C41" s="37"/>
      <c r="D41" s="38"/>
      <c r="E41" s="39"/>
      <c r="F41" s="38"/>
      <c r="G41" s="38"/>
      <c r="H41" s="38"/>
      <c r="I41" s="38"/>
      <c r="J41" s="38"/>
      <c r="K41" s="38"/>
      <c r="L41" s="38"/>
      <c r="M41" s="38"/>
      <c r="N41" s="38"/>
      <c r="O41" s="38"/>
      <c r="P41" s="38"/>
      <c r="Q41" s="38"/>
      <c r="R41" s="38"/>
      <c r="S41" s="38"/>
      <c r="T41" s="38"/>
      <c r="U41" s="38"/>
      <c r="V41" s="38"/>
      <c r="W41" s="38"/>
      <c r="X41" s="38"/>
      <c r="Y41" s="38"/>
      <c r="Z41" s="38"/>
    </row>
    <row r="42" ht="15.75" customHeight="1">
      <c r="A42" s="36"/>
      <c r="B42" s="37"/>
      <c r="C42" s="37"/>
      <c r="D42" s="38"/>
      <c r="E42" s="39"/>
      <c r="F42" s="38"/>
      <c r="G42" s="38"/>
      <c r="H42" s="38"/>
      <c r="I42" s="38"/>
      <c r="J42" s="38"/>
      <c r="K42" s="38"/>
      <c r="L42" s="38"/>
      <c r="M42" s="38"/>
      <c r="N42" s="38"/>
      <c r="O42" s="38"/>
      <c r="P42" s="38"/>
      <c r="Q42" s="38"/>
      <c r="R42" s="38"/>
      <c r="S42" s="38"/>
      <c r="T42" s="38"/>
      <c r="U42" s="38"/>
      <c r="V42" s="38"/>
      <c r="W42" s="38"/>
      <c r="X42" s="38"/>
      <c r="Y42" s="38"/>
      <c r="Z42" s="38"/>
    </row>
    <row r="43" ht="15.75" customHeight="1">
      <c r="A43" s="36"/>
      <c r="B43" s="37"/>
      <c r="C43" s="37"/>
      <c r="D43" s="38"/>
      <c r="E43" s="39"/>
      <c r="F43" s="38"/>
      <c r="G43" s="38"/>
      <c r="H43" s="38"/>
      <c r="I43" s="38"/>
      <c r="J43" s="38"/>
      <c r="K43" s="38"/>
      <c r="L43" s="38"/>
      <c r="M43" s="38"/>
      <c r="N43" s="38"/>
      <c r="O43" s="38"/>
      <c r="P43" s="38"/>
      <c r="Q43" s="38"/>
      <c r="R43" s="38"/>
      <c r="S43" s="38"/>
      <c r="T43" s="38"/>
      <c r="U43" s="38"/>
      <c r="V43" s="38"/>
      <c r="W43" s="38"/>
      <c r="X43" s="38"/>
      <c r="Y43" s="38"/>
      <c r="Z43" s="38"/>
    </row>
    <row r="44" ht="15.75" customHeight="1">
      <c r="A44" s="36"/>
      <c r="B44" s="37"/>
      <c r="C44" s="37"/>
      <c r="D44" s="38"/>
      <c r="E44" s="39"/>
      <c r="F44" s="38"/>
      <c r="G44" s="38"/>
      <c r="H44" s="38"/>
      <c r="I44" s="38"/>
      <c r="J44" s="38"/>
      <c r="K44" s="38"/>
      <c r="L44" s="38"/>
      <c r="M44" s="38"/>
      <c r="N44" s="38"/>
      <c r="O44" s="38"/>
      <c r="P44" s="38"/>
      <c r="Q44" s="38"/>
      <c r="R44" s="38"/>
      <c r="S44" s="38"/>
      <c r="T44" s="38"/>
      <c r="U44" s="38"/>
      <c r="V44" s="38"/>
      <c r="W44" s="38"/>
      <c r="X44" s="38"/>
      <c r="Y44" s="38"/>
      <c r="Z44" s="38"/>
    </row>
    <row r="45" ht="15.75" customHeight="1">
      <c r="A45" s="36"/>
      <c r="B45" s="37"/>
      <c r="C45" s="37"/>
      <c r="D45" s="38"/>
      <c r="E45" s="39"/>
      <c r="F45" s="38"/>
      <c r="G45" s="38"/>
      <c r="H45" s="38"/>
      <c r="I45" s="38"/>
      <c r="J45" s="38"/>
      <c r="K45" s="38"/>
      <c r="L45" s="38"/>
      <c r="M45" s="38"/>
      <c r="N45" s="38"/>
      <c r="O45" s="38"/>
      <c r="P45" s="38"/>
      <c r="Q45" s="38"/>
      <c r="R45" s="38"/>
      <c r="S45" s="38"/>
      <c r="T45" s="38"/>
      <c r="U45" s="38"/>
      <c r="V45" s="38"/>
      <c r="W45" s="38"/>
      <c r="X45" s="38"/>
      <c r="Y45" s="38"/>
      <c r="Z45" s="38"/>
    </row>
    <row r="46" ht="15.75" customHeight="1">
      <c r="A46" s="36"/>
      <c r="B46" s="37"/>
      <c r="C46" s="37"/>
      <c r="D46" s="38"/>
      <c r="E46" s="39"/>
      <c r="F46" s="38"/>
      <c r="G46" s="38"/>
      <c r="H46" s="38"/>
      <c r="I46" s="38"/>
      <c r="J46" s="38"/>
      <c r="K46" s="38"/>
      <c r="L46" s="38"/>
      <c r="M46" s="38"/>
      <c r="N46" s="38"/>
      <c r="O46" s="38"/>
      <c r="P46" s="38"/>
      <c r="Q46" s="38"/>
      <c r="R46" s="38"/>
      <c r="S46" s="38"/>
      <c r="T46" s="38"/>
      <c r="U46" s="38"/>
      <c r="V46" s="38"/>
      <c r="W46" s="38"/>
      <c r="X46" s="38"/>
      <c r="Y46" s="38"/>
      <c r="Z46" s="38"/>
    </row>
    <row r="47" ht="15.75" customHeight="1">
      <c r="A47" s="36"/>
      <c r="B47" s="37"/>
      <c r="C47" s="37"/>
      <c r="D47" s="38"/>
      <c r="E47" s="39"/>
      <c r="F47" s="38"/>
      <c r="G47" s="38"/>
      <c r="H47" s="38"/>
      <c r="I47" s="38"/>
      <c r="J47" s="38"/>
      <c r="K47" s="38"/>
      <c r="L47" s="38"/>
      <c r="M47" s="38"/>
      <c r="N47" s="38"/>
      <c r="O47" s="38"/>
      <c r="P47" s="38"/>
      <c r="Q47" s="38"/>
      <c r="R47" s="38"/>
      <c r="S47" s="38"/>
      <c r="T47" s="38"/>
      <c r="U47" s="38"/>
      <c r="V47" s="38"/>
      <c r="W47" s="38"/>
      <c r="X47" s="38"/>
      <c r="Y47" s="38"/>
      <c r="Z47" s="38"/>
    </row>
    <row r="48" ht="15.75" customHeight="1">
      <c r="A48" s="36"/>
      <c r="B48" s="37"/>
      <c r="C48" s="37"/>
      <c r="D48" s="38"/>
      <c r="E48" s="39"/>
      <c r="F48" s="38"/>
      <c r="G48" s="38"/>
      <c r="H48" s="38"/>
      <c r="I48" s="38"/>
      <c r="J48" s="38"/>
      <c r="K48" s="38"/>
      <c r="L48" s="38"/>
      <c r="M48" s="38"/>
      <c r="N48" s="38"/>
      <c r="O48" s="38"/>
      <c r="P48" s="38"/>
      <c r="Q48" s="38"/>
      <c r="R48" s="38"/>
      <c r="S48" s="38"/>
      <c r="T48" s="38"/>
      <c r="U48" s="38"/>
      <c r="V48" s="38"/>
      <c r="W48" s="38"/>
      <c r="X48" s="38"/>
      <c r="Y48" s="38"/>
      <c r="Z48" s="38"/>
    </row>
    <row r="49" ht="15.75" customHeight="1">
      <c r="A49" s="36"/>
      <c r="B49" s="37"/>
      <c r="C49" s="37"/>
      <c r="D49" s="38"/>
      <c r="E49" s="39"/>
      <c r="F49" s="38"/>
      <c r="G49" s="38"/>
      <c r="H49" s="38"/>
      <c r="I49" s="38"/>
      <c r="J49" s="38"/>
      <c r="K49" s="38"/>
      <c r="L49" s="38"/>
      <c r="M49" s="38"/>
      <c r="N49" s="38"/>
      <c r="O49" s="38"/>
      <c r="P49" s="38"/>
      <c r="Q49" s="38"/>
      <c r="R49" s="38"/>
      <c r="S49" s="38"/>
      <c r="T49" s="38"/>
      <c r="U49" s="38"/>
      <c r="V49" s="38"/>
      <c r="W49" s="38"/>
      <c r="X49" s="38"/>
      <c r="Y49" s="38"/>
      <c r="Z49" s="38"/>
    </row>
    <row r="50" ht="15.75" customHeight="1">
      <c r="A50" s="36"/>
      <c r="B50" s="37"/>
      <c r="C50" s="37"/>
      <c r="D50" s="38"/>
      <c r="E50" s="39"/>
      <c r="F50" s="38"/>
      <c r="G50" s="38"/>
      <c r="H50" s="38"/>
      <c r="I50" s="38"/>
      <c r="J50" s="38"/>
      <c r="K50" s="38"/>
      <c r="L50" s="38"/>
      <c r="M50" s="38"/>
      <c r="N50" s="38"/>
      <c r="O50" s="38"/>
      <c r="P50" s="38"/>
      <c r="Q50" s="38"/>
      <c r="R50" s="38"/>
      <c r="S50" s="38"/>
      <c r="T50" s="38"/>
      <c r="U50" s="38"/>
      <c r="V50" s="38"/>
      <c r="W50" s="38"/>
      <c r="X50" s="38"/>
      <c r="Y50" s="38"/>
      <c r="Z50" s="38"/>
    </row>
    <row r="51" ht="15.75" customHeight="1">
      <c r="A51" s="36"/>
      <c r="B51" s="37"/>
      <c r="C51" s="37"/>
      <c r="D51" s="38"/>
      <c r="E51" s="39"/>
      <c r="F51" s="38"/>
      <c r="G51" s="38"/>
      <c r="H51" s="38"/>
      <c r="I51" s="38"/>
      <c r="J51" s="38"/>
      <c r="K51" s="38"/>
      <c r="L51" s="38"/>
      <c r="M51" s="38"/>
      <c r="N51" s="38"/>
      <c r="O51" s="38"/>
      <c r="P51" s="38"/>
      <c r="Q51" s="38"/>
      <c r="R51" s="38"/>
      <c r="S51" s="38"/>
      <c r="T51" s="38"/>
      <c r="U51" s="38"/>
      <c r="V51" s="38"/>
      <c r="W51" s="38"/>
      <c r="X51" s="38"/>
      <c r="Y51" s="38"/>
      <c r="Z51" s="38"/>
    </row>
    <row r="52" ht="15.75" customHeight="1">
      <c r="A52" s="36"/>
      <c r="B52" s="37"/>
      <c r="C52" s="37"/>
      <c r="D52" s="38"/>
      <c r="E52" s="39"/>
      <c r="F52" s="38"/>
      <c r="G52" s="38"/>
      <c r="H52" s="38"/>
      <c r="I52" s="38"/>
      <c r="J52" s="38"/>
      <c r="K52" s="38"/>
      <c r="L52" s="38"/>
      <c r="M52" s="38"/>
      <c r="N52" s="38"/>
      <c r="O52" s="38"/>
      <c r="P52" s="38"/>
      <c r="Q52" s="38"/>
      <c r="R52" s="38"/>
      <c r="S52" s="38"/>
      <c r="T52" s="38"/>
      <c r="U52" s="38"/>
      <c r="V52" s="38"/>
      <c r="W52" s="38"/>
      <c r="X52" s="38"/>
      <c r="Y52" s="38"/>
      <c r="Z52" s="38"/>
    </row>
    <row r="53" ht="15.75" customHeight="1">
      <c r="A53" s="36"/>
      <c r="B53" s="37"/>
      <c r="C53" s="37"/>
      <c r="D53" s="38"/>
      <c r="E53" s="39"/>
      <c r="F53" s="38"/>
      <c r="G53" s="38"/>
      <c r="H53" s="38"/>
      <c r="I53" s="38"/>
      <c r="J53" s="38"/>
      <c r="K53" s="38"/>
      <c r="L53" s="38"/>
      <c r="M53" s="38"/>
      <c r="N53" s="38"/>
      <c r="O53" s="38"/>
      <c r="P53" s="38"/>
      <c r="Q53" s="38"/>
      <c r="R53" s="38"/>
      <c r="S53" s="38"/>
      <c r="T53" s="38"/>
      <c r="U53" s="38"/>
      <c r="V53" s="38"/>
      <c r="W53" s="38"/>
      <c r="X53" s="38"/>
      <c r="Y53" s="38"/>
      <c r="Z53" s="38"/>
    </row>
    <row r="54" ht="15.75" customHeight="1">
      <c r="A54" s="36"/>
      <c r="B54" s="37"/>
      <c r="C54" s="37"/>
      <c r="D54" s="38"/>
      <c r="E54" s="39"/>
      <c r="F54" s="38"/>
      <c r="G54" s="38"/>
      <c r="H54" s="38"/>
      <c r="I54" s="38"/>
      <c r="J54" s="38"/>
      <c r="K54" s="38"/>
      <c r="L54" s="38"/>
      <c r="M54" s="38"/>
      <c r="N54" s="38"/>
      <c r="O54" s="38"/>
      <c r="P54" s="38"/>
      <c r="Q54" s="38"/>
      <c r="R54" s="38"/>
      <c r="S54" s="38"/>
      <c r="T54" s="38"/>
      <c r="U54" s="38"/>
      <c r="V54" s="38"/>
      <c r="W54" s="38"/>
      <c r="X54" s="38"/>
      <c r="Y54" s="38"/>
      <c r="Z54" s="38"/>
    </row>
    <row r="55" ht="15.75" customHeight="1">
      <c r="A55" s="36"/>
      <c r="B55" s="37"/>
      <c r="C55" s="37"/>
      <c r="D55" s="38"/>
      <c r="E55" s="39"/>
      <c r="F55" s="38"/>
      <c r="G55" s="38"/>
      <c r="H55" s="38"/>
      <c r="I55" s="38"/>
      <c r="J55" s="38"/>
      <c r="K55" s="38"/>
      <c r="L55" s="38"/>
      <c r="M55" s="38"/>
      <c r="N55" s="38"/>
      <c r="O55" s="38"/>
      <c r="P55" s="38"/>
      <c r="Q55" s="38"/>
      <c r="R55" s="38"/>
      <c r="S55" s="38"/>
      <c r="T55" s="38"/>
      <c r="U55" s="38"/>
      <c r="V55" s="38"/>
      <c r="W55" s="38"/>
      <c r="X55" s="38"/>
      <c r="Y55" s="38"/>
      <c r="Z55" s="38"/>
    </row>
    <row r="56" ht="15.75" customHeight="1">
      <c r="A56" s="36"/>
      <c r="B56" s="37"/>
      <c r="C56" s="37"/>
      <c r="D56" s="38"/>
      <c r="E56" s="39"/>
      <c r="F56" s="38"/>
      <c r="G56" s="38"/>
      <c r="H56" s="38"/>
      <c r="I56" s="38"/>
      <c r="J56" s="38"/>
      <c r="K56" s="38"/>
      <c r="L56" s="38"/>
      <c r="M56" s="38"/>
      <c r="N56" s="38"/>
      <c r="O56" s="38"/>
      <c r="P56" s="38"/>
      <c r="Q56" s="38"/>
      <c r="R56" s="38"/>
      <c r="S56" s="38"/>
      <c r="T56" s="38"/>
      <c r="U56" s="38"/>
      <c r="V56" s="38"/>
      <c r="W56" s="38"/>
      <c r="X56" s="38"/>
      <c r="Y56" s="38"/>
      <c r="Z56" s="38"/>
    </row>
    <row r="57" ht="15.75" customHeight="1">
      <c r="A57" s="36"/>
      <c r="B57" s="37"/>
      <c r="C57" s="37"/>
      <c r="D57" s="38"/>
      <c r="E57" s="39"/>
      <c r="F57" s="38"/>
      <c r="G57" s="38"/>
      <c r="H57" s="38"/>
      <c r="I57" s="38"/>
      <c r="J57" s="38"/>
      <c r="K57" s="38"/>
      <c r="L57" s="38"/>
      <c r="M57" s="38"/>
      <c r="N57" s="38"/>
      <c r="O57" s="38"/>
      <c r="P57" s="38"/>
      <c r="Q57" s="38"/>
      <c r="R57" s="38"/>
      <c r="S57" s="38"/>
      <c r="T57" s="38"/>
      <c r="U57" s="38"/>
      <c r="V57" s="38"/>
      <c r="W57" s="38"/>
      <c r="X57" s="38"/>
      <c r="Y57" s="38"/>
      <c r="Z57" s="38"/>
    </row>
    <row r="58" ht="15.75" customHeight="1">
      <c r="A58" s="36"/>
      <c r="B58" s="37"/>
      <c r="C58" s="37"/>
      <c r="D58" s="38"/>
      <c r="E58" s="39"/>
      <c r="F58" s="38"/>
      <c r="G58" s="38"/>
      <c r="H58" s="38"/>
      <c r="I58" s="38"/>
      <c r="J58" s="38"/>
      <c r="K58" s="38"/>
      <c r="L58" s="38"/>
      <c r="M58" s="38"/>
      <c r="N58" s="38"/>
      <c r="O58" s="38"/>
      <c r="P58" s="38"/>
      <c r="Q58" s="38"/>
      <c r="R58" s="38"/>
      <c r="S58" s="38"/>
      <c r="T58" s="38"/>
      <c r="U58" s="38"/>
      <c r="V58" s="38"/>
      <c r="W58" s="38"/>
      <c r="X58" s="38"/>
      <c r="Y58" s="38"/>
      <c r="Z58" s="38"/>
    </row>
    <row r="59" ht="15.75" customHeight="1">
      <c r="A59" s="36"/>
      <c r="B59" s="37"/>
      <c r="C59" s="37"/>
      <c r="D59" s="38"/>
      <c r="E59" s="39"/>
      <c r="F59" s="38"/>
      <c r="G59" s="38"/>
      <c r="H59" s="38"/>
      <c r="I59" s="38"/>
      <c r="J59" s="38"/>
      <c r="K59" s="38"/>
      <c r="L59" s="38"/>
      <c r="M59" s="38"/>
      <c r="N59" s="38"/>
      <c r="O59" s="38"/>
      <c r="P59" s="38"/>
      <c r="Q59" s="38"/>
      <c r="R59" s="38"/>
      <c r="S59" s="38"/>
      <c r="T59" s="38"/>
      <c r="U59" s="38"/>
      <c r="V59" s="38"/>
      <c r="W59" s="38"/>
      <c r="X59" s="38"/>
      <c r="Y59" s="38"/>
      <c r="Z59" s="38"/>
    </row>
    <row r="60" ht="15.75" customHeight="1">
      <c r="A60" s="36"/>
      <c r="B60" s="37"/>
      <c r="C60" s="37"/>
      <c r="D60" s="38"/>
      <c r="E60" s="39"/>
      <c r="F60" s="38"/>
      <c r="G60" s="38"/>
      <c r="H60" s="38"/>
      <c r="I60" s="38"/>
      <c r="J60" s="38"/>
      <c r="K60" s="38"/>
      <c r="L60" s="38"/>
      <c r="M60" s="38"/>
      <c r="N60" s="38"/>
      <c r="O60" s="38"/>
      <c r="P60" s="38"/>
      <c r="Q60" s="38"/>
      <c r="R60" s="38"/>
      <c r="S60" s="38"/>
      <c r="T60" s="38"/>
      <c r="U60" s="38"/>
      <c r="V60" s="38"/>
      <c r="W60" s="38"/>
      <c r="X60" s="38"/>
      <c r="Y60" s="38"/>
      <c r="Z60" s="38"/>
    </row>
    <row r="61" ht="15.75" customHeight="1">
      <c r="A61" s="36"/>
      <c r="B61" s="37"/>
      <c r="C61" s="37"/>
      <c r="D61" s="38"/>
      <c r="E61" s="39"/>
      <c r="F61" s="38"/>
      <c r="G61" s="38"/>
      <c r="H61" s="38"/>
      <c r="I61" s="38"/>
      <c r="J61" s="38"/>
      <c r="K61" s="38"/>
      <c r="L61" s="38"/>
      <c r="M61" s="38"/>
      <c r="N61" s="38"/>
      <c r="O61" s="38"/>
      <c r="P61" s="38"/>
      <c r="Q61" s="38"/>
      <c r="R61" s="38"/>
      <c r="S61" s="38"/>
      <c r="T61" s="38"/>
      <c r="U61" s="38"/>
      <c r="V61" s="38"/>
      <c r="W61" s="38"/>
      <c r="X61" s="38"/>
      <c r="Y61" s="38"/>
      <c r="Z61" s="38"/>
    </row>
    <row r="62" ht="15.75" customHeight="1">
      <c r="A62" s="36"/>
      <c r="B62" s="37"/>
      <c r="C62" s="37"/>
      <c r="D62" s="38"/>
      <c r="E62" s="39"/>
      <c r="F62" s="38"/>
      <c r="G62" s="38"/>
      <c r="H62" s="38"/>
      <c r="I62" s="38"/>
      <c r="J62" s="38"/>
      <c r="K62" s="38"/>
      <c r="L62" s="38"/>
      <c r="M62" s="38"/>
      <c r="N62" s="38"/>
      <c r="O62" s="38"/>
      <c r="P62" s="38"/>
      <c r="Q62" s="38"/>
      <c r="R62" s="38"/>
      <c r="S62" s="38"/>
      <c r="T62" s="38"/>
      <c r="U62" s="38"/>
      <c r="V62" s="38"/>
      <c r="W62" s="38"/>
      <c r="X62" s="38"/>
      <c r="Y62" s="38"/>
      <c r="Z62" s="38"/>
    </row>
    <row r="63" ht="15.75" customHeight="1">
      <c r="A63" s="36"/>
      <c r="B63" s="37"/>
      <c r="C63" s="37"/>
      <c r="D63" s="38"/>
      <c r="E63" s="39"/>
      <c r="F63" s="38"/>
      <c r="G63" s="38"/>
      <c r="H63" s="38"/>
      <c r="I63" s="38"/>
      <c r="J63" s="38"/>
      <c r="K63" s="38"/>
      <c r="L63" s="38"/>
      <c r="M63" s="38"/>
      <c r="N63" s="38"/>
      <c r="O63" s="38"/>
      <c r="P63" s="38"/>
      <c r="Q63" s="38"/>
      <c r="R63" s="38"/>
      <c r="S63" s="38"/>
      <c r="T63" s="38"/>
      <c r="U63" s="38"/>
      <c r="V63" s="38"/>
      <c r="W63" s="38"/>
      <c r="X63" s="38"/>
      <c r="Y63" s="38"/>
      <c r="Z63" s="38"/>
    </row>
    <row r="64" ht="15.75" customHeight="1">
      <c r="A64" s="36"/>
      <c r="B64" s="37"/>
      <c r="C64" s="37"/>
      <c r="D64" s="38"/>
      <c r="E64" s="39"/>
      <c r="F64" s="38"/>
      <c r="G64" s="38"/>
      <c r="H64" s="38"/>
      <c r="I64" s="38"/>
      <c r="J64" s="38"/>
      <c r="K64" s="38"/>
      <c r="L64" s="38"/>
      <c r="M64" s="38"/>
      <c r="N64" s="38"/>
      <c r="O64" s="38"/>
      <c r="P64" s="38"/>
      <c r="Q64" s="38"/>
      <c r="R64" s="38"/>
      <c r="S64" s="38"/>
      <c r="T64" s="38"/>
      <c r="U64" s="38"/>
      <c r="V64" s="38"/>
      <c r="W64" s="38"/>
      <c r="X64" s="38"/>
      <c r="Y64" s="38"/>
      <c r="Z64" s="38"/>
    </row>
    <row r="65" ht="15.75" customHeight="1">
      <c r="A65" s="36"/>
      <c r="B65" s="37"/>
      <c r="C65" s="37"/>
      <c r="D65" s="38"/>
      <c r="E65" s="39"/>
      <c r="F65" s="38"/>
      <c r="G65" s="38"/>
      <c r="H65" s="38"/>
      <c r="I65" s="38"/>
      <c r="J65" s="38"/>
      <c r="K65" s="38"/>
      <c r="L65" s="38"/>
      <c r="M65" s="38"/>
      <c r="N65" s="38"/>
      <c r="O65" s="38"/>
      <c r="P65" s="38"/>
      <c r="Q65" s="38"/>
      <c r="R65" s="38"/>
      <c r="S65" s="38"/>
      <c r="T65" s="38"/>
      <c r="U65" s="38"/>
      <c r="V65" s="38"/>
      <c r="W65" s="38"/>
      <c r="X65" s="38"/>
      <c r="Y65" s="38"/>
      <c r="Z65" s="38"/>
    </row>
    <row r="66" ht="15.75" customHeight="1">
      <c r="A66" s="36"/>
      <c r="B66" s="37"/>
      <c r="C66" s="37"/>
      <c r="D66" s="38"/>
      <c r="E66" s="39"/>
      <c r="F66" s="38"/>
      <c r="G66" s="38"/>
      <c r="H66" s="38"/>
      <c r="I66" s="38"/>
      <c r="J66" s="38"/>
      <c r="K66" s="38"/>
      <c r="L66" s="38"/>
      <c r="M66" s="38"/>
      <c r="N66" s="38"/>
      <c r="O66" s="38"/>
      <c r="P66" s="38"/>
      <c r="Q66" s="38"/>
      <c r="R66" s="38"/>
      <c r="S66" s="38"/>
      <c r="T66" s="38"/>
      <c r="U66" s="38"/>
      <c r="V66" s="38"/>
      <c r="W66" s="38"/>
      <c r="X66" s="38"/>
      <c r="Y66" s="38"/>
      <c r="Z66" s="38"/>
    </row>
    <row r="67" ht="15.75" customHeight="1">
      <c r="A67" s="36"/>
      <c r="B67" s="37"/>
      <c r="C67" s="37"/>
      <c r="D67" s="38"/>
      <c r="E67" s="39"/>
      <c r="F67" s="38"/>
      <c r="G67" s="38"/>
      <c r="H67" s="38"/>
      <c r="I67" s="38"/>
      <c r="J67" s="38"/>
      <c r="K67" s="38"/>
      <c r="L67" s="38"/>
      <c r="M67" s="38"/>
      <c r="N67" s="38"/>
      <c r="O67" s="38"/>
      <c r="P67" s="38"/>
      <c r="Q67" s="38"/>
      <c r="R67" s="38"/>
      <c r="S67" s="38"/>
      <c r="T67" s="38"/>
      <c r="U67" s="38"/>
      <c r="V67" s="38"/>
      <c r="W67" s="38"/>
      <c r="X67" s="38"/>
      <c r="Y67" s="38"/>
      <c r="Z67" s="38"/>
    </row>
    <row r="68" ht="15.75" customHeight="1">
      <c r="A68" s="36"/>
      <c r="B68" s="37"/>
      <c r="C68" s="37"/>
      <c r="D68" s="38"/>
      <c r="E68" s="39"/>
      <c r="F68" s="38"/>
      <c r="G68" s="38"/>
      <c r="H68" s="38"/>
      <c r="I68" s="38"/>
      <c r="J68" s="38"/>
      <c r="K68" s="38"/>
      <c r="L68" s="38"/>
      <c r="M68" s="38"/>
      <c r="N68" s="38"/>
      <c r="O68" s="38"/>
      <c r="P68" s="38"/>
      <c r="Q68" s="38"/>
      <c r="R68" s="38"/>
      <c r="S68" s="38"/>
      <c r="T68" s="38"/>
      <c r="U68" s="38"/>
      <c r="V68" s="38"/>
      <c r="W68" s="38"/>
      <c r="X68" s="38"/>
      <c r="Y68" s="38"/>
      <c r="Z68" s="38"/>
    </row>
    <row r="69" ht="15.75" customHeight="1">
      <c r="A69" s="36"/>
      <c r="B69" s="37"/>
      <c r="C69" s="37"/>
      <c r="D69" s="38"/>
      <c r="E69" s="39"/>
      <c r="F69" s="38"/>
      <c r="G69" s="38"/>
      <c r="H69" s="38"/>
      <c r="I69" s="38"/>
      <c r="J69" s="38"/>
      <c r="K69" s="38"/>
      <c r="L69" s="38"/>
      <c r="M69" s="38"/>
      <c r="N69" s="38"/>
      <c r="O69" s="38"/>
      <c r="P69" s="38"/>
      <c r="Q69" s="38"/>
      <c r="R69" s="38"/>
      <c r="S69" s="38"/>
      <c r="T69" s="38"/>
      <c r="U69" s="38"/>
      <c r="V69" s="38"/>
      <c r="W69" s="38"/>
      <c r="X69" s="38"/>
      <c r="Y69" s="38"/>
      <c r="Z69" s="38"/>
    </row>
    <row r="70" ht="15.75" customHeight="1">
      <c r="A70" s="36"/>
      <c r="B70" s="37"/>
      <c r="C70" s="37"/>
      <c r="D70" s="38"/>
      <c r="E70" s="39"/>
      <c r="F70" s="38"/>
      <c r="G70" s="38"/>
      <c r="H70" s="38"/>
      <c r="I70" s="38"/>
      <c r="J70" s="38"/>
      <c r="K70" s="38"/>
      <c r="L70" s="38"/>
      <c r="M70" s="38"/>
      <c r="N70" s="38"/>
      <c r="O70" s="38"/>
      <c r="P70" s="38"/>
      <c r="Q70" s="38"/>
      <c r="R70" s="38"/>
      <c r="S70" s="38"/>
      <c r="T70" s="38"/>
      <c r="U70" s="38"/>
      <c r="V70" s="38"/>
      <c r="W70" s="38"/>
      <c r="X70" s="38"/>
      <c r="Y70" s="38"/>
      <c r="Z70" s="38"/>
    </row>
    <row r="71" ht="15.75" customHeight="1">
      <c r="A71" s="36"/>
      <c r="B71" s="37"/>
      <c r="C71" s="37"/>
      <c r="D71" s="38"/>
      <c r="E71" s="39"/>
      <c r="F71" s="38"/>
      <c r="G71" s="38"/>
      <c r="H71" s="38"/>
      <c r="I71" s="38"/>
      <c r="J71" s="38"/>
      <c r="K71" s="38"/>
      <c r="L71" s="38"/>
      <c r="M71" s="38"/>
      <c r="N71" s="38"/>
      <c r="O71" s="38"/>
      <c r="P71" s="38"/>
      <c r="Q71" s="38"/>
      <c r="R71" s="38"/>
      <c r="S71" s="38"/>
      <c r="T71" s="38"/>
      <c r="U71" s="38"/>
      <c r="V71" s="38"/>
      <c r="W71" s="38"/>
      <c r="X71" s="38"/>
      <c r="Y71" s="38"/>
      <c r="Z71" s="38"/>
    </row>
    <row r="72" ht="15.75" customHeight="1">
      <c r="A72" s="36"/>
      <c r="B72" s="37"/>
      <c r="C72" s="37"/>
      <c r="D72" s="38"/>
      <c r="E72" s="39"/>
      <c r="F72" s="38"/>
      <c r="G72" s="38"/>
      <c r="H72" s="38"/>
      <c r="I72" s="38"/>
      <c r="J72" s="38"/>
      <c r="K72" s="38"/>
      <c r="L72" s="38"/>
      <c r="M72" s="38"/>
      <c r="N72" s="38"/>
      <c r="O72" s="38"/>
      <c r="P72" s="38"/>
      <c r="Q72" s="38"/>
      <c r="R72" s="38"/>
      <c r="S72" s="38"/>
      <c r="T72" s="38"/>
      <c r="U72" s="38"/>
      <c r="V72" s="38"/>
      <c r="W72" s="38"/>
      <c r="X72" s="38"/>
      <c r="Y72" s="38"/>
      <c r="Z72" s="38"/>
    </row>
    <row r="73" ht="15.75" customHeight="1">
      <c r="A73" s="36"/>
      <c r="B73" s="37"/>
      <c r="C73" s="37"/>
      <c r="D73" s="38"/>
      <c r="E73" s="39"/>
      <c r="F73" s="38"/>
      <c r="G73" s="38"/>
      <c r="H73" s="38"/>
      <c r="I73" s="38"/>
      <c r="J73" s="38"/>
      <c r="K73" s="38"/>
      <c r="L73" s="38"/>
      <c r="M73" s="38"/>
      <c r="N73" s="38"/>
      <c r="O73" s="38"/>
      <c r="P73" s="38"/>
      <c r="Q73" s="38"/>
      <c r="R73" s="38"/>
      <c r="S73" s="38"/>
      <c r="T73" s="38"/>
      <c r="U73" s="38"/>
      <c r="V73" s="38"/>
      <c r="W73" s="38"/>
      <c r="X73" s="38"/>
      <c r="Y73" s="38"/>
      <c r="Z73" s="38"/>
    </row>
    <row r="74" ht="15.75" customHeight="1">
      <c r="A74" s="36"/>
      <c r="B74" s="37"/>
      <c r="C74" s="37"/>
      <c r="D74" s="38"/>
      <c r="E74" s="39"/>
      <c r="F74" s="38"/>
      <c r="G74" s="38"/>
      <c r="H74" s="38"/>
      <c r="I74" s="38"/>
      <c r="J74" s="38"/>
      <c r="K74" s="38"/>
      <c r="L74" s="38"/>
      <c r="M74" s="38"/>
      <c r="N74" s="38"/>
      <c r="O74" s="38"/>
      <c r="P74" s="38"/>
      <c r="Q74" s="38"/>
      <c r="R74" s="38"/>
      <c r="S74" s="38"/>
      <c r="T74" s="38"/>
      <c r="U74" s="38"/>
      <c r="V74" s="38"/>
      <c r="W74" s="38"/>
      <c r="X74" s="38"/>
      <c r="Y74" s="38"/>
      <c r="Z74" s="38"/>
    </row>
    <row r="75" ht="15.75" customHeight="1">
      <c r="A75" s="36"/>
      <c r="B75" s="37"/>
      <c r="C75" s="37"/>
      <c r="D75" s="38"/>
      <c r="E75" s="39"/>
      <c r="F75" s="38"/>
      <c r="G75" s="38"/>
      <c r="H75" s="38"/>
      <c r="I75" s="38"/>
      <c r="J75" s="38"/>
      <c r="K75" s="38"/>
      <c r="L75" s="38"/>
      <c r="M75" s="38"/>
      <c r="N75" s="38"/>
      <c r="O75" s="38"/>
      <c r="P75" s="38"/>
      <c r="Q75" s="38"/>
      <c r="R75" s="38"/>
      <c r="S75" s="38"/>
      <c r="T75" s="38"/>
      <c r="U75" s="38"/>
      <c r="V75" s="38"/>
      <c r="W75" s="38"/>
      <c r="X75" s="38"/>
      <c r="Y75" s="38"/>
      <c r="Z75" s="38"/>
    </row>
    <row r="76" ht="15.75" customHeight="1">
      <c r="A76" s="36"/>
      <c r="B76" s="37"/>
      <c r="C76" s="37"/>
      <c r="D76" s="38"/>
      <c r="E76" s="39"/>
      <c r="F76" s="38"/>
      <c r="G76" s="38"/>
      <c r="H76" s="38"/>
      <c r="I76" s="38"/>
      <c r="J76" s="38"/>
      <c r="K76" s="38"/>
      <c r="L76" s="38"/>
      <c r="M76" s="38"/>
      <c r="N76" s="38"/>
      <c r="O76" s="38"/>
      <c r="P76" s="38"/>
      <c r="Q76" s="38"/>
      <c r="R76" s="38"/>
      <c r="S76" s="38"/>
      <c r="T76" s="38"/>
      <c r="U76" s="38"/>
      <c r="V76" s="38"/>
      <c r="W76" s="38"/>
      <c r="X76" s="38"/>
      <c r="Y76" s="38"/>
      <c r="Z76" s="38"/>
    </row>
    <row r="77" ht="15.75" customHeight="1">
      <c r="A77" s="36"/>
      <c r="B77" s="37"/>
      <c r="C77" s="37"/>
      <c r="D77" s="38"/>
      <c r="E77" s="39"/>
      <c r="F77" s="38"/>
      <c r="G77" s="38"/>
      <c r="H77" s="38"/>
      <c r="I77" s="38"/>
      <c r="J77" s="38"/>
      <c r="K77" s="38"/>
      <c r="L77" s="38"/>
      <c r="M77" s="38"/>
      <c r="N77" s="38"/>
      <c r="O77" s="38"/>
      <c r="P77" s="38"/>
      <c r="Q77" s="38"/>
      <c r="R77" s="38"/>
      <c r="S77" s="38"/>
      <c r="T77" s="38"/>
      <c r="U77" s="38"/>
      <c r="V77" s="38"/>
      <c r="W77" s="38"/>
      <c r="X77" s="38"/>
      <c r="Y77" s="38"/>
      <c r="Z77" s="38"/>
    </row>
    <row r="78" ht="15.75" customHeight="1">
      <c r="A78" s="36"/>
      <c r="B78" s="37"/>
      <c r="C78" s="37"/>
      <c r="D78" s="38"/>
      <c r="E78" s="39"/>
      <c r="F78" s="38"/>
      <c r="G78" s="38"/>
      <c r="H78" s="38"/>
      <c r="I78" s="38"/>
      <c r="J78" s="38"/>
      <c r="K78" s="38"/>
      <c r="L78" s="38"/>
      <c r="M78" s="38"/>
      <c r="N78" s="38"/>
      <c r="O78" s="38"/>
      <c r="P78" s="38"/>
      <c r="Q78" s="38"/>
      <c r="R78" s="38"/>
      <c r="S78" s="38"/>
      <c r="T78" s="38"/>
      <c r="U78" s="38"/>
      <c r="V78" s="38"/>
      <c r="W78" s="38"/>
      <c r="X78" s="38"/>
      <c r="Y78" s="38"/>
      <c r="Z78" s="38"/>
    </row>
    <row r="79" ht="15.75" customHeight="1">
      <c r="A79" s="36"/>
      <c r="B79" s="37"/>
      <c r="C79" s="37"/>
      <c r="D79" s="38"/>
      <c r="E79" s="39"/>
      <c r="F79" s="38"/>
      <c r="G79" s="38"/>
      <c r="H79" s="38"/>
      <c r="I79" s="38"/>
      <c r="J79" s="38"/>
      <c r="K79" s="38"/>
      <c r="L79" s="38"/>
      <c r="M79" s="38"/>
      <c r="N79" s="38"/>
      <c r="O79" s="38"/>
      <c r="P79" s="38"/>
      <c r="Q79" s="38"/>
      <c r="R79" s="38"/>
      <c r="S79" s="38"/>
      <c r="T79" s="38"/>
      <c r="U79" s="38"/>
      <c r="V79" s="38"/>
      <c r="W79" s="38"/>
      <c r="X79" s="38"/>
      <c r="Y79" s="38"/>
      <c r="Z79" s="38"/>
    </row>
    <row r="80" ht="15.75" customHeight="1">
      <c r="A80" s="36"/>
      <c r="B80" s="37"/>
      <c r="C80" s="37"/>
      <c r="D80" s="38"/>
      <c r="E80" s="39"/>
      <c r="F80" s="38"/>
      <c r="G80" s="38"/>
      <c r="H80" s="38"/>
      <c r="I80" s="38"/>
      <c r="J80" s="38"/>
      <c r="K80" s="38"/>
      <c r="L80" s="38"/>
      <c r="M80" s="38"/>
      <c r="N80" s="38"/>
      <c r="O80" s="38"/>
      <c r="P80" s="38"/>
      <c r="Q80" s="38"/>
      <c r="R80" s="38"/>
      <c r="S80" s="38"/>
      <c r="T80" s="38"/>
      <c r="U80" s="38"/>
      <c r="V80" s="38"/>
      <c r="W80" s="38"/>
      <c r="X80" s="38"/>
      <c r="Y80" s="38"/>
      <c r="Z80" s="38"/>
    </row>
    <row r="81" ht="15.75" customHeight="1">
      <c r="A81" s="36"/>
      <c r="B81" s="37"/>
      <c r="C81" s="37"/>
      <c r="D81" s="38"/>
      <c r="E81" s="39"/>
      <c r="F81" s="38"/>
      <c r="G81" s="38"/>
      <c r="H81" s="38"/>
      <c r="I81" s="38"/>
      <c r="J81" s="38"/>
      <c r="K81" s="38"/>
      <c r="L81" s="38"/>
      <c r="M81" s="38"/>
      <c r="N81" s="38"/>
      <c r="O81" s="38"/>
      <c r="P81" s="38"/>
      <c r="Q81" s="38"/>
      <c r="R81" s="38"/>
      <c r="S81" s="38"/>
      <c r="T81" s="38"/>
      <c r="U81" s="38"/>
      <c r="V81" s="38"/>
      <c r="W81" s="38"/>
      <c r="X81" s="38"/>
      <c r="Y81" s="38"/>
      <c r="Z81" s="38"/>
    </row>
    <row r="82" ht="15.75" customHeight="1">
      <c r="A82" s="36"/>
      <c r="B82" s="37"/>
      <c r="C82" s="37"/>
      <c r="D82" s="38"/>
      <c r="E82" s="39"/>
      <c r="F82" s="38"/>
      <c r="G82" s="38"/>
      <c r="H82" s="38"/>
      <c r="I82" s="38"/>
      <c r="J82" s="38"/>
      <c r="K82" s="38"/>
      <c r="L82" s="38"/>
      <c r="M82" s="38"/>
      <c r="N82" s="38"/>
      <c r="O82" s="38"/>
      <c r="P82" s="38"/>
      <c r="Q82" s="38"/>
      <c r="R82" s="38"/>
      <c r="S82" s="38"/>
      <c r="T82" s="38"/>
      <c r="U82" s="38"/>
      <c r="V82" s="38"/>
      <c r="W82" s="38"/>
      <c r="X82" s="38"/>
      <c r="Y82" s="38"/>
      <c r="Z82" s="38"/>
    </row>
    <row r="83" ht="15.75" customHeight="1">
      <c r="A83" s="36"/>
      <c r="B83" s="37"/>
      <c r="C83" s="37"/>
      <c r="D83" s="38"/>
      <c r="E83" s="39"/>
      <c r="F83" s="38"/>
      <c r="G83" s="38"/>
      <c r="H83" s="38"/>
      <c r="I83" s="38"/>
      <c r="J83" s="38"/>
      <c r="K83" s="38"/>
      <c r="L83" s="38"/>
      <c r="M83" s="38"/>
      <c r="N83" s="38"/>
      <c r="O83" s="38"/>
      <c r="P83" s="38"/>
      <c r="Q83" s="38"/>
      <c r="R83" s="38"/>
      <c r="S83" s="38"/>
      <c r="T83" s="38"/>
      <c r="U83" s="38"/>
      <c r="V83" s="38"/>
      <c r="W83" s="38"/>
      <c r="X83" s="38"/>
      <c r="Y83" s="38"/>
      <c r="Z83" s="38"/>
    </row>
    <row r="84" ht="15.75" customHeight="1">
      <c r="A84" s="36"/>
      <c r="B84" s="37"/>
      <c r="C84" s="37"/>
      <c r="D84" s="38"/>
      <c r="E84" s="39"/>
      <c r="F84" s="38"/>
      <c r="G84" s="38"/>
      <c r="H84" s="38"/>
      <c r="I84" s="38"/>
      <c r="J84" s="38"/>
      <c r="K84" s="38"/>
      <c r="L84" s="38"/>
      <c r="M84" s="38"/>
      <c r="N84" s="38"/>
      <c r="O84" s="38"/>
      <c r="P84" s="38"/>
      <c r="Q84" s="38"/>
      <c r="R84" s="38"/>
      <c r="S84" s="38"/>
      <c r="T84" s="38"/>
      <c r="U84" s="38"/>
      <c r="V84" s="38"/>
      <c r="W84" s="38"/>
      <c r="X84" s="38"/>
      <c r="Y84" s="38"/>
      <c r="Z84" s="38"/>
    </row>
    <row r="85" ht="15.75" customHeight="1">
      <c r="A85" s="36"/>
      <c r="B85" s="37"/>
      <c r="C85" s="37"/>
      <c r="D85" s="38"/>
      <c r="E85" s="39"/>
      <c r="F85" s="38"/>
      <c r="G85" s="38"/>
      <c r="H85" s="38"/>
      <c r="I85" s="38"/>
      <c r="J85" s="38"/>
      <c r="K85" s="38"/>
      <c r="L85" s="38"/>
      <c r="M85" s="38"/>
      <c r="N85" s="38"/>
      <c r="O85" s="38"/>
      <c r="P85" s="38"/>
      <c r="Q85" s="38"/>
      <c r="R85" s="38"/>
      <c r="S85" s="38"/>
      <c r="T85" s="38"/>
      <c r="U85" s="38"/>
      <c r="V85" s="38"/>
      <c r="W85" s="38"/>
      <c r="X85" s="38"/>
      <c r="Y85" s="38"/>
      <c r="Z85" s="38"/>
    </row>
    <row r="86" ht="15.75" customHeight="1">
      <c r="A86" s="36"/>
      <c r="B86" s="37"/>
      <c r="C86" s="37"/>
      <c r="D86" s="38"/>
      <c r="E86" s="39"/>
      <c r="F86" s="38"/>
      <c r="G86" s="38"/>
      <c r="H86" s="38"/>
      <c r="I86" s="38"/>
      <c r="J86" s="38"/>
      <c r="K86" s="38"/>
      <c r="L86" s="38"/>
      <c r="M86" s="38"/>
      <c r="N86" s="38"/>
      <c r="O86" s="38"/>
      <c r="P86" s="38"/>
      <c r="Q86" s="38"/>
      <c r="R86" s="38"/>
      <c r="S86" s="38"/>
      <c r="T86" s="38"/>
      <c r="U86" s="38"/>
      <c r="V86" s="38"/>
      <c r="W86" s="38"/>
      <c r="X86" s="38"/>
      <c r="Y86" s="38"/>
      <c r="Z86" s="38"/>
    </row>
    <row r="87" ht="15.75" customHeight="1">
      <c r="A87" s="36"/>
      <c r="B87" s="37"/>
      <c r="C87" s="37"/>
      <c r="D87" s="38"/>
      <c r="E87" s="39"/>
      <c r="F87" s="38"/>
      <c r="G87" s="38"/>
      <c r="H87" s="38"/>
      <c r="I87" s="38"/>
      <c r="J87" s="38"/>
      <c r="K87" s="38"/>
      <c r="L87" s="38"/>
      <c r="M87" s="38"/>
      <c r="N87" s="38"/>
      <c r="O87" s="38"/>
      <c r="P87" s="38"/>
      <c r="Q87" s="38"/>
      <c r="R87" s="38"/>
      <c r="S87" s="38"/>
      <c r="T87" s="38"/>
      <c r="U87" s="38"/>
      <c r="V87" s="38"/>
      <c r="W87" s="38"/>
      <c r="X87" s="38"/>
      <c r="Y87" s="38"/>
      <c r="Z87" s="38"/>
    </row>
    <row r="88" ht="15.75" customHeight="1">
      <c r="A88" s="36"/>
      <c r="B88" s="37"/>
      <c r="C88" s="37"/>
      <c r="D88" s="38"/>
      <c r="E88" s="39"/>
      <c r="F88" s="38"/>
      <c r="G88" s="38"/>
      <c r="H88" s="38"/>
      <c r="I88" s="38"/>
      <c r="J88" s="38"/>
      <c r="K88" s="38"/>
      <c r="L88" s="38"/>
      <c r="M88" s="38"/>
      <c r="N88" s="38"/>
      <c r="O88" s="38"/>
      <c r="P88" s="38"/>
      <c r="Q88" s="38"/>
      <c r="R88" s="38"/>
      <c r="S88" s="38"/>
      <c r="T88" s="38"/>
      <c r="U88" s="38"/>
      <c r="V88" s="38"/>
      <c r="W88" s="38"/>
      <c r="X88" s="38"/>
      <c r="Y88" s="38"/>
      <c r="Z88" s="38"/>
    </row>
    <row r="89" ht="15.75" customHeight="1">
      <c r="A89" s="36"/>
      <c r="B89" s="37"/>
      <c r="C89" s="37"/>
      <c r="D89" s="38"/>
      <c r="E89" s="39"/>
      <c r="F89" s="38"/>
      <c r="G89" s="38"/>
      <c r="H89" s="38"/>
      <c r="I89" s="38"/>
      <c r="J89" s="38"/>
      <c r="K89" s="38"/>
      <c r="L89" s="38"/>
      <c r="M89" s="38"/>
      <c r="N89" s="38"/>
      <c r="O89" s="38"/>
      <c r="P89" s="38"/>
      <c r="Q89" s="38"/>
      <c r="R89" s="38"/>
      <c r="S89" s="38"/>
      <c r="T89" s="38"/>
      <c r="U89" s="38"/>
      <c r="V89" s="38"/>
      <c r="W89" s="38"/>
      <c r="X89" s="38"/>
      <c r="Y89" s="38"/>
      <c r="Z89" s="38"/>
    </row>
    <row r="90" ht="15.75" customHeight="1">
      <c r="A90" s="36"/>
      <c r="B90" s="37"/>
      <c r="C90" s="37"/>
      <c r="D90" s="38"/>
      <c r="E90" s="39"/>
      <c r="F90" s="38"/>
      <c r="G90" s="38"/>
      <c r="H90" s="38"/>
      <c r="I90" s="38"/>
      <c r="J90" s="38"/>
      <c r="K90" s="38"/>
      <c r="L90" s="38"/>
      <c r="M90" s="38"/>
      <c r="N90" s="38"/>
      <c r="O90" s="38"/>
      <c r="P90" s="38"/>
      <c r="Q90" s="38"/>
      <c r="R90" s="38"/>
      <c r="S90" s="38"/>
      <c r="T90" s="38"/>
      <c r="U90" s="38"/>
      <c r="V90" s="38"/>
      <c r="W90" s="38"/>
      <c r="X90" s="38"/>
      <c r="Y90" s="38"/>
      <c r="Z90" s="38"/>
    </row>
    <row r="91" ht="15.75" customHeight="1">
      <c r="A91" s="36"/>
      <c r="B91" s="37"/>
      <c r="C91" s="37"/>
      <c r="D91" s="38"/>
      <c r="E91" s="39"/>
      <c r="F91" s="38"/>
      <c r="G91" s="38"/>
      <c r="H91" s="38"/>
      <c r="I91" s="38"/>
      <c r="J91" s="38"/>
      <c r="K91" s="38"/>
      <c r="L91" s="38"/>
      <c r="M91" s="38"/>
      <c r="N91" s="38"/>
      <c r="O91" s="38"/>
      <c r="P91" s="38"/>
      <c r="Q91" s="38"/>
      <c r="R91" s="38"/>
      <c r="S91" s="38"/>
      <c r="T91" s="38"/>
      <c r="U91" s="38"/>
      <c r="V91" s="38"/>
      <c r="W91" s="38"/>
      <c r="X91" s="38"/>
      <c r="Y91" s="38"/>
      <c r="Z91" s="38"/>
    </row>
    <row r="92" ht="15.75" customHeight="1">
      <c r="A92" s="36"/>
      <c r="B92" s="37"/>
      <c r="C92" s="37"/>
      <c r="D92" s="38"/>
      <c r="E92" s="39"/>
      <c r="F92" s="38"/>
      <c r="G92" s="38"/>
      <c r="H92" s="38"/>
      <c r="I92" s="38"/>
      <c r="J92" s="38"/>
      <c r="K92" s="38"/>
      <c r="L92" s="38"/>
      <c r="M92" s="38"/>
      <c r="N92" s="38"/>
      <c r="O92" s="38"/>
      <c r="P92" s="38"/>
      <c r="Q92" s="38"/>
      <c r="R92" s="38"/>
      <c r="S92" s="38"/>
      <c r="T92" s="38"/>
      <c r="U92" s="38"/>
      <c r="V92" s="38"/>
      <c r="W92" s="38"/>
      <c r="X92" s="38"/>
      <c r="Y92" s="38"/>
      <c r="Z92" s="38"/>
    </row>
    <row r="93" ht="15.75" customHeight="1">
      <c r="A93" s="36"/>
      <c r="B93" s="37"/>
      <c r="C93" s="37"/>
      <c r="D93" s="38"/>
      <c r="E93" s="39"/>
      <c r="F93" s="38"/>
      <c r="G93" s="38"/>
      <c r="H93" s="38"/>
      <c r="I93" s="38"/>
      <c r="J93" s="38"/>
      <c r="K93" s="38"/>
      <c r="L93" s="38"/>
      <c r="M93" s="38"/>
      <c r="N93" s="38"/>
      <c r="O93" s="38"/>
      <c r="P93" s="38"/>
      <c r="Q93" s="38"/>
      <c r="R93" s="38"/>
      <c r="S93" s="38"/>
      <c r="T93" s="38"/>
      <c r="U93" s="38"/>
      <c r="V93" s="38"/>
      <c r="W93" s="38"/>
      <c r="X93" s="38"/>
      <c r="Y93" s="38"/>
      <c r="Z93" s="38"/>
    </row>
    <row r="94" ht="15.75" customHeight="1">
      <c r="A94" s="36"/>
      <c r="B94" s="37"/>
      <c r="C94" s="37"/>
      <c r="D94" s="38"/>
      <c r="E94" s="39"/>
      <c r="F94" s="38"/>
      <c r="G94" s="38"/>
      <c r="H94" s="38"/>
      <c r="I94" s="38"/>
      <c r="J94" s="38"/>
      <c r="K94" s="38"/>
      <c r="L94" s="38"/>
      <c r="M94" s="38"/>
      <c r="N94" s="38"/>
      <c r="O94" s="38"/>
      <c r="P94" s="38"/>
      <c r="Q94" s="38"/>
      <c r="R94" s="38"/>
      <c r="S94" s="38"/>
      <c r="T94" s="38"/>
      <c r="U94" s="38"/>
      <c r="V94" s="38"/>
      <c r="W94" s="38"/>
      <c r="X94" s="38"/>
      <c r="Y94" s="38"/>
      <c r="Z94" s="38"/>
    </row>
    <row r="95" ht="15.75" customHeight="1">
      <c r="A95" s="36"/>
      <c r="B95" s="37"/>
      <c r="C95" s="37"/>
      <c r="D95" s="38"/>
      <c r="E95" s="39"/>
      <c r="F95" s="38"/>
      <c r="G95" s="38"/>
      <c r="H95" s="38"/>
      <c r="I95" s="38"/>
      <c r="J95" s="38"/>
      <c r="K95" s="38"/>
      <c r="L95" s="38"/>
      <c r="M95" s="38"/>
      <c r="N95" s="38"/>
      <c r="O95" s="38"/>
      <c r="P95" s="38"/>
      <c r="Q95" s="38"/>
      <c r="R95" s="38"/>
      <c r="S95" s="38"/>
      <c r="T95" s="38"/>
      <c r="U95" s="38"/>
      <c r="V95" s="38"/>
      <c r="W95" s="38"/>
      <c r="X95" s="38"/>
      <c r="Y95" s="38"/>
      <c r="Z95" s="38"/>
    </row>
    <row r="96" ht="15.75" customHeight="1">
      <c r="A96" s="36"/>
      <c r="B96" s="37"/>
      <c r="C96" s="37"/>
      <c r="D96" s="38"/>
      <c r="E96" s="39"/>
      <c r="F96" s="38"/>
      <c r="G96" s="38"/>
      <c r="H96" s="38"/>
      <c r="I96" s="38"/>
      <c r="J96" s="38"/>
      <c r="K96" s="38"/>
      <c r="L96" s="38"/>
      <c r="M96" s="38"/>
      <c r="N96" s="38"/>
      <c r="O96" s="38"/>
      <c r="P96" s="38"/>
      <c r="Q96" s="38"/>
      <c r="R96" s="38"/>
      <c r="S96" s="38"/>
      <c r="T96" s="38"/>
      <c r="U96" s="38"/>
      <c r="V96" s="38"/>
      <c r="W96" s="38"/>
      <c r="X96" s="38"/>
      <c r="Y96" s="38"/>
      <c r="Z96" s="38"/>
    </row>
    <row r="97" ht="15.75" customHeight="1">
      <c r="A97" s="36"/>
      <c r="B97" s="37"/>
      <c r="C97" s="37"/>
      <c r="D97" s="38"/>
      <c r="E97" s="39"/>
      <c r="F97" s="38"/>
      <c r="G97" s="38"/>
      <c r="H97" s="38"/>
      <c r="I97" s="38"/>
      <c r="J97" s="38"/>
      <c r="K97" s="38"/>
      <c r="L97" s="38"/>
      <c r="M97" s="38"/>
      <c r="N97" s="38"/>
      <c r="O97" s="38"/>
      <c r="P97" s="38"/>
      <c r="Q97" s="38"/>
      <c r="R97" s="38"/>
      <c r="S97" s="38"/>
      <c r="T97" s="38"/>
      <c r="U97" s="38"/>
      <c r="V97" s="38"/>
      <c r="W97" s="38"/>
      <c r="X97" s="38"/>
      <c r="Y97" s="38"/>
      <c r="Z97" s="38"/>
    </row>
    <row r="98" ht="15.75" customHeight="1">
      <c r="A98" s="36"/>
      <c r="B98" s="37"/>
      <c r="C98" s="37"/>
      <c r="D98" s="38"/>
      <c r="E98" s="39"/>
      <c r="F98" s="38"/>
      <c r="G98" s="38"/>
      <c r="H98" s="38"/>
      <c r="I98" s="38"/>
      <c r="J98" s="38"/>
      <c r="K98" s="38"/>
      <c r="L98" s="38"/>
      <c r="M98" s="38"/>
      <c r="N98" s="38"/>
      <c r="O98" s="38"/>
      <c r="P98" s="38"/>
      <c r="Q98" s="38"/>
      <c r="R98" s="38"/>
      <c r="S98" s="38"/>
      <c r="T98" s="38"/>
      <c r="U98" s="38"/>
      <c r="V98" s="38"/>
      <c r="W98" s="38"/>
      <c r="X98" s="38"/>
      <c r="Y98" s="38"/>
      <c r="Z98" s="38"/>
    </row>
    <row r="99" ht="15.75" customHeight="1">
      <c r="A99" s="36"/>
      <c r="B99" s="37"/>
      <c r="C99" s="37"/>
      <c r="D99" s="38"/>
      <c r="E99" s="39"/>
      <c r="F99" s="38"/>
      <c r="G99" s="38"/>
      <c r="H99" s="38"/>
      <c r="I99" s="38"/>
      <c r="J99" s="38"/>
      <c r="K99" s="38"/>
      <c r="L99" s="38"/>
      <c r="M99" s="38"/>
      <c r="N99" s="38"/>
      <c r="O99" s="38"/>
      <c r="P99" s="38"/>
      <c r="Q99" s="38"/>
      <c r="R99" s="38"/>
      <c r="S99" s="38"/>
      <c r="T99" s="38"/>
      <c r="U99" s="38"/>
      <c r="V99" s="38"/>
      <c r="W99" s="38"/>
      <c r="X99" s="38"/>
      <c r="Y99" s="38"/>
      <c r="Z99" s="38"/>
    </row>
    <row r="100" ht="15.75" customHeight="1">
      <c r="A100" s="36"/>
      <c r="B100" s="37"/>
      <c r="C100" s="37"/>
      <c r="D100" s="38"/>
      <c r="E100" s="39"/>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6"/>
      <c r="B101" s="37"/>
      <c r="C101" s="37"/>
      <c r="D101" s="38"/>
      <c r="E101" s="39"/>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6"/>
      <c r="B102" s="37"/>
      <c r="C102" s="37"/>
      <c r="D102" s="38"/>
      <c r="E102" s="39"/>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6"/>
      <c r="B103" s="37"/>
      <c r="C103" s="37"/>
      <c r="D103" s="38"/>
      <c r="E103" s="39"/>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6"/>
      <c r="B104" s="37"/>
      <c r="C104" s="37"/>
      <c r="D104" s="38"/>
      <c r="E104" s="39"/>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6"/>
      <c r="B105" s="37"/>
      <c r="C105" s="37"/>
      <c r="D105" s="38"/>
      <c r="E105" s="39"/>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6"/>
      <c r="B106" s="37"/>
      <c r="C106" s="37"/>
      <c r="D106" s="38"/>
      <c r="E106" s="39"/>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6"/>
      <c r="B107" s="37"/>
      <c r="C107" s="37"/>
      <c r="D107" s="38"/>
      <c r="E107" s="39"/>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6"/>
      <c r="B108" s="37"/>
      <c r="C108" s="37"/>
      <c r="D108" s="38"/>
      <c r="E108" s="39"/>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6"/>
      <c r="B109" s="37"/>
      <c r="C109" s="37"/>
      <c r="D109" s="38"/>
      <c r="E109" s="39"/>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6"/>
      <c r="B110" s="37"/>
      <c r="C110" s="37"/>
      <c r="D110" s="38"/>
      <c r="E110" s="39"/>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6"/>
      <c r="B111" s="37"/>
      <c r="C111" s="37"/>
      <c r="D111" s="38"/>
      <c r="E111" s="39"/>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6"/>
      <c r="B112" s="37"/>
      <c r="C112" s="37"/>
      <c r="D112" s="38"/>
      <c r="E112" s="39"/>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6"/>
      <c r="B113" s="37"/>
      <c r="C113" s="37"/>
      <c r="D113" s="38"/>
      <c r="E113" s="39"/>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6"/>
      <c r="B114" s="37"/>
      <c r="C114" s="37"/>
      <c r="D114" s="38"/>
      <c r="E114" s="39"/>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6"/>
      <c r="B115" s="37"/>
      <c r="C115" s="37"/>
      <c r="D115" s="38"/>
      <c r="E115" s="39"/>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6"/>
      <c r="B116" s="37"/>
      <c r="C116" s="37"/>
      <c r="D116" s="38"/>
      <c r="E116" s="39"/>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6"/>
      <c r="B117" s="37"/>
      <c r="C117" s="37"/>
      <c r="D117" s="38"/>
      <c r="E117" s="39"/>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6"/>
      <c r="B118" s="37"/>
      <c r="C118" s="37"/>
      <c r="D118" s="38"/>
      <c r="E118" s="39"/>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6"/>
      <c r="B119" s="37"/>
      <c r="C119" s="37"/>
      <c r="D119" s="38"/>
      <c r="E119" s="39"/>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6"/>
      <c r="B120" s="37"/>
      <c r="C120" s="37"/>
      <c r="D120" s="38"/>
      <c r="E120" s="39"/>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6"/>
      <c r="B121" s="37"/>
      <c r="C121" s="37"/>
      <c r="D121" s="38"/>
      <c r="E121" s="39"/>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6"/>
      <c r="B122" s="37"/>
      <c r="C122" s="37"/>
      <c r="D122" s="38"/>
      <c r="E122" s="39"/>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6"/>
      <c r="B123" s="37"/>
      <c r="C123" s="37"/>
      <c r="D123" s="38"/>
      <c r="E123" s="39"/>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6"/>
      <c r="B124" s="37"/>
      <c r="C124" s="37"/>
      <c r="D124" s="38"/>
      <c r="E124" s="39"/>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6"/>
      <c r="B125" s="37"/>
      <c r="C125" s="37"/>
      <c r="D125" s="38"/>
      <c r="E125" s="39"/>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6"/>
      <c r="B126" s="37"/>
      <c r="C126" s="37"/>
      <c r="D126" s="38"/>
      <c r="E126" s="39"/>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6"/>
      <c r="B127" s="37"/>
      <c r="C127" s="37"/>
      <c r="D127" s="38"/>
      <c r="E127" s="39"/>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6"/>
      <c r="B128" s="37"/>
      <c r="C128" s="37"/>
      <c r="D128" s="38"/>
      <c r="E128" s="39"/>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6"/>
      <c r="B129" s="37"/>
      <c r="C129" s="37"/>
      <c r="D129" s="38"/>
      <c r="E129" s="39"/>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6"/>
      <c r="B130" s="37"/>
      <c r="C130" s="37"/>
      <c r="D130" s="38"/>
      <c r="E130" s="39"/>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6"/>
      <c r="B131" s="37"/>
      <c r="C131" s="37"/>
      <c r="D131" s="38"/>
      <c r="E131" s="39"/>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6"/>
      <c r="B132" s="37"/>
      <c r="C132" s="37"/>
      <c r="D132" s="38"/>
      <c r="E132" s="39"/>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6"/>
      <c r="B133" s="37"/>
      <c r="C133" s="37"/>
      <c r="D133" s="38"/>
      <c r="E133" s="39"/>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6"/>
      <c r="B134" s="37"/>
      <c r="C134" s="37"/>
      <c r="D134" s="38"/>
      <c r="E134" s="39"/>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6"/>
      <c r="B135" s="37"/>
      <c r="C135" s="37"/>
      <c r="D135" s="38"/>
      <c r="E135" s="39"/>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6"/>
      <c r="B136" s="37"/>
      <c r="C136" s="37"/>
      <c r="D136" s="38"/>
      <c r="E136" s="39"/>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6"/>
      <c r="B137" s="37"/>
      <c r="C137" s="37"/>
      <c r="D137" s="38"/>
      <c r="E137" s="39"/>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6"/>
      <c r="B138" s="37"/>
      <c r="C138" s="37"/>
      <c r="D138" s="38"/>
      <c r="E138" s="39"/>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6"/>
      <c r="B139" s="37"/>
      <c r="C139" s="37"/>
      <c r="D139" s="38"/>
      <c r="E139" s="39"/>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6"/>
      <c r="B140" s="37"/>
      <c r="C140" s="37"/>
      <c r="D140" s="38"/>
      <c r="E140" s="39"/>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6"/>
      <c r="B141" s="37"/>
      <c r="C141" s="37"/>
      <c r="D141" s="38"/>
      <c r="E141" s="39"/>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6"/>
      <c r="B142" s="37"/>
      <c r="C142" s="37"/>
      <c r="D142" s="38"/>
      <c r="E142" s="39"/>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6"/>
      <c r="B143" s="37"/>
      <c r="C143" s="37"/>
      <c r="D143" s="38"/>
      <c r="E143" s="39"/>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6"/>
      <c r="B144" s="37"/>
      <c r="C144" s="37"/>
      <c r="D144" s="38"/>
      <c r="E144" s="39"/>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6"/>
      <c r="B145" s="37"/>
      <c r="C145" s="37"/>
      <c r="D145" s="38"/>
      <c r="E145" s="39"/>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6"/>
      <c r="B146" s="37"/>
      <c r="C146" s="37"/>
      <c r="D146" s="38"/>
      <c r="E146" s="39"/>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6"/>
      <c r="B147" s="37"/>
      <c r="C147" s="37"/>
      <c r="D147" s="38"/>
      <c r="E147" s="39"/>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6"/>
      <c r="B148" s="37"/>
      <c r="C148" s="37"/>
      <c r="D148" s="38"/>
      <c r="E148" s="39"/>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6"/>
      <c r="B149" s="37"/>
      <c r="C149" s="37"/>
      <c r="D149" s="38"/>
      <c r="E149" s="39"/>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6"/>
      <c r="B150" s="37"/>
      <c r="C150" s="37"/>
      <c r="D150" s="38"/>
      <c r="E150" s="39"/>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6"/>
      <c r="B151" s="37"/>
      <c r="C151" s="37"/>
      <c r="D151" s="38"/>
      <c r="E151" s="39"/>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6"/>
      <c r="B152" s="37"/>
      <c r="C152" s="37"/>
      <c r="D152" s="38"/>
      <c r="E152" s="39"/>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6"/>
      <c r="B153" s="37"/>
      <c r="C153" s="37"/>
      <c r="D153" s="38"/>
      <c r="E153" s="39"/>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6"/>
      <c r="B154" s="37"/>
      <c r="C154" s="37"/>
      <c r="D154" s="38"/>
      <c r="E154" s="39"/>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6"/>
      <c r="B155" s="37"/>
      <c r="C155" s="37"/>
      <c r="D155" s="38"/>
      <c r="E155" s="39"/>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6"/>
      <c r="B156" s="37"/>
      <c r="C156" s="37"/>
      <c r="D156" s="38"/>
      <c r="E156" s="39"/>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6"/>
      <c r="B157" s="37"/>
      <c r="C157" s="37"/>
      <c r="D157" s="38"/>
      <c r="E157" s="39"/>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6"/>
      <c r="B158" s="37"/>
      <c r="C158" s="37"/>
      <c r="D158" s="38"/>
      <c r="E158" s="39"/>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6"/>
      <c r="B159" s="37"/>
      <c r="C159" s="37"/>
      <c r="D159" s="38"/>
      <c r="E159" s="39"/>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6"/>
      <c r="B160" s="37"/>
      <c r="C160" s="37"/>
      <c r="D160" s="38"/>
      <c r="E160" s="39"/>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6"/>
      <c r="B161" s="37"/>
      <c r="C161" s="37"/>
      <c r="D161" s="38"/>
      <c r="E161" s="39"/>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6"/>
      <c r="B162" s="37"/>
      <c r="C162" s="37"/>
      <c r="D162" s="38"/>
      <c r="E162" s="39"/>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6"/>
      <c r="B163" s="37"/>
      <c r="C163" s="37"/>
      <c r="D163" s="38"/>
      <c r="E163" s="39"/>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6"/>
      <c r="B164" s="37"/>
      <c r="C164" s="37"/>
      <c r="D164" s="38"/>
      <c r="E164" s="39"/>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6"/>
      <c r="B165" s="37"/>
      <c r="C165" s="37"/>
      <c r="D165" s="38"/>
      <c r="E165" s="39"/>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6"/>
      <c r="B166" s="37"/>
      <c r="C166" s="37"/>
      <c r="D166" s="38"/>
      <c r="E166" s="39"/>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6"/>
      <c r="B167" s="37"/>
      <c r="C167" s="37"/>
      <c r="D167" s="38"/>
      <c r="E167" s="39"/>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6"/>
      <c r="B168" s="37"/>
      <c r="C168" s="37"/>
      <c r="D168" s="38"/>
      <c r="E168" s="39"/>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6"/>
      <c r="B169" s="37"/>
      <c r="C169" s="37"/>
      <c r="D169" s="38"/>
      <c r="E169" s="39"/>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6"/>
      <c r="B170" s="37"/>
      <c r="C170" s="37"/>
      <c r="D170" s="38"/>
      <c r="E170" s="39"/>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6"/>
      <c r="B171" s="37"/>
      <c r="C171" s="37"/>
      <c r="D171" s="38"/>
      <c r="E171" s="39"/>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6"/>
      <c r="B172" s="37"/>
      <c r="C172" s="37"/>
      <c r="D172" s="38"/>
      <c r="E172" s="39"/>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6"/>
      <c r="B173" s="37"/>
      <c r="C173" s="37"/>
      <c r="D173" s="38"/>
      <c r="E173" s="39"/>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6"/>
      <c r="B174" s="37"/>
      <c r="C174" s="37"/>
      <c r="D174" s="38"/>
      <c r="E174" s="39"/>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6"/>
      <c r="B175" s="37"/>
      <c r="C175" s="37"/>
      <c r="D175" s="38"/>
      <c r="E175" s="39"/>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6"/>
      <c r="B176" s="37"/>
      <c r="C176" s="37"/>
      <c r="D176" s="38"/>
      <c r="E176" s="39"/>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6"/>
      <c r="B177" s="37"/>
      <c r="C177" s="37"/>
      <c r="D177" s="38"/>
      <c r="E177" s="39"/>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6"/>
      <c r="B178" s="37"/>
      <c r="C178" s="37"/>
      <c r="D178" s="38"/>
      <c r="E178" s="39"/>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6"/>
      <c r="B179" s="37"/>
      <c r="C179" s="37"/>
      <c r="D179" s="38"/>
      <c r="E179" s="39"/>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6"/>
      <c r="B180" s="37"/>
      <c r="C180" s="37"/>
      <c r="D180" s="38"/>
      <c r="E180" s="39"/>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6"/>
      <c r="B181" s="37"/>
      <c r="C181" s="37"/>
      <c r="D181" s="38"/>
      <c r="E181" s="39"/>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6"/>
      <c r="B182" s="37"/>
      <c r="C182" s="37"/>
      <c r="D182" s="38"/>
      <c r="E182" s="39"/>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6"/>
      <c r="B183" s="37"/>
      <c r="C183" s="37"/>
      <c r="D183" s="38"/>
      <c r="E183" s="39"/>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6"/>
      <c r="B184" s="37"/>
      <c r="C184" s="37"/>
      <c r="D184" s="38"/>
      <c r="E184" s="39"/>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6"/>
      <c r="B185" s="37"/>
      <c r="C185" s="37"/>
      <c r="D185" s="38"/>
      <c r="E185" s="39"/>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6"/>
      <c r="B186" s="37"/>
      <c r="C186" s="37"/>
      <c r="D186" s="38"/>
      <c r="E186" s="39"/>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6"/>
      <c r="B187" s="37"/>
      <c r="C187" s="37"/>
      <c r="D187" s="38"/>
      <c r="E187" s="39"/>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6"/>
      <c r="B188" s="37"/>
      <c r="C188" s="37"/>
      <c r="D188" s="38"/>
      <c r="E188" s="39"/>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6"/>
      <c r="B189" s="37"/>
      <c r="C189" s="37"/>
      <c r="D189" s="38"/>
      <c r="E189" s="39"/>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6"/>
      <c r="B190" s="37"/>
      <c r="C190" s="37"/>
      <c r="D190" s="38"/>
      <c r="E190" s="39"/>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6"/>
      <c r="B191" s="37"/>
      <c r="C191" s="37"/>
      <c r="D191" s="38"/>
      <c r="E191" s="39"/>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6"/>
      <c r="B192" s="37"/>
      <c r="C192" s="37"/>
      <c r="D192" s="38"/>
      <c r="E192" s="39"/>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6"/>
      <c r="B193" s="37"/>
      <c r="C193" s="37"/>
      <c r="D193" s="38"/>
      <c r="E193" s="39"/>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6"/>
      <c r="B194" s="37"/>
      <c r="C194" s="37"/>
      <c r="D194" s="38"/>
      <c r="E194" s="39"/>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6"/>
      <c r="B195" s="37"/>
      <c r="C195" s="37"/>
      <c r="D195" s="38"/>
      <c r="E195" s="39"/>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6"/>
      <c r="B196" s="37"/>
      <c r="C196" s="37"/>
      <c r="D196" s="38"/>
      <c r="E196" s="39"/>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6"/>
      <c r="B197" s="37"/>
      <c r="C197" s="37"/>
      <c r="D197" s="38"/>
      <c r="E197" s="39"/>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6"/>
      <c r="B198" s="37"/>
      <c r="C198" s="37"/>
      <c r="D198" s="38"/>
      <c r="E198" s="39"/>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6"/>
      <c r="B199" s="37"/>
      <c r="C199" s="37"/>
      <c r="D199" s="38"/>
      <c r="E199" s="39"/>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6"/>
      <c r="B200" s="37"/>
      <c r="C200" s="37"/>
      <c r="D200" s="38"/>
      <c r="E200" s="39"/>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6"/>
      <c r="B201" s="37"/>
      <c r="C201" s="37"/>
      <c r="D201" s="38"/>
      <c r="E201" s="39"/>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6"/>
      <c r="B202" s="37"/>
      <c r="C202" s="37"/>
      <c r="D202" s="38"/>
      <c r="E202" s="39"/>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6"/>
      <c r="B203" s="37"/>
      <c r="C203" s="37"/>
      <c r="D203" s="38"/>
      <c r="E203" s="39"/>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6"/>
      <c r="B204" s="37"/>
      <c r="C204" s="37"/>
      <c r="D204" s="38"/>
      <c r="E204" s="39"/>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6"/>
      <c r="B205" s="37"/>
      <c r="C205" s="37"/>
      <c r="D205" s="38"/>
      <c r="E205" s="39"/>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6"/>
      <c r="B206" s="37"/>
      <c r="C206" s="37"/>
      <c r="D206" s="38"/>
      <c r="E206" s="39"/>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6"/>
      <c r="B207" s="37"/>
      <c r="C207" s="37"/>
      <c r="D207" s="38"/>
      <c r="E207" s="39"/>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6"/>
      <c r="B208" s="37"/>
      <c r="C208" s="37"/>
      <c r="D208" s="38"/>
      <c r="E208" s="39"/>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6"/>
      <c r="B209" s="37"/>
      <c r="C209" s="37"/>
      <c r="D209" s="38"/>
      <c r="E209" s="39"/>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6"/>
      <c r="B210" s="37"/>
      <c r="C210" s="37"/>
      <c r="D210" s="38"/>
      <c r="E210" s="39"/>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6"/>
      <c r="B211" s="37"/>
      <c r="C211" s="37"/>
      <c r="D211" s="38"/>
      <c r="E211" s="39"/>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6"/>
      <c r="B212" s="37"/>
      <c r="C212" s="37"/>
      <c r="D212" s="38"/>
      <c r="E212" s="39"/>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6"/>
      <c r="B213" s="37"/>
      <c r="C213" s="37"/>
      <c r="D213" s="38"/>
      <c r="E213" s="39"/>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6"/>
      <c r="B214" s="37"/>
      <c r="C214" s="37"/>
      <c r="D214" s="38"/>
      <c r="E214" s="39"/>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6"/>
      <c r="B215" s="37"/>
      <c r="C215" s="37"/>
      <c r="D215" s="38"/>
      <c r="E215" s="39"/>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6"/>
      <c r="B216" s="37"/>
      <c r="C216" s="37"/>
      <c r="D216" s="38"/>
      <c r="E216" s="39"/>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6"/>
      <c r="B217" s="37"/>
      <c r="C217" s="37"/>
      <c r="D217" s="38"/>
      <c r="E217" s="39"/>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6"/>
      <c r="B218" s="37"/>
      <c r="C218" s="37"/>
      <c r="D218" s="38"/>
      <c r="E218" s="39"/>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6"/>
      <c r="B219" s="37"/>
      <c r="C219" s="37"/>
      <c r="D219" s="38"/>
      <c r="E219" s="39"/>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6"/>
      <c r="B220" s="37"/>
      <c r="C220" s="37"/>
      <c r="D220" s="38"/>
      <c r="E220" s="39"/>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6"/>
      <c r="B221" s="37"/>
      <c r="C221" s="37"/>
      <c r="D221" s="38"/>
      <c r="E221" s="39"/>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6"/>
      <c r="B222" s="37"/>
      <c r="C222" s="37"/>
      <c r="D222" s="38"/>
      <c r="E222" s="39"/>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6"/>
      <c r="B223" s="37"/>
      <c r="C223" s="37"/>
      <c r="D223" s="38"/>
      <c r="E223" s="39"/>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6"/>
      <c r="B224" s="37"/>
      <c r="C224" s="37"/>
      <c r="D224" s="38"/>
      <c r="E224" s="39"/>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6"/>
      <c r="B225" s="37"/>
      <c r="C225" s="37"/>
      <c r="D225" s="38"/>
      <c r="E225" s="39"/>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6"/>
      <c r="B226" s="37"/>
      <c r="C226" s="37"/>
      <c r="D226" s="38"/>
      <c r="E226" s="39"/>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6"/>
      <c r="B227" s="37"/>
      <c r="C227" s="37"/>
      <c r="D227" s="38"/>
      <c r="E227" s="39"/>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6"/>
      <c r="B228" s="37"/>
      <c r="C228" s="37"/>
      <c r="D228" s="38"/>
      <c r="E228" s="39"/>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6"/>
      <c r="B229" s="37"/>
      <c r="C229" s="37"/>
      <c r="D229" s="38"/>
      <c r="E229" s="39"/>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6"/>
      <c r="B230" s="37"/>
      <c r="C230" s="37"/>
      <c r="D230" s="38"/>
      <c r="E230" s="39"/>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6"/>
      <c r="B231" s="37"/>
      <c r="C231" s="37"/>
      <c r="D231" s="38"/>
      <c r="E231" s="39"/>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42.86"/>
    <col customWidth="1" min="2" max="2" width="33.29"/>
    <col customWidth="1" min="3" max="6" width="14.43"/>
  </cols>
  <sheetData>
    <row r="1" ht="30.0" customHeight="1">
      <c r="A1" s="46" t="s">
        <v>63</v>
      </c>
      <c r="B1" s="47" t="s">
        <v>25</v>
      </c>
      <c r="C1" s="1"/>
      <c r="D1" s="1" t="s">
        <v>685</v>
      </c>
      <c r="E1" s="1"/>
      <c r="F1" s="1"/>
      <c r="G1" s="1"/>
      <c r="H1" s="1"/>
      <c r="I1" s="1"/>
      <c r="J1" s="1"/>
      <c r="K1" s="1"/>
      <c r="L1" s="1"/>
      <c r="M1" s="1"/>
      <c r="N1" s="1"/>
      <c r="O1" s="1"/>
      <c r="P1" s="1"/>
      <c r="Q1" s="1"/>
      <c r="R1" s="1"/>
      <c r="S1" s="1"/>
      <c r="T1" s="1"/>
    </row>
    <row r="2" ht="30.0" customHeight="1">
      <c r="A2" s="48" t="s">
        <v>686</v>
      </c>
      <c r="B2" s="10"/>
    </row>
    <row r="3" ht="30.0" customHeight="1">
      <c r="A3" s="48"/>
      <c r="B3" s="10" t="s">
        <v>687</v>
      </c>
    </row>
    <row r="4" ht="30.0" customHeight="1">
      <c r="A4" s="48"/>
      <c r="B4" s="10" t="s">
        <v>688</v>
      </c>
    </row>
    <row r="5" ht="30.0" customHeight="1">
      <c r="A5" s="48"/>
      <c r="B5" s="10" t="s">
        <v>689</v>
      </c>
    </row>
    <row r="6" ht="30.0" customHeight="1">
      <c r="A6" s="48" t="s">
        <v>690</v>
      </c>
      <c r="B6" s="10" t="s">
        <v>691</v>
      </c>
    </row>
    <row r="7" ht="30.0" customHeight="1">
      <c r="A7" s="48"/>
      <c r="B7" s="10" t="s">
        <v>687</v>
      </c>
    </row>
    <row r="8" ht="30.0" customHeight="1">
      <c r="A8" s="48"/>
      <c r="B8" s="10" t="s">
        <v>688</v>
      </c>
    </row>
    <row r="9" ht="30.0" customHeight="1">
      <c r="A9" s="48"/>
      <c r="B9" s="10" t="s">
        <v>689</v>
      </c>
    </row>
    <row r="10" ht="30.0" customHeight="1">
      <c r="A10" s="48"/>
      <c r="B10" s="10" t="s">
        <v>692</v>
      </c>
    </row>
    <row r="11" ht="30.0" customHeight="1">
      <c r="A11" s="48" t="s">
        <v>693</v>
      </c>
      <c r="B11" s="10" t="s">
        <v>691</v>
      </c>
    </row>
    <row r="12" ht="30.0" customHeight="1">
      <c r="A12" s="48"/>
      <c r="B12" s="10" t="s">
        <v>694</v>
      </c>
    </row>
    <row r="13" ht="30.0" customHeight="1">
      <c r="A13" s="48"/>
      <c r="B13" s="10" t="s">
        <v>695</v>
      </c>
    </row>
    <row r="14" ht="30.0" customHeight="1">
      <c r="A14" s="48"/>
      <c r="B14" s="10" t="s">
        <v>696</v>
      </c>
    </row>
    <row r="15" ht="30.0" customHeight="1">
      <c r="A15" s="48" t="s">
        <v>697</v>
      </c>
      <c r="B15" s="10" t="s">
        <v>691</v>
      </c>
    </row>
    <row r="16" ht="30.0" customHeight="1">
      <c r="A16" s="48"/>
      <c r="B16" s="10" t="s">
        <v>694</v>
      </c>
    </row>
    <row r="17" ht="30.0" customHeight="1">
      <c r="A17" s="48"/>
      <c r="B17" s="10" t="s">
        <v>695</v>
      </c>
    </row>
    <row r="18" ht="30.0" customHeight="1">
      <c r="A18" s="48"/>
      <c r="B18" s="10" t="s">
        <v>696</v>
      </c>
    </row>
    <row r="19" ht="15.75" customHeight="1">
      <c r="A19" s="23"/>
      <c r="B19" s="7"/>
    </row>
    <row r="20" ht="15.75" customHeight="1">
      <c r="A20" s="23"/>
      <c r="B20" s="7"/>
    </row>
    <row r="21" ht="15.75" customHeight="1">
      <c r="A21" s="23"/>
      <c r="B21" s="7"/>
    </row>
    <row r="22" ht="15.75" customHeight="1">
      <c r="A22" s="23"/>
      <c r="B22" s="7"/>
    </row>
    <row r="23" ht="15.75" customHeight="1">
      <c r="A23" s="23"/>
      <c r="B23" s="7"/>
    </row>
    <row r="24" ht="15.75" customHeight="1">
      <c r="A24" s="23"/>
      <c r="B24" s="7"/>
    </row>
    <row r="25" ht="15.75" customHeight="1">
      <c r="A25" s="23"/>
      <c r="B25" s="7"/>
    </row>
    <row r="26" ht="15.75" customHeight="1">
      <c r="A26" s="23"/>
      <c r="B26" s="7"/>
    </row>
    <row r="27" ht="15.75" customHeight="1">
      <c r="A27" s="23"/>
      <c r="B27" s="7"/>
    </row>
    <row r="28" ht="15.75" customHeight="1">
      <c r="A28" s="23"/>
      <c r="B28" s="7"/>
    </row>
    <row r="29" ht="15.75" customHeight="1">
      <c r="A29" s="23"/>
      <c r="B29" s="7"/>
    </row>
    <row r="30" ht="15.75" customHeight="1">
      <c r="A30" s="23"/>
      <c r="B30" s="7"/>
    </row>
    <row r="31" ht="15.75" customHeight="1">
      <c r="A31" s="23"/>
      <c r="B31" s="7"/>
    </row>
    <row r="32" ht="15.75" customHeight="1">
      <c r="A32" s="23"/>
      <c r="B32" s="7"/>
    </row>
    <row r="33" ht="15.75" customHeight="1">
      <c r="A33" s="23"/>
      <c r="B33" s="7"/>
    </row>
    <row r="34" ht="15.75" customHeight="1">
      <c r="A34" s="23"/>
      <c r="B34" s="7"/>
    </row>
    <row r="35" ht="15.75" customHeight="1">
      <c r="A35" s="23"/>
      <c r="B35" s="7"/>
    </row>
    <row r="36" ht="15.75" customHeight="1">
      <c r="A36" s="23"/>
      <c r="B36" s="7"/>
    </row>
    <row r="37" ht="15.75" customHeight="1">
      <c r="A37" s="23"/>
      <c r="B37" s="7"/>
    </row>
    <row r="38" ht="15.75" customHeight="1">
      <c r="A38" s="23"/>
      <c r="B38" s="7"/>
    </row>
    <row r="39" ht="15.75" customHeight="1">
      <c r="A39" s="23"/>
      <c r="B39" s="7"/>
    </row>
    <row r="40" ht="15.75" customHeight="1">
      <c r="A40" s="23"/>
      <c r="B40" s="7"/>
    </row>
    <row r="41" ht="15.75" customHeight="1">
      <c r="A41" s="23"/>
      <c r="B41" s="7"/>
    </row>
    <row r="42" ht="15.75" customHeight="1">
      <c r="A42" s="23"/>
      <c r="B42" s="7"/>
    </row>
    <row r="43" ht="15.75" customHeight="1">
      <c r="A43" s="23"/>
      <c r="B43" s="7"/>
    </row>
    <row r="44" ht="15.75" customHeight="1">
      <c r="A44" s="23"/>
      <c r="B44" s="7"/>
    </row>
    <row r="45" ht="15.75" customHeight="1">
      <c r="A45" s="23"/>
      <c r="B45" s="7"/>
    </row>
    <row r="46" ht="15.75" customHeight="1">
      <c r="A46" s="23"/>
      <c r="B46" s="7"/>
    </row>
    <row r="47" ht="15.75" customHeight="1">
      <c r="A47" s="23"/>
      <c r="B47" s="7"/>
    </row>
    <row r="48" ht="15.75" customHeight="1">
      <c r="A48" s="23"/>
      <c r="B48" s="7"/>
    </row>
    <row r="49" ht="15.75" customHeight="1">
      <c r="A49" s="23"/>
      <c r="B49" s="7"/>
    </row>
    <row r="50" ht="15.75" customHeight="1">
      <c r="A50" s="23"/>
      <c r="B50" s="7"/>
    </row>
    <row r="51" ht="15.75" customHeight="1">
      <c r="A51" s="23"/>
      <c r="B51" s="7"/>
    </row>
    <row r="52" ht="15.75" customHeight="1">
      <c r="A52" s="23"/>
      <c r="B52" s="7"/>
    </row>
    <row r="53" ht="15.75" customHeight="1">
      <c r="A53" s="23"/>
      <c r="B53" s="7"/>
    </row>
    <row r="54" ht="15.75" customHeight="1">
      <c r="A54" s="23"/>
      <c r="B54" s="7"/>
    </row>
    <row r="55" ht="15.75" customHeight="1">
      <c r="A55" s="23"/>
      <c r="B55" s="7"/>
    </row>
    <row r="56" ht="15.75" customHeight="1">
      <c r="A56" s="23"/>
      <c r="B56" s="7"/>
    </row>
    <row r="57" ht="15.75" customHeight="1">
      <c r="A57" s="23"/>
      <c r="B57" s="7"/>
    </row>
    <row r="58" ht="15.75" customHeight="1">
      <c r="A58" s="23"/>
      <c r="B58" s="7"/>
    </row>
    <row r="59" ht="15.75" customHeight="1">
      <c r="A59" s="23"/>
      <c r="B59" s="7"/>
    </row>
    <row r="60" ht="15.75" customHeight="1">
      <c r="A60" s="23"/>
      <c r="B60" s="7"/>
    </row>
    <row r="61" ht="15.75" customHeight="1">
      <c r="A61" s="23"/>
      <c r="B61" s="7"/>
    </row>
    <row r="62" ht="15.75" customHeight="1">
      <c r="A62" s="23"/>
      <c r="B62" s="7"/>
    </row>
    <row r="63" ht="15.75" customHeight="1">
      <c r="A63" s="23"/>
      <c r="B63" s="7"/>
    </row>
    <row r="64" ht="15.75" customHeight="1">
      <c r="A64" s="23"/>
      <c r="B64" s="7"/>
    </row>
    <row r="65" ht="15.75" customHeight="1">
      <c r="A65" s="23"/>
      <c r="B65" s="7"/>
    </row>
    <row r="66" ht="15.75" customHeight="1">
      <c r="A66" s="23"/>
      <c r="B66" s="7"/>
    </row>
    <row r="67" ht="15.75" customHeight="1">
      <c r="A67" s="23"/>
      <c r="B67" s="7"/>
    </row>
    <row r="68" ht="15.75" customHeight="1">
      <c r="A68" s="23"/>
      <c r="B68" s="7"/>
    </row>
    <row r="69" ht="15.75" customHeight="1">
      <c r="A69" s="23"/>
      <c r="B69" s="7"/>
    </row>
    <row r="70" ht="15.75" customHeight="1">
      <c r="A70" s="23"/>
      <c r="B70" s="7"/>
    </row>
    <row r="71" ht="15.75" customHeight="1">
      <c r="A71" s="23"/>
      <c r="B71" s="7"/>
    </row>
    <row r="72" ht="15.75" customHeight="1">
      <c r="A72" s="23"/>
      <c r="B72" s="7"/>
    </row>
    <row r="73" ht="15.75" customHeight="1">
      <c r="A73" s="23"/>
      <c r="B73" s="7"/>
    </row>
    <row r="74" ht="15.75" customHeight="1">
      <c r="A74" s="23"/>
      <c r="B74" s="7"/>
    </row>
    <row r="75" ht="15.75" customHeight="1">
      <c r="A75" s="23"/>
      <c r="B75" s="7"/>
    </row>
    <row r="76" ht="15.75" customHeight="1">
      <c r="A76" s="23"/>
      <c r="B76" s="7"/>
    </row>
    <row r="77" ht="15.75" customHeight="1">
      <c r="A77" s="23"/>
      <c r="B77" s="7"/>
    </row>
    <row r="78" ht="15.75" customHeight="1">
      <c r="A78" s="23"/>
      <c r="B78" s="7"/>
    </row>
    <row r="79" ht="15.75" customHeight="1">
      <c r="A79" s="23"/>
      <c r="B79" s="7"/>
    </row>
    <row r="80" ht="15.75" customHeight="1">
      <c r="A80" s="23"/>
      <c r="B80" s="7"/>
    </row>
    <row r="81" ht="15.75" customHeight="1">
      <c r="A81" s="23"/>
      <c r="B81" s="7"/>
    </row>
    <row r="82" ht="15.75" customHeight="1">
      <c r="A82" s="23"/>
      <c r="B82" s="7"/>
    </row>
    <row r="83" ht="15.75" customHeight="1">
      <c r="A83" s="23"/>
      <c r="B83" s="7"/>
    </row>
    <row r="84" ht="15.75" customHeight="1">
      <c r="A84" s="23"/>
      <c r="B84" s="7"/>
    </row>
    <row r="85" ht="15.75" customHeight="1">
      <c r="A85" s="23"/>
      <c r="B85" s="7"/>
    </row>
    <row r="86" ht="15.75" customHeight="1">
      <c r="A86" s="23"/>
      <c r="B86" s="7"/>
    </row>
    <row r="87" ht="15.75" customHeight="1">
      <c r="A87" s="23"/>
      <c r="B87" s="7"/>
    </row>
    <row r="88" ht="15.75" customHeight="1">
      <c r="A88" s="23"/>
      <c r="B88" s="7"/>
    </row>
    <row r="89" ht="15.75" customHeight="1">
      <c r="A89" s="23"/>
      <c r="B89" s="7"/>
    </row>
    <row r="90" ht="15.75" customHeight="1">
      <c r="A90" s="23"/>
      <c r="B90" s="7"/>
    </row>
    <row r="91" ht="15.75" customHeight="1">
      <c r="A91" s="23"/>
      <c r="B91" s="7"/>
    </row>
    <row r="92" ht="15.75" customHeight="1">
      <c r="A92" s="23"/>
      <c r="B92" s="7"/>
    </row>
    <row r="93" ht="15.75" customHeight="1">
      <c r="A93" s="23"/>
      <c r="B93" s="7"/>
    </row>
    <row r="94" ht="15.75" customHeight="1">
      <c r="A94" s="23"/>
      <c r="B94" s="7"/>
    </row>
    <row r="95" ht="15.75" customHeight="1">
      <c r="A95" s="23"/>
      <c r="B95" s="7"/>
    </row>
    <row r="96" ht="15.75" customHeight="1">
      <c r="A96" s="23"/>
      <c r="B96" s="7"/>
    </row>
    <row r="97" ht="15.75" customHeight="1">
      <c r="A97" s="23"/>
      <c r="B97" s="7"/>
    </row>
    <row r="98" ht="15.75" customHeight="1">
      <c r="A98" s="23"/>
      <c r="B98" s="7"/>
    </row>
    <row r="99" ht="15.75" customHeight="1">
      <c r="A99" s="23"/>
      <c r="B99" s="7"/>
    </row>
    <row r="100" ht="15.75" customHeight="1">
      <c r="A100" s="23"/>
      <c r="B100" s="7"/>
    </row>
    <row r="101" ht="15.75" customHeight="1">
      <c r="A101" s="23"/>
      <c r="B101" s="7"/>
    </row>
    <row r="102" ht="15.75" customHeight="1">
      <c r="A102" s="23"/>
      <c r="B102" s="7"/>
    </row>
    <row r="103" ht="15.75" customHeight="1">
      <c r="A103" s="23"/>
      <c r="B103" s="7"/>
    </row>
    <row r="104" ht="15.75" customHeight="1">
      <c r="A104" s="23"/>
      <c r="B104" s="7"/>
    </row>
    <row r="105" ht="15.75" customHeight="1">
      <c r="A105" s="23"/>
      <c r="B105" s="7"/>
    </row>
    <row r="106" ht="15.75" customHeight="1">
      <c r="A106" s="23"/>
      <c r="B106" s="7"/>
    </row>
    <row r="107" ht="15.75" customHeight="1">
      <c r="A107" s="23"/>
      <c r="B107" s="7"/>
    </row>
    <row r="108" ht="15.75" customHeight="1">
      <c r="A108" s="23"/>
      <c r="B108" s="7"/>
    </row>
    <row r="109" ht="15.75" customHeight="1">
      <c r="A109" s="23"/>
      <c r="B109" s="7"/>
    </row>
    <row r="110" ht="15.75" customHeight="1">
      <c r="A110" s="23"/>
      <c r="B110" s="7"/>
    </row>
    <row r="111" ht="15.75" customHeight="1">
      <c r="A111" s="23"/>
      <c r="B111" s="7"/>
    </row>
    <row r="112" ht="15.75" customHeight="1">
      <c r="A112" s="23"/>
      <c r="B112" s="7"/>
    </row>
    <row r="113" ht="15.75" customHeight="1">
      <c r="A113" s="23"/>
      <c r="B113" s="7"/>
    </row>
    <row r="114" ht="15.75" customHeight="1">
      <c r="A114" s="23"/>
      <c r="B114" s="7"/>
    </row>
    <row r="115" ht="15.75" customHeight="1">
      <c r="A115" s="23"/>
      <c r="B115" s="7"/>
    </row>
    <row r="116" ht="15.75" customHeight="1">
      <c r="A116" s="23"/>
      <c r="B116" s="7"/>
    </row>
    <row r="117" ht="15.75" customHeight="1">
      <c r="A117" s="23"/>
      <c r="B117" s="7"/>
    </row>
    <row r="118" ht="15.75" customHeight="1">
      <c r="A118" s="23"/>
      <c r="B118" s="7"/>
    </row>
    <row r="119" ht="15.75" customHeight="1">
      <c r="A119" s="23"/>
      <c r="B119" s="7"/>
    </row>
    <row r="120" ht="15.75" customHeight="1">
      <c r="A120" s="23"/>
      <c r="B120" s="7"/>
    </row>
    <row r="121" ht="15.75" customHeight="1">
      <c r="A121" s="23"/>
      <c r="B121" s="7"/>
    </row>
    <row r="122" ht="15.75" customHeight="1">
      <c r="A122" s="23"/>
      <c r="B122" s="7"/>
    </row>
    <row r="123" ht="15.75" customHeight="1">
      <c r="A123" s="23"/>
      <c r="B123" s="7"/>
    </row>
    <row r="124" ht="15.75" customHeight="1">
      <c r="A124" s="23"/>
      <c r="B124" s="7"/>
    </row>
    <row r="125" ht="15.75" customHeight="1">
      <c r="A125" s="23"/>
      <c r="B125" s="7"/>
    </row>
    <row r="126" ht="15.75" customHeight="1">
      <c r="A126" s="23"/>
      <c r="B126" s="7"/>
    </row>
    <row r="127" ht="15.75" customHeight="1">
      <c r="A127" s="23"/>
      <c r="B127" s="7"/>
    </row>
    <row r="128" ht="15.75" customHeight="1">
      <c r="A128" s="23"/>
      <c r="B128" s="7"/>
    </row>
    <row r="129" ht="15.75" customHeight="1">
      <c r="A129" s="23"/>
      <c r="B129" s="7"/>
    </row>
    <row r="130" ht="15.75" customHeight="1">
      <c r="A130" s="23"/>
      <c r="B130" s="7"/>
    </row>
    <row r="131" ht="15.75" customHeight="1">
      <c r="A131" s="23"/>
      <c r="B131" s="7"/>
    </row>
    <row r="132" ht="15.75" customHeight="1">
      <c r="A132" s="23"/>
      <c r="B132" s="7"/>
    </row>
    <row r="133" ht="15.75" customHeight="1">
      <c r="A133" s="23"/>
      <c r="B133" s="7"/>
    </row>
    <row r="134" ht="15.75" customHeight="1">
      <c r="A134" s="23"/>
      <c r="B134" s="7"/>
    </row>
    <row r="135" ht="15.75" customHeight="1">
      <c r="A135" s="23"/>
      <c r="B135" s="7"/>
    </row>
    <row r="136" ht="15.75" customHeight="1">
      <c r="A136" s="23"/>
      <c r="B136" s="7"/>
    </row>
    <row r="137" ht="15.75" customHeight="1">
      <c r="A137" s="23"/>
      <c r="B137" s="7"/>
    </row>
    <row r="138" ht="15.75" customHeight="1">
      <c r="A138" s="23"/>
      <c r="B138" s="7"/>
    </row>
    <row r="139" ht="15.75" customHeight="1">
      <c r="A139" s="23"/>
      <c r="B139" s="7"/>
    </row>
    <row r="140" ht="15.75" customHeight="1">
      <c r="A140" s="23"/>
      <c r="B140" s="7"/>
    </row>
    <row r="141" ht="15.75" customHeight="1">
      <c r="A141" s="23"/>
      <c r="B141" s="7"/>
    </row>
    <row r="142" ht="15.75" customHeight="1">
      <c r="A142" s="23"/>
      <c r="B142" s="7"/>
    </row>
    <row r="143" ht="15.75" customHeight="1">
      <c r="A143" s="23"/>
      <c r="B143" s="7"/>
    </row>
    <row r="144" ht="15.75" customHeight="1">
      <c r="A144" s="23"/>
      <c r="B144" s="7"/>
    </row>
    <row r="145" ht="15.75" customHeight="1">
      <c r="A145" s="23"/>
      <c r="B145" s="7"/>
    </row>
    <row r="146" ht="15.75" customHeight="1">
      <c r="A146" s="23"/>
      <c r="B146" s="7"/>
    </row>
    <row r="147" ht="15.75" customHeight="1">
      <c r="A147" s="23"/>
      <c r="B147" s="7"/>
    </row>
    <row r="148" ht="15.75" customHeight="1">
      <c r="A148" s="23"/>
      <c r="B148" s="7"/>
    </row>
    <row r="149" ht="15.75" customHeight="1">
      <c r="A149" s="23"/>
      <c r="B149" s="7"/>
    </row>
    <row r="150" ht="15.75" customHeight="1">
      <c r="A150" s="23"/>
      <c r="B150" s="7"/>
    </row>
    <row r="151" ht="15.75" customHeight="1">
      <c r="A151" s="23"/>
      <c r="B151" s="7"/>
    </row>
    <row r="152" ht="15.75" customHeight="1">
      <c r="A152" s="23"/>
      <c r="B152" s="7"/>
    </row>
    <row r="153" ht="15.75" customHeight="1">
      <c r="A153" s="23"/>
      <c r="B153" s="7"/>
    </row>
    <row r="154" ht="15.75" customHeight="1">
      <c r="A154" s="23"/>
      <c r="B154" s="7"/>
    </row>
    <row r="155" ht="15.75" customHeight="1">
      <c r="A155" s="23"/>
      <c r="B155" s="7"/>
    </row>
    <row r="156" ht="15.75" customHeight="1">
      <c r="A156" s="23"/>
      <c r="B156" s="7"/>
    </row>
    <row r="157" ht="15.75" customHeight="1">
      <c r="A157" s="23"/>
      <c r="B157" s="7"/>
    </row>
    <row r="158" ht="15.75" customHeight="1">
      <c r="A158" s="23"/>
      <c r="B158" s="7"/>
    </row>
    <row r="159" ht="15.75" customHeight="1">
      <c r="A159" s="23"/>
      <c r="B159" s="7"/>
    </row>
    <row r="160" ht="15.75" customHeight="1">
      <c r="A160" s="23"/>
      <c r="B160" s="7"/>
    </row>
    <row r="161" ht="15.75" customHeight="1">
      <c r="A161" s="23"/>
      <c r="B161" s="7"/>
    </row>
    <row r="162" ht="15.75" customHeight="1">
      <c r="A162" s="23"/>
      <c r="B162" s="7"/>
    </row>
    <row r="163" ht="15.75" customHeight="1">
      <c r="A163" s="23"/>
      <c r="B163" s="7"/>
    </row>
    <row r="164" ht="15.75" customHeight="1">
      <c r="A164" s="23"/>
      <c r="B164" s="7"/>
    </row>
    <row r="165" ht="15.75" customHeight="1">
      <c r="A165" s="23"/>
      <c r="B165" s="7"/>
    </row>
    <row r="166" ht="15.75" customHeight="1">
      <c r="A166" s="23"/>
      <c r="B166" s="7"/>
    </row>
    <row r="167" ht="15.75" customHeight="1">
      <c r="A167" s="23"/>
      <c r="B167" s="7"/>
    </row>
    <row r="168" ht="15.75" customHeight="1">
      <c r="A168" s="23"/>
      <c r="B168" s="7"/>
    </row>
    <row r="169" ht="15.75" customHeight="1">
      <c r="A169" s="23"/>
      <c r="B169" s="7"/>
    </row>
    <row r="170" ht="15.75" customHeight="1">
      <c r="A170" s="23"/>
      <c r="B170" s="7"/>
    </row>
    <row r="171" ht="15.75" customHeight="1">
      <c r="A171" s="23"/>
      <c r="B171" s="7"/>
    </row>
    <row r="172" ht="15.75" customHeight="1">
      <c r="A172" s="23"/>
      <c r="B172" s="7"/>
    </row>
    <row r="173" ht="15.75" customHeight="1">
      <c r="A173" s="23"/>
      <c r="B173" s="7"/>
    </row>
    <row r="174" ht="15.75" customHeight="1">
      <c r="A174" s="23"/>
      <c r="B174" s="7"/>
    </row>
    <row r="175" ht="15.75" customHeight="1">
      <c r="A175" s="23"/>
      <c r="B175" s="7"/>
    </row>
    <row r="176" ht="15.75" customHeight="1">
      <c r="A176" s="23"/>
      <c r="B176" s="7"/>
    </row>
    <row r="177" ht="15.75" customHeight="1">
      <c r="A177" s="23"/>
      <c r="B177" s="7"/>
    </row>
    <row r="178" ht="15.75" customHeight="1">
      <c r="A178" s="23"/>
      <c r="B178" s="7"/>
    </row>
    <row r="179" ht="15.75" customHeight="1">
      <c r="A179" s="23"/>
      <c r="B179" s="7"/>
    </row>
    <row r="180" ht="15.75" customHeight="1">
      <c r="A180" s="23"/>
      <c r="B180" s="7"/>
    </row>
    <row r="181" ht="15.75" customHeight="1">
      <c r="A181" s="23"/>
      <c r="B181" s="7"/>
    </row>
    <row r="182" ht="15.75" customHeight="1">
      <c r="A182" s="23"/>
      <c r="B182" s="7"/>
    </row>
    <row r="183" ht="15.75" customHeight="1">
      <c r="A183" s="23"/>
      <c r="B183" s="7"/>
    </row>
    <row r="184" ht="15.75" customHeight="1">
      <c r="A184" s="23"/>
      <c r="B184" s="7"/>
    </row>
    <row r="185" ht="15.75" customHeight="1">
      <c r="A185" s="23"/>
      <c r="B185" s="7"/>
    </row>
    <row r="186" ht="15.75" customHeight="1">
      <c r="A186" s="23"/>
      <c r="B186" s="7"/>
    </row>
    <row r="187" ht="15.75" customHeight="1">
      <c r="A187" s="23"/>
      <c r="B187" s="7"/>
    </row>
    <row r="188" ht="15.75" customHeight="1">
      <c r="A188" s="23"/>
      <c r="B188" s="7"/>
    </row>
    <row r="189" ht="15.75" customHeight="1">
      <c r="A189" s="23"/>
      <c r="B189" s="7"/>
    </row>
    <row r="190" ht="15.75" customHeight="1">
      <c r="A190" s="23"/>
      <c r="B190" s="7"/>
    </row>
    <row r="191" ht="15.75" customHeight="1">
      <c r="A191" s="23"/>
      <c r="B191" s="7"/>
    </row>
    <row r="192" ht="15.75" customHeight="1">
      <c r="A192" s="23"/>
      <c r="B192" s="7"/>
    </row>
    <row r="193" ht="15.75" customHeight="1">
      <c r="A193" s="23"/>
      <c r="B193" s="7"/>
    </row>
    <row r="194" ht="15.75" customHeight="1">
      <c r="A194" s="23"/>
      <c r="B194" s="7"/>
    </row>
    <row r="195" ht="15.75" customHeight="1">
      <c r="A195" s="23"/>
      <c r="B195" s="7"/>
    </row>
    <row r="196" ht="15.75" customHeight="1">
      <c r="A196" s="23"/>
      <c r="B196" s="7"/>
    </row>
    <row r="197" ht="15.75" customHeight="1">
      <c r="A197" s="23"/>
      <c r="B197" s="7"/>
    </row>
    <row r="198" ht="15.75" customHeight="1">
      <c r="A198" s="23"/>
      <c r="B198" s="7"/>
    </row>
    <row r="199" ht="15.75" customHeight="1">
      <c r="A199" s="23"/>
      <c r="B199" s="7"/>
    </row>
    <row r="200" ht="15.75" customHeight="1">
      <c r="A200" s="23"/>
      <c r="B200" s="7"/>
    </row>
    <row r="201" ht="15.75" customHeight="1">
      <c r="A201" s="23"/>
      <c r="B201" s="7"/>
    </row>
    <row r="202" ht="15.75" customHeight="1">
      <c r="A202" s="23"/>
      <c r="B202" s="7"/>
    </row>
    <row r="203" ht="15.75" customHeight="1">
      <c r="A203" s="23"/>
      <c r="B203" s="7"/>
    </row>
    <row r="204" ht="15.75" customHeight="1">
      <c r="A204" s="23"/>
      <c r="B204" s="7"/>
    </row>
    <row r="205" ht="15.75" customHeight="1">
      <c r="A205" s="23"/>
      <c r="B205" s="7"/>
    </row>
    <row r="206" ht="15.75" customHeight="1">
      <c r="A206" s="23"/>
      <c r="B206" s="7"/>
    </row>
    <row r="207" ht="15.75" customHeight="1">
      <c r="A207" s="23"/>
      <c r="B207" s="7"/>
    </row>
    <row r="208" ht="15.75" customHeight="1">
      <c r="A208" s="23"/>
      <c r="B208" s="7"/>
    </row>
    <row r="209" ht="15.75" customHeight="1">
      <c r="A209" s="23"/>
      <c r="B209" s="7"/>
    </row>
    <row r="210" ht="15.75" customHeight="1">
      <c r="A210" s="23"/>
      <c r="B210" s="7"/>
    </row>
    <row r="211" ht="15.75" customHeight="1">
      <c r="A211" s="23"/>
      <c r="B211" s="7"/>
    </row>
    <row r="212" ht="15.75" customHeight="1">
      <c r="A212" s="23"/>
      <c r="B212" s="7"/>
    </row>
    <row r="213" ht="15.75" customHeight="1">
      <c r="A213" s="23"/>
      <c r="B213" s="7"/>
    </row>
    <row r="214" ht="15.75" customHeight="1">
      <c r="A214" s="23"/>
      <c r="B214" s="7"/>
    </row>
    <row r="215" ht="15.75" customHeight="1">
      <c r="A215" s="23"/>
      <c r="B215" s="7"/>
    </row>
    <row r="216" ht="15.75" customHeight="1">
      <c r="A216" s="23"/>
      <c r="B216" s="7"/>
    </row>
    <row r="217" ht="15.75" customHeight="1">
      <c r="A217" s="23"/>
      <c r="B217" s="7"/>
    </row>
    <row r="218" ht="15.75" customHeight="1">
      <c r="A218" s="23"/>
      <c r="B218" s="7"/>
    </row>
    <row r="219" ht="15.75" customHeight="1">
      <c r="A219" s="23"/>
      <c r="B219" s="7"/>
    </row>
    <row r="220" ht="15.75" customHeight="1">
      <c r="A220" s="23"/>
      <c r="B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86"/>
    <col customWidth="1" min="2" max="2" width="162.43"/>
    <col customWidth="1" min="3" max="3" width="14.43"/>
    <col customWidth="1" min="4" max="4" width="25.86"/>
    <col customWidth="1" min="5" max="6" width="14.43"/>
  </cols>
  <sheetData>
    <row r="1" ht="15.75" customHeight="1">
      <c r="A1" s="49" t="s">
        <v>63</v>
      </c>
      <c r="B1" s="50" t="s">
        <v>80</v>
      </c>
      <c r="C1" s="38" t="s">
        <v>698</v>
      </c>
      <c r="D1" s="38" t="s">
        <v>699</v>
      </c>
      <c r="E1" s="38"/>
      <c r="F1" s="38"/>
      <c r="G1" s="38"/>
      <c r="H1" s="38"/>
      <c r="I1" s="38"/>
      <c r="J1" s="38"/>
      <c r="K1" s="38"/>
      <c r="L1" s="38"/>
      <c r="M1" s="38"/>
      <c r="N1" s="38"/>
      <c r="O1" s="38"/>
      <c r="P1" s="38"/>
      <c r="Q1" s="38"/>
      <c r="R1" s="38"/>
      <c r="S1" s="38"/>
      <c r="T1" s="38"/>
      <c r="U1" s="38"/>
      <c r="V1" s="38"/>
      <c r="W1" s="38"/>
      <c r="X1" s="38"/>
      <c r="Y1" s="38"/>
      <c r="Z1" s="38"/>
    </row>
    <row r="2" ht="15.75" customHeight="1">
      <c r="A2" s="51" t="s">
        <v>700</v>
      </c>
      <c r="B2" s="52" t="s">
        <v>701</v>
      </c>
      <c r="C2" s="38" t="s">
        <v>702</v>
      </c>
      <c r="D2" s="38"/>
      <c r="E2" s="38"/>
      <c r="F2" s="38"/>
      <c r="G2" s="38"/>
      <c r="H2" s="38"/>
      <c r="I2" s="38"/>
      <c r="J2" s="38"/>
      <c r="K2" s="38"/>
      <c r="L2" s="38"/>
      <c r="M2" s="38"/>
      <c r="N2" s="38"/>
      <c r="O2" s="38"/>
      <c r="P2" s="38"/>
      <c r="Q2" s="38"/>
      <c r="R2" s="38"/>
      <c r="S2" s="38"/>
      <c r="T2" s="38"/>
      <c r="U2" s="38"/>
      <c r="V2" s="38"/>
      <c r="W2" s="38"/>
      <c r="X2" s="38"/>
      <c r="Y2" s="38"/>
      <c r="Z2" s="38"/>
    </row>
    <row r="3" ht="15.75" customHeight="1">
      <c r="A3" s="51" t="s">
        <v>703</v>
      </c>
      <c r="B3" s="52" t="s">
        <v>704</v>
      </c>
      <c r="C3" s="38" t="s">
        <v>702</v>
      </c>
      <c r="D3" s="38"/>
      <c r="E3" s="38"/>
      <c r="F3" s="38"/>
      <c r="G3" s="38"/>
      <c r="H3" s="38"/>
      <c r="I3" s="38"/>
      <c r="J3" s="38"/>
      <c r="K3" s="38"/>
      <c r="L3" s="38"/>
      <c r="M3" s="38"/>
      <c r="N3" s="38"/>
      <c r="O3" s="38"/>
      <c r="P3" s="38"/>
      <c r="Q3" s="38"/>
      <c r="R3" s="38"/>
      <c r="S3" s="38"/>
      <c r="T3" s="38"/>
      <c r="U3" s="38"/>
      <c r="V3" s="38"/>
      <c r="W3" s="38"/>
      <c r="X3" s="38"/>
      <c r="Y3" s="38"/>
      <c r="Z3" s="38"/>
    </row>
    <row r="4" ht="15.75" customHeight="1">
      <c r="A4" s="51" t="s">
        <v>705</v>
      </c>
      <c r="B4" s="52" t="s">
        <v>706</v>
      </c>
      <c r="C4" s="38" t="s">
        <v>702</v>
      </c>
      <c r="D4" s="38"/>
      <c r="E4" s="38"/>
      <c r="F4" s="38"/>
      <c r="G4" s="38"/>
      <c r="H4" s="38"/>
      <c r="I4" s="38"/>
      <c r="J4" s="38"/>
      <c r="K4" s="38"/>
      <c r="L4" s="38"/>
      <c r="M4" s="38"/>
      <c r="N4" s="38"/>
      <c r="O4" s="38"/>
      <c r="P4" s="38"/>
      <c r="Q4" s="38"/>
      <c r="R4" s="38"/>
      <c r="S4" s="38"/>
      <c r="T4" s="38"/>
      <c r="U4" s="38"/>
      <c r="V4" s="38"/>
      <c r="W4" s="38"/>
      <c r="X4" s="38"/>
      <c r="Y4" s="38"/>
      <c r="Z4" s="38"/>
    </row>
    <row r="5" ht="15.75" customHeight="1">
      <c r="A5" s="51" t="s">
        <v>707</v>
      </c>
      <c r="B5" s="52" t="s">
        <v>708</v>
      </c>
      <c r="C5" s="38" t="s">
        <v>702</v>
      </c>
      <c r="D5" s="38"/>
      <c r="E5" s="38"/>
      <c r="F5" s="38"/>
      <c r="G5" s="38"/>
      <c r="H5" s="38"/>
      <c r="I5" s="38"/>
      <c r="J5" s="38"/>
      <c r="K5" s="38"/>
      <c r="L5" s="38"/>
      <c r="M5" s="38"/>
      <c r="N5" s="38"/>
      <c r="O5" s="38"/>
      <c r="P5" s="38"/>
      <c r="Q5" s="38"/>
      <c r="R5" s="38"/>
      <c r="S5" s="38"/>
      <c r="T5" s="38"/>
      <c r="U5" s="38"/>
      <c r="V5" s="38"/>
      <c r="W5" s="38"/>
      <c r="X5" s="38"/>
      <c r="Y5" s="38"/>
      <c r="Z5" s="38"/>
    </row>
    <row r="6" ht="15.75" customHeight="1">
      <c r="A6" s="51" t="s">
        <v>709</v>
      </c>
      <c r="B6" s="52" t="s">
        <v>710</v>
      </c>
      <c r="C6" s="38" t="s">
        <v>702</v>
      </c>
      <c r="D6" s="38"/>
      <c r="E6" s="38"/>
      <c r="F6" s="38"/>
      <c r="G6" s="38"/>
      <c r="H6" s="38"/>
      <c r="I6" s="38"/>
      <c r="J6" s="38"/>
      <c r="K6" s="38"/>
      <c r="L6" s="38"/>
      <c r="M6" s="38"/>
      <c r="N6" s="38"/>
      <c r="O6" s="38"/>
      <c r="P6" s="38"/>
      <c r="Q6" s="38"/>
      <c r="R6" s="38"/>
      <c r="S6" s="38"/>
      <c r="T6" s="38"/>
      <c r="U6" s="38"/>
      <c r="V6" s="38"/>
      <c r="W6" s="38"/>
      <c r="X6" s="38"/>
      <c r="Y6" s="38"/>
      <c r="Z6" s="38"/>
    </row>
    <row r="7" ht="15.75" customHeight="1">
      <c r="A7" s="51" t="s">
        <v>711</v>
      </c>
      <c r="B7" s="52" t="s">
        <v>712</v>
      </c>
      <c r="C7" s="38" t="s">
        <v>702</v>
      </c>
      <c r="D7" s="38"/>
      <c r="E7" s="38"/>
      <c r="F7" s="38"/>
      <c r="G7" s="38"/>
      <c r="H7" s="38"/>
      <c r="I7" s="38"/>
      <c r="J7" s="38"/>
      <c r="K7" s="38"/>
      <c r="L7" s="38"/>
      <c r="M7" s="38"/>
      <c r="N7" s="38"/>
      <c r="O7" s="38"/>
      <c r="P7" s="38"/>
      <c r="Q7" s="38"/>
      <c r="R7" s="38"/>
      <c r="S7" s="38"/>
      <c r="T7" s="38"/>
      <c r="U7" s="38"/>
      <c r="V7" s="38"/>
      <c r="W7" s="38"/>
      <c r="X7" s="38"/>
      <c r="Y7" s="38"/>
      <c r="Z7" s="38"/>
    </row>
    <row r="8" ht="15.75" customHeight="1">
      <c r="A8" s="51" t="s">
        <v>713</v>
      </c>
      <c r="B8" s="52" t="s">
        <v>714</v>
      </c>
      <c r="C8" s="38" t="s">
        <v>702</v>
      </c>
      <c r="D8" s="38"/>
      <c r="E8" s="38"/>
      <c r="F8" s="38"/>
      <c r="G8" s="38"/>
      <c r="H8" s="38"/>
      <c r="I8" s="38"/>
      <c r="J8" s="38"/>
      <c r="K8" s="38"/>
      <c r="L8" s="38"/>
      <c r="M8" s="38"/>
      <c r="N8" s="38"/>
      <c r="O8" s="38"/>
      <c r="P8" s="38"/>
      <c r="Q8" s="38"/>
      <c r="R8" s="38"/>
      <c r="S8" s="38"/>
      <c r="T8" s="38"/>
      <c r="U8" s="38"/>
      <c r="V8" s="38"/>
      <c r="W8" s="38"/>
      <c r="X8" s="38"/>
      <c r="Y8" s="38"/>
      <c r="Z8" s="38"/>
    </row>
    <row r="9" ht="15.75" customHeight="1">
      <c r="A9" s="51" t="s">
        <v>715</v>
      </c>
      <c r="B9" s="52" t="s">
        <v>716</v>
      </c>
      <c r="C9" s="38" t="s">
        <v>702</v>
      </c>
      <c r="D9" s="38"/>
      <c r="E9" s="38"/>
      <c r="F9" s="38"/>
      <c r="G9" s="38"/>
      <c r="H9" s="38"/>
      <c r="I9" s="38"/>
      <c r="J9" s="38"/>
      <c r="K9" s="38"/>
      <c r="L9" s="38"/>
      <c r="M9" s="38"/>
      <c r="N9" s="38"/>
      <c r="O9" s="38"/>
      <c r="P9" s="38"/>
      <c r="Q9" s="38"/>
      <c r="R9" s="38"/>
      <c r="S9" s="38"/>
      <c r="T9" s="38"/>
      <c r="U9" s="38"/>
      <c r="V9" s="38"/>
      <c r="W9" s="38"/>
      <c r="X9" s="38"/>
      <c r="Y9" s="38"/>
      <c r="Z9" s="38"/>
    </row>
    <row r="10" ht="15.75" customHeight="1">
      <c r="A10" s="51" t="s">
        <v>717</v>
      </c>
      <c r="B10" s="52" t="s">
        <v>718</v>
      </c>
      <c r="C10" s="38" t="s">
        <v>702</v>
      </c>
      <c r="D10" s="38"/>
      <c r="E10" s="38"/>
      <c r="F10" s="38"/>
      <c r="G10" s="38"/>
      <c r="H10" s="38"/>
      <c r="I10" s="38"/>
      <c r="J10" s="38"/>
      <c r="K10" s="38"/>
      <c r="L10" s="38"/>
      <c r="M10" s="38"/>
      <c r="N10" s="38"/>
      <c r="O10" s="38"/>
      <c r="P10" s="38"/>
      <c r="Q10" s="38"/>
      <c r="R10" s="38"/>
      <c r="S10" s="38"/>
      <c r="T10" s="38"/>
      <c r="U10" s="38"/>
      <c r="V10" s="38"/>
      <c r="W10" s="38"/>
      <c r="X10" s="38"/>
      <c r="Y10" s="38"/>
      <c r="Z10" s="38"/>
    </row>
    <row r="11" ht="15.75" customHeight="1">
      <c r="A11" s="53" t="s">
        <v>719</v>
      </c>
      <c r="B11" s="52" t="s">
        <v>720</v>
      </c>
      <c r="C11" s="38" t="s">
        <v>702</v>
      </c>
      <c r="D11" s="38"/>
      <c r="E11" s="38"/>
      <c r="F11" s="38"/>
      <c r="G11" s="38"/>
      <c r="H11" s="38"/>
      <c r="I11" s="38"/>
      <c r="J11" s="38"/>
      <c r="K11" s="38"/>
      <c r="L11" s="38"/>
      <c r="M11" s="38"/>
      <c r="N11" s="38"/>
      <c r="O11" s="38"/>
      <c r="P11" s="38"/>
      <c r="Q11" s="38"/>
      <c r="R11" s="38"/>
      <c r="S11" s="38"/>
      <c r="T11" s="38"/>
      <c r="U11" s="38"/>
      <c r="V11" s="38"/>
      <c r="W11" s="38"/>
      <c r="X11" s="38"/>
      <c r="Y11" s="38"/>
      <c r="Z11" s="38"/>
    </row>
    <row r="12" ht="15.75" customHeight="1">
      <c r="A12" s="54" t="s">
        <v>721</v>
      </c>
      <c r="B12" s="52" t="s">
        <v>722</v>
      </c>
      <c r="C12" s="38" t="s">
        <v>702</v>
      </c>
      <c r="D12" s="38"/>
      <c r="E12" s="38"/>
      <c r="F12" s="38"/>
      <c r="G12" s="38"/>
      <c r="H12" s="38"/>
      <c r="I12" s="38"/>
      <c r="J12" s="38"/>
      <c r="K12" s="38"/>
      <c r="L12" s="38"/>
      <c r="M12" s="38"/>
      <c r="N12" s="38"/>
      <c r="O12" s="38"/>
      <c r="P12" s="38"/>
      <c r="Q12" s="38"/>
      <c r="R12" s="38"/>
      <c r="S12" s="38"/>
      <c r="T12" s="38"/>
      <c r="U12" s="38"/>
      <c r="V12" s="38"/>
      <c r="W12" s="38"/>
      <c r="X12" s="38"/>
      <c r="Y12" s="38"/>
      <c r="Z12" s="38"/>
    </row>
    <row r="13" ht="15.75" customHeight="1">
      <c r="A13" s="54" t="s">
        <v>723</v>
      </c>
      <c r="B13" s="52" t="s">
        <v>724</v>
      </c>
      <c r="C13" s="38" t="s">
        <v>702</v>
      </c>
      <c r="D13" s="38"/>
      <c r="E13" s="38"/>
      <c r="F13" s="38"/>
      <c r="G13" s="38"/>
      <c r="H13" s="38"/>
      <c r="I13" s="38"/>
      <c r="J13" s="38"/>
      <c r="K13" s="38"/>
      <c r="L13" s="38"/>
      <c r="M13" s="38"/>
      <c r="N13" s="38"/>
      <c r="O13" s="38"/>
      <c r="P13" s="38"/>
      <c r="Q13" s="38"/>
      <c r="R13" s="38"/>
      <c r="S13" s="38"/>
      <c r="T13" s="38"/>
      <c r="U13" s="38"/>
      <c r="V13" s="38"/>
      <c r="W13" s="38"/>
      <c r="X13" s="38"/>
      <c r="Y13" s="38"/>
      <c r="Z13" s="38"/>
    </row>
    <row r="14" ht="15.75" customHeight="1">
      <c r="A14" s="54" t="s">
        <v>725</v>
      </c>
      <c r="B14" s="52" t="s">
        <v>726</v>
      </c>
      <c r="C14" s="38" t="s">
        <v>702</v>
      </c>
      <c r="D14" s="38"/>
      <c r="E14" s="38"/>
      <c r="F14" s="38"/>
      <c r="G14" s="38"/>
      <c r="H14" s="38"/>
      <c r="I14" s="38"/>
      <c r="J14" s="38"/>
      <c r="K14" s="38"/>
      <c r="L14" s="38"/>
      <c r="M14" s="38"/>
      <c r="N14" s="38"/>
      <c r="O14" s="38"/>
      <c r="P14" s="38"/>
      <c r="Q14" s="38"/>
      <c r="R14" s="38"/>
      <c r="S14" s="38"/>
      <c r="T14" s="38"/>
      <c r="U14" s="38"/>
      <c r="V14" s="38"/>
      <c r="W14" s="38"/>
      <c r="X14" s="38"/>
      <c r="Y14" s="38"/>
      <c r="Z14" s="38"/>
    </row>
    <row r="15" ht="15.75" hidden="1" customHeight="1">
      <c r="A15" s="55" t="s">
        <v>727</v>
      </c>
      <c r="B15" s="56" t="s">
        <v>728</v>
      </c>
      <c r="C15" s="38" t="s">
        <v>702</v>
      </c>
      <c r="D15" s="38"/>
      <c r="E15" s="38"/>
      <c r="F15" s="38"/>
      <c r="G15" s="38"/>
      <c r="H15" s="38"/>
      <c r="I15" s="38"/>
      <c r="J15" s="38"/>
      <c r="K15" s="38"/>
      <c r="L15" s="38"/>
      <c r="M15" s="38"/>
      <c r="N15" s="38"/>
      <c r="O15" s="38"/>
      <c r="P15" s="38"/>
      <c r="Q15" s="38"/>
      <c r="R15" s="38"/>
      <c r="S15" s="38"/>
      <c r="T15" s="38"/>
      <c r="U15" s="38"/>
      <c r="V15" s="38"/>
      <c r="W15" s="38"/>
      <c r="X15" s="38"/>
      <c r="Y15" s="38"/>
      <c r="Z15" s="38"/>
    </row>
    <row r="16" ht="15.75" customHeight="1">
      <c r="A16" s="54" t="s">
        <v>729</v>
      </c>
      <c r="B16" s="52" t="s">
        <v>730</v>
      </c>
      <c r="C16" s="38" t="s">
        <v>702</v>
      </c>
      <c r="D16" s="38"/>
      <c r="E16" s="38"/>
      <c r="F16" s="38"/>
      <c r="G16" s="38"/>
      <c r="H16" s="38"/>
      <c r="I16" s="38"/>
      <c r="J16" s="38"/>
      <c r="K16" s="38"/>
      <c r="L16" s="38"/>
      <c r="M16" s="38"/>
      <c r="N16" s="38"/>
      <c r="O16" s="38"/>
      <c r="P16" s="38"/>
      <c r="Q16" s="38"/>
      <c r="R16" s="38"/>
      <c r="S16" s="38"/>
      <c r="T16" s="38"/>
      <c r="U16" s="38"/>
      <c r="V16" s="38"/>
      <c r="W16" s="38"/>
      <c r="X16" s="38"/>
      <c r="Y16" s="38"/>
      <c r="Z16" s="38"/>
    </row>
    <row r="17" ht="15.75" customHeight="1">
      <c r="A17" s="54" t="s">
        <v>731</v>
      </c>
      <c r="B17" s="52" t="s">
        <v>732</v>
      </c>
      <c r="C17" s="38" t="s">
        <v>702</v>
      </c>
      <c r="D17" s="38"/>
      <c r="E17" s="38"/>
      <c r="F17" s="38"/>
      <c r="G17" s="38"/>
      <c r="H17" s="38"/>
      <c r="I17" s="38"/>
      <c r="J17" s="38"/>
      <c r="K17" s="38"/>
      <c r="L17" s="38"/>
      <c r="M17" s="38"/>
      <c r="N17" s="38"/>
      <c r="O17" s="38"/>
      <c r="P17" s="38"/>
      <c r="Q17" s="38"/>
      <c r="R17" s="38"/>
      <c r="S17" s="38"/>
      <c r="T17" s="38"/>
      <c r="U17" s="38"/>
      <c r="V17" s="38"/>
      <c r="W17" s="38"/>
      <c r="X17" s="38"/>
      <c r="Y17" s="38"/>
      <c r="Z17" s="38"/>
    </row>
    <row r="18" ht="15.75" customHeight="1">
      <c r="A18" s="54" t="s">
        <v>733</v>
      </c>
      <c r="B18" s="52" t="s">
        <v>734</v>
      </c>
      <c r="C18" s="38" t="s">
        <v>702</v>
      </c>
      <c r="D18" s="38"/>
      <c r="E18" s="38"/>
      <c r="F18" s="38"/>
      <c r="G18" s="38"/>
      <c r="H18" s="38"/>
      <c r="I18" s="38"/>
      <c r="J18" s="38"/>
      <c r="K18" s="38"/>
      <c r="L18" s="38"/>
      <c r="M18" s="38"/>
      <c r="N18" s="38"/>
      <c r="O18" s="38"/>
      <c r="P18" s="38"/>
      <c r="Q18" s="38"/>
      <c r="R18" s="38"/>
      <c r="S18" s="38"/>
      <c r="T18" s="38"/>
      <c r="U18" s="38"/>
      <c r="V18" s="38"/>
      <c r="W18" s="38"/>
      <c r="X18" s="38"/>
      <c r="Y18" s="38"/>
      <c r="Z18" s="38"/>
    </row>
    <row r="19" ht="15.75" customHeight="1">
      <c r="A19" s="54" t="s">
        <v>735</v>
      </c>
      <c r="B19" s="52" t="s">
        <v>736</v>
      </c>
      <c r="C19" s="38" t="s">
        <v>702</v>
      </c>
      <c r="D19" s="38"/>
      <c r="E19" s="38"/>
      <c r="F19" s="38"/>
      <c r="G19" s="38"/>
      <c r="H19" s="38"/>
      <c r="I19" s="38"/>
      <c r="J19" s="38"/>
      <c r="K19" s="38"/>
      <c r="L19" s="38"/>
      <c r="M19" s="38"/>
      <c r="N19" s="38"/>
      <c r="O19" s="38"/>
      <c r="P19" s="38"/>
      <c r="Q19" s="38"/>
      <c r="R19" s="38"/>
      <c r="S19" s="38"/>
      <c r="T19" s="38"/>
      <c r="U19" s="38"/>
      <c r="V19" s="38"/>
      <c r="W19" s="38"/>
      <c r="X19" s="38"/>
      <c r="Y19" s="38"/>
      <c r="Z19" s="38"/>
    </row>
    <row r="20" ht="15.75" customHeight="1">
      <c r="A20" s="54" t="s">
        <v>737</v>
      </c>
      <c r="B20" s="52" t="s">
        <v>738</v>
      </c>
      <c r="C20" s="38" t="s">
        <v>702</v>
      </c>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54" t="s">
        <v>739</v>
      </c>
      <c r="B21" s="52" t="s">
        <v>740</v>
      </c>
      <c r="C21" s="38" t="s">
        <v>702</v>
      </c>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54" t="s">
        <v>741</v>
      </c>
      <c r="B22" s="52" t="s">
        <v>742</v>
      </c>
      <c r="C22" s="38" t="s">
        <v>702</v>
      </c>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54" t="s">
        <v>743</v>
      </c>
      <c r="B23" s="52" t="s">
        <v>744</v>
      </c>
      <c r="C23" s="38" t="s">
        <v>702</v>
      </c>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54" t="s">
        <v>745</v>
      </c>
      <c r="B24" s="52" t="s">
        <v>746</v>
      </c>
      <c r="C24" s="38" t="s">
        <v>702</v>
      </c>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54" t="s">
        <v>747</v>
      </c>
      <c r="B25" s="52" t="s">
        <v>748</v>
      </c>
      <c r="C25" s="38" t="s">
        <v>702</v>
      </c>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54" t="s">
        <v>749</v>
      </c>
      <c r="B26" s="52" t="s">
        <v>750</v>
      </c>
      <c r="C26" s="38" t="s">
        <v>702</v>
      </c>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54" t="s">
        <v>751</v>
      </c>
      <c r="B27" s="52" t="s">
        <v>752</v>
      </c>
      <c r="C27" s="38" t="s">
        <v>702</v>
      </c>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54" t="s">
        <v>753</v>
      </c>
      <c r="B28" s="52" t="s">
        <v>754</v>
      </c>
      <c r="C28" s="38" t="s">
        <v>702</v>
      </c>
      <c r="D28" s="38"/>
      <c r="E28" s="38"/>
      <c r="F28" s="38"/>
      <c r="G28" s="38"/>
      <c r="H28" s="38"/>
      <c r="I28" s="38"/>
      <c r="J28" s="38"/>
      <c r="K28" s="38"/>
      <c r="L28" s="38"/>
      <c r="M28" s="38"/>
      <c r="N28" s="38"/>
      <c r="O28" s="38"/>
      <c r="P28" s="38"/>
      <c r="Q28" s="38"/>
      <c r="R28" s="38"/>
      <c r="S28" s="38"/>
      <c r="T28" s="38"/>
      <c r="U28" s="38"/>
      <c r="V28" s="38"/>
      <c r="W28" s="38"/>
      <c r="X28" s="38"/>
      <c r="Y28" s="38"/>
      <c r="Z28" s="38"/>
    </row>
    <row r="29" ht="15.75" hidden="1" customHeight="1">
      <c r="A29" s="57" t="s">
        <v>755</v>
      </c>
      <c r="B29" s="58" t="s">
        <v>756</v>
      </c>
      <c r="C29" s="38" t="s">
        <v>702</v>
      </c>
      <c r="D29" s="38"/>
      <c r="E29" s="38"/>
      <c r="F29" s="38"/>
      <c r="G29" s="38"/>
      <c r="H29" s="38"/>
      <c r="I29" s="38"/>
      <c r="J29" s="38"/>
      <c r="K29" s="38"/>
      <c r="L29" s="38"/>
      <c r="M29" s="38"/>
      <c r="N29" s="38"/>
      <c r="O29" s="38"/>
      <c r="P29" s="38"/>
      <c r="Q29" s="38"/>
      <c r="R29" s="38"/>
      <c r="S29" s="38"/>
      <c r="T29" s="38"/>
      <c r="U29" s="38"/>
      <c r="V29" s="38"/>
      <c r="W29" s="38"/>
      <c r="X29" s="38"/>
      <c r="Y29" s="38"/>
      <c r="Z29" s="38"/>
    </row>
    <row r="30" ht="15.75" hidden="1" customHeight="1">
      <c r="A30" s="59" t="s">
        <v>757</v>
      </c>
      <c r="B30" s="56" t="s">
        <v>758</v>
      </c>
      <c r="C30" s="38" t="s">
        <v>702</v>
      </c>
      <c r="D30" s="38"/>
      <c r="E30" s="38"/>
      <c r="F30" s="38"/>
      <c r="G30" s="38"/>
      <c r="H30" s="38"/>
      <c r="I30" s="38"/>
      <c r="J30" s="38"/>
      <c r="K30" s="38"/>
      <c r="L30" s="38"/>
      <c r="M30" s="38"/>
      <c r="N30" s="38"/>
      <c r="O30" s="38"/>
      <c r="P30" s="38"/>
      <c r="Q30" s="38"/>
      <c r="R30" s="38"/>
      <c r="S30" s="38"/>
      <c r="T30" s="38"/>
      <c r="U30" s="38"/>
      <c r="V30" s="38"/>
      <c r="W30" s="38"/>
      <c r="X30" s="38"/>
      <c r="Y30" s="38"/>
      <c r="Z30" s="38"/>
    </row>
    <row r="31" ht="15.75" hidden="1" customHeight="1">
      <c r="A31" s="59" t="s">
        <v>759</v>
      </c>
      <c r="B31" s="56" t="s">
        <v>760</v>
      </c>
      <c r="C31" s="38" t="s">
        <v>702</v>
      </c>
      <c r="D31" s="38"/>
      <c r="E31" s="38"/>
      <c r="F31" s="38"/>
      <c r="G31" s="38"/>
      <c r="H31" s="38"/>
      <c r="I31" s="38"/>
      <c r="J31" s="38"/>
      <c r="K31" s="38"/>
      <c r="L31" s="38"/>
      <c r="M31" s="38"/>
      <c r="N31" s="38"/>
      <c r="O31" s="38"/>
      <c r="P31" s="38"/>
      <c r="Q31" s="38"/>
      <c r="R31" s="38"/>
      <c r="S31" s="38"/>
      <c r="T31" s="38"/>
      <c r="U31" s="38"/>
      <c r="V31" s="38"/>
      <c r="W31" s="38"/>
      <c r="X31" s="38"/>
      <c r="Y31" s="38"/>
      <c r="Z31" s="38"/>
    </row>
    <row r="32" ht="15.75" hidden="1" customHeight="1">
      <c r="A32" s="57" t="s">
        <v>761</v>
      </c>
      <c r="B32" s="58" t="s">
        <v>762</v>
      </c>
      <c r="C32" s="38" t="s">
        <v>702</v>
      </c>
      <c r="D32" s="38"/>
      <c r="E32" s="38"/>
      <c r="F32" s="38"/>
      <c r="G32" s="38"/>
      <c r="H32" s="38"/>
      <c r="I32" s="38"/>
      <c r="J32" s="38"/>
      <c r="K32" s="38"/>
      <c r="L32" s="38"/>
      <c r="M32" s="38"/>
      <c r="N32" s="38"/>
      <c r="O32" s="38"/>
      <c r="P32" s="38"/>
      <c r="Q32" s="38"/>
      <c r="R32" s="38"/>
      <c r="S32" s="38"/>
      <c r="T32" s="38"/>
      <c r="U32" s="38"/>
      <c r="V32" s="38"/>
      <c r="W32" s="38"/>
      <c r="X32" s="38"/>
      <c r="Y32" s="38"/>
      <c r="Z32" s="38"/>
    </row>
    <row r="33" ht="15.75" hidden="1" customHeight="1">
      <c r="A33" s="57" t="s">
        <v>763</v>
      </c>
      <c r="B33" s="58" t="s">
        <v>764</v>
      </c>
      <c r="C33" s="38" t="s">
        <v>702</v>
      </c>
      <c r="D33" s="38"/>
      <c r="E33" s="38"/>
      <c r="F33" s="38"/>
      <c r="G33" s="38"/>
      <c r="H33" s="38"/>
      <c r="I33" s="38"/>
      <c r="J33" s="38"/>
      <c r="K33" s="38"/>
      <c r="L33" s="38"/>
      <c r="M33" s="38"/>
      <c r="N33" s="38"/>
      <c r="O33" s="38"/>
      <c r="P33" s="38"/>
      <c r="Q33" s="38"/>
      <c r="R33" s="38"/>
      <c r="S33" s="38"/>
      <c r="T33" s="38"/>
      <c r="U33" s="38"/>
      <c r="V33" s="38"/>
      <c r="W33" s="38"/>
      <c r="X33" s="38"/>
      <c r="Y33" s="38"/>
      <c r="Z33" s="38"/>
    </row>
    <row r="34" ht="15.75" hidden="1" customHeight="1">
      <c r="A34" s="57" t="s">
        <v>765</v>
      </c>
      <c r="B34" s="58" t="s">
        <v>766</v>
      </c>
      <c r="C34" s="38" t="s">
        <v>702</v>
      </c>
      <c r="D34" s="38"/>
      <c r="E34" s="38"/>
      <c r="F34" s="38"/>
      <c r="G34" s="38"/>
      <c r="H34" s="38"/>
      <c r="I34" s="38"/>
      <c r="J34" s="38"/>
      <c r="K34" s="38"/>
      <c r="L34" s="38"/>
      <c r="M34" s="38"/>
      <c r="N34" s="38"/>
      <c r="O34" s="38"/>
      <c r="P34" s="38"/>
      <c r="Q34" s="38"/>
      <c r="R34" s="38"/>
      <c r="S34" s="38"/>
      <c r="T34" s="38"/>
      <c r="U34" s="38"/>
      <c r="V34" s="38"/>
      <c r="W34" s="38"/>
      <c r="X34" s="38"/>
      <c r="Y34" s="38"/>
      <c r="Z34" s="38"/>
    </row>
    <row r="35" ht="15.75" hidden="1" customHeight="1">
      <c r="A35" s="57" t="s">
        <v>767</v>
      </c>
      <c r="B35" s="58" t="s">
        <v>768</v>
      </c>
      <c r="C35" s="38" t="s">
        <v>702</v>
      </c>
      <c r="D35" s="38"/>
      <c r="E35" s="38"/>
      <c r="F35" s="38"/>
      <c r="G35" s="38"/>
      <c r="H35" s="38"/>
      <c r="I35" s="38"/>
      <c r="J35" s="38"/>
      <c r="K35" s="38"/>
      <c r="L35" s="38"/>
      <c r="M35" s="38"/>
      <c r="N35" s="38"/>
      <c r="O35" s="38"/>
      <c r="P35" s="38"/>
      <c r="Q35" s="38"/>
      <c r="R35" s="38"/>
      <c r="S35" s="38"/>
      <c r="T35" s="38"/>
      <c r="U35" s="38"/>
      <c r="V35" s="38"/>
      <c r="W35" s="38"/>
      <c r="X35" s="38"/>
      <c r="Y35" s="38"/>
      <c r="Z35" s="38"/>
    </row>
    <row r="36" ht="15.75" hidden="1" customHeight="1">
      <c r="A36" s="57" t="s">
        <v>769</v>
      </c>
      <c r="B36" s="58" t="s">
        <v>770</v>
      </c>
      <c r="C36" s="38" t="s">
        <v>702</v>
      </c>
      <c r="D36" s="38"/>
      <c r="E36" s="38"/>
      <c r="F36" s="38"/>
      <c r="G36" s="38"/>
      <c r="H36" s="38"/>
      <c r="I36" s="38"/>
      <c r="J36" s="38"/>
      <c r="K36" s="38"/>
      <c r="L36" s="38"/>
      <c r="M36" s="38"/>
      <c r="N36" s="38"/>
      <c r="O36" s="38"/>
      <c r="P36" s="38"/>
      <c r="Q36" s="38"/>
      <c r="R36" s="38"/>
      <c r="S36" s="38"/>
      <c r="T36" s="38"/>
      <c r="U36" s="38"/>
      <c r="V36" s="38"/>
      <c r="W36" s="38"/>
      <c r="X36" s="38"/>
      <c r="Y36" s="38"/>
      <c r="Z36" s="38"/>
    </row>
    <row r="37" ht="15.75" hidden="1" customHeight="1">
      <c r="A37" s="57" t="s">
        <v>771</v>
      </c>
      <c r="B37" s="58" t="s">
        <v>772</v>
      </c>
      <c r="C37" s="38" t="s">
        <v>702</v>
      </c>
      <c r="D37" s="38"/>
      <c r="E37" s="38"/>
      <c r="F37" s="38"/>
      <c r="G37" s="38"/>
      <c r="H37" s="38"/>
      <c r="I37" s="38"/>
      <c r="J37" s="38"/>
      <c r="K37" s="38"/>
      <c r="L37" s="38"/>
      <c r="M37" s="38"/>
      <c r="N37" s="38"/>
      <c r="O37" s="38"/>
      <c r="P37" s="38"/>
      <c r="Q37" s="38"/>
      <c r="R37" s="38"/>
      <c r="S37" s="38"/>
      <c r="T37" s="38"/>
      <c r="U37" s="38"/>
      <c r="V37" s="38"/>
      <c r="W37" s="38"/>
      <c r="X37" s="38"/>
      <c r="Y37" s="38"/>
      <c r="Z37" s="38"/>
    </row>
    <row r="38" ht="15.75" hidden="1" customHeight="1">
      <c r="A38" s="57" t="s">
        <v>773</v>
      </c>
      <c r="B38" s="58" t="s">
        <v>774</v>
      </c>
      <c r="C38" s="38" t="s">
        <v>702</v>
      </c>
      <c r="D38" s="38"/>
      <c r="E38" s="38"/>
      <c r="F38" s="38"/>
      <c r="G38" s="38"/>
      <c r="H38" s="38"/>
      <c r="I38" s="38"/>
      <c r="J38" s="38"/>
      <c r="K38" s="38"/>
      <c r="L38" s="38"/>
      <c r="M38" s="38"/>
      <c r="N38" s="38"/>
      <c r="O38" s="38"/>
      <c r="P38" s="38"/>
      <c r="Q38" s="38"/>
      <c r="R38" s="38"/>
      <c r="S38" s="38"/>
      <c r="T38" s="38"/>
      <c r="U38" s="38"/>
      <c r="V38" s="38"/>
      <c r="W38" s="38"/>
      <c r="X38" s="38"/>
      <c r="Y38" s="38"/>
      <c r="Z38" s="38"/>
    </row>
    <row r="39" ht="15.75" hidden="1" customHeight="1">
      <c r="A39" s="57" t="s">
        <v>690</v>
      </c>
      <c r="B39" s="58" t="s">
        <v>775</v>
      </c>
      <c r="C39" s="38" t="s">
        <v>702</v>
      </c>
      <c r="D39" s="38"/>
      <c r="E39" s="38"/>
      <c r="F39" s="38"/>
      <c r="G39" s="38"/>
      <c r="H39" s="38"/>
      <c r="I39" s="38"/>
      <c r="J39" s="38"/>
      <c r="K39" s="38"/>
      <c r="L39" s="38"/>
      <c r="M39" s="38"/>
      <c r="N39" s="38"/>
      <c r="O39" s="38"/>
      <c r="P39" s="38"/>
      <c r="Q39" s="38"/>
      <c r="R39" s="38"/>
      <c r="S39" s="38"/>
      <c r="T39" s="38"/>
      <c r="U39" s="38"/>
      <c r="V39" s="38"/>
      <c r="W39" s="38"/>
      <c r="X39" s="38"/>
      <c r="Y39" s="38"/>
      <c r="Z39" s="38"/>
    </row>
    <row r="40" ht="15.75" hidden="1" customHeight="1">
      <c r="A40" s="59" t="s">
        <v>776</v>
      </c>
      <c r="B40" s="56" t="s">
        <v>777</v>
      </c>
      <c r="C40" s="38" t="s">
        <v>702</v>
      </c>
      <c r="D40" s="38"/>
      <c r="E40" s="38"/>
      <c r="F40" s="38"/>
      <c r="G40" s="38"/>
      <c r="H40" s="38"/>
      <c r="I40" s="38"/>
      <c r="J40" s="38"/>
      <c r="K40" s="38"/>
      <c r="L40" s="38"/>
      <c r="M40" s="38"/>
      <c r="N40" s="38"/>
      <c r="O40" s="38"/>
      <c r="P40" s="38"/>
      <c r="Q40" s="38"/>
      <c r="R40" s="38"/>
      <c r="S40" s="38"/>
      <c r="T40" s="38"/>
      <c r="U40" s="38"/>
      <c r="V40" s="38"/>
      <c r="W40" s="38"/>
      <c r="X40" s="38"/>
      <c r="Y40" s="38"/>
      <c r="Z40" s="38"/>
    </row>
    <row r="41" ht="15.75" hidden="1" customHeight="1">
      <c r="A41" s="57" t="s">
        <v>778</v>
      </c>
      <c r="B41" s="58" t="s">
        <v>779</v>
      </c>
      <c r="C41" s="38" t="s">
        <v>702</v>
      </c>
      <c r="D41" s="38"/>
      <c r="E41" s="38"/>
      <c r="F41" s="38"/>
      <c r="G41" s="38"/>
      <c r="H41" s="38"/>
      <c r="I41" s="38"/>
      <c r="J41" s="38"/>
      <c r="K41" s="38"/>
      <c r="L41" s="38"/>
      <c r="M41" s="38"/>
      <c r="N41" s="38"/>
      <c r="O41" s="38"/>
      <c r="P41" s="38"/>
      <c r="Q41" s="38"/>
      <c r="R41" s="38"/>
      <c r="S41" s="38"/>
      <c r="T41" s="38"/>
      <c r="U41" s="38"/>
      <c r="V41" s="38"/>
      <c r="W41" s="38"/>
      <c r="X41" s="38"/>
      <c r="Y41" s="38"/>
      <c r="Z41" s="38"/>
    </row>
    <row r="42" ht="15.75" hidden="1" customHeight="1">
      <c r="A42" s="57" t="s">
        <v>780</v>
      </c>
      <c r="B42" s="58" t="s">
        <v>781</v>
      </c>
      <c r="C42" s="38" t="s">
        <v>702</v>
      </c>
      <c r="D42" s="38"/>
      <c r="E42" s="38"/>
      <c r="F42" s="38"/>
      <c r="G42" s="38"/>
      <c r="H42" s="38"/>
      <c r="I42" s="38"/>
      <c r="J42" s="38"/>
      <c r="K42" s="38"/>
      <c r="L42" s="38"/>
      <c r="M42" s="38"/>
      <c r="N42" s="38"/>
      <c r="O42" s="38"/>
      <c r="P42" s="38"/>
      <c r="Q42" s="38"/>
      <c r="R42" s="38"/>
      <c r="S42" s="38"/>
      <c r="T42" s="38"/>
      <c r="U42" s="38"/>
      <c r="V42" s="38"/>
      <c r="W42" s="38"/>
      <c r="X42" s="38"/>
      <c r="Y42" s="38"/>
      <c r="Z42" s="38"/>
    </row>
    <row r="43" ht="15.75" hidden="1" customHeight="1">
      <c r="A43" s="57" t="s">
        <v>782</v>
      </c>
      <c r="B43" s="58" t="s">
        <v>783</v>
      </c>
      <c r="C43" s="38" t="s">
        <v>702</v>
      </c>
      <c r="D43" s="38"/>
      <c r="E43" s="38"/>
      <c r="F43" s="38"/>
      <c r="G43" s="38"/>
      <c r="H43" s="38"/>
      <c r="I43" s="38"/>
      <c r="J43" s="38"/>
      <c r="K43" s="38"/>
      <c r="L43" s="38"/>
      <c r="M43" s="38"/>
      <c r="N43" s="38"/>
      <c r="O43" s="38"/>
      <c r="P43" s="38"/>
      <c r="Q43" s="38"/>
      <c r="R43" s="38"/>
      <c r="S43" s="38"/>
      <c r="T43" s="38"/>
      <c r="U43" s="38"/>
      <c r="V43" s="38"/>
      <c r="W43" s="38"/>
      <c r="X43" s="38"/>
      <c r="Y43" s="38"/>
      <c r="Z43" s="38"/>
    </row>
    <row r="44" ht="15.75" hidden="1" customHeight="1">
      <c r="A44" s="57" t="s">
        <v>784</v>
      </c>
      <c r="B44" s="58" t="s">
        <v>785</v>
      </c>
      <c r="C44" s="38" t="s">
        <v>702</v>
      </c>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51" t="s">
        <v>786</v>
      </c>
      <c r="B45" s="52" t="s">
        <v>787</v>
      </c>
      <c r="C45" s="60" t="s">
        <v>702</v>
      </c>
      <c r="D45" s="38"/>
      <c r="E45" s="38"/>
      <c r="F45" s="38"/>
      <c r="G45" s="38"/>
      <c r="H45" s="38"/>
      <c r="I45" s="38"/>
      <c r="J45" s="38"/>
      <c r="K45" s="38"/>
      <c r="L45" s="38"/>
      <c r="M45" s="38"/>
      <c r="N45" s="38"/>
      <c r="O45" s="38"/>
      <c r="P45" s="38"/>
      <c r="Q45" s="38"/>
      <c r="R45" s="38"/>
      <c r="S45" s="38"/>
      <c r="T45" s="38"/>
      <c r="U45" s="38"/>
      <c r="V45" s="38"/>
      <c r="W45" s="38"/>
      <c r="X45" s="38"/>
      <c r="Y45" s="38"/>
      <c r="Z45" s="38"/>
    </row>
    <row r="46" ht="15.75" hidden="1" customHeight="1">
      <c r="A46" s="57" t="s">
        <v>788</v>
      </c>
      <c r="B46" s="58" t="s">
        <v>789</v>
      </c>
      <c r="C46" s="38" t="s">
        <v>702</v>
      </c>
      <c r="D46" s="38"/>
      <c r="E46" s="38"/>
      <c r="F46" s="38"/>
      <c r="G46" s="38"/>
      <c r="H46" s="38"/>
      <c r="I46" s="38"/>
      <c r="J46" s="38"/>
      <c r="K46" s="38"/>
      <c r="L46" s="38"/>
      <c r="M46" s="38"/>
      <c r="N46" s="38"/>
      <c r="O46" s="38"/>
      <c r="P46" s="38"/>
      <c r="Q46" s="38"/>
      <c r="R46" s="38"/>
      <c r="S46" s="38"/>
      <c r="T46" s="38"/>
      <c r="U46" s="38"/>
      <c r="V46" s="38"/>
      <c r="W46" s="38"/>
      <c r="X46" s="38"/>
      <c r="Y46" s="38"/>
      <c r="Z46" s="38"/>
    </row>
    <row r="47" ht="15.75" hidden="1" customHeight="1">
      <c r="A47" s="59" t="s">
        <v>790</v>
      </c>
      <c r="B47" s="56" t="s">
        <v>791</v>
      </c>
      <c r="C47" s="38" t="s">
        <v>702</v>
      </c>
      <c r="D47" s="38"/>
      <c r="E47" s="38"/>
      <c r="F47" s="38"/>
      <c r="G47" s="38"/>
      <c r="H47" s="38"/>
      <c r="I47" s="38"/>
      <c r="J47" s="38"/>
      <c r="K47" s="38"/>
      <c r="L47" s="38"/>
      <c r="M47" s="38"/>
      <c r="N47" s="38"/>
      <c r="O47" s="38"/>
      <c r="P47" s="38"/>
      <c r="Q47" s="38"/>
      <c r="R47" s="38"/>
      <c r="S47" s="38"/>
      <c r="T47" s="38"/>
      <c r="U47" s="38"/>
      <c r="V47" s="38"/>
      <c r="W47" s="38"/>
      <c r="X47" s="38"/>
      <c r="Y47" s="38"/>
      <c r="Z47" s="38"/>
    </row>
    <row r="48" ht="15.75" hidden="1" customHeight="1">
      <c r="A48" s="57" t="s">
        <v>792</v>
      </c>
      <c r="B48" s="58" t="s">
        <v>793</v>
      </c>
      <c r="C48" s="38" t="s">
        <v>702</v>
      </c>
      <c r="D48" s="38"/>
      <c r="E48" s="38"/>
      <c r="F48" s="38"/>
      <c r="G48" s="38"/>
      <c r="H48" s="38"/>
      <c r="I48" s="38"/>
      <c r="J48" s="38"/>
      <c r="K48" s="38"/>
      <c r="L48" s="38"/>
      <c r="M48" s="38"/>
      <c r="N48" s="38"/>
      <c r="O48" s="38"/>
      <c r="P48" s="38"/>
      <c r="Q48" s="38"/>
      <c r="R48" s="38"/>
      <c r="S48" s="38"/>
      <c r="T48" s="38"/>
      <c r="U48" s="38"/>
      <c r="V48" s="38"/>
      <c r="W48" s="38"/>
      <c r="X48" s="38"/>
      <c r="Y48" s="38"/>
      <c r="Z48" s="38"/>
    </row>
    <row r="49" ht="15.75" hidden="1" customHeight="1">
      <c r="A49" s="57" t="s">
        <v>794</v>
      </c>
      <c r="B49" s="58" t="s">
        <v>795</v>
      </c>
      <c r="C49" s="38" t="s">
        <v>702</v>
      </c>
      <c r="D49" s="38"/>
      <c r="E49" s="38"/>
      <c r="F49" s="38"/>
      <c r="G49" s="38"/>
      <c r="H49" s="38"/>
      <c r="I49" s="38"/>
      <c r="J49" s="38"/>
      <c r="K49" s="38"/>
      <c r="L49" s="38"/>
      <c r="M49" s="38"/>
      <c r="N49" s="38"/>
      <c r="O49" s="38"/>
      <c r="P49" s="38"/>
      <c r="Q49" s="38"/>
      <c r="R49" s="38"/>
      <c r="S49" s="38"/>
      <c r="T49" s="38"/>
      <c r="U49" s="38"/>
      <c r="V49" s="38"/>
      <c r="W49" s="38"/>
      <c r="X49" s="38"/>
      <c r="Y49" s="38"/>
      <c r="Z49" s="38"/>
    </row>
    <row r="50" ht="15.75" hidden="1" customHeight="1">
      <c r="A50" s="57" t="s">
        <v>796</v>
      </c>
      <c r="B50" s="58" t="s">
        <v>797</v>
      </c>
      <c r="C50" s="38" t="s">
        <v>702</v>
      </c>
      <c r="D50" s="38"/>
      <c r="E50" s="38"/>
      <c r="F50" s="38"/>
      <c r="G50" s="38"/>
      <c r="H50" s="38"/>
      <c r="I50" s="38"/>
      <c r="J50" s="38"/>
      <c r="K50" s="38"/>
      <c r="L50" s="38"/>
      <c r="M50" s="38"/>
      <c r="N50" s="38"/>
      <c r="O50" s="38"/>
      <c r="P50" s="38"/>
      <c r="Q50" s="38"/>
      <c r="R50" s="38"/>
      <c r="S50" s="38"/>
      <c r="T50" s="38"/>
      <c r="U50" s="38"/>
      <c r="V50" s="38"/>
      <c r="W50" s="38"/>
      <c r="X50" s="38"/>
      <c r="Y50" s="38"/>
      <c r="Z50" s="38"/>
    </row>
    <row r="51" ht="15.75" hidden="1" customHeight="1">
      <c r="A51" s="57" t="s">
        <v>798</v>
      </c>
      <c r="B51" s="58" t="s">
        <v>799</v>
      </c>
      <c r="C51" s="38" t="s">
        <v>702</v>
      </c>
      <c r="D51" s="38"/>
      <c r="E51" s="38"/>
      <c r="F51" s="38"/>
      <c r="G51" s="38"/>
      <c r="H51" s="38"/>
      <c r="I51" s="38"/>
      <c r="J51" s="38"/>
      <c r="K51" s="38"/>
      <c r="L51" s="38"/>
      <c r="M51" s="38"/>
      <c r="N51" s="38"/>
      <c r="O51" s="38"/>
      <c r="P51" s="38"/>
      <c r="Q51" s="38"/>
      <c r="R51" s="38"/>
      <c r="S51" s="38"/>
      <c r="T51" s="38"/>
      <c r="U51" s="38"/>
      <c r="V51" s="38"/>
      <c r="W51" s="38"/>
      <c r="X51" s="38"/>
      <c r="Y51" s="38"/>
      <c r="Z51" s="38"/>
    </row>
    <row r="52" ht="15.75" hidden="1" customHeight="1">
      <c r="A52" s="59" t="s">
        <v>800</v>
      </c>
      <c r="B52" s="56" t="s">
        <v>801</v>
      </c>
      <c r="C52" s="38" t="s">
        <v>702</v>
      </c>
      <c r="D52" s="38"/>
      <c r="E52" s="38"/>
      <c r="F52" s="38"/>
      <c r="G52" s="38"/>
      <c r="H52" s="38"/>
      <c r="I52" s="38"/>
      <c r="J52" s="38"/>
      <c r="K52" s="38"/>
      <c r="L52" s="38"/>
      <c r="M52" s="38"/>
      <c r="N52" s="38"/>
      <c r="O52" s="38"/>
      <c r="P52" s="38"/>
      <c r="Q52" s="38"/>
      <c r="R52" s="38"/>
      <c r="S52" s="38"/>
      <c r="T52" s="38"/>
      <c r="U52" s="38"/>
      <c r="V52" s="38"/>
      <c r="W52" s="38"/>
      <c r="X52" s="38"/>
      <c r="Y52" s="38"/>
      <c r="Z52" s="38"/>
    </row>
    <row r="53" ht="15.75" hidden="1" customHeight="1">
      <c r="A53" s="57" t="s">
        <v>802</v>
      </c>
      <c r="B53" s="58" t="s">
        <v>803</v>
      </c>
      <c r="C53" s="38" t="s">
        <v>702</v>
      </c>
      <c r="D53" s="38"/>
      <c r="E53" s="38"/>
      <c r="F53" s="38"/>
      <c r="G53" s="38"/>
      <c r="H53" s="38"/>
      <c r="I53" s="38"/>
      <c r="J53" s="38"/>
      <c r="K53" s="38"/>
      <c r="L53" s="38"/>
      <c r="M53" s="38"/>
      <c r="N53" s="38"/>
      <c r="O53" s="38"/>
      <c r="P53" s="38"/>
      <c r="Q53" s="38"/>
      <c r="R53" s="38"/>
      <c r="S53" s="38"/>
      <c r="T53" s="38"/>
      <c r="U53" s="38"/>
      <c r="V53" s="38"/>
      <c r="W53" s="38"/>
      <c r="X53" s="38"/>
      <c r="Y53" s="38"/>
      <c r="Z53" s="38"/>
    </row>
    <row r="54" ht="15.75" hidden="1" customHeight="1">
      <c r="A54" s="57" t="s">
        <v>804</v>
      </c>
      <c r="B54" s="58" t="s">
        <v>805</v>
      </c>
      <c r="C54" s="38" t="s">
        <v>702</v>
      </c>
      <c r="D54" s="38"/>
      <c r="E54" s="38"/>
      <c r="F54" s="38"/>
      <c r="G54" s="38"/>
      <c r="H54" s="38"/>
      <c r="I54" s="38"/>
      <c r="J54" s="38"/>
      <c r="K54" s="38"/>
      <c r="L54" s="38"/>
      <c r="M54" s="38"/>
      <c r="N54" s="38"/>
      <c r="O54" s="38"/>
      <c r="P54" s="38"/>
      <c r="Q54" s="38"/>
      <c r="R54" s="38"/>
      <c r="S54" s="38"/>
      <c r="T54" s="38"/>
      <c r="U54" s="38"/>
      <c r="V54" s="38"/>
      <c r="W54" s="38"/>
      <c r="X54" s="38"/>
      <c r="Y54" s="38"/>
      <c r="Z54" s="38"/>
    </row>
    <row r="55" ht="15.75" hidden="1" customHeight="1">
      <c r="A55" s="59" t="s">
        <v>806</v>
      </c>
      <c r="B55" s="56" t="s">
        <v>807</v>
      </c>
      <c r="C55" s="38" t="s">
        <v>702</v>
      </c>
      <c r="D55" s="38"/>
      <c r="E55" s="38"/>
      <c r="F55" s="38"/>
      <c r="G55" s="38"/>
      <c r="H55" s="38"/>
      <c r="I55" s="38"/>
      <c r="J55" s="38"/>
      <c r="K55" s="38"/>
      <c r="L55" s="38"/>
      <c r="M55" s="38"/>
      <c r="N55" s="38"/>
      <c r="O55" s="38"/>
      <c r="P55" s="38"/>
      <c r="Q55" s="38"/>
      <c r="R55" s="38"/>
      <c r="S55" s="38"/>
      <c r="T55" s="38"/>
      <c r="U55" s="38"/>
      <c r="V55" s="38"/>
      <c r="W55" s="38"/>
      <c r="X55" s="38"/>
      <c r="Y55" s="38"/>
      <c r="Z55" s="38"/>
    </row>
    <row r="56" ht="15.75" hidden="1" customHeight="1">
      <c r="A56" s="57" t="s">
        <v>808</v>
      </c>
      <c r="B56" s="58" t="s">
        <v>809</v>
      </c>
      <c r="C56" s="38" t="s">
        <v>702</v>
      </c>
      <c r="D56" s="38"/>
      <c r="E56" s="38"/>
      <c r="F56" s="38"/>
      <c r="G56" s="38"/>
      <c r="H56" s="38"/>
      <c r="I56" s="38"/>
      <c r="J56" s="38"/>
      <c r="K56" s="38"/>
      <c r="L56" s="38"/>
      <c r="M56" s="38"/>
      <c r="N56" s="38"/>
      <c r="O56" s="38"/>
      <c r="P56" s="38"/>
      <c r="Q56" s="38"/>
      <c r="R56" s="38"/>
      <c r="S56" s="38"/>
      <c r="T56" s="38"/>
      <c r="U56" s="38"/>
      <c r="V56" s="38"/>
      <c r="W56" s="38"/>
      <c r="X56" s="38"/>
      <c r="Y56" s="38"/>
      <c r="Z56" s="38"/>
    </row>
    <row r="57" ht="15.75" hidden="1" customHeight="1">
      <c r="A57" s="59" t="s">
        <v>810</v>
      </c>
      <c r="B57" s="56" t="s">
        <v>811</v>
      </c>
      <c r="C57" s="38" t="s">
        <v>702</v>
      </c>
      <c r="D57" s="38"/>
      <c r="E57" s="38"/>
      <c r="F57" s="38"/>
      <c r="G57" s="38"/>
      <c r="H57" s="38"/>
      <c r="I57" s="38"/>
      <c r="J57" s="38"/>
      <c r="K57" s="38"/>
      <c r="L57" s="38"/>
      <c r="M57" s="38"/>
      <c r="N57" s="38"/>
      <c r="O57" s="38"/>
      <c r="P57" s="38"/>
      <c r="Q57" s="38"/>
      <c r="R57" s="38"/>
      <c r="S57" s="38"/>
      <c r="T57" s="38"/>
      <c r="U57" s="38"/>
      <c r="V57" s="38"/>
      <c r="W57" s="38"/>
      <c r="X57" s="38"/>
      <c r="Y57" s="38"/>
      <c r="Z57" s="38"/>
    </row>
    <row r="58" ht="15.75" hidden="1" customHeight="1">
      <c r="A58" s="57" t="s">
        <v>812</v>
      </c>
      <c r="B58" s="58" t="s">
        <v>813</v>
      </c>
      <c r="C58" s="38" t="s">
        <v>702</v>
      </c>
      <c r="D58" s="38"/>
      <c r="E58" s="38"/>
      <c r="F58" s="38"/>
      <c r="G58" s="38"/>
      <c r="H58" s="38"/>
      <c r="I58" s="38"/>
      <c r="J58" s="38"/>
      <c r="K58" s="38"/>
      <c r="L58" s="38"/>
      <c r="M58" s="38"/>
      <c r="N58" s="38"/>
      <c r="O58" s="38"/>
      <c r="P58" s="38"/>
      <c r="Q58" s="38"/>
      <c r="R58" s="38"/>
      <c r="S58" s="38"/>
      <c r="T58" s="38"/>
      <c r="U58" s="38"/>
      <c r="V58" s="38"/>
      <c r="W58" s="38"/>
      <c r="X58" s="38"/>
      <c r="Y58" s="38"/>
      <c r="Z58" s="38"/>
    </row>
    <row r="59" ht="15.75" hidden="1" customHeight="1">
      <c r="A59" s="57" t="s">
        <v>814</v>
      </c>
      <c r="B59" s="58" t="s">
        <v>815</v>
      </c>
      <c r="C59" s="38" t="s">
        <v>702</v>
      </c>
      <c r="D59" s="38"/>
      <c r="E59" s="38"/>
      <c r="F59" s="38"/>
      <c r="G59" s="38"/>
      <c r="H59" s="38"/>
      <c r="I59" s="38"/>
      <c r="J59" s="38"/>
      <c r="K59" s="38"/>
      <c r="L59" s="38"/>
      <c r="M59" s="38"/>
      <c r="N59" s="38"/>
      <c r="O59" s="38"/>
      <c r="P59" s="38"/>
      <c r="Q59" s="38"/>
      <c r="R59" s="38"/>
      <c r="S59" s="38"/>
      <c r="T59" s="38"/>
      <c r="U59" s="38"/>
      <c r="V59" s="38"/>
      <c r="W59" s="38"/>
      <c r="X59" s="38"/>
      <c r="Y59" s="38"/>
      <c r="Z59" s="38"/>
    </row>
    <row r="60" ht="15.75" hidden="1" customHeight="1">
      <c r="A60" s="57" t="s">
        <v>816</v>
      </c>
      <c r="B60" s="58" t="s">
        <v>817</v>
      </c>
      <c r="C60" s="38" t="s">
        <v>702</v>
      </c>
      <c r="D60" s="38"/>
      <c r="E60" s="38"/>
      <c r="F60" s="38"/>
      <c r="G60" s="38"/>
      <c r="H60" s="38"/>
      <c r="I60" s="38"/>
      <c r="J60" s="38"/>
      <c r="K60" s="38"/>
      <c r="L60" s="38"/>
      <c r="M60" s="38"/>
      <c r="N60" s="38"/>
      <c r="O60" s="38"/>
      <c r="P60" s="38"/>
      <c r="Q60" s="38"/>
      <c r="R60" s="38"/>
      <c r="S60" s="38"/>
      <c r="T60" s="38"/>
      <c r="U60" s="38"/>
      <c r="V60" s="38"/>
      <c r="W60" s="38"/>
      <c r="X60" s="38"/>
      <c r="Y60" s="38"/>
      <c r="Z60" s="38"/>
    </row>
    <row r="61" ht="15.75" hidden="1" customHeight="1">
      <c r="A61" s="57" t="s">
        <v>818</v>
      </c>
      <c r="B61" s="58" t="s">
        <v>819</v>
      </c>
      <c r="C61" s="38" t="s">
        <v>702</v>
      </c>
      <c r="D61" s="38"/>
      <c r="E61" s="38"/>
      <c r="F61" s="38"/>
      <c r="G61" s="38"/>
      <c r="H61" s="38"/>
      <c r="I61" s="38"/>
      <c r="J61" s="38"/>
      <c r="K61" s="38"/>
      <c r="L61" s="38"/>
      <c r="M61" s="38"/>
      <c r="N61" s="38"/>
      <c r="O61" s="38"/>
      <c r="P61" s="38"/>
      <c r="Q61" s="38"/>
      <c r="R61" s="38"/>
      <c r="S61" s="38"/>
      <c r="T61" s="38"/>
      <c r="U61" s="38"/>
      <c r="V61" s="38"/>
      <c r="W61" s="38"/>
      <c r="X61" s="38"/>
      <c r="Y61" s="38"/>
      <c r="Z61" s="38"/>
    </row>
    <row r="62" ht="15.75" hidden="1" customHeight="1">
      <c r="A62" s="57" t="s">
        <v>820</v>
      </c>
      <c r="B62" s="58" t="s">
        <v>821</v>
      </c>
      <c r="C62" s="38" t="s">
        <v>702</v>
      </c>
      <c r="D62" s="38"/>
      <c r="E62" s="38"/>
      <c r="F62" s="38"/>
      <c r="G62" s="38"/>
      <c r="H62" s="38"/>
      <c r="I62" s="38"/>
      <c r="J62" s="38"/>
      <c r="K62" s="38"/>
      <c r="L62" s="38"/>
      <c r="M62" s="38"/>
      <c r="N62" s="38"/>
      <c r="O62" s="38"/>
      <c r="P62" s="38"/>
      <c r="Q62" s="38"/>
      <c r="R62" s="38"/>
      <c r="S62" s="38"/>
      <c r="T62" s="38"/>
      <c r="U62" s="38"/>
      <c r="V62" s="38"/>
      <c r="W62" s="38"/>
      <c r="X62" s="38"/>
      <c r="Y62" s="38"/>
      <c r="Z62" s="38"/>
    </row>
    <row r="63" ht="15.75" hidden="1" customHeight="1">
      <c r="A63" s="57" t="s">
        <v>822</v>
      </c>
      <c r="B63" s="58" t="s">
        <v>823</v>
      </c>
      <c r="C63" s="38" t="s">
        <v>702</v>
      </c>
      <c r="D63" s="38"/>
      <c r="E63" s="38"/>
      <c r="F63" s="38"/>
      <c r="G63" s="38"/>
      <c r="H63" s="38"/>
      <c r="I63" s="38"/>
      <c r="J63" s="38"/>
      <c r="K63" s="38"/>
      <c r="L63" s="38"/>
      <c r="M63" s="38"/>
      <c r="N63" s="38"/>
      <c r="O63" s="38"/>
      <c r="P63" s="38"/>
      <c r="Q63" s="38"/>
      <c r="R63" s="38"/>
      <c r="S63" s="38"/>
      <c r="T63" s="38"/>
      <c r="U63" s="38"/>
      <c r="V63" s="38"/>
      <c r="W63" s="38"/>
      <c r="X63" s="38"/>
      <c r="Y63" s="38"/>
      <c r="Z63" s="38"/>
    </row>
    <row r="64" ht="15.75" hidden="1" customHeight="1">
      <c r="A64" s="59" t="s">
        <v>824</v>
      </c>
      <c r="B64" s="56" t="s">
        <v>825</v>
      </c>
      <c r="C64" s="38" t="s">
        <v>702</v>
      </c>
      <c r="D64" s="38"/>
      <c r="E64" s="38"/>
      <c r="F64" s="38"/>
      <c r="G64" s="38"/>
      <c r="H64" s="38"/>
      <c r="I64" s="38"/>
      <c r="J64" s="38"/>
      <c r="K64" s="38"/>
      <c r="L64" s="38"/>
      <c r="M64" s="38"/>
      <c r="N64" s="38"/>
      <c r="O64" s="38"/>
      <c r="P64" s="38"/>
      <c r="Q64" s="38"/>
      <c r="R64" s="38"/>
      <c r="S64" s="38"/>
      <c r="T64" s="38"/>
      <c r="U64" s="38"/>
      <c r="V64" s="38"/>
      <c r="W64" s="38"/>
      <c r="X64" s="38"/>
      <c r="Y64" s="38"/>
      <c r="Z64" s="38"/>
    </row>
    <row r="65" ht="15.75" hidden="1" customHeight="1">
      <c r="A65" s="57" t="s">
        <v>826</v>
      </c>
      <c r="B65" s="58" t="s">
        <v>827</v>
      </c>
      <c r="C65" s="38" t="s">
        <v>702</v>
      </c>
      <c r="D65" s="38"/>
      <c r="E65" s="38"/>
      <c r="F65" s="38"/>
      <c r="G65" s="38"/>
      <c r="H65" s="38"/>
      <c r="I65" s="38"/>
      <c r="J65" s="38"/>
      <c r="K65" s="38"/>
      <c r="L65" s="38"/>
      <c r="M65" s="38"/>
      <c r="N65" s="38"/>
      <c r="O65" s="38"/>
      <c r="P65" s="38"/>
      <c r="Q65" s="38"/>
      <c r="R65" s="38"/>
      <c r="S65" s="38"/>
      <c r="T65" s="38"/>
      <c r="U65" s="38"/>
      <c r="V65" s="38"/>
      <c r="W65" s="38"/>
      <c r="X65" s="38"/>
      <c r="Y65" s="38"/>
      <c r="Z65" s="38"/>
    </row>
    <row r="66" ht="15.75" hidden="1" customHeight="1">
      <c r="A66" s="57" t="s">
        <v>828</v>
      </c>
      <c r="B66" s="58" t="s">
        <v>829</v>
      </c>
      <c r="C66" s="38" t="s">
        <v>702</v>
      </c>
      <c r="D66" s="38"/>
      <c r="E66" s="38"/>
      <c r="F66" s="38"/>
      <c r="G66" s="38"/>
      <c r="H66" s="38"/>
      <c r="I66" s="38"/>
      <c r="J66" s="38"/>
      <c r="K66" s="38"/>
      <c r="L66" s="38"/>
      <c r="M66" s="38"/>
      <c r="N66" s="38"/>
      <c r="O66" s="38"/>
      <c r="P66" s="38"/>
      <c r="Q66" s="38"/>
      <c r="R66" s="38"/>
      <c r="S66" s="38"/>
      <c r="T66" s="38"/>
      <c r="U66" s="38"/>
      <c r="V66" s="38"/>
      <c r="W66" s="38"/>
      <c r="X66" s="38"/>
      <c r="Y66" s="38"/>
      <c r="Z66" s="38"/>
    </row>
    <row r="67" ht="15.75" hidden="1" customHeight="1">
      <c r="A67" s="57" t="s">
        <v>830</v>
      </c>
      <c r="B67" s="58" t="s">
        <v>831</v>
      </c>
      <c r="C67" s="38" t="s">
        <v>702</v>
      </c>
      <c r="D67" s="38"/>
      <c r="E67" s="38"/>
      <c r="F67" s="38"/>
      <c r="G67" s="38"/>
      <c r="H67" s="38"/>
      <c r="I67" s="38"/>
      <c r="J67" s="38"/>
      <c r="K67" s="38"/>
      <c r="L67" s="38"/>
      <c r="M67" s="38"/>
      <c r="N67" s="38"/>
      <c r="O67" s="38"/>
      <c r="P67" s="38"/>
      <c r="Q67" s="38"/>
      <c r="R67" s="38"/>
      <c r="S67" s="38"/>
      <c r="T67" s="38"/>
      <c r="U67" s="38"/>
      <c r="V67" s="38"/>
      <c r="W67" s="38"/>
      <c r="X67" s="38"/>
      <c r="Y67" s="38"/>
      <c r="Z67" s="38"/>
    </row>
    <row r="68" ht="15.75" hidden="1" customHeight="1">
      <c r="A68" s="57" t="s">
        <v>832</v>
      </c>
      <c r="B68" s="58" t="s">
        <v>833</v>
      </c>
      <c r="C68" s="38" t="s">
        <v>702</v>
      </c>
      <c r="D68" s="38"/>
      <c r="E68" s="38"/>
      <c r="F68" s="38"/>
      <c r="G68" s="38"/>
      <c r="H68" s="38"/>
      <c r="I68" s="38"/>
      <c r="J68" s="38"/>
      <c r="K68" s="38"/>
      <c r="L68" s="38"/>
      <c r="M68" s="38"/>
      <c r="N68" s="38"/>
      <c r="O68" s="38"/>
      <c r="P68" s="38"/>
      <c r="Q68" s="38"/>
      <c r="R68" s="38"/>
      <c r="S68" s="38"/>
      <c r="T68" s="38"/>
      <c r="U68" s="38"/>
      <c r="V68" s="38"/>
      <c r="W68" s="38"/>
      <c r="X68" s="38"/>
      <c r="Y68" s="38"/>
      <c r="Z68" s="38"/>
    </row>
    <row r="69" ht="15.75" hidden="1" customHeight="1">
      <c r="A69" s="57" t="s">
        <v>834</v>
      </c>
      <c r="B69" s="58" t="s">
        <v>835</v>
      </c>
      <c r="C69" s="38" t="s">
        <v>702</v>
      </c>
      <c r="D69" s="38"/>
      <c r="E69" s="38"/>
      <c r="F69" s="38"/>
      <c r="G69" s="38"/>
      <c r="H69" s="38"/>
      <c r="I69" s="38"/>
      <c r="J69" s="38"/>
      <c r="K69" s="38"/>
      <c r="L69" s="38"/>
      <c r="M69" s="38"/>
      <c r="N69" s="38"/>
      <c r="O69" s="38"/>
      <c r="P69" s="38"/>
      <c r="Q69" s="38"/>
      <c r="R69" s="38"/>
      <c r="S69" s="38"/>
      <c r="T69" s="38"/>
      <c r="U69" s="38"/>
      <c r="V69" s="38"/>
      <c r="W69" s="38"/>
      <c r="X69" s="38"/>
      <c r="Y69" s="38"/>
      <c r="Z69" s="38"/>
    </row>
    <row r="70" ht="15.75" hidden="1" customHeight="1">
      <c r="A70" s="57" t="s">
        <v>836</v>
      </c>
      <c r="B70" s="58" t="s">
        <v>837</v>
      </c>
      <c r="C70" s="38" t="s">
        <v>702</v>
      </c>
      <c r="D70" s="38"/>
      <c r="E70" s="38"/>
      <c r="F70" s="38"/>
      <c r="G70" s="38"/>
      <c r="H70" s="38"/>
      <c r="I70" s="38"/>
      <c r="J70" s="38"/>
      <c r="K70" s="38"/>
      <c r="L70" s="38"/>
      <c r="M70" s="38"/>
      <c r="N70" s="38"/>
      <c r="O70" s="38"/>
      <c r="P70" s="38"/>
      <c r="Q70" s="38"/>
      <c r="R70" s="38"/>
      <c r="S70" s="38"/>
      <c r="T70" s="38"/>
      <c r="U70" s="38"/>
      <c r="V70" s="38"/>
      <c r="W70" s="38"/>
      <c r="X70" s="38"/>
      <c r="Y70" s="38"/>
      <c r="Z70" s="38"/>
    </row>
    <row r="71" ht="15.75" hidden="1" customHeight="1">
      <c r="A71" s="57" t="s">
        <v>838</v>
      </c>
      <c r="B71" s="58" t="s">
        <v>839</v>
      </c>
      <c r="C71" s="38" t="s">
        <v>702</v>
      </c>
      <c r="D71" s="38"/>
      <c r="E71" s="38"/>
      <c r="F71" s="38"/>
      <c r="G71" s="38"/>
      <c r="H71" s="38"/>
      <c r="I71" s="38"/>
      <c r="J71" s="38"/>
      <c r="K71" s="38"/>
      <c r="L71" s="38"/>
      <c r="M71" s="38"/>
      <c r="N71" s="38"/>
      <c r="O71" s="38"/>
      <c r="P71" s="38"/>
      <c r="Q71" s="38"/>
      <c r="R71" s="38"/>
      <c r="S71" s="38"/>
      <c r="T71" s="38"/>
      <c r="U71" s="38"/>
      <c r="V71" s="38"/>
      <c r="W71" s="38"/>
      <c r="X71" s="38"/>
      <c r="Y71" s="38"/>
      <c r="Z71" s="38"/>
    </row>
    <row r="72" ht="15.75" hidden="1" customHeight="1">
      <c r="A72" s="57" t="s">
        <v>840</v>
      </c>
      <c r="B72" s="58" t="s">
        <v>841</v>
      </c>
      <c r="C72" s="38" t="s">
        <v>702</v>
      </c>
      <c r="D72" s="38"/>
      <c r="E72" s="38"/>
      <c r="F72" s="38"/>
      <c r="G72" s="38"/>
      <c r="H72" s="38"/>
      <c r="I72" s="38"/>
      <c r="J72" s="38"/>
      <c r="K72" s="38"/>
      <c r="L72" s="38"/>
      <c r="M72" s="38"/>
      <c r="N72" s="38"/>
      <c r="O72" s="38"/>
      <c r="P72" s="38"/>
      <c r="Q72" s="38"/>
      <c r="R72" s="38"/>
      <c r="S72" s="38"/>
      <c r="T72" s="38"/>
      <c r="U72" s="38"/>
      <c r="V72" s="38"/>
      <c r="W72" s="38"/>
      <c r="X72" s="38"/>
      <c r="Y72" s="38"/>
      <c r="Z72" s="38"/>
    </row>
    <row r="73" ht="15.75" hidden="1" customHeight="1">
      <c r="A73" s="57" t="s">
        <v>842</v>
      </c>
      <c r="B73" s="58" t="s">
        <v>843</v>
      </c>
      <c r="C73" s="38" t="s">
        <v>702</v>
      </c>
      <c r="D73" s="38"/>
      <c r="E73" s="38"/>
      <c r="F73" s="38"/>
      <c r="G73" s="38"/>
      <c r="H73" s="38"/>
      <c r="I73" s="38"/>
      <c r="J73" s="38"/>
      <c r="K73" s="38"/>
      <c r="L73" s="38"/>
      <c r="M73" s="38"/>
      <c r="N73" s="38"/>
      <c r="O73" s="38"/>
      <c r="P73" s="38"/>
      <c r="Q73" s="38"/>
      <c r="R73" s="38"/>
      <c r="S73" s="38"/>
      <c r="T73" s="38"/>
      <c r="U73" s="38"/>
      <c r="V73" s="38"/>
      <c r="W73" s="38"/>
      <c r="X73" s="38"/>
      <c r="Y73" s="38"/>
      <c r="Z73" s="38"/>
    </row>
    <row r="74" ht="15.75" hidden="1" customHeight="1">
      <c r="A74" s="57" t="s">
        <v>844</v>
      </c>
      <c r="B74" s="58" t="s">
        <v>845</v>
      </c>
      <c r="C74" s="38" t="s">
        <v>702</v>
      </c>
      <c r="D74" s="38"/>
      <c r="E74" s="38"/>
      <c r="F74" s="38"/>
      <c r="G74" s="38"/>
      <c r="H74" s="38"/>
      <c r="I74" s="38"/>
      <c r="J74" s="38"/>
      <c r="K74" s="38"/>
      <c r="L74" s="38"/>
      <c r="M74" s="38"/>
      <c r="N74" s="38"/>
      <c r="O74" s="38"/>
      <c r="P74" s="38"/>
      <c r="Q74" s="38"/>
      <c r="R74" s="38"/>
      <c r="S74" s="38"/>
      <c r="T74" s="38"/>
      <c r="U74" s="38"/>
      <c r="V74" s="38"/>
      <c r="W74" s="38"/>
      <c r="X74" s="38"/>
      <c r="Y74" s="38"/>
      <c r="Z74" s="38"/>
    </row>
    <row r="75" ht="15.75" hidden="1" customHeight="1">
      <c r="A75" s="57" t="s">
        <v>846</v>
      </c>
      <c r="B75" s="58" t="s">
        <v>847</v>
      </c>
      <c r="C75" s="38" t="s">
        <v>702</v>
      </c>
      <c r="D75" s="38"/>
      <c r="E75" s="38"/>
      <c r="F75" s="38"/>
      <c r="G75" s="38"/>
      <c r="H75" s="38"/>
      <c r="I75" s="38"/>
      <c r="J75" s="38"/>
      <c r="K75" s="38"/>
      <c r="L75" s="38"/>
      <c r="M75" s="38"/>
      <c r="N75" s="38"/>
      <c r="O75" s="38"/>
      <c r="P75" s="38"/>
      <c r="Q75" s="38"/>
      <c r="R75" s="38"/>
      <c r="S75" s="38"/>
      <c r="T75" s="38"/>
      <c r="U75" s="38"/>
      <c r="V75" s="38"/>
      <c r="W75" s="38"/>
      <c r="X75" s="38"/>
      <c r="Y75" s="38"/>
      <c r="Z75" s="38"/>
    </row>
    <row r="76" ht="15.75" hidden="1" customHeight="1">
      <c r="A76" s="57" t="s">
        <v>848</v>
      </c>
      <c r="B76" s="58" t="s">
        <v>849</v>
      </c>
      <c r="C76" s="38" t="s">
        <v>702</v>
      </c>
      <c r="D76" s="38"/>
      <c r="E76" s="38"/>
      <c r="F76" s="38"/>
      <c r="G76" s="38"/>
      <c r="H76" s="38"/>
      <c r="I76" s="38"/>
      <c r="J76" s="38"/>
      <c r="K76" s="38"/>
      <c r="L76" s="38"/>
      <c r="M76" s="38"/>
      <c r="N76" s="38"/>
      <c r="O76" s="38"/>
      <c r="P76" s="38"/>
      <c r="Q76" s="38"/>
      <c r="R76" s="38"/>
      <c r="S76" s="38"/>
      <c r="T76" s="38"/>
      <c r="U76" s="38"/>
      <c r="V76" s="38"/>
      <c r="W76" s="38"/>
      <c r="X76" s="38"/>
      <c r="Y76" s="38"/>
      <c r="Z76" s="38"/>
    </row>
    <row r="77" ht="15.75" hidden="1" customHeight="1">
      <c r="A77" s="57" t="s">
        <v>850</v>
      </c>
      <c r="B77" s="58" t="s">
        <v>851</v>
      </c>
      <c r="C77" s="38" t="s">
        <v>702</v>
      </c>
      <c r="D77" s="38"/>
      <c r="E77" s="38"/>
      <c r="F77" s="38"/>
      <c r="G77" s="38"/>
      <c r="H77" s="38"/>
      <c r="I77" s="38"/>
      <c r="J77" s="38"/>
      <c r="K77" s="38"/>
      <c r="L77" s="38"/>
      <c r="M77" s="38"/>
      <c r="N77" s="38"/>
      <c r="O77" s="38"/>
      <c r="P77" s="38"/>
      <c r="Q77" s="38"/>
      <c r="R77" s="38"/>
      <c r="S77" s="38"/>
      <c r="T77" s="38"/>
      <c r="U77" s="38"/>
      <c r="V77" s="38"/>
      <c r="W77" s="38"/>
      <c r="X77" s="38"/>
      <c r="Y77" s="38"/>
      <c r="Z77" s="38"/>
    </row>
    <row r="78" ht="15.75" hidden="1" customHeight="1">
      <c r="A78" s="57" t="s">
        <v>852</v>
      </c>
      <c r="B78" s="58" t="s">
        <v>853</v>
      </c>
      <c r="C78" s="38" t="s">
        <v>702</v>
      </c>
      <c r="D78" s="38"/>
      <c r="E78" s="38"/>
      <c r="F78" s="38"/>
      <c r="G78" s="38"/>
      <c r="H78" s="38"/>
      <c r="I78" s="38"/>
      <c r="J78" s="38"/>
      <c r="K78" s="38"/>
      <c r="L78" s="38"/>
      <c r="M78" s="38"/>
      <c r="N78" s="38"/>
      <c r="O78" s="38"/>
      <c r="P78" s="38"/>
      <c r="Q78" s="38"/>
      <c r="R78" s="38"/>
      <c r="S78" s="38"/>
      <c r="T78" s="38"/>
      <c r="U78" s="38"/>
      <c r="V78" s="38"/>
      <c r="W78" s="38"/>
      <c r="X78" s="38"/>
      <c r="Y78" s="38"/>
      <c r="Z78" s="38"/>
    </row>
    <row r="79" ht="15.75" hidden="1" customHeight="1">
      <c r="A79" s="59" t="s">
        <v>854</v>
      </c>
      <c r="B79" s="56" t="s">
        <v>855</v>
      </c>
      <c r="C79" s="38" t="s">
        <v>702</v>
      </c>
      <c r="D79" s="38"/>
      <c r="E79" s="38"/>
      <c r="F79" s="38"/>
      <c r="G79" s="38"/>
      <c r="H79" s="38"/>
      <c r="I79" s="38"/>
      <c r="J79" s="38"/>
      <c r="K79" s="38"/>
      <c r="L79" s="38"/>
      <c r="M79" s="38"/>
      <c r="N79" s="38"/>
      <c r="O79" s="38"/>
      <c r="P79" s="38"/>
      <c r="Q79" s="38"/>
      <c r="R79" s="38"/>
      <c r="S79" s="38"/>
      <c r="T79" s="38"/>
      <c r="U79" s="38"/>
      <c r="V79" s="38"/>
      <c r="W79" s="38"/>
      <c r="X79" s="38"/>
      <c r="Y79" s="38"/>
      <c r="Z79" s="38"/>
    </row>
    <row r="80" ht="15.75" hidden="1" customHeight="1">
      <c r="A80" s="57" t="s">
        <v>856</v>
      </c>
      <c r="B80" s="58" t="s">
        <v>857</v>
      </c>
      <c r="C80" s="38" t="s">
        <v>702</v>
      </c>
      <c r="D80" s="38"/>
      <c r="E80" s="38"/>
      <c r="F80" s="38"/>
      <c r="G80" s="38"/>
      <c r="H80" s="38"/>
      <c r="I80" s="38"/>
      <c r="J80" s="38"/>
      <c r="K80" s="38"/>
      <c r="L80" s="38"/>
      <c r="M80" s="38"/>
      <c r="N80" s="38"/>
      <c r="O80" s="38"/>
      <c r="P80" s="38"/>
      <c r="Q80" s="38"/>
      <c r="R80" s="38"/>
      <c r="S80" s="38"/>
      <c r="T80" s="38"/>
      <c r="U80" s="38"/>
      <c r="V80" s="38"/>
      <c r="W80" s="38"/>
      <c r="X80" s="38"/>
      <c r="Y80" s="38"/>
      <c r="Z80" s="38"/>
    </row>
    <row r="81" ht="15.75" hidden="1" customHeight="1">
      <c r="A81" s="57" t="s">
        <v>858</v>
      </c>
      <c r="B81" s="58" t="s">
        <v>859</v>
      </c>
      <c r="C81" s="38" t="s">
        <v>702</v>
      </c>
      <c r="D81" s="38"/>
      <c r="E81" s="38"/>
      <c r="F81" s="38"/>
      <c r="G81" s="38"/>
      <c r="H81" s="38"/>
      <c r="I81" s="38"/>
      <c r="J81" s="38"/>
      <c r="K81" s="38"/>
      <c r="L81" s="38"/>
      <c r="M81" s="38"/>
      <c r="N81" s="38"/>
      <c r="O81" s="38"/>
      <c r="P81" s="38"/>
      <c r="Q81" s="38"/>
      <c r="R81" s="38"/>
      <c r="S81" s="38"/>
      <c r="T81" s="38"/>
      <c r="U81" s="38"/>
      <c r="V81" s="38"/>
      <c r="W81" s="38"/>
      <c r="X81" s="38"/>
      <c r="Y81" s="38"/>
      <c r="Z81" s="38"/>
    </row>
    <row r="82" ht="15.75" hidden="1" customHeight="1">
      <c r="A82" s="59" t="s">
        <v>693</v>
      </c>
      <c r="B82" s="56" t="s">
        <v>860</v>
      </c>
      <c r="C82" s="38" t="s">
        <v>702</v>
      </c>
      <c r="D82" s="38"/>
      <c r="E82" s="38"/>
      <c r="F82" s="38"/>
      <c r="G82" s="38"/>
      <c r="H82" s="38"/>
      <c r="I82" s="38"/>
      <c r="J82" s="38"/>
      <c r="K82" s="38"/>
      <c r="L82" s="38"/>
      <c r="M82" s="38"/>
      <c r="N82" s="38"/>
      <c r="O82" s="38"/>
      <c r="P82" s="38"/>
      <c r="Q82" s="38"/>
      <c r="R82" s="38"/>
      <c r="S82" s="38"/>
      <c r="T82" s="38"/>
      <c r="U82" s="38"/>
      <c r="V82" s="38"/>
      <c r="W82" s="38"/>
      <c r="X82" s="38"/>
      <c r="Y82" s="38"/>
      <c r="Z82" s="38"/>
    </row>
    <row r="83" ht="15.75" hidden="1" customHeight="1">
      <c r="A83" s="57" t="s">
        <v>697</v>
      </c>
      <c r="B83" s="58" t="s">
        <v>861</v>
      </c>
      <c r="C83" s="38" t="s">
        <v>702</v>
      </c>
      <c r="D83" s="38"/>
      <c r="E83" s="38"/>
      <c r="F83" s="38"/>
      <c r="G83" s="38"/>
      <c r="H83" s="38"/>
      <c r="I83" s="38"/>
      <c r="J83" s="38"/>
      <c r="K83" s="38"/>
      <c r="L83" s="38"/>
      <c r="M83" s="38"/>
      <c r="N83" s="38"/>
      <c r="O83" s="38"/>
      <c r="P83" s="38"/>
      <c r="Q83" s="38"/>
      <c r="R83" s="38"/>
      <c r="S83" s="38"/>
      <c r="T83" s="38"/>
      <c r="U83" s="38"/>
      <c r="V83" s="38"/>
      <c r="W83" s="38"/>
      <c r="X83" s="38"/>
      <c r="Y83" s="38"/>
      <c r="Z83" s="38"/>
    </row>
    <row r="84" ht="15.75" hidden="1" customHeight="1">
      <c r="A84" s="59" t="s">
        <v>862</v>
      </c>
      <c r="B84" s="56" t="s">
        <v>863</v>
      </c>
      <c r="C84" s="38" t="s">
        <v>702</v>
      </c>
      <c r="D84" s="38"/>
      <c r="E84" s="38"/>
      <c r="F84" s="38"/>
      <c r="G84" s="38"/>
      <c r="H84" s="38"/>
      <c r="I84" s="38"/>
      <c r="J84" s="38"/>
      <c r="K84" s="38"/>
      <c r="L84" s="38"/>
      <c r="M84" s="38"/>
      <c r="N84" s="38"/>
      <c r="O84" s="38"/>
      <c r="P84" s="38"/>
      <c r="Q84" s="38"/>
      <c r="R84" s="38"/>
      <c r="S84" s="38"/>
      <c r="T84" s="38"/>
      <c r="U84" s="38"/>
      <c r="V84" s="38"/>
      <c r="W84" s="38"/>
      <c r="X84" s="38"/>
      <c r="Y84" s="38"/>
      <c r="Z84" s="38"/>
    </row>
    <row r="85" ht="15.75" hidden="1" customHeight="1">
      <c r="A85" s="57" t="s">
        <v>864</v>
      </c>
      <c r="B85" s="58" t="s">
        <v>865</v>
      </c>
      <c r="C85" s="38" t="s">
        <v>702</v>
      </c>
      <c r="D85" s="38"/>
      <c r="E85" s="38"/>
      <c r="F85" s="38"/>
      <c r="G85" s="38"/>
      <c r="H85" s="38"/>
      <c r="I85" s="38"/>
      <c r="J85" s="38"/>
      <c r="K85" s="38"/>
      <c r="L85" s="38"/>
      <c r="M85" s="38"/>
      <c r="N85" s="38"/>
      <c r="O85" s="38"/>
      <c r="P85" s="38"/>
      <c r="Q85" s="38"/>
      <c r="R85" s="38"/>
      <c r="S85" s="38"/>
      <c r="T85" s="38"/>
      <c r="U85" s="38"/>
      <c r="V85" s="38"/>
      <c r="W85" s="38"/>
      <c r="X85" s="38"/>
      <c r="Y85" s="38"/>
      <c r="Z85" s="38"/>
    </row>
    <row r="86" ht="15.75" hidden="1" customHeight="1">
      <c r="A86" s="59" t="s">
        <v>866</v>
      </c>
      <c r="B86" s="56" t="s">
        <v>867</v>
      </c>
      <c r="C86" s="38" t="s">
        <v>702</v>
      </c>
      <c r="D86" s="38"/>
      <c r="E86" s="38"/>
      <c r="F86" s="38"/>
      <c r="G86" s="38"/>
      <c r="H86" s="38"/>
      <c r="I86" s="38"/>
      <c r="J86" s="38"/>
      <c r="K86" s="38"/>
      <c r="L86" s="38"/>
      <c r="M86" s="38"/>
      <c r="N86" s="38"/>
      <c r="O86" s="38"/>
      <c r="P86" s="38"/>
      <c r="Q86" s="38"/>
      <c r="R86" s="38"/>
      <c r="S86" s="38"/>
      <c r="T86" s="38"/>
      <c r="U86" s="38"/>
      <c r="V86" s="38"/>
      <c r="W86" s="38"/>
      <c r="X86" s="38"/>
      <c r="Y86" s="38"/>
      <c r="Z86" s="38"/>
    </row>
    <row r="87" ht="15.75" hidden="1" customHeight="1">
      <c r="A87" s="57" t="s">
        <v>686</v>
      </c>
      <c r="B87" s="58" t="s">
        <v>868</v>
      </c>
      <c r="C87" s="38" t="s">
        <v>702</v>
      </c>
      <c r="D87" s="38"/>
      <c r="E87" s="38"/>
      <c r="F87" s="38"/>
      <c r="G87" s="38"/>
      <c r="H87" s="38"/>
      <c r="I87" s="38"/>
      <c r="J87" s="38"/>
      <c r="K87" s="38"/>
      <c r="L87" s="38"/>
      <c r="M87" s="38"/>
      <c r="N87" s="38"/>
      <c r="O87" s="38"/>
      <c r="P87" s="38"/>
      <c r="Q87" s="38"/>
      <c r="R87" s="38"/>
      <c r="S87" s="38"/>
      <c r="T87" s="38"/>
      <c r="U87" s="38"/>
      <c r="V87" s="38"/>
      <c r="W87" s="38"/>
      <c r="X87" s="38"/>
      <c r="Y87" s="38"/>
      <c r="Z87" s="38"/>
    </row>
    <row r="88" ht="15.75" hidden="1" customHeight="1">
      <c r="A88" s="57" t="s">
        <v>869</v>
      </c>
      <c r="B88" s="58" t="s">
        <v>870</v>
      </c>
      <c r="C88" s="38" t="s">
        <v>702</v>
      </c>
      <c r="D88" s="38"/>
      <c r="E88" s="38"/>
      <c r="F88" s="38"/>
      <c r="G88" s="38"/>
      <c r="H88" s="38"/>
      <c r="I88" s="38"/>
      <c r="J88" s="38"/>
      <c r="K88" s="38"/>
      <c r="L88" s="38"/>
      <c r="M88" s="38"/>
      <c r="N88" s="38"/>
      <c r="O88" s="38"/>
      <c r="P88" s="38"/>
      <c r="Q88" s="38"/>
      <c r="R88" s="38"/>
      <c r="S88" s="38"/>
      <c r="T88" s="38"/>
      <c r="U88" s="38"/>
      <c r="V88" s="38"/>
      <c r="W88" s="38"/>
      <c r="X88" s="38"/>
      <c r="Y88" s="38"/>
      <c r="Z88" s="38"/>
    </row>
    <row r="89" ht="15.75" hidden="1" customHeight="1">
      <c r="A89" s="57" t="s">
        <v>871</v>
      </c>
      <c r="B89" s="58" t="s">
        <v>872</v>
      </c>
      <c r="C89" s="38" t="s">
        <v>702</v>
      </c>
      <c r="D89" s="38"/>
      <c r="E89" s="38"/>
      <c r="F89" s="38"/>
      <c r="G89" s="38"/>
      <c r="H89" s="38"/>
      <c r="I89" s="38"/>
      <c r="J89" s="38"/>
      <c r="K89" s="38"/>
      <c r="L89" s="38"/>
      <c r="M89" s="38"/>
      <c r="N89" s="38"/>
      <c r="O89" s="38"/>
      <c r="P89" s="38"/>
      <c r="Q89" s="38"/>
      <c r="R89" s="38"/>
      <c r="S89" s="38"/>
      <c r="T89" s="38"/>
      <c r="U89" s="38"/>
      <c r="V89" s="38"/>
      <c r="W89" s="38"/>
      <c r="X89" s="38"/>
      <c r="Y89" s="38"/>
      <c r="Z89" s="38"/>
    </row>
    <row r="90" ht="15.75" hidden="1" customHeight="1">
      <c r="A90" s="57" t="s">
        <v>873</v>
      </c>
      <c r="B90" s="58" t="s">
        <v>874</v>
      </c>
      <c r="C90" s="38" t="s">
        <v>702</v>
      </c>
      <c r="D90" s="38"/>
      <c r="E90" s="38"/>
      <c r="F90" s="38"/>
      <c r="G90" s="38"/>
      <c r="H90" s="38"/>
      <c r="I90" s="38"/>
      <c r="J90" s="38"/>
      <c r="K90" s="38"/>
      <c r="L90" s="38"/>
      <c r="M90" s="38"/>
      <c r="N90" s="38"/>
      <c r="O90" s="38"/>
      <c r="P90" s="38"/>
      <c r="Q90" s="38"/>
      <c r="R90" s="38"/>
      <c r="S90" s="38"/>
      <c r="T90" s="38"/>
      <c r="U90" s="38"/>
      <c r="V90" s="38"/>
      <c r="W90" s="38"/>
      <c r="X90" s="38"/>
      <c r="Y90" s="38"/>
      <c r="Z90" s="38"/>
    </row>
    <row r="91" ht="15.75" hidden="1" customHeight="1">
      <c r="A91" s="57" t="s">
        <v>875</v>
      </c>
      <c r="B91" s="58" t="s">
        <v>876</v>
      </c>
      <c r="C91" s="38" t="s">
        <v>702</v>
      </c>
      <c r="D91" s="38"/>
      <c r="E91" s="38"/>
      <c r="F91" s="38"/>
      <c r="G91" s="38"/>
      <c r="H91" s="38"/>
      <c r="I91" s="38"/>
      <c r="J91" s="38"/>
      <c r="K91" s="38"/>
      <c r="L91" s="38"/>
      <c r="M91" s="38"/>
      <c r="N91" s="38"/>
      <c r="O91" s="38"/>
      <c r="P91" s="38"/>
      <c r="Q91" s="38"/>
      <c r="R91" s="38"/>
      <c r="S91" s="38"/>
      <c r="T91" s="38"/>
      <c r="U91" s="38"/>
      <c r="V91" s="38"/>
      <c r="W91" s="38"/>
      <c r="X91" s="38"/>
      <c r="Y91" s="38"/>
      <c r="Z91" s="38"/>
    </row>
    <row r="92" ht="15.75" hidden="1" customHeight="1">
      <c r="A92" s="57" t="s">
        <v>877</v>
      </c>
      <c r="B92" s="58" t="s">
        <v>878</v>
      </c>
      <c r="C92" s="38" t="s">
        <v>702</v>
      </c>
      <c r="D92" s="38"/>
      <c r="E92" s="38"/>
      <c r="F92" s="38"/>
      <c r="G92" s="38"/>
      <c r="H92" s="38"/>
      <c r="I92" s="38"/>
      <c r="J92" s="38"/>
      <c r="K92" s="38"/>
      <c r="L92" s="38"/>
      <c r="M92" s="38"/>
      <c r="N92" s="38"/>
      <c r="O92" s="38"/>
      <c r="P92" s="38"/>
      <c r="Q92" s="38"/>
      <c r="R92" s="38"/>
      <c r="S92" s="38"/>
      <c r="T92" s="38"/>
      <c r="U92" s="38"/>
      <c r="V92" s="38"/>
      <c r="W92" s="38"/>
      <c r="X92" s="38"/>
      <c r="Y92" s="38"/>
      <c r="Z92" s="38"/>
    </row>
    <row r="93" ht="15.75" hidden="1" customHeight="1">
      <c r="A93" s="57" t="s">
        <v>879</v>
      </c>
      <c r="B93" s="58" t="s">
        <v>880</v>
      </c>
      <c r="C93" s="38" t="s">
        <v>702</v>
      </c>
      <c r="D93" s="38"/>
      <c r="E93" s="38"/>
      <c r="F93" s="38"/>
      <c r="G93" s="38"/>
      <c r="H93" s="38"/>
      <c r="I93" s="38"/>
      <c r="J93" s="38"/>
      <c r="K93" s="38"/>
      <c r="L93" s="38"/>
      <c r="M93" s="38"/>
      <c r="N93" s="38"/>
      <c r="O93" s="38"/>
      <c r="P93" s="38"/>
      <c r="Q93" s="38"/>
      <c r="R93" s="38"/>
      <c r="S93" s="38"/>
      <c r="T93" s="38"/>
      <c r="U93" s="38"/>
      <c r="V93" s="38"/>
      <c r="W93" s="38"/>
      <c r="X93" s="38"/>
      <c r="Y93" s="38"/>
      <c r="Z93" s="38"/>
    </row>
    <row r="94" ht="15.75" hidden="1" customHeight="1">
      <c r="A94" s="57" t="s">
        <v>881</v>
      </c>
      <c r="B94" s="58" t="s">
        <v>882</v>
      </c>
      <c r="C94" s="38" t="s">
        <v>702</v>
      </c>
      <c r="D94" s="38"/>
      <c r="E94" s="38"/>
      <c r="F94" s="38"/>
      <c r="G94" s="38"/>
      <c r="H94" s="38"/>
      <c r="I94" s="38"/>
      <c r="J94" s="38"/>
      <c r="K94" s="38"/>
      <c r="L94" s="38"/>
      <c r="M94" s="38"/>
      <c r="N94" s="38"/>
      <c r="O94" s="38"/>
      <c r="P94" s="38"/>
      <c r="Q94" s="38"/>
      <c r="R94" s="38"/>
      <c r="S94" s="38"/>
      <c r="T94" s="38"/>
      <c r="U94" s="38"/>
      <c r="V94" s="38"/>
      <c r="W94" s="38"/>
      <c r="X94" s="38"/>
      <c r="Y94" s="38"/>
      <c r="Z94" s="38"/>
    </row>
    <row r="95" ht="15.75" hidden="1" customHeight="1">
      <c r="A95" s="59" t="s">
        <v>883</v>
      </c>
      <c r="B95" s="56" t="s">
        <v>884</v>
      </c>
      <c r="C95" s="38" t="s">
        <v>702</v>
      </c>
      <c r="D95" s="38"/>
      <c r="E95" s="38"/>
      <c r="F95" s="38"/>
      <c r="G95" s="38"/>
      <c r="H95" s="38"/>
      <c r="I95" s="38"/>
      <c r="J95" s="38"/>
      <c r="K95" s="38"/>
      <c r="L95" s="38"/>
      <c r="M95" s="38"/>
      <c r="N95" s="38"/>
      <c r="O95" s="38"/>
      <c r="P95" s="38"/>
      <c r="Q95" s="38"/>
      <c r="R95" s="38"/>
      <c r="S95" s="38"/>
      <c r="T95" s="38"/>
      <c r="U95" s="38"/>
      <c r="V95" s="38"/>
      <c r="W95" s="38"/>
      <c r="X95" s="38"/>
      <c r="Y95" s="38"/>
      <c r="Z95" s="38"/>
    </row>
    <row r="96" ht="15.75" hidden="1" customHeight="1">
      <c r="A96" s="56" t="s">
        <v>885</v>
      </c>
      <c r="B96" s="56" t="s">
        <v>886</v>
      </c>
      <c r="C96" s="38" t="s">
        <v>702</v>
      </c>
      <c r="D96" s="38"/>
      <c r="E96" s="38"/>
      <c r="F96" s="38"/>
      <c r="G96" s="38"/>
      <c r="H96" s="38"/>
      <c r="I96" s="38"/>
      <c r="J96" s="38"/>
      <c r="K96" s="38"/>
      <c r="L96" s="38"/>
      <c r="M96" s="38"/>
      <c r="N96" s="38"/>
      <c r="O96" s="38"/>
      <c r="P96" s="38"/>
      <c r="Q96" s="38"/>
      <c r="R96" s="38"/>
      <c r="S96" s="38"/>
      <c r="T96" s="38"/>
      <c r="U96" s="38"/>
      <c r="V96" s="38"/>
      <c r="W96" s="38"/>
      <c r="X96" s="38"/>
      <c r="Y96" s="38"/>
      <c r="Z96" s="38"/>
    </row>
    <row r="97" ht="15.75" hidden="1" customHeight="1">
      <c r="A97" s="56" t="s">
        <v>887</v>
      </c>
      <c r="B97" s="56" t="s">
        <v>888</v>
      </c>
      <c r="C97" s="38" t="s">
        <v>702</v>
      </c>
      <c r="D97" s="38"/>
      <c r="E97" s="38"/>
      <c r="F97" s="38"/>
      <c r="G97" s="38"/>
      <c r="H97" s="38"/>
      <c r="I97" s="38"/>
      <c r="J97" s="38"/>
      <c r="K97" s="38"/>
      <c r="L97" s="38"/>
      <c r="M97" s="38"/>
      <c r="N97" s="38"/>
      <c r="O97" s="38"/>
      <c r="P97" s="38"/>
      <c r="Q97" s="38"/>
      <c r="R97" s="38"/>
      <c r="S97" s="38"/>
      <c r="T97" s="38"/>
      <c r="U97" s="38"/>
      <c r="V97" s="38"/>
      <c r="W97" s="38"/>
      <c r="X97" s="38"/>
      <c r="Y97" s="38"/>
      <c r="Z97" s="38"/>
    </row>
    <row r="98" ht="15.75" hidden="1" customHeight="1">
      <c r="A98" s="58" t="s">
        <v>889</v>
      </c>
      <c r="B98" s="58" t="s">
        <v>890</v>
      </c>
      <c r="C98" s="38" t="s">
        <v>702</v>
      </c>
      <c r="D98" s="38"/>
      <c r="E98" s="38"/>
      <c r="F98" s="38"/>
      <c r="G98" s="38"/>
      <c r="H98" s="38"/>
      <c r="I98" s="38"/>
      <c r="J98" s="38"/>
      <c r="K98" s="38"/>
      <c r="L98" s="38"/>
      <c r="M98" s="38"/>
      <c r="N98" s="38"/>
      <c r="O98" s="38"/>
      <c r="P98" s="38"/>
      <c r="Q98" s="38"/>
      <c r="R98" s="38"/>
      <c r="S98" s="38"/>
      <c r="T98" s="38"/>
      <c r="U98" s="38"/>
      <c r="V98" s="38"/>
      <c r="W98" s="38"/>
      <c r="X98" s="38"/>
      <c r="Y98" s="38"/>
      <c r="Z98" s="38"/>
    </row>
    <row r="99" ht="15.75" hidden="1" customHeight="1">
      <c r="A99" s="58" t="s">
        <v>891</v>
      </c>
      <c r="B99" s="58" t="s">
        <v>892</v>
      </c>
      <c r="C99" s="38" t="s">
        <v>702</v>
      </c>
      <c r="D99" s="38"/>
      <c r="E99" s="38"/>
      <c r="F99" s="38"/>
      <c r="G99" s="38"/>
      <c r="H99" s="38"/>
      <c r="I99" s="38"/>
      <c r="J99" s="38"/>
      <c r="K99" s="38"/>
      <c r="L99" s="38"/>
      <c r="M99" s="38"/>
      <c r="N99" s="38"/>
      <c r="O99" s="38"/>
      <c r="P99" s="38"/>
      <c r="Q99" s="38"/>
      <c r="R99" s="38"/>
      <c r="S99" s="38"/>
      <c r="T99" s="38"/>
      <c r="U99" s="38"/>
      <c r="V99" s="38"/>
      <c r="W99" s="38"/>
      <c r="X99" s="38"/>
      <c r="Y99" s="38"/>
      <c r="Z99" s="38"/>
    </row>
    <row r="100" ht="15.75" hidden="1" customHeight="1">
      <c r="A100" s="58" t="s">
        <v>893</v>
      </c>
      <c r="B100" s="58" t="s">
        <v>894</v>
      </c>
      <c r="C100" s="38" t="s">
        <v>702</v>
      </c>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hidden="1" customHeight="1">
      <c r="A101" s="55" t="s">
        <v>895</v>
      </c>
      <c r="B101" s="56" t="s">
        <v>896</v>
      </c>
      <c r="C101" s="38" t="s">
        <v>702</v>
      </c>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hidden="1" customHeight="1">
      <c r="A102" s="61" t="s">
        <v>897</v>
      </c>
      <c r="B102" s="62" t="s">
        <v>898</v>
      </c>
      <c r="C102" s="38" t="s">
        <v>702</v>
      </c>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hidden="1" customHeight="1">
      <c r="A103" s="55" t="s">
        <v>899</v>
      </c>
      <c r="B103" s="56" t="s">
        <v>900</v>
      </c>
      <c r="C103" s="38" t="s">
        <v>702</v>
      </c>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hidden="1" customHeight="1">
      <c r="A104" s="55" t="s">
        <v>901</v>
      </c>
      <c r="B104" s="56" t="s">
        <v>902</v>
      </c>
      <c r="C104" s="38" t="s">
        <v>702</v>
      </c>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hidden="1" customHeight="1">
      <c r="A105" s="55" t="s">
        <v>903</v>
      </c>
      <c r="B105" s="56" t="s">
        <v>904</v>
      </c>
      <c r="C105" s="38" t="s">
        <v>702</v>
      </c>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7"/>
      <c r="B106" s="37"/>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7"/>
      <c r="B107" s="37"/>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7"/>
      <c r="B108" s="37"/>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7"/>
      <c r="B109" s="37"/>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7"/>
      <c r="B110" s="37"/>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7"/>
      <c r="B111" s="37"/>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7"/>
      <c r="B112" s="37"/>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7"/>
      <c r="B113" s="37"/>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7"/>
      <c r="B114" s="37"/>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7"/>
      <c r="B115" s="37"/>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7"/>
      <c r="B116" s="37"/>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7"/>
      <c r="B117" s="37"/>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7"/>
      <c r="B118" s="37"/>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7"/>
      <c r="B119" s="37"/>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7"/>
      <c r="B120" s="37"/>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7"/>
      <c r="B121" s="37"/>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7"/>
      <c r="B122" s="37"/>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7"/>
      <c r="B123" s="37"/>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7"/>
      <c r="B124" s="37"/>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7"/>
      <c r="B125" s="37"/>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7"/>
      <c r="B126" s="37"/>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7"/>
      <c r="B127" s="37"/>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7"/>
      <c r="B128" s="37"/>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7"/>
      <c r="B129" s="37"/>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7"/>
      <c r="B130" s="37"/>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7"/>
      <c r="B131" s="37"/>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7"/>
      <c r="B132" s="37"/>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7"/>
      <c r="B133" s="37"/>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7"/>
      <c r="B134" s="37"/>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7"/>
      <c r="B135" s="37"/>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7"/>
      <c r="B136" s="37"/>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7"/>
      <c r="B137" s="37"/>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7"/>
      <c r="B138" s="37"/>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7"/>
      <c r="B139" s="37"/>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7"/>
      <c r="B140" s="37"/>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7"/>
      <c r="B141" s="37"/>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7"/>
      <c r="B142" s="37"/>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7"/>
      <c r="B143" s="37"/>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7"/>
      <c r="B144" s="37"/>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7"/>
      <c r="B145" s="37"/>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7"/>
      <c r="B146" s="37"/>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7"/>
      <c r="B147" s="37"/>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7"/>
      <c r="B148" s="37"/>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7"/>
      <c r="B149" s="37"/>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7"/>
      <c r="B150" s="37"/>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7"/>
      <c r="B151" s="37"/>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7"/>
      <c r="B152" s="37"/>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7"/>
      <c r="B153" s="37"/>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7"/>
      <c r="B154" s="37"/>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7"/>
      <c r="B155" s="37"/>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7"/>
      <c r="B156" s="37"/>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7"/>
      <c r="B157" s="37"/>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7"/>
      <c r="B158" s="37"/>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7"/>
      <c r="B159" s="37"/>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7"/>
      <c r="B160" s="37"/>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7"/>
      <c r="B161" s="37"/>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7"/>
      <c r="B162" s="37"/>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7"/>
      <c r="B163" s="37"/>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7"/>
      <c r="B164" s="37"/>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7"/>
      <c r="B165" s="37"/>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7"/>
      <c r="B166" s="37"/>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7"/>
      <c r="B167" s="37"/>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7"/>
      <c r="B168" s="37"/>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7"/>
      <c r="B169" s="37"/>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7"/>
      <c r="B170" s="37"/>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7"/>
      <c r="B171" s="37"/>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7"/>
      <c r="B172" s="37"/>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7"/>
      <c r="B173" s="37"/>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7"/>
      <c r="B174" s="37"/>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7"/>
      <c r="B175" s="37"/>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7"/>
      <c r="B176" s="37"/>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7"/>
      <c r="B177" s="37"/>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7"/>
      <c r="B178" s="37"/>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7"/>
      <c r="B179" s="37"/>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7"/>
      <c r="B180" s="37"/>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7"/>
      <c r="B181" s="37"/>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7"/>
      <c r="B182" s="37"/>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7"/>
      <c r="B183" s="37"/>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7"/>
      <c r="B184" s="37"/>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7"/>
      <c r="B185" s="37"/>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7"/>
      <c r="B186" s="37"/>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7"/>
      <c r="B187" s="37"/>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7"/>
      <c r="B188" s="37"/>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7"/>
      <c r="B189" s="37"/>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7"/>
      <c r="B190" s="37"/>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7"/>
      <c r="B191" s="37"/>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7"/>
      <c r="B192" s="37"/>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7"/>
      <c r="B193" s="37"/>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7"/>
      <c r="B194" s="37"/>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7"/>
      <c r="B195" s="37"/>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7"/>
      <c r="B196" s="37"/>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7"/>
      <c r="B197" s="37"/>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7"/>
      <c r="B198" s="37"/>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7"/>
      <c r="B199" s="37"/>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7"/>
      <c r="B200" s="37"/>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7"/>
      <c r="B201" s="37"/>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7"/>
      <c r="B202" s="37"/>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7"/>
      <c r="B203" s="37"/>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7"/>
      <c r="B204" s="37"/>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7"/>
      <c r="B205" s="37"/>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7"/>
      <c r="B206" s="37"/>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7"/>
      <c r="B207" s="37"/>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7"/>
      <c r="B208" s="37"/>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7"/>
      <c r="B209" s="37"/>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7"/>
      <c r="B210" s="37"/>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7"/>
      <c r="B211" s="37"/>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7"/>
      <c r="B212" s="37"/>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7"/>
      <c r="B213" s="37"/>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7"/>
      <c r="B214" s="37"/>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7"/>
      <c r="B215" s="37"/>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7"/>
      <c r="B216" s="37"/>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7"/>
      <c r="B217" s="37"/>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7"/>
      <c r="B218" s="37"/>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7"/>
      <c r="B219" s="37"/>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7"/>
      <c r="B220" s="37"/>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7"/>
      <c r="B221" s="37"/>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7"/>
      <c r="B222" s="37"/>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7"/>
      <c r="B223" s="37"/>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7"/>
      <c r="B224" s="37"/>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7"/>
      <c r="B225" s="37"/>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7"/>
      <c r="B226" s="37"/>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7"/>
      <c r="B227" s="37"/>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7"/>
      <c r="B228" s="37"/>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7"/>
      <c r="B229" s="37"/>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7"/>
      <c r="B230" s="37"/>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7"/>
      <c r="B231" s="37"/>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37"/>
      <c r="B232" s="37"/>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7"/>
      <c r="B233" s="37"/>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7"/>
      <c r="B234" s="37"/>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7"/>
      <c r="B235" s="37"/>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37"/>
      <c r="B236" s="37"/>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37"/>
      <c r="B237" s="37"/>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37"/>
      <c r="B238" s="37"/>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7"/>
      <c r="B239" s="37"/>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37"/>
      <c r="B240" s="37"/>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37"/>
      <c r="B241" s="37"/>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37"/>
      <c r="B242" s="37"/>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7"/>
      <c r="B243" s="37"/>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37"/>
      <c r="B244" s="37"/>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37"/>
      <c r="B245" s="37"/>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7"/>
      <c r="B246" s="37"/>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7"/>
      <c r="B247" s="37"/>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7"/>
      <c r="B248" s="37"/>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7"/>
      <c r="B249" s="37"/>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7"/>
      <c r="B250" s="37"/>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7"/>
      <c r="B251" s="37"/>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7"/>
      <c r="B252" s="37"/>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7"/>
      <c r="B253" s="37"/>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7"/>
      <c r="B254" s="37"/>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7"/>
      <c r="B255" s="37"/>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7"/>
      <c r="B256" s="37"/>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37"/>
      <c r="B257" s="37"/>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37"/>
      <c r="B258" s="37"/>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37"/>
      <c r="B259" s="37"/>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37"/>
      <c r="B260" s="37"/>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37"/>
      <c r="B261" s="37"/>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37"/>
      <c r="B262" s="37"/>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37"/>
      <c r="B263" s="37"/>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37"/>
      <c r="B264" s="37"/>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37"/>
      <c r="B265" s="37"/>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37"/>
      <c r="B266" s="37"/>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37"/>
      <c r="B267" s="37"/>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37"/>
      <c r="B268" s="37"/>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37"/>
      <c r="B269" s="37"/>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37"/>
      <c r="B270" s="37"/>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37"/>
      <c r="B271" s="37"/>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37"/>
      <c r="B272" s="37"/>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37"/>
      <c r="B273" s="37"/>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37"/>
      <c r="B274" s="37"/>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37"/>
      <c r="B275" s="37"/>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37"/>
      <c r="B276" s="37"/>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37"/>
      <c r="B277" s="37"/>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37"/>
      <c r="B278" s="37"/>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37"/>
      <c r="B279" s="37"/>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37"/>
      <c r="B280" s="37"/>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37"/>
      <c r="B281" s="37"/>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37"/>
      <c r="B282" s="37"/>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37"/>
      <c r="B283" s="37"/>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37"/>
      <c r="B284" s="37"/>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37"/>
      <c r="B285" s="37"/>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37"/>
      <c r="B286" s="37"/>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37"/>
      <c r="B287" s="37"/>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37"/>
      <c r="B288" s="37"/>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37"/>
      <c r="B289" s="37"/>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37"/>
      <c r="B290" s="37"/>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37"/>
      <c r="B291" s="37"/>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37"/>
      <c r="B292" s="37"/>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37"/>
      <c r="B293" s="37"/>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37"/>
      <c r="B294" s="37"/>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37"/>
      <c r="B295" s="37"/>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37"/>
      <c r="B296" s="37"/>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37"/>
      <c r="B297" s="37"/>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37"/>
      <c r="B298" s="37"/>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37"/>
      <c r="B299" s="37"/>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37"/>
      <c r="B300" s="37"/>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37"/>
      <c r="B301" s="37"/>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37"/>
      <c r="B302" s="37"/>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37"/>
      <c r="B303" s="37"/>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37"/>
      <c r="B304" s="37"/>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37"/>
      <c r="B305" s="37"/>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05">
    <filterColumn colId="1">
      <colorFilter dxfId="1"/>
    </filterColumn>
    <sortState ref="A1:D105">
      <sortCondition descending="1" sortBy="cellColor" ref="B1:B105" dxfId="1"/>
    </sortState>
  </autoFilter>
  <conditionalFormatting sqref="B1:B92 B94:B1000">
    <cfRule type="cellIs" dxfId="2" priority="1" operator="equal">
      <formula>"General"</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6.0"/>
    <col customWidth="1" min="5" max="5" width="29.43"/>
    <col customWidth="1" min="6" max="6" width="12.71"/>
    <col customWidth="1" min="7" max="7" width="29.0"/>
    <col customWidth="1" min="8" max="8" width="28.0"/>
    <col customWidth="1" min="9" max="9" width="38.86"/>
    <col customWidth="1" min="10" max="10" width="22.29"/>
    <col customWidth="1" min="11" max="11" width="23.43"/>
    <col customWidth="1" min="12" max="12" width="22.29"/>
    <col customWidth="1" min="13" max="16" width="16.0"/>
    <col customWidth="1" min="17" max="17" width="30.86"/>
    <col customWidth="1" min="18" max="20" width="16.0"/>
    <col customWidth="1" min="21" max="21" width="20.71"/>
    <col customWidth="1" min="22" max="23" width="16.0"/>
    <col customWidth="1" min="24" max="24" width="44.71"/>
    <col customWidth="1" min="25" max="26" width="16.0"/>
    <col customWidth="1" min="27" max="27" width="20.14"/>
    <col customWidth="1" min="28" max="44" width="16.0"/>
    <col customWidth="1" hidden="1" min="45" max="45" width="16.0"/>
  </cols>
  <sheetData>
    <row r="1" ht="15.75" customHeight="1">
      <c r="A1" s="63" t="s">
        <v>905</v>
      </c>
      <c r="B1" s="64" t="s">
        <v>906</v>
      </c>
      <c r="C1" s="64" t="s">
        <v>907</v>
      </c>
      <c r="D1" s="64" t="s">
        <v>908</v>
      </c>
      <c r="E1" s="65" t="s">
        <v>909</v>
      </c>
      <c r="F1" s="66" t="s">
        <v>910</v>
      </c>
      <c r="G1" s="66" t="s">
        <v>911</v>
      </c>
      <c r="H1" s="66" t="s">
        <v>151</v>
      </c>
      <c r="I1" s="67" t="s">
        <v>912</v>
      </c>
      <c r="J1" s="68" t="s">
        <v>913</v>
      </c>
      <c r="K1" s="68" t="s">
        <v>914</v>
      </c>
      <c r="L1" s="68" t="s">
        <v>915</v>
      </c>
      <c r="M1" s="69" t="s">
        <v>916</v>
      </c>
      <c r="N1" s="69" t="s">
        <v>917</v>
      </c>
      <c r="O1" s="68" t="s">
        <v>22</v>
      </c>
      <c r="P1" s="68" t="s">
        <v>918</v>
      </c>
      <c r="Q1" s="70" t="s">
        <v>919</v>
      </c>
      <c r="R1" s="68" t="s">
        <v>920</v>
      </c>
      <c r="S1" s="68" t="s">
        <v>921</v>
      </c>
      <c r="T1" s="71" t="s">
        <v>922</v>
      </c>
      <c r="U1" s="72" t="s">
        <v>923</v>
      </c>
      <c r="V1" s="73" t="s">
        <v>924</v>
      </c>
      <c r="W1" s="68" t="s">
        <v>925</v>
      </c>
      <c r="X1" s="68" t="s">
        <v>926</v>
      </c>
      <c r="Y1" s="68" t="s">
        <v>927</v>
      </c>
      <c r="Z1" s="68" t="s">
        <v>928</v>
      </c>
      <c r="AA1" s="68" t="s">
        <v>929</v>
      </c>
      <c r="AB1" s="68" t="s">
        <v>930</v>
      </c>
      <c r="AC1" s="68" t="s">
        <v>931</v>
      </c>
      <c r="AD1" s="68" t="s">
        <v>932</v>
      </c>
      <c r="AE1" s="68" t="s">
        <v>933</v>
      </c>
      <c r="AF1" s="68" t="s">
        <v>934</v>
      </c>
      <c r="AG1" s="68" t="s">
        <v>935</v>
      </c>
      <c r="AH1" s="68" t="s">
        <v>936</v>
      </c>
      <c r="AI1" s="68" t="s">
        <v>937</v>
      </c>
      <c r="AJ1" s="68" t="s">
        <v>938</v>
      </c>
      <c r="AK1" s="74" t="s">
        <v>939</v>
      </c>
      <c r="AL1" s="68" t="s">
        <v>940</v>
      </c>
      <c r="AM1" s="68" t="s">
        <v>941</v>
      </c>
      <c r="AN1" s="68" t="s">
        <v>942</v>
      </c>
      <c r="AO1" s="70" t="s">
        <v>943</v>
      </c>
      <c r="AP1" s="70" t="s">
        <v>944</v>
      </c>
      <c r="AQ1" s="75"/>
      <c r="AR1" s="75"/>
      <c r="AS1" s="76" t="s">
        <v>297</v>
      </c>
    </row>
    <row r="2" ht="15.75" customHeight="1">
      <c r="A2" s="77"/>
      <c r="B2" s="77"/>
      <c r="C2" s="77"/>
      <c r="D2" s="77"/>
      <c r="E2" s="77"/>
      <c r="F2" s="77" t="s">
        <v>945</v>
      </c>
      <c r="G2" s="77" t="s">
        <v>946</v>
      </c>
      <c r="H2" s="77" t="str">
        <f t="shared" ref="H2:H16" si="1">if(G2="", "", F2&amp;"_"&amp;G2)</f>
        <v>BART001_Fuel_Use</v>
      </c>
      <c r="I2" s="78" t="str">
        <f t="shared" ref="I2:I66" si="2">F2&amp;"_"&amp;if(J2="", if(K2="", L2,K2),J2)</f>
        <v>BART001_Fuel use</v>
      </c>
      <c r="J2" s="77" t="s">
        <v>947</v>
      </c>
      <c r="K2" s="77"/>
      <c r="L2" s="77"/>
      <c r="M2" s="77"/>
      <c r="N2" s="77"/>
      <c r="O2" s="77" t="s">
        <v>948</v>
      </c>
      <c r="P2" s="77" t="s">
        <v>949</v>
      </c>
      <c r="Q2" s="77"/>
      <c r="R2" s="77"/>
      <c r="S2" s="77"/>
      <c r="T2" s="77"/>
      <c r="U2" s="79"/>
      <c r="V2" s="79"/>
      <c r="W2" s="79"/>
      <c r="X2" s="77"/>
      <c r="Y2" s="79"/>
      <c r="Z2" s="79"/>
      <c r="AA2" s="79"/>
      <c r="AB2" s="79"/>
      <c r="AC2" s="79"/>
      <c r="AD2" s="79"/>
      <c r="AE2" s="79"/>
      <c r="AF2" s="77"/>
      <c r="AG2" s="77"/>
      <c r="AH2" s="77"/>
      <c r="AI2" s="77"/>
      <c r="AJ2" s="77"/>
      <c r="AK2" s="77"/>
      <c r="AL2" s="77"/>
      <c r="AM2" s="77"/>
      <c r="AN2" s="77"/>
      <c r="AO2" s="77"/>
      <c r="AP2" s="77"/>
      <c r="AQ2" s="49"/>
      <c r="AR2" s="49"/>
      <c r="AS2" s="49"/>
    </row>
    <row r="3" ht="15.75" customHeight="1">
      <c r="A3" s="80"/>
      <c r="B3" s="80" t="s">
        <v>950</v>
      </c>
      <c r="C3" s="80"/>
      <c r="D3" s="80" t="s">
        <v>951</v>
      </c>
      <c r="E3" s="80" t="s">
        <v>952</v>
      </c>
      <c r="F3" s="80" t="s">
        <v>953</v>
      </c>
      <c r="G3" s="80" t="s">
        <v>954</v>
      </c>
      <c r="H3" s="80" t="str">
        <f t="shared" si="1"/>
        <v>BART001.1_Fuel_Purchase</v>
      </c>
      <c r="I3" s="78" t="str">
        <f t="shared" si="2"/>
        <v>BART001.1_Purchase of fuels for end use</v>
      </c>
      <c r="J3" s="80"/>
      <c r="K3" s="80" t="s">
        <v>955</v>
      </c>
      <c r="L3" s="80"/>
      <c r="M3" s="80"/>
      <c r="N3" s="80" t="s">
        <v>956</v>
      </c>
      <c r="O3" s="80" t="s">
        <v>948</v>
      </c>
      <c r="P3" s="80" t="s">
        <v>957</v>
      </c>
      <c r="Q3" s="80"/>
      <c r="R3" s="80" t="s">
        <v>958</v>
      </c>
      <c r="S3" s="80" t="s">
        <v>959</v>
      </c>
      <c r="T3" s="80" t="s">
        <v>960</v>
      </c>
      <c r="U3" s="80" t="s">
        <v>961</v>
      </c>
      <c r="V3" s="81" t="s">
        <v>14</v>
      </c>
      <c r="W3" s="81" t="s">
        <v>962</v>
      </c>
      <c r="X3" s="80" t="s">
        <v>963</v>
      </c>
      <c r="Y3" s="82" t="s">
        <v>948</v>
      </c>
      <c r="Z3" s="81"/>
      <c r="AA3" s="81"/>
      <c r="AB3" s="81"/>
      <c r="AC3" s="81"/>
      <c r="AD3" s="81"/>
      <c r="AE3" s="81"/>
      <c r="AF3" s="80" t="s">
        <v>964</v>
      </c>
      <c r="AG3" s="80" t="s">
        <v>965</v>
      </c>
      <c r="AH3" s="80"/>
      <c r="AI3" s="80"/>
      <c r="AJ3" s="80"/>
      <c r="AK3" s="80"/>
      <c r="AL3" s="80"/>
      <c r="AM3" s="80"/>
      <c r="AN3" s="80"/>
      <c r="AO3" s="80"/>
      <c r="AP3" s="80"/>
      <c r="AQ3" s="83"/>
      <c r="AR3" s="83"/>
      <c r="AS3" s="83" t="s">
        <v>303</v>
      </c>
    </row>
    <row r="4" ht="15.75" customHeight="1">
      <c r="A4" s="80"/>
      <c r="B4" s="80" t="s">
        <v>950</v>
      </c>
      <c r="C4" s="80"/>
      <c r="D4" s="80" t="s">
        <v>951</v>
      </c>
      <c r="E4" s="80" t="s">
        <v>966</v>
      </c>
      <c r="F4" s="80" t="s">
        <v>967</v>
      </c>
      <c r="G4" s="80" t="s">
        <v>968</v>
      </c>
      <c r="H4" s="80" t="str">
        <f t="shared" si="1"/>
        <v>BART001.2_Fuel_Consumption</v>
      </c>
      <c r="I4" s="78" t="str">
        <f t="shared" si="2"/>
        <v>BART001.2_Consumption of fuels</v>
      </c>
      <c r="J4" s="80"/>
      <c r="K4" s="80" t="s">
        <v>969</v>
      </c>
      <c r="L4" s="80"/>
      <c r="M4" s="80"/>
      <c r="N4" s="80" t="s">
        <v>956</v>
      </c>
      <c r="O4" s="80" t="s">
        <v>948</v>
      </c>
      <c r="P4" s="80" t="s">
        <v>970</v>
      </c>
      <c r="Q4" s="80"/>
      <c r="R4" s="80" t="s">
        <v>971</v>
      </c>
      <c r="S4" s="80" t="s">
        <v>959</v>
      </c>
      <c r="T4" s="80" t="s">
        <v>972</v>
      </c>
      <c r="U4" s="80" t="s">
        <v>961</v>
      </c>
      <c r="V4" s="81" t="s">
        <v>14</v>
      </c>
      <c r="W4" s="81" t="s">
        <v>962</v>
      </c>
      <c r="X4" s="80" t="s">
        <v>973</v>
      </c>
      <c r="Y4" s="81" t="s">
        <v>948</v>
      </c>
      <c r="Z4" s="81" t="s">
        <v>974</v>
      </c>
      <c r="AA4" s="80" t="s">
        <v>975</v>
      </c>
      <c r="AB4" s="81"/>
      <c r="AC4" s="81"/>
      <c r="AD4" s="81"/>
      <c r="AE4" s="81"/>
      <c r="AF4" s="80" t="s">
        <v>964</v>
      </c>
      <c r="AG4" s="80" t="s">
        <v>965</v>
      </c>
      <c r="AH4" s="80"/>
      <c r="AI4" s="80"/>
      <c r="AJ4" s="80"/>
      <c r="AK4" s="80"/>
      <c r="AL4" s="80"/>
      <c r="AM4" s="80"/>
      <c r="AN4" s="80"/>
      <c r="AO4" s="80"/>
      <c r="AP4" s="80"/>
      <c r="AQ4" s="83"/>
      <c r="AR4" s="83"/>
      <c r="AS4" s="83" t="s">
        <v>303</v>
      </c>
    </row>
    <row r="5" ht="15.75" customHeight="1">
      <c r="A5" s="80"/>
      <c r="B5" s="80" t="s">
        <v>950</v>
      </c>
      <c r="C5" s="80"/>
      <c r="D5" s="80" t="s">
        <v>951</v>
      </c>
      <c r="E5" s="80"/>
      <c r="F5" s="80" t="s">
        <v>976</v>
      </c>
      <c r="G5" s="80" t="s">
        <v>968</v>
      </c>
      <c r="H5" s="80" t="str">
        <f t="shared" si="1"/>
        <v>BART001.2.a_Fuel_Consumption</v>
      </c>
      <c r="I5" s="78" t="str">
        <f t="shared" si="2"/>
        <v>BART001.2.a_Consumption of fuels measured by flow rate</v>
      </c>
      <c r="J5" s="80"/>
      <c r="K5" s="80"/>
      <c r="L5" s="80" t="s">
        <v>977</v>
      </c>
      <c r="M5" s="80"/>
      <c r="N5" s="81"/>
      <c r="O5" s="80" t="s">
        <v>948</v>
      </c>
      <c r="P5" s="80" t="s">
        <v>970</v>
      </c>
      <c r="Q5" s="80"/>
      <c r="R5" s="80" t="str">
        <f t="shared" ref="R5:R6" si="3">O5&amp;" "&amp;P5</f>
        <v>Fuel Consumption</v>
      </c>
      <c r="S5" s="80" t="s">
        <v>978</v>
      </c>
      <c r="T5" s="80" t="str">
        <f t="shared" ref="T5:T6" si="4">S5&amp;" ("&amp;R5&amp;")"</f>
        <v>Fuel Flow Rate (Fuel Consumption)</v>
      </c>
      <c r="U5" s="80" t="s">
        <v>961</v>
      </c>
      <c r="V5" s="81" t="s">
        <v>15</v>
      </c>
      <c r="W5" s="81" t="s">
        <v>962</v>
      </c>
      <c r="X5" s="80" t="s">
        <v>973</v>
      </c>
      <c r="Y5" s="81" t="s">
        <v>948</v>
      </c>
      <c r="Z5" s="81"/>
      <c r="AA5" s="81"/>
      <c r="AB5" s="81"/>
      <c r="AC5" s="81"/>
      <c r="AD5" s="81"/>
      <c r="AE5" s="81"/>
      <c r="AF5" s="81"/>
      <c r="AG5" s="81"/>
      <c r="AH5" s="81"/>
      <c r="AI5" s="81"/>
      <c r="AJ5" s="81"/>
      <c r="AK5" s="81"/>
      <c r="AL5" s="81"/>
      <c r="AM5" s="81"/>
      <c r="AN5" s="81"/>
      <c r="AO5" s="81"/>
      <c r="AP5" s="81"/>
      <c r="AQ5" s="84"/>
      <c r="AR5" s="84"/>
      <c r="AS5" s="84"/>
    </row>
    <row r="6" ht="15.75" customHeight="1">
      <c r="A6" s="80"/>
      <c r="B6" s="80" t="s">
        <v>950</v>
      </c>
      <c r="C6" s="80"/>
      <c r="D6" s="80" t="s">
        <v>951</v>
      </c>
      <c r="E6" s="80"/>
      <c r="F6" s="80" t="s">
        <v>979</v>
      </c>
      <c r="G6" s="80" t="s">
        <v>968</v>
      </c>
      <c r="H6" s="80" t="str">
        <f t="shared" si="1"/>
        <v>BART001.2.b_Fuel_Consumption</v>
      </c>
      <c r="I6" s="78" t="str">
        <f t="shared" si="2"/>
        <v>BART001.2.b_Consumption of fuels measured by fuel composition percentage</v>
      </c>
      <c r="J6" s="80"/>
      <c r="K6" s="80"/>
      <c r="L6" s="80" t="s">
        <v>980</v>
      </c>
      <c r="M6" s="80"/>
      <c r="N6" s="81"/>
      <c r="O6" s="80" t="s">
        <v>948</v>
      </c>
      <c r="P6" s="80" t="s">
        <v>970</v>
      </c>
      <c r="Q6" s="80"/>
      <c r="R6" s="80" t="str">
        <f t="shared" si="3"/>
        <v>Fuel Consumption</v>
      </c>
      <c r="S6" s="80" t="s">
        <v>981</v>
      </c>
      <c r="T6" s="80" t="str">
        <f t="shared" si="4"/>
        <v>Fuel Percentage Composition (Fuel Consumption)</v>
      </c>
      <c r="U6" s="80" t="s">
        <v>961</v>
      </c>
      <c r="V6" s="81" t="s">
        <v>15</v>
      </c>
      <c r="W6" s="81" t="s">
        <v>962</v>
      </c>
      <c r="X6" s="80" t="s">
        <v>973</v>
      </c>
      <c r="Y6" s="81" t="s">
        <v>948</v>
      </c>
      <c r="Z6" s="81"/>
      <c r="AA6" s="81"/>
      <c r="AB6" s="81"/>
      <c r="AC6" s="81"/>
      <c r="AD6" s="81"/>
      <c r="AE6" s="81"/>
      <c r="AF6" s="81"/>
      <c r="AG6" s="81"/>
      <c r="AH6" s="81"/>
      <c r="AI6" s="81"/>
      <c r="AJ6" s="81"/>
      <c r="AK6" s="81"/>
      <c r="AL6" s="81"/>
      <c r="AM6" s="81"/>
      <c r="AN6" s="81"/>
      <c r="AO6" s="81"/>
      <c r="AP6" s="81"/>
      <c r="AQ6" s="84"/>
      <c r="AR6" s="84"/>
      <c r="AS6" s="84"/>
    </row>
    <row r="7" ht="15.75" customHeight="1">
      <c r="A7" s="80"/>
      <c r="B7" s="80" t="s">
        <v>950</v>
      </c>
      <c r="C7" s="80"/>
      <c r="D7" s="80" t="s">
        <v>951</v>
      </c>
      <c r="E7" s="80" t="s">
        <v>982</v>
      </c>
      <c r="F7" s="80" t="s">
        <v>983</v>
      </c>
      <c r="G7" s="80" t="s">
        <v>984</v>
      </c>
      <c r="H7" s="80" t="str">
        <f t="shared" si="1"/>
        <v>BART001.3_Fuel_Inventory</v>
      </c>
      <c r="I7" s="78" t="str">
        <f t="shared" si="2"/>
        <v>BART001.3_Inventory of fuels for end use</v>
      </c>
      <c r="J7" s="80"/>
      <c r="K7" s="80" t="s">
        <v>985</v>
      </c>
      <c r="L7" s="80"/>
      <c r="M7" s="80"/>
      <c r="N7" s="80" t="s">
        <v>956</v>
      </c>
      <c r="O7" s="80" t="s">
        <v>948</v>
      </c>
      <c r="P7" s="80" t="s">
        <v>986</v>
      </c>
      <c r="Q7" s="80"/>
      <c r="R7" s="80" t="s">
        <v>987</v>
      </c>
      <c r="S7" s="80" t="s">
        <v>959</v>
      </c>
      <c r="T7" s="80" t="s">
        <v>988</v>
      </c>
      <c r="U7" s="81" t="s">
        <v>989</v>
      </c>
      <c r="V7" s="81" t="s">
        <v>15</v>
      </c>
      <c r="W7" s="81" t="s">
        <v>962</v>
      </c>
      <c r="X7" s="80" t="s">
        <v>990</v>
      </c>
      <c r="Y7" s="85" t="s">
        <v>948</v>
      </c>
      <c r="Z7" s="81"/>
      <c r="AA7" s="81"/>
      <c r="AB7" s="81"/>
      <c r="AC7" s="81"/>
      <c r="AD7" s="81"/>
      <c r="AE7" s="81"/>
      <c r="AF7" s="80" t="s">
        <v>964</v>
      </c>
      <c r="AG7" s="80" t="s">
        <v>965</v>
      </c>
      <c r="AH7" s="80"/>
      <c r="AI7" s="80"/>
      <c r="AJ7" s="80"/>
      <c r="AK7" s="80"/>
      <c r="AL7" s="80"/>
      <c r="AM7" s="80"/>
      <c r="AN7" s="80"/>
      <c r="AO7" s="80"/>
      <c r="AP7" s="80"/>
      <c r="AQ7" s="83"/>
      <c r="AR7" s="83"/>
      <c r="AS7" s="83" t="s">
        <v>303</v>
      </c>
    </row>
    <row r="8" ht="15.75" customHeight="1">
      <c r="A8" s="80"/>
      <c r="B8" s="80" t="s">
        <v>950</v>
      </c>
      <c r="C8" s="80"/>
      <c r="D8" s="80" t="s">
        <v>951</v>
      </c>
      <c r="E8" s="80" t="s">
        <v>991</v>
      </c>
      <c r="F8" s="80" t="s">
        <v>992</v>
      </c>
      <c r="G8" s="80" t="s">
        <v>993</v>
      </c>
      <c r="H8" s="80" t="str">
        <f t="shared" si="1"/>
        <v>BART001.4_Fuel_Transport</v>
      </c>
      <c r="I8" s="78" t="str">
        <f t="shared" si="2"/>
        <v>BART001.4_Transport of fuels for end use</v>
      </c>
      <c r="J8" s="80"/>
      <c r="K8" s="80" t="s">
        <v>994</v>
      </c>
      <c r="L8" s="80"/>
      <c r="M8" s="80"/>
      <c r="N8" s="80" t="s">
        <v>956</v>
      </c>
      <c r="O8" s="80" t="s">
        <v>948</v>
      </c>
      <c r="P8" s="80" t="s">
        <v>146</v>
      </c>
      <c r="Q8" s="80"/>
      <c r="R8" s="80" t="s">
        <v>995</v>
      </c>
      <c r="S8" s="80" t="s">
        <v>959</v>
      </c>
      <c r="T8" s="80" t="s">
        <v>996</v>
      </c>
      <c r="U8" s="81" t="s">
        <v>997</v>
      </c>
      <c r="V8" s="81" t="s">
        <v>14</v>
      </c>
      <c r="W8" s="81" t="s">
        <v>962</v>
      </c>
      <c r="X8" s="80" t="s">
        <v>998</v>
      </c>
      <c r="Y8" s="85" t="s">
        <v>948</v>
      </c>
      <c r="Z8" s="81"/>
      <c r="AA8" s="81"/>
      <c r="AB8" s="81"/>
      <c r="AC8" s="81"/>
      <c r="AD8" s="81"/>
      <c r="AE8" s="81"/>
      <c r="AF8" s="80" t="s">
        <v>964</v>
      </c>
      <c r="AG8" s="80" t="s">
        <v>965</v>
      </c>
      <c r="AH8" s="80"/>
      <c r="AI8" s="80"/>
      <c r="AJ8" s="80"/>
      <c r="AK8" s="80"/>
      <c r="AL8" s="80"/>
      <c r="AM8" s="80"/>
      <c r="AN8" s="80"/>
      <c r="AO8" s="80"/>
      <c r="AP8" s="80"/>
      <c r="AQ8" s="83"/>
      <c r="AR8" s="83"/>
      <c r="AS8" s="83" t="s">
        <v>303</v>
      </c>
    </row>
    <row r="9" ht="15.75" customHeight="1">
      <c r="A9" s="80"/>
      <c r="B9" s="80" t="s">
        <v>950</v>
      </c>
      <c r="C9" s="80"/>
      <c r="D9" s="80" t="s">
        <v>951</v>
      </c>
      <c r="E9" s="80" t="s">
        <v>999</v>
      </c>
      <c r="F9" s="80" t="s">
        <v>1000</v>
      </c>
      <c r="G9" s="80" t="s">
        <v>1001</v>
      </c>
      <c r="H9" s="80" t="str">
        <f t="shared" si="1"/>
        <v>BART001.5_Fuel_Production</v>
      </c>
      <c r="I9" s="78" t="str">
        <f t="shared" si="2"/>
        <v>BART001.5_Production of fuels for end use</v>
      </c>
      <c r="J9" s="80"/>
      <c r="K9" s="80" t="s">
        <v>1002</v>
      </c>
      <c r="L9" s="80"/>
      <c r="M9" s="80"/>
      <c r="N9" s="80" t="s">
        <v>1003</v>
      </c>
      <c r="O9" s="80" t="s">
        <v>948</v>
      </c>
      <c r="P9" s="80" t="s">
        <v>1004</v>
      </c>
      <c r="Q9" s="80"/>
      <c r="R9" s="80" t="s">
        <v>1005</v>
      </c>
      <c r="S9" s="80" t="s">
        <v>959</v>
      </c>
      <c r="T9" s="80" t="s">
        <v>1006</v>
      </c>
      <c r="U9" s="81" t="s">
        <v>989</v>
      </c>
      <c r="V9" s="81" t="s">
        <v>14</v>
      </c>
      <c r="W9" s="81" t="s">
        <v>962</v>
      </c>
      <c r="X9" s="80" t="s">
        <v>1007</v>
      </c>
      <c r="Y9" s="85" t="s">
        <v>948</v>
      </c>
      <c r="Z9" s="81"/>
      <c r="AA9" s="81"/>
      <c r="AB9" s="81"/>
      <c r="AC9" s="81"/>
      <c r="AD9" s="81"/>
      <c r="AE9" s="81"/>
      <c r="AF9" s="80" t="s">
        <v>964</v>
      </c>
      <c r="AG9" s="80" t="s">
        <v>965</v>
      </c>
      <c r="AH9" s="80"/>
      <c r="AI9" s="80"/>
      <c r="AJ9" s="80"/>
      <c r="AK9" s="80"/>
      <c r="AL9" s="80"/>
      <c r="AM9" s="80"/>
      <c r="AN9" s="80"/>
      <c r="AO9" s="80"/>
      <c r="AP9" s="80"/>
      <c r="AQ9" s="83"/>
      <c r="AR9" s="83"/>
      <c r="AS9" s="83" t="s">
        <v>303</v>
      </c>
    </row>
    <row r="10" ht="15.75" customHeight="1">
      <c r="A10" s="77"/>
      <c r="B10" s="77" t="s">
        <v>950</v>
      </c>
      <c r="C10" s="77"/>
      <c r="D10" s="77" t="s">
        <v>951</v>
      </c>
      <c r="E10" s="77" t="s">
        <v>1008</v>
      </c>
      <c r="F10" s="77" t="s">
        <v>1009</v>
      </c>
      <c r="G10" s="77" t="s">
        <v>1010</v>
      </c>
      <c r="H10" s="77" t="str">
        <f t="shared" si="1"/>
        <v>BART002_Vehicle_Run</v>
      </c>
      <c r="I10" s="78" t="str">
        <f t="shared" si="2"/>
        <v>BART002_Running of vehicles</v>
      </c>
      <c r="J10" s="77" t="s">
        <v>1011</v>
      </c>
      <c r="K10" s="77"/>
      <c r="L10" s="77"/>
      <c r="M10" s="77"/>
      <c r="N10" s="77" t="s">
        <v>1012</v>
      </c>
      <c r="O10" s="77" t="s">
        <v>148</v>
      </c>
      <c r="P10" s="77" t="s">
        <v>1013</v>
      </c>
      <c r="Q10" s="77"/>
      <c r="R10" s="77"/>
      <c r="S10" s="77"/>
      <c r="T10" s="77"/>
      <c r="U10" s="79"/>
      <c r="V10" s="79"/>
      <c r="W10" s="79"/>
      <c r="X10" s="77"/>
      <c r="Y10" s="86"/>
      <c r="Z10" s="79"/>
      <c r="AA10" s="77"/>
      <c r="AB10" s="79"/>
      <c r="AC10" s="79"/>
      <c r="AD10" s="77"/>
      <c r="AE10" s="79"/>
      <c r="AF10" s="77"/>
      <c r="AG10" s="77"/>
      <c r="AH10" s="77"/>
      <c r="AI10" s="77"/>
      <c r="AJ10" s="77"/>
      <c r="AK10" s="77"/>
      <c r="AL10" s="77"/>
      <c r="AM10" s="77"/>
      <c r="AN10" s="77"/>
      <c r="AO10" s="77"/>
      <c r="AP10" s="77"/>
      <c r="AQ10" s="49"/>
      <c r="AR10" s="49"/>
      <c r="AS10" s="49" t="s">
        <v>310</v>
      </c>
    </row>
    <row r="11" ht="15.75" customHeight="1">
      <c r="A11" s="80"/>
      <c r="B11" s="80" t="s">
        <v>1014</v>
      </c>
      <c r="C11" s="80"/>
      <c r="D11" s="80" t="s">
        <v>1015</v>
      </c>
      <c r="E11" s="80" t="s">
        <v>1008</v>
      </c>
      <c r="F11" s="80" t="s">
        <v>1016</v>
      </c>
      <c r="G11" s="80" t="s">
        <v>1010</v>
      </c>
      <c r="H11" s="80" t="str">
        <f t="shared" si="1"/>
        <v>BART002.1_Vehicle_Run</v>
      </c>
      <c r="I11" s="78" t="str">
        <f t="shared" si="2"/>
        <v>BART002.1_Running of vehicles that combust fuels</v>
      </c>
      <c r="J11" s="80"/>
      <c r="K11" s="80" t="s">
        <v>1017</v>
      </c>
      <c r="L11" s="80"/>
      <c r="M11" s="80" t="s">
        <v>1018</v>
      </c>
      <c r="N11" s="80" t="s">
        <v>1012</v>
      </c>
      <c r="O11" s="80" t="s">
        <v>148</v>
      </c>
      <c r="P11" s="80" t="s">
        <v>1013</v>
      </c>
      <c r="Q11" s="80"/>
      <c r="R11" s="80" t="s">
        <v>1019</v>
      </c>
      <c r="S11" s="80" t="s">
        <v>1020</v>
      </c>
      <c r="T11" s="80" t="s">
        <v>1021</v>
      </c>
      <c r="U11" s="80" t="s">
        <v>1022</v>
      </c>
      <c r="V11" s="81" t="s">
        <v>14</v>
      </c>
      <c r="W11" s="81" t="s">
        <v>962</v>
      </c>
      <c r="X11" s="80" t="s">
        <v>1023</v>
      </c>
      <c r="Y11" s="85" t="s">
        <v>948</v>
      </c>
      <c r="Z11" s="81" t="s">
        <v>974</v>
      </c>
      <c r="AA11" s="80" t="s">
        <v>975</v>
      </c>
      <c r="AB11" s="81"/>
      <c r="AC11" s="81" t="s">
        <v>1024</v>
      </c>
      <c r="AD11" s="80" t="s">
        <v>1025</v>
      </c>
      <c r="AE11" s="81"/>
      <c r="AF11" s="80" t="s">
        <v>1026</v>
      </c>
      <c r="AG11" s="80" t="s">
        <v>1027</v>
      </c>
      <c r="AH11" s="80"/>
      <c r="AI11" s="80"/>
      <c r="AJ11" s="80"/>
      <c r="AK11" s="80"/>
      <c r="AL11" s="80"/>
      <c r="AM11" s="80"/>
      <c r="AN11" s="80"/>
      <c r="AO11" s="80"/>
      <c r="AP11" s="80"/>
      <c r="AQ11" s="83"/>
      <c r="AR11" s="83"/>
      <c r="AS11" s="83" t="s">
        <v>310</v>
      </c>
    </row>
    <row r="12" ht="15.75" customHeight="1">
      <c r="A12" s="80"/>
      <c r="B12" s="80" t="s">
        <v>950</v>
      </c>
      <c r="C12" s="80"/>
      <c r="D12" s="80" t="s">
        <v>951</v>
      </c>
      <c r="E12" s="80" t="s">
        <v>1028</v>
      </c>
      <c r="F12" s="80" t="s">
        <v>1029</v>
      </c>
      <c r="G12" s="80" t="s">
        <v>1030</v>
      </c>
      <c r="H12" s="80" t="str">
        <f t="shared" si="1"/>
        <v>BART002.1.a_Passenger Vehicle_Run</v>
      </c>
      <c r="I12" s="78" t="str">
        <f t="shared" si="2"/>
        <v>BART002.1.a_Running of passenger vehicles that combust fuels</v>
      </c>
      <c r="J12" s="80"/>
      <c r="K12" s="80"/>
      <c r="L12" s="80" t="s">
        <v>1031</v>
      </c>
      <c r="M12" s="80"/>
      <c r="N12" s="80" t="s">
        <v>1012</v>
      </c>
      <c r="O12" s="80" t="s">
        <v>1032</v>
      </c>
      <c r="P12" s="80" t="s">
        <v>1013</v>
      </c>
      <c r="Q12" s="80"/>
      <c r="R12" s="80" t="str">
        <f t="shared" ref="R12:R13" si="5">O12&amp;" "&amp;P12</f>
        <v>Passenger Vehicle Run</v>
      </c>
      <c r="S12" s="80" t="s">
        <v>1020</v>
      </c>
      <c r="T12" s="80" t="str">
        <f t="shared" ref="T12:T13" si="6">S12&amp;" ("&amp;R12&amp;")"</f>
        <v>Distance Travelled (Passenger Vehicle Run)</v>
      </c>
      <c r="U12" s="80" t="s">
        <v>1022</v>
      </c>
      <c r="V12" s="81" t="s">
        <v>14</v>
      </c>
      <c r="W12" s="81" t="s">
        <v>962</v>
      </c>
      <c r="X12" s="80" t="s">
        <v>1023</v>
      </c>
      <c r="Y12" s="85" t="s">
        <v>948</v>
      </c>
      <c r="Z12" s="81" t="s">
        <v>974</v>
      </c>
      <c r="AA12" s="80" t="s">
        <v>975</v>
      </c>
      <c r="AB12" s="81"/>
      <c r="AC12" s="81" t="s">
        <v>1024</v>
      </c>
      <c r="AD12" s="80" t="s">
        <v>1025</v>
      </c>
      <c r="AE12" s="81"/>
      <c r="AF12" s="80" t="s">
        <v>1033</v>
      </c>
      <c r="AG12" s="80" t="s">
        <v>1034</v>
      </c>
      <c r="AH12" s="80"/>
      <c r="AI12" s="80"/>
      <c r="AJ12" s="80"/>
      <c r="AK12" s="80"/>
      <c r="AL12" s="80"/>
      <c r="AM12" s="80"/>
      <c r="AN12" s="80"/>
      <c r="AO12" s="80"/>
      <c r="AP12" s="80"/>
      <c r="AQ12" s="83"/>
      <c r="AR12" s="83"/>
      <c r="AS12" s="83" t="s">
        <v>310</v>
      </c>
    </row>
    <row r="13" ht="15.75" customHeight="1">
      <c r="A13" s="80"/>
      <c r="B13" s="80" t="s">
        <v>950</v>
      </c>
      <c r="C13" s="80"/>
      <c r="D13" s="80" t="s">
        <v>951</v>
      </c>
      <c r="E13" s="80" t="s">
        <v>1035</v>
      </c>
      <c r="F13" s="80" t="s">
        <v>1036</v>
      </c>
      <c r="G13" s="80" t="s">
        <v>1037</v>
      </c>
      <c r="H13" s="80" t="str">
        <f t="shared" si="1"/>
        <v>BART002.1.b_Delivery Vehicle_Run</v>
      </c>
      <c r="I13" s="78" t="str">
        <f t="shared" si="2"/>
        <v>BART002.1.b_Running of delivery vehicles that combust fuels</v>
      </c>
      <c r="J13" s="80"/>
      <c r="K13" s="80"/>
      <c r="L13" s="80" t="s">
        <v>1038</v>
      </c>
      <c r="M13" s="80"/>
      <c r="N13" s="80" t="s">
        <v>1012</v>
      </c>
      <c r="O13" s="80" t="s">
        <v>1039</v>
      </c>
      <c r="P13" s="80" t="s">
        <v>1013</v>
      </c>
      <c r="Q13" s="80"/>
      <c r="R13" s="80" t="str">
        <f t="shared" si="5"/>
        <v>Delivery Vehicle Run</v>
      </c>
      <c r="S13" s="80" t="s">
        <v>1020</v>
      </c>
      <c r="T13" s="80" t="str">
        <f t="shared" si="6"/>
        <v>Distance Travelled (Delivery Vehicle Run)</v>
      </c>
      <c r="U13" s="80" t="s">
        <v>1040</v>
      </c>
      <c r="V13" s="81" t="s">
        <v>14</v>
      </c>
      <c r="W13" s="81" t="s">
        <v>962</v>
      </c>
      <c r="X13" s="80" t="s">
        <v>1023</v>
      </c>
      <c r="Y13" s="85" t="s">
        <v>948</v>
      </c>
      <c r="Z13" s="81" t="s">
        <v>974</v>
      </c>
      <c r="AA13" s="80" t="s">
        <v>975</v>
      </c>
      <c r="AB13" s="81"/>
      <c r="AC13" s="80" t="s">
        <v>1041</v>
      </c>
      <c r="AD13" s="80"/>
      <c r="AE13" s="81"/>
      <c r="AF13" s="80" t="s">
        <v>1033</v>
      </c>
      <c r="AG13" s="80" t="s">
        <v>1042</v>
      </c>
      <c r="AH13" s="80" t="s">
        <v>1043</v>
      </c>
      <c r="AI13" s="80" t="s">
        <v>1044</v>
      </c>
      <c r="AJ13" s="80"/>
      <c r="AK13" s="80"/>
      <c r="AL13" s="80"/>
      <c r="AM13" s="80"/>
      <c r="AN13" s="80"/>
      <c r="AO13" s="80"/>
      <c r="AP13" s="80"/>
      <c r="AQ13" s="83"/>
      <c r="AR13" s="83"/>
      <c r="AS13" s="83" t="s">
        <v>310</v>
      </c>
    </row>
    <row r="14" ht="15.75" customHeight="1">
      <c r="A14" s="80"/>
      <c r="B14" s="80" t="s">
        <v>950</v>
      </c>
      <c r="C14" s="80"/>
      <c r="D14" s="80" t="s">
        <v>951</v>
      </c>
      <c r="E14" s="80"/>
      <c r="F14" s="80" t="s">
        <v>1045</v>
      </c>
      <c r="G14" s="80" t="s">
        <v>1046</v>
      </c>
      <c r="H14" s="80" t="str">
        <f t="shared" si="1"/>
        <v>BART002.2_Electrical Vehicle_Run</v>
      </c>
      <c r="I14" s="78" t="str">
        <f t="shared" si="2"/>
        <v>BART002.2_Running of vehicles that use electricity</v>
      </c>
      <c r="J14" s="80"/>
      <c r="K14" s="80" t="s">
        <v>1047</v>
      </c>
      <c r="L14" s="80"/>
      <c r="M14" s="80"/>
      <c r="N14" s="80"/>
      <c r="O14" s="80" t="s">
        <v>1048</v>
      </c>
      <c r="P14" s="80" t="s">
        <v>1013</v>
      </c>
      <c r="Q14" s="81"/>
      <c r="R14" s="80"/>
      <c r="S14" s="80"/>
      <c r="T14" s="80"/>
      <c r="U14" s="80"/>
      <c r="V14" s="81" t="s">
        <v>14</v>
      </c>
      <c r="W14" s="81" t="s">
        <v>974</v>
      </c>
      <c r="X14" s="80" t="s">
        <v>975</v>
      </c>
      <c r="Y14" s="81"/>
      <c r="Z14" s="81" t="s">
        <v>1049</v>
      </c>
      <c r="AA14" s="81" t="s">
        <v>1050</v>
      </c>
      <c r="AB14" s="81"/>
      <c r="AC14" s="81"/>
      <c r="AD14" s="81"/>
      <c r="AE14" s="81"/>
      <c r="AF14" s="81"/>
      <c r="AG14" s="81"/>
      <c r="AH14" s="81"/>
      <c r="AI14" s="81"/>
      <c r="AJ14" s="81"/>
      <c r="AK14" s="81"/>
      <c r="AL14" s="81"/>
      <c r="AM14" s="81"/>
      <c r="AN14" s="81"/>
      <c r="AO14" s="81"/>
      <c r="AP14" s="81"/>
      <c r="AQ14" s="84"/>
      <c r="AR14" s="84"/>
      <c r="AS14" s="84"/>
    </row>
    <row r="15" ht="15.75" customHeight="1">
      <c r="A15" s="80"/>
      <c r="B15" s="80" t="s">
        <v>950</v>
      </c>
      <c r="C15" s="80"/>
      <c r="D15" s="80" t="s">
        <v>951</v>
      </c>
      <c r="E15" s="80" t="s">
        <v>1051</v>
      </c>
      <c r="F15" s="80" t="s">
        <v>1052</v>
      </c>
      <c r="G15" s="80" t="s">
        <v>1053</v>
      </c>
      <c r="H15" s="80" t="str">
        <f t="shared" si="1"/>
        <v>BART002.2.a_Electrical Passenger Vehicle_Run</v>
      </c>
      <c r="I15" s="78" t="str">
        <f t="shared" si="2"/>
        <v>BART002.2.a_Running of electrical or hybrid electrical passenger vehicles</v>
      </c>
      <c r="J15" s="80"/>
      <c r="K15" s="80"/>
      <c r="L15" s="80" t="s">
        <v>1054</v>
      </c>
      <c r="M15" s="80"/>
      <c r="N15" s="80" t="s">
        <v>1012</v>
      </c>
      <c r="O15" s="80" t="s">
        <v>1055</v>
      </c>
      <c r="P15" s="80" t="s">
        <v>1013</v>
      </c>
      <c r="Q15" s="81"/>
      <c r="R15" s="80" t="str">
        <f t="shared" ref="R15:R16" si="7">O15&amp;" "&amp;P15</f>
        <v>Electrical Passenger Vehicle Run</v>
      </c>
      <c r="S15" s="80" t="s">
        <v>1020</v>
      </c>
      <c r="T15" s="80" t="str">
        <f t="shared" ref="T15:T16" si="8">S15&amp;" ("&amp;R15&amp;")"</f>
        <v>Distance Travelled (Electrical Passenger Vehicle Run)</v>
      </c>
      <c r="U15" s="80" t="s">
        <v>1056</v>
      </c>
      <c r="V15" s="81" t="s">
        <v>14</v>
      </c>
      <c r="W15" s="81" t="s">
        <v>974</v>
      </c>
      <c r="X15" s="80" t="s">
        <v>975</v>
      </c>
      <c r="Y15" s="81"/>
      <c r="Z15" s="81" t="s">
        <v>1049</v>
      </c>
      <c r="AA15" s="81" t="s">
        <v>1050</v>
      </c>
      <c r="AB15" s="81"/>
      <c r="AC15" s="81"/>
      <c r="AD15" s="81"/>
      <c r="AE15" s="81"/>
      <c r="AF15" s="81"/>
      <c r="AG15" s="81"/>
      <c r="AH15" s="81"/>
      <c r="AI15" s="81"/>
      <c r="AJ15" s="81"/>
      <c r="AK15" s="81"/>
      <c r="AL15" s="81"/>
      <c r="AM15" s="81"/>
      <c r="AN15" s="81"/>
      <c r="AO15" s="81"/>
      <c r="AP15" s="81"/>
      <c r="AQ15" s="84"/>
      <c r="AR15" s="84"/>
      <c r="AS15" s="84"/>
    </row>
    <row r="16" ht="15.75" customHeight="1">
      <c r="A16" s="80"/>
      <c r="B16" s="80" t="s">
        <v>950</v>
      </c>
      <c r="C16" s="80"/>
      <c r="D16" s="80" t="s">
        <v>951</v>
      </c>
      <c r="E16" s="80" t="s">
        <v>1057</v>
      </c>
      <c r="F16" s="80" t="s">
        <v>1058</v>
      </c>
      <c r="G16" s="80" t="s">
        <v>1059</v>
      </c>
      <c r="H16" s="80" t="str">
        <f t="shared" si="1"/>
        <v>BART002.2.b_Electrical Delivery Vehicle_Run</v>
      </c>
      <c r="I16" s="78" t="str">
        <f t="shared" si="2"/>
        <v>BART002.2.b_Running of electrical delivery vehicles</v>
      </c>
      <c r="J16" s="80"/>
      <c r="K16" s="80"/>
      <c r="L16" s="80" t="s">
        <v>1060</v>
      </c>
      <c r="M16" s="80"/>
      <c r="N16" s="80" t="s">
        <v>1012</v>
      </c>
      <c r="O16" s="80" t="s">
        <v>1061</v>
      </c>
      <c r="P16" s="80" t="s">
        <v>1013</v>
      </c>
      <c r="Q16" s="81"/>
      <c r="R16" s="80" t="str">
        <f t="shared" si="7"/>
        <v>Electrical Delivery Vehicle Run</v>
      </c>
      <c r="S16" s="80" t="s">
        <v>1020</v>
      </c>
      <c r="T16" s="80" t="str">
        <f t="shared" si="8"/>
        <v>Distance Travelled (Electrical Delivery Vehicle Run)</v>
      </c>
      <c r="U16" s="80" t="s">
        <v>1062</v>
      </c>
      <c r="V16" s="81" t="s">
        <v>14</v>
      </c>
      <c r="W16" s="81" t="s">
        <v>974</v>
      </c>
      <c r="X16" s="80" t="s">
        <v>975</v>
      </c>
      <c r="Y16" s="81"/>
      <c r="Z16" s="81" t="s">
        <v>1049</v>
      </c>
      <c r="AA16" s="81" t="s">
        <v>1050</v>
      </c>
      <c r="AB16" s="81"/>
      <c r="AC16" s="81"/>
      <c r="AD16" s="81"/>
      <c r="AE16" s="81"/>
      <c r="AF16" s="81"/>
      <c r="AG16" s="81"/>
      <c r="AH16" s="81"/>
      <c r="AI16" s="81"/>
      <c r="AJ16" s="81"/>
      <c r="AK16" s="81"/>
      <c r="AL16" s="81"/>
      <c r="AM16" s="81"/>
      <c r="AN16" s="81"/>
      <c r="AO16" s="81"/>
      <c r="AP16" s="81"/>
      <c r="AQ16" s="84"/>
      <c r="AR16" s="84"/>
      <c r="AS16" s="84"/>
    </row>
    <row r="17" ht="15.75" customHeight="1">
      <c r="A17" s="77"/>
      <c r="B17" s="77"/>
      <c r="C17" s="77"/>
      <c r="D17" s="77"/>
      <c r="E17" s="77"/>
      <c r="F17" s="77" t="s">
        <v>1063</v>
      </c>
      <c r="G17" s="77"/>
      <c r="H17" s="77"/>
      <c r="I17" s="78" t="str">
        <f t="shared" si="2"/>
        <v>BART003_Refrigerant use</v>
      </c>
      <c r="J17" s="77" t="s">
        <v>1064</v>
      </c>
      <c r="K17" s="77"/>
      <c r="L17" s="77"/>
      <c r="M17" s="77"/>
      <c r="N17" s="77"/>
      <c r="O17" s="77" t="s">
        <v>1065</v>
      </c>
      <c r="P17" s="77" t="s">
        <v>949</v>
      </c>
      <c r="Q17" s="77"/>
      <c r="R17" s="77"/>
      <c r="S17" s="77"/>
      <c r="T17" s="77"/>
      <c r="U17" s="79"/>
      <c r="V17" s="79"/>
      <c r="W17" s="77"/>
      <c r="X17" s="77"/>
      <c r="Y17" s="86"/>
      <c r="Z17" s="79"/>
      <c r="AA17" s="79"/>
      <c r="AB17" s="79"/>
      <c r="AC17" s="79"/>
      <c r="AD17" s="79"/>
      <c r="AE17" s="79"/>
      <c r="AF17" s="77"/>
      <c r="AG17" s="77"/>
      <c r="AH17" s="79"/>
      <c r="AI17" s="79"/>
      <c r="AJ17" s="79"/>
      <c r="AK17" s="79"/>
      <c r="AL17" s="79"/>
      <c r="AM17" s="79"/>
      <c r="AN17" s="79"/>
      <c r="AO17" s="79"/>
      <c r="AP17" s="79"/>
      <c r="AQ17" s="87"/>
      <c r="AR17" s="87"/>
      <c r="AS17" s="49"/>
    </row>
    <row r="18" ht="15.75" customHeight="1">
      <c r="A18" s="80"/>
      <c r="B18" s="80" t="s">
        <v>1014</v>
      </c>
      <c r="C18" s="80"/>
      <c r="D18" s="80" t="s">
        <v>1015</v>
      </c>
      <c r="E18" s="80" t="s">
        <v>1066</v>
      </c>
      <c r="F18" s="80" t="s">
        <v>1067</v>
      </c>
      <c r="G18" s="80" t="s">
        <v>1068</v>
      </c>
      <c r="H18" s="80" t="str">
        <f t="shared" ref="H18:H66" si="9">if(G18="", "", F18&amp;"_"&amp;G18)</f>
        <v>BART003.1_Refrigerant_Purchase</v>
      </c>
      <c r="I18" s="78" t="str">
        <f t="shared" si="2"/>
        <v>BART003.1_Purchase of refrigerants for end use</v>
      </c>
      <c r="J18" s="80"/>
      <c r="K18" s="80" t="s">
        <v>1069</v>
      </c>
      <c r="L18" s="80"/>
      <c r="M18" s="80" t="s">
        <v>1070</v>
      </c>
      <c r="N18" s="80" t="s">
        <v>1071</v>
      </c>
      <c r="O18" s="80" t="s">
        <v>1065</v>
      </c>
      <c r="P18" s="80" t="s">
        <v>957</v>
      </c>
      <c r="Q18" s="80"/>
      <c r="R18" s="80" t="s">
        <v>1072</v>
      </c>
      <c r="S18" s="80" t="s">
        <v>1073</v>
      </c>
      <c r="T18" s="80" t="s">
        <v>1074</v>
      </c>
      <c r="U18" s="81" t="s">
        <v>1075</v>
      </c>
      <c r="V18" s="81" t="s">
        <v>14</v>
      </c>
      <c r="W18" s="80" t="s">
        <v>1076</v>
      </c>
      <c r="X18" s="80" t="s">
        <v>1077</v>
      </c>
      <c r="Y18" s="85" t="s">
        <v>144</v>
      </c>
      <c r="Z18" s="81"/>
      <c r="AA18" s="81"/>
      <c r="AB18" s="81"/>
      <c r="AC18" s="81"/>
      <c r="AD18" s="81"/>
      <c r="AE18" s="81"/>
      <c r="AF18" s="80" t="s">
        <v>1078</v>
      </c>
      <c r="AG18" s="80" t="s">
        <v>1079</v>
      </c>
      <c r="AH18" s="81"/>
      <c r="AI18" s="81"/>
      <c r="AJ18" s="81"/>
      <c r="AK18" s="81"/>
      <c r="AL18" s="81"/>
      <c r="AM18" s="81"/>
      <c r="AN18" s="81"/>
      <c r="AO18" s="81"/>
      <c r="AP18" s="81"/>
      <c r="AQ18" s="84"/>
      <c r="AR18" s="84"/>
      <c r="AS18" s="83" t="s">
        <v>343</v>
      </c>
    </row>
    <row r="19" ht="15.75" customHeight="1">
      <c r="A19" s="80"/>
      <c r="B19" s="80" t="s">
        <v>1014</v>
      </c>
      <c r="C19" s="80"/>
      <c r="D19" s="80" t="s">
        <v>1015</v>
      </c>
      <c r="E19" s="80" t="s">
        <v>1080</v>
      </c>
      <c r="F19" s="80" t="s">
        <v>1081</v>
      </c>
      <c r="G19" s="80" t="s">
        <v>1082</v>
      </c>
      <c r="H19" s="80" t="str">
        <f t="shared" si="9"/>
        <v>BART003.2_Refrigerant_Refill</v>
      </c>
      <c r="I19" s="78" t="str">
        <f t="shared" si="2"/>
        <v>BART003.2_Refill refrigerants into existing cooling or HVAC equipment</v>
      </c>
      <c r="J19" s="80"/>
      <c r="K19" s="80" t="s">
        <v>1083</v>
      </c>
      <c r="L19" s="80"/>
      <c r="M19" s="80" t="s">
        <v>1070</v>
      </c>
      <c r="N19" s="80" t="s">
        <v>1071</v>
      </c>
      <c r="O19" s="80" t="s">
        <v>1065</v>
      </c>
      <c r="P19" s="80" t="s">
        <v>1084</v>
      </c>
      <c r="Q19" s="80"/>
      <c r="R19" s="80" t="s">
        <v>1085</v>
      </c>
      <c r="S19" s="80" t="s">
        <v>1073</v>
      </c>
      <c r="T19" s="80" t="s">
        <v>1086</v>
      </c>
      <c r="U19" s="81" t="s">
        <v>1075</v>
      </c>
      <c r="V19" s="81" t="s">
        <v>14</v>
      </c>
      <c r="W19" s="80" t="s">
        <v>1076</v>
      </c>
      <c r="X19" s="80" t="s">
        <v>1087</v>
      </c>
      <c r="Y19" s="85" t="s">
        <v>144</v>
      </c>
      <c r="Z19" s="81"/>
      <c r="AA19" s="81"/>
      <c r="AB19" s="81"/>
      <c r="AC19" s="81"/>
      <c r="AD19" s="81"/>
      <c r="AE19" s="81"/>
      <c r="AF19" s="80" t="s">
        <v>1088</v>
      </c>
      <c r="AG19" s="80" t="s">
        <v>1089</v>
      </c>
      <c r="AH19" s="81"/>
      <c r="AI19" s="81"/>
      <c r="AJ19" s="81"/>
      <c r="AK19" s="81"/>
      <c r="AL19" s="81"/>
      <c r="AM19" s="81"/>
      <c r="AN19" s="81"/>
      <c r="AO19" s="81"/>
      <c r="AP19" s="81"/>
      <c r="AQ19" s="84"/>
      <c r="AR19" s="84"/>
      <c r="AS19" s="83" t="s">
        <v>343</v>
      </c>
    </row>
    <row r="20" ht="15.75" customHeight="1">
      <c r="A20" s="80"/>
      <c r="B20" s="80" t="s">
        <v>1014</v>
      </c>
      <c r="C20" s="80"/>
      <c r="D20" s="80" t="s">
        <v>1015</v>
      </c>
      <c r="E20" s="80" t="s">
        <v>1090</v>
      </c>
      <c r="F20" s="80" t="s">
        <v>1091</v>
      </c>
      <c r="G20" s="80" t="s">
        <v>1092</v>
      </c>
      <c r="H20" s="80" t="str">
        <f t="shared" si="9"/>
        <v>BART003.3_Refrigerant_Inventory</v>
      </c>
      <c r="I20" s="78" t="str">
        <f t="shared" si="2"/>
        <v>BART003.3_Inventory of refrigerants for end use</v>
      </c>
      <c r="J20" s="80"/>
      <c r="K20" s="80" t="s">
        <v>1093</v>
      </c>
      <c r="L20" s="80"/>
      <c r="M20" s="80" t="s">
        <v>1070</v>
      </c>
      <c r="N20" s="80" t="s">
        <v>1071</v>
      </c>
      <c r="O20" s="80" t="s">
        <v>1065</v>
      </c>
      <c r="P20" s="80" t="s">
        <v>986</v>
      </c>
      <c r="Q20" s="80"/>
      <c r="R20" s="80" t="s">
        <v>1094</v>
      </c>
      <c r="S20" s="80" t="s">
        <v>1073</v>
      </c>
      <c r="T20" s="80" t="s">
        <v>1095</v>
      </c>
      <c r="U20" s="81" t="s">
        <v>1075</v>
      </c>
      <c r="V20" s="80" t="s">
        <v>15</v>
      </c>
      <c r="W20" s="80" t="s">
        <v>1076</v>
      </c>
      <c r="X20" s="80" t="s">
        <v>1096</v>
      </c>
      <c r="Y20" s="85" t="s">
        <v>144</v>
      </c>
      <c r="Z20" s="81"/>
      <c r="AA20" s="81"/>
      <c r="AB20" s="81"/>
      <c r="AC20" s="81"/>
      <c r="AD20" s="81"/>
      <c r="AE20" s="81"/>
      <c r="AF20" s="80" t="s">
        <v>1078</v>
      </c>
      <c r="AG20" s="80" t="s">
        <v>1079</v>
      </c>
      <c r="AH20" s="81"/>
      <c r="AI20" s="81"/>
      <c r="AJ20" s="81"/>
      <c r="AK20" s="81"/>
      <c r="AL20" s="81"/>
      <c r="AM20" s="81"/>
      <c r="AN20" s="81"/>
      <c r="AO20" s="81"/>
      <c r="AP20" s="81"/>
      <c r="AQ20" s="84"/>
      <c r="AR20" s="84"/>
      <c r="AS20" s="83" t="s">
        <v>343</v>
      </c>
    </row>
    <row r="21" ht="15.75" customHeight="1">
      <c r="A21" s="77"/>
      <c r="B21" s="77"/>
      <c r="C21" s="77"/>
      <c r="D21" s="77"/>
      <c r="E21" s="77"/>
      <c r="F21" s="77" t="s">
        <v>1097</v>
      </c>
      <c r="G21" s="77" t="s">
        <v>1098</v>
      </c>
      <c r="H21" s="80" t="str">
        <f t="shared" si="9"/>
        <v>BART004_Electricity_Purchase and Use</v>
      </c>
      <c r="I21" s="78" t="str">
        <f t="shared" si="2"/>
        <v>BART004_Purchase and use of electricity</v>
      </c>
      <c r="J21" s="77" t="s">
        <v>1099</v>
      </c>
      <c r="K21" s="77"/>
      <c r="L21" s="77"/>
      <c r="M21" s="77"/>
      <c r="N21" s="77"/>
      <c r="O21" s="77" t="s">
        <v>133</v>
      </c>
      <c r="P21" s="77" t="s">
        <v>1100</v>
      </c>
      <c r="Q21" s="77"/>
      <c r="R21" s="77"/>
      <c r="S21" s="77"/>
      <c r="T21" s="77"/>
      <c r="U21" s="79"/>
      <c r="V21" s="79"/>
      <c r="W21" s="77"/>
      <c r="X21" s="77"/>
      <c r="Y21" s="77"/>
      <c r="Z21" s="77"/>
      <c r="AA21" s="77"/>
      <c r="AB21" s="77"/>
      <c r="AC21" s="77"/>
      <c r="AD21" s="77"/>
      <c r="AE21" s="79"/>
      <c r="AF21" s="77"/>
      <c r="AG21" s="77"/>
      <c r="AH21" s="77"/>
      <c r="AI21" s="77"/>
      <c r="AJ21" s="77"/>
      <c r="AK21" s="77"/>
      <c r="AL21" s="77"/>
      <c r="AM21" s="77"/>
      <c r="AN21" s="77"/>
      <c r="AO21" s="77"/>
      <c r="AP21" s="77"/>
      <c r="AQ21" s="49"/>
      <c r="AR21" s="49"/>
      <c r="AS21" s="49"/>
    </row>
    <row r="22" ht="15.75" customHeight="1">
      <c r="A22" s="80"/>
      <c r="B22" s="80" t="s">
        <v>1014</v>
      </c>
      <c r="C22" s="80"/>
      <c r="D22" s="80" t="s">
        <v>1015</v>
      </c>
      <c r="E22" s="80" t="s">
        <v>1101</v>
      </c>
      <c r="F22" s="80" t="s">
        <v>1102</v>
      </c>
      <c r="G22" s="80" t="s">
        <v>1103</v>
      </c>
      <c r="H22" s="80" t="str">
        <f t="shared" si="9"/>
        <v>BART004.1_Electricity_Purchase</v>
      </c>
      <c r="I22" s="78" t="str">
        <f t="shared" si="2"/>
        <v>BART004.1_Purchase of electricity for end use</v>
      </c>
      <c r="J22" s="80"/>
      <c r="K22" s="80" t="s">
        <v>1104</v>
      </c>
      <c r="L22" s="80"/>
      <c r="M22" s="80" t="s">
        <v>1105</v>
      </c>
      <c r="N22" s="80" t="s">
        <v>1106</v>
      </c>
      <c r="O22" s="80" t="s">
        <v>133</v>
      </c>
      <c r="P22" s="80" t="s">
        <v>957</v>
      </c>
      <c r="Q22" s="80"/>
      <c r="R22" s="80" t="s">
        <v>1107</v>
      </c>
      <c r="S22" s="80" t="s">
        <v>1108</v>
      </c>
      <c r="T22" s="80" t="s">
        <v>1109</v>
      </c>
      <c r="U22" s="88" t="s">
        <v>1110</v>
      </c>
      <c r="V22" s="81" t="s">
        <v>14</v>
      </c>
      <c r="W22" s="80" t="s">
        <v>1111</v>
      </c>
      <c r="X22" s="80" t="s">
        <v>1112</v>
      </c>
      <c r="Y22" s="80"/>
      <c r="Z22" s="38" t="s">
        <v>1113</v>
      </c>
      <c r="AA22" s="37" t="s">
        <v>1114</v>
      </c>
      <c r="AB22" s="80"/>
      <c r="AC22" s="80" t="s">
        <v>1115</v>
      </c>
      <c r="AD22" s="80"/>
      <c r="AE22" s="81"/>
      <c r="AF22" s="80" t="s">
        <v>1116</v>
      </c>
      <c r="AG22" s="80" t="s">
        <v>1117</v>
      </c>
      <c r="AH22" s="80"/>
      <c r="AI22" s="80"/>
      <c r="AJ22" s="80"/>
      <c r="AK22" s="80"/>
      <c r="AL22" s="80"/>
      <c r="AM22" s="80"/>
      <c r="AN22" s="80"/>
      <c r="AO22" s="80"/>
      <c r="AP22" s="80"/>
      <c r="AQ22" s="83"/>
      <c r="AR22" s="83"/>
      <c r="AS22" s="83" t="s">
        <v>321</v>
      </c>
    </row>
    <row r="23" ht="15.75" customHeight="1">
      <c r="A23" s="80"/>
      <c r="B23" s="80" t="s">
        <v>1014</v>
      </c>
      <c r="C23" s="80"/>
      <c r="D23" s="80" t="s">
        <v>1015</v>
      </c>
      <c r="E23" s="80" t="s">
        <v>1118</v>
      </c>
      <c r="F23" s="80" t="s">
        <v>1119</v>
      </c>
      <c r="G23" s="80" t="s">
        <v>1120</v>
      </c>
      <c r="H23" s="80" t="str">
        <f t="shared" si="9"/>
        <v>BART004.2_Electricity_Consumption</v>
      </c>
      <c r="I23" s="78" t="str">
        <f t="shared" si="2"/>
        <v>BART004.2_Consumption of purchased electricity</v>
      </c>
      <c r="J23" s="80"/>
      <c r="K23" s="80" t="s">
        <v>1121</v>
      </c>
      <c r="L23" s="80"/>
      <c r="M23" s="80" t="s">
        <v>1105</v>
      </c>
      <c r="N23" s="80" t="s">
        <v>1106</v>
      </c>
      <c r="O23" s="80" t="s">
        <v>133</v>
      </c>
      <c r="P23" s="80" t="s">
        <v>970</v>
      </c>
      <c r="Q23" s="80"/>
      <c r="R23" s="80" t="s">
        <v>1122</v>
      </c>
      <c r="S23" s="80" t="s">
        <v>1108</v>
      </c>
      <c r="T23" s="80" t="s">
        <v>1123</v>
      </c>
      <c r="U23" s="88" t="s">
        <v>1110</v>
      </c>
      <c r="V23" s="81" t="s">
        <v>14</v>
      </c>
      <c r="W23" s="80" t="s">
        <v>1111</v>
      </c>
      <c r="X23" s="80" t="s">
        <v>1124</v>
      </c>
      <c r="Y23" s="80"/>
      <c r="Z23" s="38" t="s">
        <v>1113</v>
      </c>
      <c r="AA23" s="80" t="s">
        <v>1114</v>
      </c>
      <c r="AB23" s="80"/>
      <c r="AC23" s="80" t="s">
        <v>1115</v>
      </c>
      <c r="AD23" s="80"/>
      <c r="AE23" s="81"/>
      <c r="AF23" s="80" t="s">
        <v>1116</v>
      </c>
      <c r="AG23" s="80" t="s">
        <v>1117</v>
      </c>
      <c r="AH23" s="80"/>
      <c r="AI23" s="80"/>
      <c r="AJ23" s="80"/>
      <c r="AK23" s="80"/>
      <c r="AL23" s="80"/>
      <c r="AM23" s="80"/>
      <c r="AN23" s="80"/>
      <c r="AO23" s="80"/>
      <c r="AP23" s="80"/>
      <c r="AQ23" s="83"/>
      <c r="AR23" s="83"/>
      <c r="AS23" s="83" t="s">
        <v>321</v>
      </c>
    </row>
    <row r="24" ht="15.75" customHeight="1">
      <c r="A24" s="77"/>
      <c r="B24" s="77"/>
      <c r="C24" s="77"/>
      <c r="D24" s="77"/>
      <c r="E24" s="77"/>
      <c r="F24" s="80" t="s">
        <v>1125</v>
      </c>
      <c r="G24" s="80" t="s">
        <v>1120</v>
      </c>
      <c r="H24" s="80" t="str">
        <f t="shared" si="9"/>
        <v>BART004.2.a_Electricity_Consumption</v>
      </c>
      <c r="I24" s="78" t="str">
        <f t="shared" si="2"/>
        <v>BART004.2.a_Consumption of purchased electricity measured by power</v>
      </c>
      <c r="J24" s="77"/>
      <c r="K24" s="77"/>
      <c r="L24" s="80" t="s">
        <v>1126</v>
      </c>
      <c r="M24" s="77"/>
      <c r="N24" s="77"/>
      <c r="O24" s="80" t="s">
        <v>133</v>
      </c>
      <c r="P24" s="80" t="s">
        <v>970</v>
      </c>
      <c r="Q24" s="77"/>
      <c r="R24" s="80" t="s">
        <v>1122</v>
      </c>
      <c r="S24" s="80" t="s">
        <v>1127</v>
      </c>
      <c r="T24" s="80" t="s">
        <v>1128</v>
      </c>
      <c r="U24" s="88" t="s">
        <v>1110</v>
      </c>
      <c r="V24" s="79" t="s">
        <v>15</v>
      </c>
      <c r="W24" s="80" t="s">
        <v>1111</v>
      </c>
      <c r="X24" s="80" t="s">
        <v>1124</v>
      </c>
      <c r="Y24" s="79"/>
      <c r="Z24" s="38" t="s">
        <v>1113</v>
      </c>
      <c r="AA24" s="80" t="s">
        <v>1114</v>
      </c>
      <c r="AB24" s="79"/>
      <c r="AC24" s="80" t="s">
        <v>1115</v>
      </c>
      <c r="AD24" s="79"/>
      <c r="AE24" s="79"/>
      <c r="AF24" s="77"/>
      <c r="AG24" s="77"/>
      <c r="AH24" s="77"/>
      <c r="AI24" s="77"/>
      <c r="AJ24" s="77"/>
      <c r="AK24" s="77"/>
      <c r="AL24" s="77"/>
      <c r="AM24" s="77"/>
      <c r="AN24" s="77"/>
      <c r="AO24" s="77"/>
      <c r="AP24" s="77"/>
      <c r="AQ24" s="49"/>
      <c r="AR24" s="49"/>
      <c r="AS24" s="49"/>
    </row>
    <row r="25" ht="15.75" customHeight="1">
      <c r="A25" s="77"/>
      <c r="B25" s="77"/>
      <c r="C25" s="77"/>
      <c r="D25" s="77"/>
      <c r="E25" s="77"/>
      <c r="F25" s="80" t="s">
        <v>1129</v>
      </c>
      <c r="G25" s="80" t="s">
        <v>1120</v>
      </c>
      <c r="H25" s="80" t="str">
        <f t="shared" si="9"/>
        <v>BART004.2.b_Electricity_Consumption</v>
      </c>
      <c r="I25" s="78" t="str">
        <f t="shared" si="2"/>
        <v>BART004.2.b_Consumption of purchased electricity measured by electrical current</v>
      </c>
      <c r="J25" s="77"/>
      <c r="K25" s="77"/>
      <c r="L25" s="80" t="s">
        <v>1130</v>
      </c>
      <c r="M25" s="77"/>
      <c r="N25" s="77"/>
      <c r="O25" s="80" t="s">
        <v>133</v>
      </c>
      <c r="P25" s="80" t="s">
        <v>970</v>
      </c>
      <c r="Q25" s="77"/>
      <c r="R25" s="80" t="s">
        <v>1122</v>
      </c>
      <c r="S25" s="80" t="s">
        <v>1131</v>
      </c>
      <c r="T25" s="80" t="s">
        <v>1132</v>
      </c>
      <c r="U25" s="88" t="s">
        <v>1110</v>
      </c>
      <c r="V25" s="79" t="s">
        <v>15</v>
      </c>
      <c r="W25" s="80" t="s">
        <v>1111</v>
      </c>
      <c r="X25" s="80" t="s">
        <v>1124</v>
      </c>
      <c r="Y25" s="79"/>
      <c r="Z25" s="38" t="s">
        <v>1113</v>
      </c>
      <c r="AA25" s="80" t="s">
        <v>1114</v>
      </c>
      <c r="AB25" s="79"/>
      <c r="AC25" s="80" t="s">
        <v>1115</v>
      </c>
      <c r="AD25" s="79"/>
      <c r="AE25" s="79"/>
      <c r="AF25" s="77"/>
      <c r="AG25" s="77"/>
      <c r="AH25" s="77"/>
      <c r="AI25" s="77"/>
      <c r="AJ25" s="77"/>
      <c r="AK25" s="77"/>
      <c r="AL25" s="77"/>
      <c r="AM25" s="77"/>
      <c r="AN25" s="77"/>
      <c r="AO25" s="77"/>
      <c r="AP25" s="77"/>
      <c r="AQ25" s="49"/>
      <c r="AR25" s="49"/>
      <c r="AS25" s="49"/>
    </row>
    <row r="26" ht="15.75" customHeight="1">
      <c r="A26" s="77"/>
      <c r="B26" s="77"/>
      <c r="C26" s="77"/>
      <c r="D26" s="77"/>
      <c r="E26" s="77"/>
      <c r="F26" s="80" t="s">
        <v>1133</v>
      </c>
      <c r="G26" s="80" t="s">
        <v>1120</v>
      </c>
      <c r="H26" s="80" t="str">
        <f t="shared" si="9"/>
        <v>BART004.2.c_Electricity_Consumption</v>
      </c>
      <c r="I26" s="78" t="str">
        <f t="shared" si="2"/>
        <v>BART004.2.c_Consumption of purchased electricity estimated by percentage of a total consumption</v>
      </c>
      <c r="J26" s="77"/>
      <c r="K26" s="77"/>
      <c r="L26" s="80" t="s">
        <v>1134</v>
      </c>
      <c r="M26" s="77"/>
      <c r="N26" s="77"/>
      <c r="O26" s="80" t="s">
        <v>133</v>
      </c>
      <c r="P26" s="80" t="s">
        <v>970</v>
      </c>
      <c r="Q26" s="77"/>
      <c r="R26" s="80" t="s">
        <v>1122</v>
      </c>
      <c r="S26" s="80" t="s">
        <v>1135</v>
      </c>
      <c r="T26" s="80" t="s">
        <v>1136</v>
      </c>
      <c r="U26" s="88" t="s">
        <v>1110</v>
      </c>
      <c r="V26" s="79" t="s">
        <v>15</v>
      </c>
      <c r="W26" s="80" t="s">
        <v>1111</v>
      </c>
      <c r="X26" s="80" t="s">
        <v>1124</v>
      </c>
      <c r="Y26" s="79"/>
      <c r="Z26" s="38" t="s">
        <v>1113</v>
      </c>
      <c r="AA26" s="80" t="s">
        <v>1114</v>
      </c>
      <c r="AB26" s="79"/>
      <c r="AC26" s="80" t="s">
        <v>1115</v>
      </c>
      <c r="AD26" s="79"/>
      <c r="AE26" s="79"/>
      <c r="AF26" s="77"/>
      <c r="AG26" s="77"/>
      <c r="AH26" s="77"/>
      <c r="AI26" s="77"/>
      <c r="AJ26" s="77"/>
      <c r="AK26" s="77"/>
      <c r="AL26" s="77"/>
      <c r="AM26" s="77"/>
      <c r="AN26" s="77"/>
      <c r="AO26" s="77"/>
      <c r="AP26" s="77"/>
      <c r="AQ26" s="49"/>
      <c r="AR26" s="49"/>
      <c r="AS26" s="49"/>
    </row>
    <row r="27" ht="15.75" customHeight="1">
      <c r="A27" s="77"/>
      <c r="B27" s="77"/>
      <c r="C27" s="77"/>
      <c r="D27" s="77"/>
      <c r="E27" s="77"/>
      <c r="F27" s="80" t="s">
        <v>1137</v>
      </c>
      <c r="G27" s="80" t="s">
        <v>1120</v>
      </c>
      <c r="H27" s="80" t="str">
        <f t="shared" si="9"/>
        <v>BART004.2.d_Electricity_Consumption</v>
      </c>
      <c r="I27" s="78" t="str">
        <f t="shared" si="2"/>
        <v>BART004.2.d_Consumption of purchased electricity by rechargeable batteries estimated by charging time</v>
      </c>
      <c r="J27" s="77"/>
      <c r="K27" s="77"/>
      <c r="L27" s="80" t="s">
        <v>1138</v>
      </c>
      <c r="M27" s="77"/>
      <c r="N27" s="77"/>
      <c r="O27" s="80" t="s">
        <v>133</v>
      </c>
      <c r="P27" s="80" t="s">
        <v>970</v>
      </c>
      <c r="Q27" s="77"/>
      <c r="R27" s="80" t="s">
        <v>1122</v>
      </c>
      <c r="S27" s="80" t="s">
        <v>1139</v>
      </c>
      <c r="T27" s="80" t="str">
        <f t="shared" ref="T27:T28" si="10">S27&amp;" ("&amp;R27&amp;")"</f>
        <v>Battery Charging Time (Electricity Consumption)</v>
      </c>
      <c r="U27" s="88" t="s">
        <v>1110</v>
      </c>
      <c r="V27" s="79" t="s">
        <v>14</v>
      </c>
      <c r="W27" s="80" t="s">
        <v>1111</v>
      </c>
      <c r="X27" s="80" t="s">
        <v>1124</v>
      </c>
      <c r="Y27" s="79"/>
      <c r="Z27" s="38" t="s">
        <v>1113</v>
      </c>
      <c r="AA27" s="80" t="s">
        <v>1114</v>
      </c>
      <c r="AB27" s="79"/>
      <c r="AC27" s="80" t="s">
        <v>1115</v>
      </c>
      <c r="AD27" s="79"/>
      <c r="AE27" s="79"/>
      <c r="AF27" s="77"/>
      <c r="AG27" s="77"/>
      <c r="AH27" s="77"/>
      <c r="AI27" s="77"/>
      <c r="AJ27" s="77"/>
      <c r="AK27" s="77"/>
      <c r="AL27" s="77"/>
      <c r="AM27" s="77"/>
      <c r="AN27" s="77"/>
      <c r="AO27" s="77"/>
      <c r="AP27" s="77"/>
      <c r="AQ27" s="49"/>
      <c r="AR27" s="49"/>
      <c r="AS27" s="49"/>
    </row>
    <row r="28" ht="15.75" customHeight="1">
      <c r="A28" s="68"/>
      <c r="B28" s="68"/>
      <c r="C28" s="68"/>
      <c r="D28" s="68"/>
      <c r="E28" s="68"/>
      <c r="F28" s="89" t="s">
        <v>1140</v>
      </c>
      <c r="G28" s="89" t="s">
        <v>1120</v>
      </c>
      <c r="H28" s="89" t="str">
        <f t="shared" si="9"/>
        <v>BART004.2.e_Electricity_Consumption</v>
      </c>
      <c r="I28" s="90" t="str">
        <f t="shared" si="2"/>
        <v>BART004.2.e_Total consumption of purchased electricity used as attribution base</v>
      </c>
      <c r="J28" s="68"/>
      <c r="K28" s="68"/>
      <c r="L28" s="89" t="s">
        <v>1141</v>
      </c>
      <c r="M28" s="68"/>
      <c r="N28" s="68"/>
      <c r="O28" s="89" t="s">
        <v>133</v>
      </c>
      <c r="P28" s="89" t="s">
        <v>970</v>
      </c>
      <c r="Q28" s="68"/>
      <c r="R28" s="89" t="s">
        <v>1122</v>
      </c>
      <c r="S28" s="89" t="s">
        <v>1142</v>
      </c>
      <c r="T28" s="89" t="str">
        <f t="shared" si="10"/>
        <v>Total Electricity Quantity (Electricity Consumption)</v>
      </c>
      <c r="U28" s="88" t="s">
        <v>1110</v>
      </c>
      <c r="V28" s="91" t="s">
        <v>14</v>
      </c>
      <c r="W28" s="89" t="s">
        <v>1111</v>
      </c>
      <c r="X28" s="89" t="s">
        <v>1124</v>
      </c>
      <c r="Y28" s="91"/>
      <c r="Z28" s="92" t="s">
        <v>1113</v>
      </c>
      <c r="AA28" s="89" t="s">
        <v>1114</v>
      </c>
      <c r="AB28" s="91"/>
      <c r="AC28" s="89" t="s">
        <v>1115</v>
      </c>
      <c r="AD28" s="91"/>
      <c r="AE28" s="91"/>
      <c r="AF28" s="68"/>
      <c r="AG28" s="68"/>
      <c r="AH28" s="68"/>
      <c r="AI28" s="68"/>
      <c r="AJ28" s="68"/>
      <c r="AK28" s="68"/>
      <c r="AL28" s="68"/>
      <c r="AM28" s="68"/>
      <c r="AN28" s="68"/>
      <c r="AO28" s="68"/>
      <c r="AP28" s="68"/>
      <c r="AQ28" s="93"/>
      <c r="AR28" s="93"/>
      <c r="AS28" s="93"/>
    </row>
    <row r="29" ht="15.75" customHeight="1">
      <c r="A29" s="77"/>
      <c r="B29" s="77"/>
      <c r="C29" s="77"/>
      <c r="D29" s="77"/>
      <c r="E29" s="77"/>
      <c r="F29" s="77" t="s">
        <v>1143</v>
      </c>
      <c r="G29" s="77" t="s">
        <v>1144</v>
      </c>
      <c r="H29" s="80" t="str">
        <f t="shared" si="9"/>
        <v>BART005_Steam or Heat_Purchase and Use</v>
      </c>
      <c r="I29" s="78" t="str">
        <f t="shared" si="2"/>
        <v>BART005_Purchase and use of steam or heat</v>
      </c>
      <c r="J29" s="77" t="s">
        <v>1145</v>
      </c>
      <c r="K29" s="77"/>
      <c r="L29" s="77"/>
      <c r="M29" s="77"/>
      <c r="N29" s="77"/>
      <c r="O29" s="77" t="s">
        <v>1146</v>
      </c>
      <c r="P29" s="77" t="s">
        <v>1100</v>
      </c>
      <c r="Q29" s="77"/>
      <c r="R29" s="77"/>
      <c r="S29" s="77"/>
      <c r="T29" s="77"/>
      <c r="U29" s="79"/>
      <c r="V29" s="79"/>
      <c r="W29" s="79"/>
      <c r="X29" s="77"/>
      <c r="Y29" s="79"/>
      <c r="Z29" s="79"/>
      <c r="AA29" s="79"/>
      <c r="AB29" s="79"/>
      <c r="AC29" s="79"/>
      <c r="AD29" s="79"/>
      <c r="AE29" s="79"/>
      <c r="AF29" s="77"/>
      <c r="AG29" s="77"/>
      <c r="AH29" s="77"/>
      <c r="AI29" s="77"/>
      <c r="AJ29" s="77"/>
      <c r="AK29" s="77"/>
      <c r="AL29" s="77"/>
      <c r="AM29" s="77"/>
      <c r="AN29" s="77"/>
      <c r="AO29" s="77"/>
      <c r="AP29" s="77"/>
      <c r="AQ29" s="49"/>
      <c r="AR29" s="49"/>
      <c r="AS29" s="49"/>
    </row>
    <row r="30" ht="15.75" customHeight="1">
      <c r="A30" s="80"/>
      <c r="B30" s="80" t="s">
        <v>1014</v>
      </c>
      <c r="C30" s="80"/>
      <c r="D30" s="80" t="s">
        <v>1015</v>
      </c>
      <c r="E30" s="80" t="s">
        <v>1147</v>
      </c>
      <c r="F30" s="80" t="s">
        <v>1148</v>
      </c>
      <c r="G30" s="80" t="s">
        <v>1149</v>
      </c>
      <c r="H30" s="80" t="str">
        <f t="shared" si="9"/>
        <v>BART005.1_Steam or Heat_Purchase</v>
      </c>
      <c r="I30" s="78" t="str">
        <f t="shared" si="2"/>
        <v>BART005.1_Purchase of steam or heat for end use</v>
      </c>
      <c r="J30" s="80"/>
      <c r="K30" s="80" t="s">
        <v>1150</v>
      </c>
      <c r="L30" s="80"/>
      <c r="M30" s="80" t="s">
        <v>1151</v>
      </c>
      <c r="N30" s="80" t="s">
        <v>1152</v>
      </c>
      <c r="O30" s="80" t="s">
        <v>1146</v>
      </c>
      <c r="P30" s="80" t="s">
        <v>957</v>
      </c>
      <c r="Q30" s="80"/>
      <c r="R30" s="80" t="s">
        <v>1153</v>
      </c>
      <c r="S30" s="80" t="s">
        <v>1154</v>
      </c>
      <c r="T30" s="80" t="s">
        <v>1155</v>
      </c>
      <c r="U30" s="80" t="s">
        <v>1156</v>
      </c>
      <c r="V30" s="81" t="s">
        <v>14</v>
      </c>
      <c r="W30" s="81" t="s">
        <v>1111</v>
      </c>
      <c r="X30" s="80"/>
      <c r="Y30" s="81"/>
      <c r="Z30" s="81"/>
      <c r="AA30" s="81"/>
      <c r="AB30" s="81"/>
      <c r="AC30" s="81"/>
      <c r="AD30" s="81"/>
      <c r="AE30" s="81"/>
      <c r="AF30" s="80" t="s">
        <v>1157</v>
      </c>
      <c r="AG30" s="80" t="s">
        <v>1117</v>
      </c>
      <c r="AH30" s="80"/>
      <c r="AI30" s="80"/>
      <c r="AJ30" s="80"/>
      <c r="AK30" s="80"/>
      <c r="AL30" s="80"/>
      <c r="AM30" s="80"/>
      <c r="AN30" s="80"/>
      <c r="AO30" s="80"/>
      <c r="AP30" s="80"/>
      <c r="AQ30" s="83"/>
      <c r="AR30" s="83"/>
      <c r="AS30" s="83" t="s">
        <v>325</v>
      </c>
    </row>
    <row r="31" ht="15.75" customHeight="1">
      <c r="A31" s="80"/>
      <c r="B31" s="80" t="s">
        <v>1014</v>
      </c>
      <c r="C31" s="80"/>
      <c r="D31" s="80" t="s">
        <v>1015</v>
      </c>
      <c r="E31" s="80" t="s">
        <v>1158</v>
      </c>
      <c r="F31" s="80" t="s">
        <v>1159</v>
      </c>
      <c r="G31" s="80" t="s">
        <v>1160</v>
      </c>
      <c r="H31" s="80" t="str">
        <f t="shared" si="9"/>
        <v>BART005.2_Steam or Heat_Consumption</v>
      </c>
      <c r="I31" s="78" t="str">
        <f t="shared" si="2"/>
        <v>BART005.2_Consumption of purchased steam or heat</v>
      </c>
      <c r="J31" s="80"/>
      <c r="K31" s="80" t="s">
        <v>1161</v>
      </c>
      <c r="L31" s="80"/>
      <c r="M31" s="80" t="s">
        <v>1151</v>
      </c>
      <c r="N31" s="80" t="s">
        <v>1152</v>
      </c>
      <c r="O31" s="80" t="s">
        <v>1146</v>
      </c>
      <c r="P31" s="80" t="s">
        <v>970</v>
      </c>
      <c r="Q31" s="80"/>
      <c r="R31" s="80" t="s">
        <v>1162</v>
      </c>
      <c r="S31" s="80" t="s">
        <v>1154</v>
      </c>
      <c r="T31" s="80" t="s">
        <v>1163</v>
      </c>
      <c r="U31" s="80" t="s">
        <v>1156</v>
      </c>
      <c r="V31" s="81" t="s">
        <v>14</v>
      </c>
      <c r="W31" s="81" t="s">
        <v>1111</v>
      </c>
      <c r="X31" s="80"/>
      <c r="Y31" s="81"/>
      <c r="Z31" s="81"/>
      <c r="AA31" s="81"/>
      <c r="AB31" s="81"/>
      <c r="AC31" s="81"/>
      <c r="AD31" s="81"/>
      <c r="AE31" s="81"/>
      <c r="AF31" s="80" t="s">
        <v>1157</v>
      </c>
      <c r="AG31" s="80" t="s">
        <v>1117</v>
      </c>
      <c r="AH31" s="80"/>
      <c r="AI31" s="80"/>
      <c r="AJ31" s="80"/>
      <c r="AK31" s="80"/>
      <c r="AL31" s="80"/>
      <c r="AM31" s="80"/>
      <c r="AN31" s="80"/>
      <c r="AO31" s="80"/>
      <c r="AP31" s="80"/>
      <c r="AQ31" s="83"/>
      <c r="AR31" s="83"/>
      <c r="AS31" s="83" t="s">
        <v>325</v>
      </c>
    </row>
    <row r="32" ht="15.75" customHeight="1">
      <c r="A32" s="77"/>
      <c r="B32" s="77"/>
      <c r="C32" s="77"/>
      <c r="D32" s="77"/>
      <c r="E32" s="77"/>
      <c r="F32" s="80" t="s">
        <v>1164</v>
      </c>
      <c r="G32" s="80" t="s">
        <v>1165</v>
      </c>
      <c r="H32" s="80" t="str">
        <f t="shared" si="9"/>
        <v>BART005.2.a_Steam_Consumption</v>
      </c>
      <c r="I32" s="78" t="str">
        <f t="shared" si="2"/>
        <v>BART005.2.a_Consumption of purchased steam measured by flow rate</v>
      </c>
      <c r="J32" s="77"/>
      <c r="K32" s="77"/>
      <c r="L32" s="80" t="s">
        <v>1166</v>
      </c>
      <c r="M32" s="77"/>
      <c r="N32" s="77"/>
      <c r="O32" s="80" t="s">
        <v>145</v>
      </c>
      <c r="P32" s="80" t="s">
        <v>970</v>
      </c>
      <c r="Q32" s="77"/>
      <c r="R32" s="80" t="s">
        <v>1167</v>
      </c>
      <c r="S32" s="80" t="s">
        <v>1168</v>
      </c>
      <c r="T32" s="80" t="str">
        <f>R32&amp;" ("&amp;S32&amp;")"</f>
        <v>Steam Consumption (Steam Flow Rate)</v>
      </c>
      <c r="U32" s="80" t="s">
        <v>1156</v>
      </c>
      <c r="V32" s="81" t="s">
        <v>15</v>
      </c>
      <c r="W32" s="80" t="s">
        <v>1111</v>
      </c>
      <c r="X32" s="77"/>
      <c r="Y32" s="77"/>
      <c r="Z32" s="79"/>
      <c r="AA32" s="79"/>
      <c r="AB32" s="79"/>
      <c r="AC32" s="79"/>
      <c r="AD32" s="79"/>
      <c r="AE32" s="79"/>
      <c r="AF32" s="77"/>
      <c r="AG32" s="77"/>
      <c r="AH32" s="77"/>
      <c r="AI32" s="77"/>
      <c r="AJ32" s="77"/>
      <c r="AK32" s="77"/>
      <c r="AL32" s="77"/>
      <c r="AM32" s="77"/>
      <c r="AN32" s="77"/>
      <c r="AO32" s="77"/>
      <c r="AP32" s="77"/>
      <c r="AQ32" s="49"/>
      <c r="AR32" s="49"/>
      <c r="AS32" s="49"/>
    </row>
    <row r="33" ht="15.75" customHeight="1">
      <c r="A33" s="77"/>
      <c r="B33" s="77" t="s">
        <v>1014</v>
      </c>
      <c r="C33" s="77"/>
      <c r="D33" s="77" t="s">
        <v>1015</v>
      </c>
      <c r="E33" s="77" t="s">
        <v>1169</v>
      </c>
      <c r="F33" s="77" t="s">
        <v>1170</v>
      </c>
      <c r="G33" s="77" t="s">
        <v>1171</v>
      </c>
      <c r="H33" s="77" t="str">
        <f t="shared" si="9"/>
        <v>BART006_Goods_Transport</v>
      </c>
      <c r="I33" s="78" t="str">
        <f t="shared" si="2"/>
        <v>BART006_Third party transport of goods</v>
      </c>
      <c r="J33" s="77" t="s">
        <v>1172</v>
      </c>
      <c r="K33" s="77"/>
      <c r="L33" s="77"/>
      <c r="M33" s="77" t="s">
        <v>1173</v>
      </c>
      <c r="N33" s="77" t="s">
        <v>1174</v>
      </c>
      <c r="O33" s="77" t="s">
        <v>1175</v>
      </c>
      <c r="P33" s="77" t="s">
        <v>146</v>
      </c>
      <c r="Q33" s="77"/>
      <c r="R33" s="77"/>
      <c r="S33" s="77"/>
      <c r="T33" s="77"/>
      <c r="U33" s="77"/>
      <c r="V33" s="79"/>
      <c r="W33" s="77"/>
      <c r="X33" s="77"/>
      <c r="Y33" s="77"/>
      <c r="Z33" s="79"/>
      <c r="AA33" s="79"/>
      <c r="AB33" s="79"/>
      <c r="AC33" s="79"/>
      <c r="AD33" s="79"/>
      <c r="AE33" s="79"/>
      <c r="AF33" s="77" t="s">
        <v>1176</v>
      </c>
      <c r="AG33" s="77" t="s">
        <v>1177</v>
      </c>
      <c r="AH33" s="77" t="s">
        <v>1178</v>
      </c>
      <c r="AI33" s="77" t="s">
        <v>1179</v>
      </c>
      <c r="AJ33" s="77"/>
      <c r="AK33" s="77"/>
      <c r="AL33" s="77"/>
      <c r="AM33" s="77"/>
      <c r="AN33" s="77"/>
      <c r="AO33" s="77"/>
      <c r="AP33" s="77"/>
      <c r="AQ33" s="49"/>
      <c r="AR33" s="49"/>
      <c r="AS33" s="49" t="s">
        <v>331</v>
      </c>
    </row>
    <row r="34" ht="15.75" customHeight="1">
      <c r="A34" s="80"/>
      <c r="B34" s="80" t="s">
        <v>1014</v>
      </c>
      <c r="C34" s="80"/>
      <c r="D34" s="80" t="s">
        <v>1015</v>
      </c>
      <c r="E34" s="80" t="s">
        <v>1180</v>
      </c>
      <c r="F34" s="80" t="s">
        <v>1181</v>
      </c>
      <c r="G34" s="80" t="s">
        <v>1171</v>
      </c>
      <c r="H34" s="80" t="str">
        <f t="shared" si="9"/>
        <v>BART006.1_Goods_Transport</v>
      </c>
      <c r="I34" s="78" t="str">
        <f t="shared" si="2"/>
        <v>BART006.1_Third party transport of goods using non-shared vehicles with total distance data</v>
      </c>
      <c r="J34" s="80"/>
      <c r="K34" s="80" t="s">
        <v>1182</v>
      </c>
      <c r="L34" s="80"/>
      <c r="M34" s="80" t="s">
        <v>1173</v>
      </c>
      <c r="N34" s="80" t="s">
        <v>1174</v>
      </c>
      <c r="O34" s="80" t="s">
        <v>1175</v>
      </c>
      <c r="P34" s="80" t="s">
        <v>146</v>
      </c>
      <c r="Q34" s="80"/>
      <c r="R34" s="80" t="s">
        <v>1183</v>
      </c>
      <c r="S34" s="80" t="s">
        <v>1184</v>
      </c>
      <c r="T34" s="80" t="s">
        <v>1185</v>
      </c>
      <c r="U34" s="80" t="s">
        <v>1186</v>
      </c>
      <c r="V34" s="81" t="s">
        <v>14</v>
      </c>
      <c r="W34" s="80" t="s">
        <v>974</v>
      </c>
      <c r="X34" s="80" t="s">
        <v>1187</v>
      </c>
      <c r="Y34" s="80"/>
      <c r="Z34" s="81" t="s">
        <v>962</v>
      </c>
      <c r="AA34" s="81"/>
      <c r="AB34" s="81"/>
      <c r="AC34" s="81" t="s">
        <v>1188</v>
      </c>
      <c r="AD34" s="81"/>
      <c r="AE34" s="81"/>
      <c r="AF34" s="80" t="s">
        <v>1176</v>
      </c>
      <c r="AG34" s="80" t="s">
        <v>1177</v>
      </c>
      <c r="AH34" s="80" t="s">
        <v>1178</v>
      </c>
      <c r="AI34" s="80" t="s">
        <v>1179</v>
      </c>
      <c r="AJ34" s="80" t="s">
        <v>1189</v>
      </c>
      <c r="AK34" s="80" t="s">
        <v>1190</v>
      </c>
      <c r="AL34" s="80"/>
      <c r="AM34" s="80"/>
      <c r="AN34" s="80"/>
      <c r="AO34" s="80"/>
      <c r="AP34" s="80"/>
      <c r="AQ34" s="83"/>
      <c r="AR34" s="83"/>
      <c r="AS34" s="83" t="s">
        <v>328</v>
      </c>
    </row>
    <row r="35" ht="15.75" customHeight="1">
      <c r="A35" s="80"/>
      <c r="B35" s="80" t="s">
        <v>950</v>
      </c>
      <c r="C35" s="80"/>
      <c r="D35" s="80" t="s">
        <v>951</v>
      </c>
      <c r="E35" s="80" t="s">
        <v>1191</v>
      </c>
      <c r="F35" s="80" t="s">
        <v>1192</v>
      </c>
      <c r="G35" s="80" t="s">
        <v>1171</v>
      </c>
      <c r="H35" s="80" t="str">
        <f t="shared" si="9"/>
        <v>BART006.2_Goods_Transport</v>
      </c>
      <c r="I35" s="78" t="str">
        <f t="shared" si="2"/>
        <v>BART006.2_Third party road transport of goods with weight times distance data</v>
      </c>
      <c r="J35" s="80"/>
      <c r="K35" s="80" t="s">
        <v>1193</v>
      </c>
      <c r="L35" s="80"/>
      <c r="M35" s="80" t="s">
        <v>1173</v>
      </c>
      <c r="N35" s="80" t="s">
        <v>1174</v>
      </c>
      <c r="O35" s="80" t="s">
        <v>1175</v>
      </c>
      <c r="P35" s="80" t="s">
        <v>146</v>
      </c>
      <c r="Q35" s="80"/>
      <c r="R35" s="80" t="s">
        <v>1183</v>
      </c>
      <c r="S35" s="80" t="s">
        <v>1194</v>
      </c>
      <c r="T35" s="80" t="s">
        <v>1195</v>
      </c>
      <c r="U35" s="80" t="s">
        <v>1186</v>
      </c>
      <c r="V35" s="81" t="s">
        <v>14</v>
      </c>
      <c r="W35" s="80" t="s">
        <v>974</v>
      </c>
      <c r="X35" s="80" t="s">
        <v>1187</v>
      </c>
      <c r="Y35" s="80"/>
      <c r="Z35" s="81" t="s">
        <v>962</v>
      </c>
      <c r="AA35" s="81"/>
      <c r="AB35" s="81"/>
      <c r="AC35" s="81" t="s">
        <v>1188</v>
      </c>
      <c r="AD35" s="81"/>
      <c r="AE35" s="81"/>
      <c r="AF35" s="80"/>
      <c r="AG35" s="80"/>
      <c r="AH35" s="80"/>
      <c r="AI35" s="80"/>
      <c r="AJ35" s="80"/>
      <c r="AK35" s="80"/>
      <c r="AL35" s="80"/>
      <c r="AM35" s="80"/>
      <c r="AN35" s="80"/>
      <c r="AO35" s="80"/>
      <c r="AP35" s="80"/>
      <c r="AQ35" s="83"/>
      <c r="AR35" s="83"/>
      <c r="AS35" s="83"/>
    </row>
    <row r="36" ht="15.75" customHeight="1">
      <c r="A36" s="80"/>
      <c r="B36" s="80" t="s">
        <v>950</v>
      </c>
      <c r="C36" s="80"/>
      <c r="D36" s="80" t="s">
        <v>951</v>
      </c>
      <c r="E36" s="80" t="s">
        <v>1196</v>
      </c>
      <c r="F36" s="80" t="s">
        <v>1197</v>
      </c>
      <c r="G36" s="80" t="s">
        <v>1171</v>
      </c>
      <c r="H36" s="80" t="str">
        <f t="shared" si="9"/>
        <v>BART006.3_Goods_Transport</v>
      </c>
      <c r="I36" s="78" t="str">
        <f t="shared" si="2"/>
        <v>BART006.3_Third party transport of goods by air with weight times distance data</v>
      </c>
      <c r="J36" s="80"/>
      <c r="K36" s="80" t="s">
        <v>1198</v>
      </c>
      <c r="L36" s="80"/>
      <c r="M36" s="80" t="s">
        <v>1173</v>
      </c>
      <c r="N36" s="80" t="s">
        <v>1174</v>
      </c>
      <c r="O36" s="80" t="s">
        <v>1175</v>
      </c>
      <c r="P36" s="80" t="s">
        <v>146</v>
      </c>
      <c r="Q36" s="80"/>
      <c r="R36" s="80" t="s">
        <v>1183</v>
      </c>
      <c r="S36" s="80" t="s">
        <v>1194</v>
      </c>
      <c r="T36" s="80" t="s">
        <v>1195</v>
      </c>
      <c r="U36" s="80" t="s">
        <v>1186</v>
      </c>
      <c r="V36" s="81" t="s">
        <v>14</v>
      </c>
      <c r="W36" s="80" t="s">
        <v>974</v>
      </c>
      <c r="X36" s="80" t="s">
        <v>1187</v>
      </c>
      <c r="Y36" s="80"/>
      <c r="Z36" s="81" t="s">
        <v>1199</v>
      </c>
      <c r="AA36" s="81"/>
      <c r="AB36" s="81"/>
      <c r="AC36" s="81"/>
      <c r="AD36" s="81"/>
      <c r="AE36" s="81"/>
      <c r="AF36" s="80"/>
      <c r="AG36" s="80"/>
      <c r="AH36" s="80"/>
      <c r="AI36" s="80"/>
      <c r="AJ36" s="80"/>
      <c r="AK36" s="80"/>
      <c r="AL36" s="80"/>
      <c r="AM36" s="80"/>
      <c r="AN36" s="80"/>
      <c r="AO36" s="80"/>
      <c r="AP36" s="80"/>
      <c r="AQ36" s="83"/>
      <c r="AR36" s="83"/>
      <c r="AS36" s="83"/>
    </row>
    <row r="37" ht="15.75" customHeight="1">
      <c r="A37" s="80"/>
      <c r="B37" s="80" t="s">
        <v>950</v>
      </c>
      <c r="C37" s="80"/>
      <c r="D37" s="80" t="s">
        <v>951</v>
      </c>
      <c r="E37" s="80" t="s">
        <v>1200</v>
      </c>
      <c r="F37" s="80" t="s">
        <v>1201</v>
      </c>
      <c r="G37" s="80" t="s">
        <v>1171</v>
      </c>
      <c r="H37" s="80" t="str">
        <f t="shared" si="9"/>
        <v>BART006.4_Goods_Transport</v>
      </c>
      <c r="I37" s="78" t="str">
        <f t="shared" si="2"/>
        <v>BART006.4_Third party transport of goods by sea with weight times distance data</v>
      </c>
      <c r="J37" s="80"/>
      <c r="K37" s="80" t="s">
        <v>1202</v>
      </c>
      <c r="L37" s="80"/>
      <c r="M37" s="80" t="s">
        <v>1173</v>
      </c>
      <c r="N37" s="80" t="s">
        <v>1174</v>
      </c>
      <c r="O37" s="80" t="s">
        <v>1175</v>
      </c>
      <c r="P37" s="80" t="s">
        <v>146</v>
      </c>
      <c r="Q37" s="80"/>
      <c r="R37" s="80" t="s">
        <v>1183</v>
      </c>
      <c r="S37" s="80" t="s">
        <v>1194</v>
      </c>
      <c r="T37" s="80" t="s">
        <v>1195</v>
      </c>
      <c r="U37" s="80" t="s">
        <v>1186</v>
      </c>
      <c r="V37" s="81" t="s">
        <v>14</v>
      </c>
      <c r="W37" s="80" t="s">
        <v>974</v>
      </c>
      <c r="X37" s="80" t="s">
        <v>1187</v>
      </c>
      <c r="Y37" s="80"/>
      <c r="Z37" s="81" t="s">
        <v>1203</v>
      </c>
      <c r="AA37" s="81"/>
      <c r="AB37" s="81"/>
      <c r="AC37" s="81" t="s">
        <v>1204</v>
      </c>
      <c r="AD37" s="81"/>
      <c r="AE37" s="81"/>
      <c r="AF37" s="80"/>
      <c r="AG37" s="80"/>
      <c r="AH37" s="80"/>
      <c r="AI37" s="80"/>
      <c r="AJ37" s="80"/>
      <c r="AK37" s="80"/>
      <c r="AL37" s="80"/>
      <c r="AM37" s="80"/>
      <c r="AN37" s="80"/>
      <c r="AO37" s="80"/>
      <c r="AP37" s="80"/>
      <c r="AQ37" s="83"/>
      <c r="AR37" s="83"/>
      <c r="AS37" s="83"/>
    </row>
    <row r="38" ht="15.75" customHeight="1">
      <c r="A38" s="94"/>
      <c r="B38" s="94" t="s">
        <v>1014</v>
      </c>
      <c r="C38" s="94"/>
      <c r="D38" s="94" t="s">
        <v>1015</v>
      </c>
      <c r="E38" s="94" t="s">
        <v>1205</v>
      </c>
      <c r="F38" s="94" t="s">
        <v>1206</v>
      </c>
      <c r="G38" s="94" t="s">
        <v>1207</v>
      </c>
      <c r="H38" s="94" t="str">
        <f t="shared" si="9"/>
        <v>BART007_Product_Distribution</v>
      </c>
      <c r="I38" s="95" t="str">
        <f t="shared" si="2"/>
        <v>BART007_Third party transport to distribute the company's products</v>
      </c>
      <c r="J38" s="94" t="s">
        <v>1208</v>
      </c>
      <c r="K38" s="94"/>
      <c r="L38" s="94"/>
      <c r="M38" s="94" t="s">
        <v>1209</v>
      </c>
      <c r="N38" s="94" t="s">
        <v>1174</v>
      </c>
      <c r="O38" s="94" t="s">
        <v>1210</v>
      </c>
      <c r="P38" s="94" t="s">
        <v>1211</v>
      </c>
      <c r="Q38" s="94"/>
      <c r="R38" s="94"/>
      <c r="S38" s="94"/>
      <c r="T38" s="94"/>
      <c r="U38" s="94"/>
      <c r="V38" s="96"/>
      <c r="W38" s="94"/>
      <c r="X38" s="94"/>
      <c r="Y38" s="94"/>
      <c r="Z38" s="96"/>
      <c r="AA38" s="96"/>
      <c r="AB38" s="96"/>
      <c r="AC38" s="96"/>
      <c r="AD38" s="96"/>
      <c r="AE38" s="96"/>
      <c r="AF38" s="94" t="s">
        <v>1176</v>
      </c>
      <c r="AG38" s="94" t="s">
        <v>1212</v>
      </c>
      <c r="AH38" s="94" t="s">
        <v>1178</v>
      </c>
      <c r="AI38" s="94" t="s">
        <v>1179</v>
      </c>
      <c r="AJ38" s="94"/>
      <c r="AK38" s="94"/>
      <c r="AL38" s="94"/>
      <c r="AM38" s="94"/>
      <c r="AN38" s="94"/>
      <c r="AO38" s="94"/>
      <c r="AP38" s="94"/>
      <c r="AQ38" s="97"/>
      <c r="AR38" s="97"/>
      <c r="AS38" s="97" t="s">
        <v>331</v>
      </c>
    </row>
    <row r="39" ht="15.75" customHeight="1">
      <c r="A39" s="95"/>
      <c r="B39" s="95" t="s">
        <v>1014</v>
      </c>
      <c r="C39" s="95"/>
      <c r="D39" s="95" t="s">
        <v>1015</v>
      </c>
      <c r="E39" s="95" t="s">
        <v>1213</v>
      </c>
      <c r="F39" s="95" t="s">
        <v>1214</v>
      </c>
      <c r="G39" s="95" t="s">
        <v>1207</v>
      </c>
      <c r="H39" s="95" t="str">
        <f t="shared" si="9"/>
        <v>BART007.1_Product_Distribution</v>
      </c>
      <c r="I39" s="95" t="str">
        <f t="shared" si="2"/>
        <v>BART007.1_Third party transport to distribute the company's products using non-shared vehicles</v>
      </c>
      <c r="J39" s="95"/>
      <c r="K39" s="95" t="s">
        <v>1215</v>
      </c>
      <c r="L39" s="95"/>
      <c r="M39" s="95" t="s">
        <v>1209</v>
      </c>
      <c r="N39" s="95" t="s">
        <v>1174</v>
      </c>
      <c r="O39" s="95" t="s">
        <v>1210</v>
      </c>
      <c r="P39" s="95" t="s">
        <v>1211</v>
      </c>
      <c r="Q39" s="95"/>
      <c r="R39" s="95" t="s">
        <v>1216</v>
      </c>
      <c r="S39" s="95" t="s">
        <v>1184</v>
      </c>
      <c r="T39" s="95" t="s">
        <v>1217</v>
      </c>
      <c r="U39" s="95" t="s">
        <v>1186</v>
      </c>
      <c r="V39" s="98" t="s">
        <v>14</v>
      </c>
      <c r="W39" s="95" t="s">
        <v>974</v>
      </c>
      <c r="X39" s="95" t="s">
        <v>1187</v>
      </c>
      <c r="Y39" s="95"/>
      <c r="Z39" s="98" t="s">
        <v>962</v>
      </c>
      <c r="AA39" s="98"/>
      <c r="AB39" s="98"/>
      <c r="AC39" s="98" t="s">
        <v>1188</v>
      </c>
      <c r="AD39" s="98"/>
      <c r="AE39" s="98"/>
      <c r="AF39" s="95" t="s">
        <v>1176</v>
      </c>
      <c r="AG39" s="95" t="s">
        <v>1212</v>
      </c>
      <c r="AH39" s="95" t="s">
        <v>1178</v>
      </c>
      <c r="AI39" s="95" t="s">
        <v>1179</v>
      </c>
      <c r="AJ39" s="95" t="s">
        <v>1189</v>
      </c>
      <c r="AK39" s="95" t="s">
        <v>1190</v>
      </c>
      <c r="AL39" s="95"/>
      <c r="AM39" s="95"/>
      <c r="AN39" s="95"/>
      <c r="AO39" s="95"/>
      <c r="AP39" s="95"/>
      <c r="AQ39" s="99"/>
      <c r="AR39" s="99"/>
      <c r="AS39" s="99" t="s">
        <v>328</v>
      </c>
    </row>
    <row r="40" ht="15.75" customHeight="1">
      <c r="A40" s="95"/>
      <c r="B40" s="95" t="s">
        <v>950</v>
      </c>
      <c r="C40" s="95"/>
      <c r="D40" s="95" t="s">
        <v>951</v>
      </c>
      <c r="E40" s="95" t="s">
        <v>1218</v>
      </c>
      <c r="F40" s="95" t="s">
        <v>1219</v>
      </c>
      <c r="G40" s="95" t="s">
        <v>1207</v>
      </c>
      <c r="H40" s="95" t="str">
        <f t="shared" si="9"/>
        <v>BART007.2_Product_Distribution</v>
      </c>
      <c r="I40" s="95" t="str">
        <f t="shared" si="2"/>
        <v>BART007.2_Third party transport to distribute the company's products using shared road transport</v>
      </c>
      <c r="J40" s="95"/>
      <c r="K40" s="95" t="s">
        <v>1220</v>
      </c>
      <c r="L40" s="95"/>
      <c r="M40" s="95" t="s">
        <v>1209</v>
      </c>
      <c r="N40" s="95" t="s">
        <v>1174</v>
      </c>
      <c r="O40" s="95" t="s">
        <v>1210</v>
      </c>
      <c r="P40" s="95" t="s">
        <v>1211</v>
      </c>
      <c r="Q40" s="95"/>
      <c r="R40" s="95" t="s">
        <v>1216</v>
      </c>
      <c r="S40" s="95" t="s">
        <v>1194</v>
      </c>
      <c r="T40" s="95" t="s">
        <v>1221</v>
      </c>
      <c r="U40" s="95" t="s">
        <v>1186</v>
      </c>
      <c r="V40" s="98" t="s">
        <v>14</v>
      </c>
      <c r="W40" s="95" t="s">
        <v>974</v>
      </c>
      <c r="X40" s="95" t="s">
        <v>1187</v>
      </c>
      <c r="Y40" s="95"/>
      <c r="Z40" s="98" t="s">
        <v>962</v>
      </c>
      <c r="AA40" s="98"/>
      <c r="AB40" s="98"/>
      <c r="AC40" s="98" t="s">
        <v>1188</v>
      </c>
      <c r="AD40" s="98"/>
      <c r="AE40" s="98"/>
      <c r="AF40" s="95" t="s">
        <v>1176</v>
      </c>
      <c r="AG40" s="95" t="s">
        <v>1212</v>
      </c>
      <c r="AH40" s="95" t="s">
        <v>1178</v>
      </c>
      <c r="AI40" s="95" t="s">
        <v>1179</v>
      </c>
      <c r="AJ40" s="95"/>
      <c r="AK40" s="95"/>
      <c r="AL40" s="95"/>
      <c r="AM40" s="95"/>
      <c r="AN40" s="95"/>
      <c r="AO40" s="95"/>
      <c r="AP40" s="95"/>
      <c r="AQ40" s="99"/>
      <c r="AR40" s="99"/>
      <c r="AS40" s="99" t="s">
        <v>331</v>
      </c>
    </row>
    <row r="41" ht="15.75" customHeight="1">
      <c r="A41" s="95"/>
      <c r="B41" s="95" t="s">
        <v>950</v>
      </c>
      <c r="C41" s="95"/>
      <c r="D41" s="95" t="s">
        <v>951</v>
      </c>
      <c r="E41" s="95" t="s">
        <v>1222</v>
      </c>
      <c r="F41" s="95" t="s">
        <v>1223</v>
      </c>
      <c r="G41" s="95" t="s">
        <v>1207</v>
      </c>
      <c r="H41" s="95" t="str">
        <f t="shared" si="9"/>
        <v>BART007.3_Product_Distribution</v>
      </c>
      <c r="I41" s="95" t="str">
        <f t="shared" si="2"/>
        <v>BART007.3_Third party transport to distribute the company's products by air</v>
      </c>
      <c r="J41" s="95"/>
      <c r="K41" s="95" t="s">
        <v>1224</v>
      </c>
      <c r="L41" s="95"/>
      <c r="M41" s="95" t="s">
        <v>1209</v>
      </c>
      <c r="N41" s="95" t="s">
        <v>1174</v>
      </c>
      <c r="O41" s="95" t="s">
        <v>1210</v>
      </c>
      <c r="P41" s="95" t="s">
        <v>1211</v>
      </c>
      <c r="Q41" s="95"/>
      <c r="R41" s="95" t="s">
        <v>1216</v>
      </c>
      <c r="S41" s="95" t="s">
        <v>1194</v>
      </c>
      <c r="T41" s="95" t="s">
        <v>1221</v>
      </c>
      <c r="U41" s="95" t="s">
        <v>1186</v>
      </c>
      <c r="V41" s="98" t="s">
        <v>14</v>
      </c>
      <c r="W41" s="95" t="s">
        <v>974</v>
      </c>
      <c r="X41" s="95" t="s">
        <v>1187</v>
      </c>
      <c r="Y41" s="95"/>
      <c r="Z41" s="98" t="s">
        <v>1199</v>
      </c>
      <c r="AA41" s="98"/>
      <c r="AB41" s="98"/>
      <c r="AC41" s="98"/>
      <c r="AD41" s="98"/>
      <c r="AE41" s="98"/>
      <c r="AF41" s="95" t="s">
        <v>1176</v>
      </c>
      <c r="AG41" s="95" t="s">
        <v>1212</v>
      </c>
      <c r="AH41" s="95" t="s">
        <v>1178</v>
      </c>
      <c r="AI41" s="95" t="s">
        <v>1179</v>
      </c>
      <c r="AJ41" s="95"/>
      <c r="AK41" s="95"/>
      <c r="AL41" s="95"/>
      <c r="AM41" s="95"/>
      <c r="AN41" s="95"/>
      <c r="AO41" s="95"/>
      <c r="AP41" s="95"/>
      <c r="AQ41" s="99"/>
      <c r="AR41" s="99"/>
      <c r="AS41" s="99" t="s">
        <v>331</v>
      </c>
    </row>
    <row r="42" ht="15.75" customHeight="1">
      <c r="A42" s="95"/>
      <c r="B42" s="95" t="s">
        <v>950</v>
      </c>
      <c r="C42" s="95"/>
      <c r="D42" s="95" t="s">
        <v>951</v>
      </c>
      <c r="E42" s="95" t="s">
        <v>1225</v>
      </c>
      <c r="F42" s="95" t="s">
        <v>1226</v>
      </c>
      <c r="G42" s="95" t="s">
        <v>1207</v>
      </c>
      <c r="H42" s="95" t="str">
        <f t="shared" si="9"/>
        <v>BART007.4_Product_Distribution</v>
      </c>
      <c r="I42" s="95" t="str">
        <f t="shared" si="2"/>
        <v>BART007.4_Third party transport to distribute the company's products by sea</v>
      </c>
      <c r="J42" s="95"/>
      <c r="K42" s="95" t="s">
        <v>1227</v>
      </c>
      <c r="L42" s="95"/>
      <c r="M42" s="95" t="s">
        <v>1209</v>
      </c>
      <c r="N42" s="95" t="s">
        <v>1174</v>
      </c>
      <c r="O42" s="95" t="s">
        <v>1210</v>
      </c>
      <c r="P42" s="95" t="s">
        <v>1211</v>
      </c>
      <c r="Q42" s="95"/>
      <c r="R42" s="95" t="s">
        <v>1216</v>
      </c>
      <c r="S42" s="95" t="s">
        <v>1194</v>
      </c>
      <c r="T42" s="95" t="s">
        <v>1221</v>
      </c>
      <c r="U42" s="95" t="s">
        <v>1186</v>
      </c>
      <c r="V42" s="98" t="s">
        <v>14</v>
      </c>
      <c r="W42" s="95" t="s">
        <v>974</v>
      </c>
      <c r="X42" s="95" t="s">
        <v>1187</v>
      </c>
      <c r="Y42" s="95"/>
      <c r="Z42" s="98" t="s">
        <v>1203</v>
      </c>
      <c r="AA42" s="98"/>
      <c r="AB42" s="98"/>
      <c r="AC42" s="98" t="s">
        <v>1204</v>
      </c>
      <c r="AD42" s="98"/>
      <c r="AE42" s="98"/>
      <c r="AF42" s="95" t="s">
        <v>1176</v>
      </c>
      <c r="AG42" s="95" t="s">
        <v>1212</v>
      </c>
      <c r="AH42" s="95" t="s">
        <v>1178</v>
      </c>
      <c r="AI42" s="95" t="s">
        <v>1179</v>
      </c>
      <c r="AJ42" s="95"/>
      <c r="AK42" s="95"/>
      <c r="AL42" s="95"/>
      <c r="AM42" s="95"/>
      <c r="AN42" s="95"/>
      <c r="AO42" s="95"/>
      <c r="AP42" s="95"/>
      <c r="AQ42" s="99"/>
      <c r="AR42" s="99"/>
      <c r="AS42" s="99" t="s">
        <v>331</v>
      </c>
    </row>
    <row r="43" ht="15.75" customHeight="1">
      <c r="A43" s="77"/>
      <c r="B43" s="77"/>
      <c r="C43" s="77"/>
      <c r="D43" s="77"/>
      <c r="E43" s="77"/>
      <c r="F43" s="77" t="s">
        <v>1228</v>
      </c>
      <c r="G43" s="77" t="s">
        <v>1229</v>
      </c>
      <c r="H43" s="80" t="str">
        <f t="shared" si="9"/>
        <v>BART008_Waste_Disposal</v>
      </c>
      <c r="I43" s="78" t="str">
        <f t="shared" si="2"/>
        <v>BART008_Waste disposal</v>
      </c>
      <c r="J43" s="77" t="s">
        <v>1230</v>
      </c>
      <c r="K43" s="77"/>
      <c r="L43" s="77"/>
      <c r="M43" s="77"/>
      <c r="N43" s="77"/>
      <c r="O43" s="77" t="s">
        <v>149</v>
      </c>
      <c r="P43" s="77" t="s">
        <v>1231</v>
      </c>
      <c r="Q43" s="77"/>
      <c r="R43" s="77"/>
      <c r="S43" s="77"/>
      <c r="T43" s="77"/>
      <c r="U43" s="79"/>
      <c r="V43" s="79"/>
      <c r="W43" s="77"/>
      <c r="X43" s="77"/>
      <c r="Y43" s="77"/>
      <c r="Z43" s="77"/>
      <c r="AA43" s="77"/>
      <c r="AB43" s="77"/>
      <c r="AC43" s="79"/>
      <c r="AD43" s="79"/>
      <c r="AE43" s="79"/>
      <c r="AF43" s="77"/>
      <c r="AG43" s="77"/>
      <c r="AH43" s="77"/>
      <c r="AI43" s="77"/>
      <c r="AJ43" s="77"/>
      <c r="AK43" s="77"/>
      <c r="AL43" s="77"/>
      <c r="AM43" s="77"/>
      <c r="AN43" s="77"/>
      <c r="AO43" s="77"/>
      <c r="AP43" s="77"/>
      <c r="AQ43" s="49"/>
      <c r="AR43" s="49"/>
      <c r="AS43" s="49"/>
    </row>
    <row r="44" ht="15.75" customHeight="1">
      <c r="A44" s="80"/>
      <c r="B44" s="80" t="s">
        <v>1014</v>
      </c>
      <c r="C44" s="80"/>
      <c r="D44" s="80" t="s">
        <v>1015</v>
      </c>
      <c r="E44" s="80" t="s">
        <v>1232</v>
      </c>
      <c r="F44" s="80" t="s">
        <v>1233</v>
      </c>
      <c r="G44" s="80" t="s">
        <v>1234</v>
      </c>
      <c r="H44" s="80" t="str">
        <f t="shared" si="9"/>
        <v>BART008.1_Waste_Generation</v>
      </c>
      <c r="I44" s="78" t="str">
        <f t="shared" si="2"/>
        <v>BART008.1_Waste generated in operations</v>
      </c>
      <c r="J44" s="80"/>
      <c r="K44" s="80" t="s">
        <v>1235</v>
      </c>
      <c r="L44" s="80"/>
      <c r="M44" s="80" t="s">
        <v>1236</v>
      </c>
      <c r="N44" s="80" t="s">
        <v>1237</v>
      </c>
      <c r="O44" s="80" t="s">
        <v>149</v>
      </c>
      <c r="P44" s="80" t="s">
        <v>1238</v>
      </c>
      <c r="Q44" s="80"/>
      <c r="R44" s="80" t="s">
        <v>1239</v>
      </c>
      <c r="S44" s="80" t="s">
        <v>1240</v>
      </c>
      <c r="T44" s="80" t="s">
        <v>1241</v>
      </c>
      <c r="U44" s="88" t="s">
        <v>1242</v>
      </c>
      <c r="V44" s="81" t="s">
        <v>14</v>
      </c>
      <c r="W44" s="80" t="s">
        <v>1243</v>
      </c>
      <c r="X44" s="80" t="s">
        <v>1244</v>
      </c>
      <c r="Y44" s="80" t="s">
        <v>149</v>
      </c>
      <c r="Z44" s="80" t="s">
        <v>1245</v>
      </c>
      <c r="AA44" s="80" t="s">
        <v>1246</v>
      </c>
      <c r="AB44" s="80" t="s">
        <v>1247</v>
      </c>
      <c r="AC44" s="81"/>
      <c r="AD44" s="81"/>
      <c r="AE44" s="81"/>
      <c r="AF44" s="80" t="s">
        <v>1248</v>
      </c>
      <c r="AG44" s="80" t="s">
        <v>1249</v>
      </c>
      <c r="AH44" s="80"/>
      <c r="AI44" s="80"/>
      <c r="AJ44" s="80"/>
      <c r="AK44" s="80"/>
      <c r="AL44" s="80"/>
      <c r="AM44" s="80"/>
      <c r="AN44" s="80"/>
      <c r="AO44" s="80"/>
      <c r="AP44" s="80"/>
      <c r="AQ44" s="83"/>
      <c r="AR44" s="83"/>
      <c r="AS44" s="83" t="s">
        <v>334</v>
      </c>
    </row>
    <row r="45" ht="15.75" customHeight="1">
      <c r="A45" s="80"/>
      <c r="B45" s="80" t="s">
        <v>1014</v>
      </c>
      <c r="C45" s="80"/>
      <c r="D45" s="80" t="s">
        <v>1015</v>
      </c>
      <c r="E45" s="80" t="s">
        <v>1250</v>
      </c>
      <c r="F45" s="80" t="s">
        <v>1251</v>
      </c>
      <c r="G45" s="80" t="s">
        <v>1229</v>
      </c>
      <c r="H45" s="80" t="str">
        <f t="shared" si="9"/>
        <v>BART008.2_Waste_Disposal</v>
      </c>
      <c r="I45" s="78" t="str">
        <f t="shared" si="2"/>
        <v>BART008.2_Waste disposal by third party services</v>
      </c>
      <c r="J45" s="80"/>
      <c r="K45" s="80" t="s">
        <v>1252</v>
      </c>
      <c r="L45" s="80"/>
      <c r="M45" s="80" t="s">
        <v>1236</v>
      </c>
      <c r="N45" s="80" t="s">
        <v>1253</v>
      </c>
      <c r="O45" s="80" t="s">
        <v>149</v>
      </c>
      <c r="P45" s="80" t="s">
        <v>1231</v>
      </c>
      <c r="Q45" s="80"/>
      <c r="R45" s="80" t="s">
        <v>1247</v>
      </c>
      <c r="S45" s="80" t="s">
        <v>1240</v>
      </c>
      <c r="T45" s="80" t="s">
        <v>1254</v>
      </c>
      <c r="U45" s="88" t="s">
        <v>1242</v>
      </c>
      <c r="V45" s="81" t="s">
        <v>14</v>
      </c>
      <c r="W45" s="80" t="s">
        <v>1243</v>
      </c>
      <c r="X45" s="80" t="s">
        <v>1244</v>
      </c>
      <c r="Y45" s="80" t="s">
        <v>149</v>
      </c>
      <c r="Z45" s="80" t="s">
        <v>1245</v>
      </c>
      <c r="AA45" s="80" t="s">
        <v>1246</v>
      </c>
      <c r="AB45" s="80" t="s">
        <v>1247</v>
      </c>
      <c r="AC45" s="81"/>
      <c r="AD45" s="81"/>
      <c r="AE45" s="81"/>
      <c r="AF45" s="80" t="s">
        <v>1248</v>
      </c>
      <c r="AG45" s="80" t="s">
        <v>1249</v>
      </c>
      <c r="AH45" s="80"/>
      <c r="AI45" s="80"/>
      <c r="AJ45" s="80"/>
      <c r="AK45" s="80"/>
      <c r="AL45" s="80"/>
      <c r="AM45" s="80"/>
      <c r="AN45" s="80"/>
      <c r="AO45" s="80"/>
      <c r="AP45" s="80"/>
      <c r="AQ45" s="83"/>
      <c r="AR45" s="83"/>
      <c r="AS45" s="83" t="s">
        <v>334</v>
      </c>
    </row>
    <row r="46" ht="15.75" customHeight="1">
      <c r="A46" s="100"/>
      <c r="B46" s="100" t="s">
        <v>950</v>
      </c>
      <c r="C46" s="100"/>
      <c r="D46" s="100" t="s">
        <v>951</v>
      </c>
      <c r="E46" s="80"/>
      <c r="F46" s="80" t="s">
        <v>1255</v>
      </c>
      <c r="G46" s="80" t="s">
        <v>1229</v>
      </c>
      <c r="H46" s="80" t="str">
        <f t="shared" si="9"/>
        <v>BART008.2.a_Waste_Disposal</v>
      </c>
      <c r="I46" s="78" t="str">
        <f t="shared" si="2"/>
        <v>BART008.2.a_Waste disposal by third party services in volume</v>
      </c>
      <c r="J46" s="100"/>
      <c r="K46" s="100"/>
      <c r="L46" s="100" t="s">
        <v>1256</v>
      </c>
      <c r="M46" s="100"/>
      <c r="N46" s="100"/>
      <c r="O46" s="100" t="s">
        <v>149</v>
      </c>
      <c r="P46" s="100" t="s">
        <v>1231</v>
      </c>
      <c r="Q46" s="100"/>
      <c r="R46" s="100" t="s">
        <v>1247</v>
      </c>
      <c r="S46" s="100" t="s">
        <v>1257</v>
      </c>
      <c r="T46" s="100" t="str">
        <f t="shared" ref="T46:T48" si="11">S46&amp;" ("&amp;R46&amp;")"</f>
        <v>Volume of Waste (Waste Disposal)</v>
      </c>
      <c r="U46" s="88" t="s">
        <v>1242</v>
      </c>
      <c r="V46" s="101" t="s">
        <v>14</v>
      </c>
      <c r="W46" s="100" t="s">
        <v>1243</v>
      </c>
      <c r="X46" s="100" t="s">
        <v>1244</v>
      </c>
      <c r="Y46" s="100" t="s">
        <v>149</v>
      </c>
      <c r="Z46" s="100" t="s">
        <v>1245</v>
      </c>
      <c r="AA46" s="100" t="s">
        <v>1246</v>
      </c>
      <c r="AB46" s="100" t="s">
        <v>1247</v>
      </c>
      <c r="AC46" s="101"/>
      <c r="AD46" s="101"/>
      <c r="AE46" s="101"/>
      <c r="AF46" s="100"/>
      <c r="AG46" s="100"/>
      <c r="AH46" s="100"/>
      <c r="AI46" s="100"/>
      <c r="AJ46" s="100"/>
      <c r="AK46" s="100"/>
      <c r="AL46" s="100"/>
      <c r="AM46" s="100"/>
      <c r="AN46" s="100"/>
      <c r="AO46" s="100"/>
      <c r="AP46" s="100"/>
      <c r="AQ46" s="102"/>
      <c r="AR46" s="102"/>
      <c r="AS46" s="102"/>
    </row>
    <row r="47" ht="15.75" customHeight="1">
      <c r="A47" s="100"/>
      <c r="B47" s="100" t="s">
        <v>950</v>
      </c>
      <c r="C47" s="100"/>
      <c r="D47" s="100" t="s">
        <v>951</v>
      </c>
      <c r="E47" s="80"/>
      <c r="F47" s="80" t="s">
        <v>1258</v>
      </c>
      <c r="G47" s="80" t="s">
        <v>1229</v>
      </c>
      <c r="H47" s="80" t="str">
        <f t="shared" si="9"/>
        <v>BART008.2.b_Waste_Disposal</v>
      </c>
      <c r="I47" s="78" t="str">
        <f t="shared" si="2"/>
        <v>BART008.2.b_Waste disposal by third party services in volume estimated by number of collection visits</v>
      </c>
      <c r="J47" s="100"/>
      <c r="K47" s="100"/>
      <c r="L47" s="100" t="s">
        <v>1259</v>
      </c>
      <c r="M47" s="100"/>
      <c r="N47" s="100"/>
      <c r="O47" s="100" t="s">
        <v>149</v>
      </c>
      <c r="P47" s="100" t="s">
        <v>1231</v>
      </c>
      <c r="Q47" s="100"/>
      <c r="R47" s="100" t="s">
        <v>1247</v>
      </c>
      <c r="S47" s="100" t="s">
        <v>1260</v>
      </c>
      <c r="T47" s="100" t="str">
        <f t="shared" si="11"/>
        <v>Number of Visits (Waste Disposal)</v>
      </c>
      <c r="U47" s="88" t="s">
        <v>1242</v>
      </c>
      <c r="V47" s="101" t="s">
        <v>14</v>
      </c>
      <c r="W47" s="100" t="s">
        <v>1243</v>
      </c>
      <c r="X47" s="100" t="s">
        <v>1244</v>
      </c>
      <c r="Y47" s="100" t="s">
        <v>149</v>
      </c>
      <c r="Z47" s="100" t="s">
        <v>1245</v>
      </c>
      <c r="AA47" s="100" t="s">
        <v>1246</v>
      </c>
      <c r="AB47" s="100" t="s">
        <v>1247</v>
      </c>
      <c r="AC47" s="101"/>
      <c r="AD47" s="101"/>
      <c r="AE47" s="101"/>
      <c r="AF47" s="100"/>
      <c r="AG47" s="100"/>
      <c r="AH47" s="100"/>
      <c r="AI47" s="100"/>
      <c r="AJ47" s="100"/>
      <c r="AK47" s="100"/>
      <c r="AL47" s="100"/>
      <c r="AM47" s="100"/>
      <c r="AN47" s="100"/>
      <c r="AO47" s="100"/>
      <c r="AP47" s="100"/>
      <c r="AQ47" s="102"/>
      <c r="AR47" s="102"/>
      <c r="AS47" s="102"/>
    </row>
    <row r="48" ht="15.75" customHeight="1">
      <c r="A48" s="78"/>
      <c r="B48" s="78"/>
      <c r="C48" s="78"/>
      <c r="D48" s="78"/>
      <c r="E48" s="78"/>
      <c r="F48" s="78" t="s">
        <v>1261</v>
      </c>
      <c r="G48" s="78" t="str">
        <f>O48&amp;"_"&amp;P48</f>
        <v>Sludge_Disposal</v>
      </c>
      <c r="H48" s="78" t="str">
        <f t="shared" si="9"/>
        <v>BART008.3_Sludge_Disposal</v>
      </c>
      <c r="I48" s="78" t="str">
        <f t="shared" si="2"/>
        <v>BART008.3_Domenstic and Industrial Sludge Disposal</v>
      </c>
      <c r="J48" s="78"/>
      <c r="K48" s="78" t="s">
        <v>1262</v>
      </c>
      <c r="L48" s="78"/>
      <c r="M48" s="78"/>
      <c r="N48" s="78"/>
      <c r="O48" s="78" t="s">
        <v>1263</v>
      </c>
      <c r="P48" s="78" t="s">
        <v>1231</v>
      </c>
      <c r="Q48" s="78"/>
      <c r="R48" s="78" t="s">
        <v>1264</v>
      </c>
      <c r="S48" s="78" t="s">
        <v>1265</v>
      </c>
      <c r="T48" s="78" t="str">
        <f t="shared" si="11"/>
        <v>Weight of Sludge (Sludge Disposal)</v>
      </c>
      <c r="U48" s="88" t="s">
        <v>1242</v>
      </c>
      <c r="V48" s="103" t="s">
        <v>14</v>
      </c>
      <c r="W48" s="78"/>
      <c r="X48" s="78"/>
      <c r="Y48" s="78"/>
      <c r="Z48" s="103"/>
      <c r="AA48" s="103"/>
      <c r="AB48" s="103"/>
      <c r="AC48" s="103"/>
      <c r="AD48" s="103"/>
      <c r="AE48" s="103"/>
      <c r="AF48" s="78"/>
      <c r="AG48" s="78"/>
      <c r="AH48" s="78"/>
      <c r="AI48" s="78"/>
      <c r="AJ48" s="78"/>
      <c r="AK48" s="78"/>
      <c r="AL48" s="78"/>
      <c r="AM48" s="78"/>
      <c r="AN48" s="78"/>
      <c r="AO48" s="78"/>
      <c r="AP48" s="78"/>
      <c r="AQ48" s="104"/>
      <c r="AR48" s="104"/>
      <c r="AS48" s="104"/>
    </row>
    <row r="49" ht="15.75" customHeight="1">
      <c r="A49" s="77"/>
      <c r="B49" s="77" t="s">
        <v>950</v>
      </c>
      <c r="C49" s="77"/>
      <c r="D49" s="77" t="s">
        <v>951</v>
      </c>
      <c r="E49" s="77"/>
      <c r="F49" s="77" t="s">
        <v>1266</v>
      </c>
      <c r="G49" s="77" t="s">
        <v>1267</v>
      </c>
      <c r="H49" s="77" t="str">
        <f t="shared" si="9"/>
        <v>BART009_Employee_Commute</v>
      </c>
      <c r="I49" s="78" t="str">
        <f t="shared" si="2"/>
        <v>BART009_Employee commute</v>
      </c>
      <c r="J49" s="77" t="s">
        <v>1268</v>
      </c>
      <c r="K49" s="77"/>
      <c r="L49" s="77"/>
      <c r="M49" s="77" t="s">
        <v>1269</v>
      </c>
      <c r="N49" s="77" t="s">
        <v>1270</v>
      </c>
      <c r="O49" s="77" t="s">
        <v>1271</v>
      </c>
      <c r="P49" s="77" t="s">
        <v>140</v>
      </c>
      <c r="Q49" s="77"/>
      <c r="R49" s="77"/>
      <c r="S49" s="77"/>
      <c r="T49" s="77"/>
      <c r="U49" s="88"/>
      <c r="V49" s="79"/>
      <c r="W49" s="77"/>
      <c r="X49" s="77"/>
      <c r="Y49" s="77"/>
      <c r="Z49" s="79"/>
      <c r="AA49" s="79"/>
      <c r="AB49" s="79"/>
      <c r="AC49" s="79"/>
      <c r="AD49" s="79"/>
      <c r="AE49" s="79"/>
      <c r="AF49" s="77"/>
      <c r="AG49" s="77"/>
      <c r="AH49" s="77"/>
      <c r="AI49" s="77"/>
      <c r="AJ49" s="77"/>
      <c r="AK49" s="77"/>
      <c r="AL49" s="77"/>
      <c r="AM49" s="77"/>
      <c r="AN49" s="77"/>
      <c r="AO49" s="77"/>
      <c r="AP49" s="77"/>
      <c r="AQ49" s="49"/>
      <c r="AR49" s="49"/>
      <c r="AS49" s="49"/>
    </row>
    <row r="50" ht="15.75" customHeight="1">
      <c r="A50" s="80"/>
      <c r="B50" s="80" t="s">
        <v>1014</v>
      </c>
      <c r="C50" s="80"/>
      <c r="D50" s="80" t="s">
        <v>1015</v>
      </c>
      <c r="E50" s="80" t="s">
        <v>1272</v>
      </c>
      <c r="F50" s="80" t="s">
        <v>1273</v>
      </c>
      <c r="G50" s="80" t="s">
        <v>1267</v>
      </c>
      <c r="H50" s="80" t="str">
        <f t="shared" si="9"/>
        <v>BART009.1_Employee_Commute</v>
      </c>
      <c r="I50" s="78" t="str">
        <f t="shared" si="2"/>
        <v>BART009.1_Employee commute in private vehicles not shared with others</v>
      </c>
      <c r="J50" s="80"/>
      <c r="K50" s="80" t="s">
        <v>1274</v>
      </c>
      <c r="L50" s="80"/>
      <c r="M50" s="80" t="s">
        <v>1269</v>
      </c>
      <c r="N50" s="80" t="s">
        <v>1270</v>
      </c>
      <c r="O50" s="80" t="s">
        <v>1271</v>
      </c>
      <c r="P50" s="80" t="s">
        <v>140</v>
      </c>
      <c r="Q50" s="80"/>
      <c r="R50" s="80" t="s">
        <v>757</v>
      </c>
      <c r="S50" s="80" t="s">
        <v>1020</v>
      </c>
      <c r="T50" s="80" t="s">
        <v>1275</v>
      </c>
      <c r="U50" s="80" t="s">
        <v>1276</v>
      </c>
      <c r="V50" s="81" t="s">
        <v>14</v>
      </c>
      <c r="W50" s="80" t="s">
        <v>974</v>
      </c>
      <c r="X50" s="80" t="s">
        <v>1277</v>
      </c>
      <c r="Y50" s="80"/>
      <c r="Z50" s="81" t="s">
        <v>962</v>
      </c>
      <c r="AA50" s="81"/>
      <c r="AB50" s="81"/>
      <c r="AC50" s="81"/>
      <c r="AD50" s="81"/>
      <c r="AE50" s="81"/>
      <c r="AF50" s="80" t="s">
        <v>1278</v>
      </c>
      <c r="AG50" s="80" t="s">
        <v>1279</v>
      </c>
      <c r="AH50" s="80" t="s">
        <v>1280</v>
      </c>
      <c r="AI50" s="80" t="s">
        <v>1281</v>
      </c>
      <c r="AJ50" s="80"/>
      <c r="AK50" s="80"/>
      <c r="AL50" s="80"/>
      <c r="AM50" s="80"/>
      <c r="AN50" s="80"/>
      <c r="AO50" s="80"/>
      <c r="AP50" s="80"/>
      <c r="AQ50" s="83"/>
      <c r="AR50" s="83"/>
      <c r="AS50" s="83" t="s">
        <v>1282</v>
      </c>
    </row>
    <row r="51" ht="15.75" customHeight="1">
      <c r="A51" s="80"/>
      <c r="B51" s="80" t="s">
        <v>950</v>
      </c>
      <c r="C51" s="80"/>
      <c r="D51" s="80" t="s">
        <v>951</v>
      </c>
      <c r="E51" s="80" t="s">
        <v>1283</v>
      </c>
      <c r="F51" s="80" t="s">
        <v>1284</v>
      </c>
      <c r="G51" s="80" t="s">
        <v>1267</v>
      </c>
      <c r="H51" s="80" t="str">
        <f t="shared" si="9"/>
        <v>BART009.2_Employee_Commute</v>
      </c>
      <c r="I51" s="78" t="str">
        <f t="shared" si="2"/>
        <v>BART009.2_Employee commute in shared road transport vehicles</v>
      </c>
      <c r="J51" s="80"/>
      <c r="K51" s="80" t="s">
        <v>1285</v>
      </c>
      <c r="L51" s="80"/>
      <c r="M51" s="80" t="s">
        <v>1269</v>
      </c>
      <c r="N51" s="80" t="s">
        <v>1270</v>
      </c>
      <c r="O51" s="80" t="s">
        <v>1271</v>
      </c>
      <c r="P51" s="80" t="s">
        <v>140</v>
      </c>
      <c r="Q51" s="80"/>
      <c r="R51" s="80" t="s">
        <v>757</v>
      </c>
      <c r="S51" s="80" t="s">
        <v>1286</v>
      </c>
      <c r="T51" s="80" t="s">
        <v>1287</v>
      </c>
      <c r="U51" s="80" t="s">
        <v>1276</v>
      </c>
      <c r="V51" s="81" t="s">
        <v>14</v>
      </c>
      <c r="W51" s="80" t="s">
        <v>974</v>
      </c>
      <c r="X51" s="80" t="s">
        <v>1277</v>
      </c>
      <c r="Y51" s="80"/>
      <c r="Z51" s="81"/>
      <c r="AA51" s="81"/>
      <c r="AB51" s="81"/>
      <c r="AC51" s="81"/>
      <c r="AD51" s="81"/>
      <c r="AE51" s="81"/>
      <c r="AF51" s="80"/>
      <c r="AG51" s="80"/>
      <c r="AH51" s="80"/>
      <c r="AI51" s="80"/>
      <c r="AJ51" s="80"/>
      <c r="AK51" s="80"/>
      <c r="AL51" s="80"/>
      <c r="AM51" s="80"/>
      <c r="AN51" s="80"/>
      <c r="AO51" s="80"/>
      <c r="AP51" s="80"/>
      <c r="AQ51" s="83"/>
      <c r="AR51" s="83"/>
      <c r="AS51" s="83"/>
    </row>
    <row r="52" ht="15.75" customHeight="1">
      <c r="A52" s="80"/>
      <c r="B52" s="80" t="s">
        <v>950</v>
      </c>
      <c r="C52" s="80"/>
      <c r="D52" s="80" t="s">
        <v>951</v>
      </c>
      <c r="E52" s="80" t="s">
        <v>1288</v>
      </c>
      <c r="F52" s="80" t="s">
        <v>1289</v>
      </c>
      <c r="G52" s="80" t="s">
        <v>1267</v>
      </c>
      <c r="H52" s="80" t="str">
        <f t="shared" si="9"/>
        <v>BART009.3_Employee_Commute</v>
      </c>
      <c r="I52" s="78" t="str">
        <f t="shared" si="2"/>
        <v>BART009.3_Employee commute in shared air transport vehicles</v>
      </c>
      <c r="J52" s="80"/>
      <c r="K52" s="80" t="s">
        <v>1290</v>
      </c>
      <c r="L52" s="80"/>
      <c r="M52" s="80" t="s">
        <v>1269</v>
      </c>
      <c r="N52" s="80" t="s">
        <v>1270</v>
      </c>
      <c r="O52" s="80" t="s">
        <v>1271</v>
      </c>
      <c r="P52" s="80" t="s">
        <v>140</v>
      </c>
      <c r="Q52" s="80"/>
      <c r="R52" s="80" t="s">
        <v>757</v>
      </c>
      <c r="S52" s="80" t="s">
        <v>1286</v>
      </c>
      <c r="T52" s="80" t="s">
        <v>1287</v>
      </c>
      <c r="U52" s="80" t="s">
        <v>1276</v>
      </c>
      <c r="V52" s="81" t="s">
        <v>14</v>
      </c>
      <c r="W52" s="80" t="s">
        <v>974</v>
      </c>
      <c r="X52" s="80" t="s">
        <v>1277</v>
      </c>
      <c r="Y52" s="80"/>
      <c r="Z52" s="81" t="s">
        <v>1199</v>
      </c>
      <c r="AA52" s="81"/>
      <c r="AB52" s="81"/>
      <c r="AC52" s="81" t="s">
        <v>1291</v>
      </c>
      <c r="AD52" s="81"/>
      <c r="AE52" s="81"/>
      <c r="AF52" s="80"/>
      <c r="AG52" s="80"/>
      <c r="AH52" s="80"/>
      <c r="AI52" s="80"/>
      <c r="AJ52" s="80"/>
      <c r="AK52" s="80"/>
      <c r="AL52" s="80"/>
      <c r="AM52" s="80"/>
      <c r="AN52" s="80"/>
      <c r="AO52" s="80"/>
      <c r="AP52" s="80"/>
      <c r="AQ52" s="83"/>
      <c r="AR52" s="83"/>
      <c r="AS52" s="83"/>
    </row>
    <row r="53" ht="15.75" customHeight="1">
      <c r="A53" s="80"/>
      <c r="B53" s="80" t="s">
        <v>950</v>
      </c>
      <c r="C53" s="80"/>
      <c r="D53" s="80" t="s">
        <v>951</v>
      </c>
      <c r="E53" s="80" t="s">
        <v>1292</v>
      </c>
      <c r="F53" s="80" t="s">
        <v>1293</v>
      </c>
      <c r="G53" s="80" t="s">
        <v>1267</v>
      </c>
      <c r="H53" s="80" t="str">
        <f t="shared" si="9"/>
        <v>BART009.4_Employee_Commute</v>
      </c>
      <c r="I53" s="78" t="str">
        <f t="shared" si="2"/>
        <v>BART009.4_Employee commute in shared ferries</v>
      </c>
      <c r="J53" s="80"/>
      <c r="K53" s="80" t="s">
        <v>1294</v>
      </c>
      <c r="L53" s="80"/>
      <c r="M53" s="80" t="s">
        <v>1269</v>
      </c>
      <c r="N53" s="80" t="s">
        <v>1270</v>
      </c>
      <c r="O53" s="80" t="s">
        <v>1271</v>
      </c>
      <c r="P53" s="80" t="s">
        <v>140</v>
      </c>
      <c r="Q53" s="80"/>
      <c r="R53" s="80" t="s">
        <v>757</v>
      </c>
      <c r="S53" s="80" t="s">
        <v>1286</v>
      </c>
      <c r="T53" s="80" t="s">
        <v>1287</v>
      </c>
      <c r="U53" s="80" t="s">
        <v>1276</v>
      </c>
      <c r="V53" s="81" t="s">
        <v>14</v>
      </c>
      <c r="W53" s="81" t="s">
        <v>1295</v>
      </c>
      <c r="X53" s="80"/>
      <c r="Y53" s="80"/>
      <c r="Z53" s="81" t="s">
        <v>974</v>
      </c>
      <c r="AA53" s="81"/>
      <c r="AB53" s="81"/>
      <c r="AC53" s="81"/>
      <c r="AD53" s="81"/>
      <c r="AE53" s="81"/>
      <c r="AF53" s="80"/>
      <c r="AG53" s="80"/>
      <c r="AH53" s="80"/>
      <c r="AI53" s="80"/>
      <c r="AJ53" s="80"/>
      <c r="AK53" s="80"/>
      <c r="AL53" s="80"/>
      <c r="AM53" s="80"/>
      <c r="AN53" s="80"/>
      <c r="AO53" s="80"/>
      <c r="AP53" s="80"/>
      <c r="AQ53" s="83"/>
      <c r="AR53" s="83"/>
      <c r="AS53" s="83"/>
    </row>
    <row r="54" ht="15.75" customHeight="1">
      <c r="A54" s="77"/>
      <c r="B54" s="77" t="s">
        <v>950</v>
      </c>
      <c r="C54" s="77"/>
      <c r="D54" s="77" t="s">
        <v>951</v>
      </c>
      <c r="E54" s="77" t="s">
        <v>1296</v>
      </c>
      <c r="F54" s="77" t="s">
        <v>1297</v>
      </c>
      <c r="G54" s="77" t="s">
        <v>1298</v>
      </c>
      <c r="H54" s="77" t="str">
        <f t="shared" si="9"/>
        <v>BART010_Employee_Travel</v>
      </c>
      <c r="I54" s="78" t="str">
        <f t="shared" si="2"/>
        <v>BART010_Employee business travel</v>
      </c>
      <c r="J54" s="77" t="s">
        <v>1299</v>
      </c>
      <c r="K54" s="77"/>
      <c r="L54" s="77"/>
      <c r="M54" s="77" t="s">
        <v>1300</v>
      </c>
      <c r="N54" s="77" t="s">
        <v>1301</v>
      </c>
      <c r="O54" s="77" t="s">
        <v>1271</v>
      </c>
      <c r="P54" s="77" t="s">
        <v>147</v>
      </c>
      <c r="Q54" s="77"/>
      <c r="R54" s="77" t="s">
        <v>1302</v>
      </c>
      <c r="S54" s="77" t="s">
        <v>1303</v>
      </c>
      <c r="T54" s="77" t="s">
        <v>1304</v>
      </c>
      <c r="U54" s="77"/>
      <c r="V54" s="79"/>
      <c r="W54" s="77"/>
      <c r="X54" s="77"/>
      <c r="Y54" s="77"/>
      <c r="Z54" s="79"/>
      <c r="AA54" s="79"/>
      <c r="AB54" s="79"/>
      <c r="AC54" s="79"/>
      <c r="AD54" s="79"/>
      <c r="AE54" s="79"/>
      <c r="AF54" s="77" t="s">
        <v>1278</v>
      </c>
      <c r="AG54" s="77" t="s">
        <v>1279</v>
      </c>
      <c r="AH54" s="77"/>
      <c r="AI54" s="77"/>
      <c r="AJ54" s="77"/>
      <c r="AK54" s="77"/>
      <c r="AL54" s="77"/>
      <c r="AM54" s="77"/>
      <c r="AN54" s="77"/>
      <c r="AO54" s="77"/>
      <c r="AP54" s="77"/>
      <c r="AQ54" s="49"/>
      <c r="AR54" s="49"/>
      <c r="AS54" s="49" t="s">
        <v>1305</v>
      </c>
    </row>
    <row r="55" ht="15.75" customHeight="1">
      <c r="A55" s="80"/>
      <c r="B55" s="80" t="s">
        <v>1014</v>
      </c>
      <c r="C55" s="80"/>
      <c r="D55" s="80" t="s">
        <v>1015</v>
      </c>
      <c r="E55" s="80" t="s">
        <v>1306</v>
      </c>
      <c r="F55" s="80" t="s">
        <v>1307</v>
      </c>
      <c r="G55" s="80" t="s">
        <v>1298</v>
      </c>
      <c r="H55" s="80" t="str">
        <f t="shared" si="9"/>
        <v>BART010.1_Employee_Travel</v>
      </c>
      <c r="I55" s="78" t="str">
        <f t="shared" si="2"/>
        <v>BART010.1_Employee business travel in private vehicles not shared with others</v>
      </c>
      <c r="J55" s="80"/>
      <c r="K55" s="80" t="s">
        <v>1308</v>
      </c>
      <c r="L55" s="80"/>
      <c r="M55" s="80" t="s">
        <v>1300</v>
      </c>
      <c r="N55" s="80" t="s">
        <v>1301</v>
      </c>
      <c r="O55" s="80" t="s">
        <v>1271</v>
      </c>
      <c r="P55" s="80" t="s">
        <v>147</v>
      </c>
      <c r="Q55" s="80"/>
      <c r="R55" s="80" t="s">
        <v>1302</v>
      </c>
      <c r="S55" s="80" t="s">
        <v>1020</v>
      </c>
      <c r="T55" s="80" t="s">
        <v>1309</v>
      </c>
      <c r="U55" s="80" t="s">
        <v>1276</v>
      </c>
      <c r="V55" s="81" t="s">
        <v>14</v>
      </c>
      <c r="W55" s="80" t="s">
        <v>974</v>
      </c>
      <c r="X55" s="80" t="s">
        <v>1310</v>
      </c>
      <c r="Y55" s="80"/>
      <c r="Z55" s="81" t="s">
        <v>962</v>
      </c>
      <c r="AA55" s="81"/>
      <c r="AB55" s="81"/>
      <c r="AC55" s="81"/>
      <c r="AD55" s="81"/>
      <c r="AE55" s="81"/>
      <c r="AF55" s="80" t="s">
        <v>1278</v>
      </c>
      <c r="AG55" s="80" t="s">
        <v>1279</v>
      </c>
      <c r="AH55" s="80" t="s">
        <v>1280</v>
      </c>
      <c r="AI55" s="80" t="s">
        <v>1281</v>
      </c>
      <c r="AJ55" s="80"/>
      <c r="AK55" s="80"/>
      <c r="AL55" s="80"/>
      <c r="AM55" s="80"/>
      <c r="AN55" s="80"/>
      <c r="AO55" s="80"/>
      <c r="AP55" s="80"/>
      <c r="AQ55" s="83"/>
      <c r="AR55" s="83"/>
      <c r="AS55" s="83" t="s">
        <v>1282</v>
      </c>
    </row>
    <row r="56" ht="15.75" customHeight="1">
      <c r="A56" s="80"/>
      <c r="B56" s="80" t="s">
        <v>950</v>
      </c>
      <c r="C56" s="80"/>
      <c r="D56" s="80" t="s">
        <v>951</v>
      </c>
      <c r="E56" s="80" t="s">
        <v>1311</v>
      </c>
      <c r="F56" s="80" t="s">
        <v>1312</v>
      </c>
      <c r="G56" s="80" t="s">
        <v>1298</v>
      </c>
      <c r="H56" s="80" t="str">
        <f t="shared" si="9"/>
        <v>BART010.2_Employee_Travel</v>
      </c>
      <c r="I56" s="78" t="str">
        <f t="shared" si="2"/>
        <v>BART010.2_Employee business travel in shared Road transport vehicles</v>
      </c>
      <c r="J56" s="80"/>
      <c r="K56" s="80" t="s">
        <v>1313</v>
      </c>
      <c r="L56" s="80"/>
      <c r="M56" s="80" t="s">
        <v>1300</v>
      </c>
      <c r="N56" s="80" t="s">
        <v>1301</v>
      </c>
      <c r="O56" s="80" t="s">
        <v>1271</v>
      </c>
      <c r="P56" s="80" t="s">
        <v>147</v>
      </c>
      <c r="Q56" s="80"/>
      <c r="R56" s="80" t="s">
        <v>1302</v>
      </c>
      <c r="S56" s="80" t="s">
        <v>1303</v>
      </c>
      <c r="T56" s="80" t="s">
        <v>1304</v>
      </c>
      <c r="U56" s="80" t="s">
        <v>1276</v>
      </c>
      <c r="V56" s="81" t="s">
        <v>14</v>
      </c>
      <c r="W56" s="80" t="s">
        <v>974</v>
      </c>
      <c r="X56" s="80" t="s">
        <v>1277</v>
      </c>
      <c r="Y56" s="80"/>
      <c r="Z56" s="81"/>
      <c r="AA56" s="81"/>
      <c r="AB56" s="81"/>
      <c r="AC56" s="81"/>
      <c r="AD56" s="81"/>
      <c r="AE56" s="81"/>
      <c r="AF56" s="80"/>
      <c r="AG56" s="80"/>
      <c r="AH56" s="81"/>
      <c r="AI56" s="81"/>
      <c r="AJ56" s="81"/>
      <c r="AK56" s="81"/>
      <c r="AL56" s="81"/>
      <c r="AM56" s="81"/>
      <c r="AN56" s="81"/>
      <c r="AO56" s="81"/>
      <c r="AP56" s="81"/>
      <c r="AQ56" s="84"/>
      <c r="AR56" s="84"/>
      <c r="AS56" s="83"/>
    </row>
    <row r="57" ht="15.75" customHeight="1">
      <c r="A57" s="80"/>
      <c r="B57" s="80" t="s">
        <v>950</v>
      </c>
      <c r="C57" s="80"/>
      <c r="D57" s="80" t="s">
        <v>951</v>
      </c>
      <c r="E57" s="80" t="s">
        <v>1314</v>
      </c>
      <c r="F57" s="80" t="s">
        <v>1315</v>
      </c>
      <c r="G57" s="80" t="s">
        <v>1298</v>
      </c>
      <c r="H57" s="80" t="str">
        <f t="shared" si="9"/>
        <v>BART010.3_Employee_Travel</v>
      </c>
      <c r="I57" s="78" t="str">
        <f t="shared" si="2"/>
        <v>BART010.3_Employee business travel in shared air transport vehicles</v>
      </c>
      <c r="J57" s="80"/>
      <c r="K57" s="80" t="s">
        <v>1316</v>
      </c>
      <c r="L57" s="80"/>
      <c r="M57" s="80" t="s">
        <v>1300</v>
      </c>
      <c r="N57" s="80" t="s">
        <v>1301</v>
      </c>
      <c r="O57" s="80" t="s">
        <v>1271</v>
      </c>
      <c r="P57" s="80" t="s">
        <v>147</v>
      </c>
      <c r="Q57" s="80"/>
      <c r="R57" s="80" t="s">
        <v>1302</v>
      </c>
      <c r="S57" s="80" t="s">
        <v>1303</v>
      </c>
      <c r="T57" s="80" t="s">
        <v>1304</v>
      </c>
      <c r="U57" s="80" t="s">
        <v>1276</v>
      </c>
      <c r="V57" s="81" t="s">
        <v>14</v>
      </c>
      <c r="W57" s="80" t="s">
        <v>974</v>
      </c>
      <c r="X57" s="80" t="s">
        <v>1277</v>
      </c>
      <c r="Y57" s="80"/>
      <c r="Z57" s="81" t="s">
        <v>1199</v>
      </c>
      <c r="AA57" s="81"/>
      <c r="AB57" s="81"/>
      <c r="AC57" s="81" t="s">
        <v>1291</v>
      </c>
      <c r="AD57" s="81"/>
      <c r="AE57" s="81"/>
      <c r="AF57" s="80"/>
      <c r="AG57" s="80"/>
      <c r="AH57" s="81"/>
      <c r="AI57" s="81"/>
      <c r="AJ57" s="81"/>
      <c r="AK57" s="81"/>
      <c r="AL57" s="81"/>
      <c r="AM57" s="81"/>
      <c r="AN57" s="81"/>
      <c r="AO57" s="81"/>
      <c r="AP57" s="81"/>
      <c r="AQ57" s="84"/>
      <c r="AR57" s="84"/>
      <c r="AS57" s="83"/>
    </row>
    <row r="58" ht="15.75" customHeight="1">
      <c r="A58" s="80"/>
      <c r="B58" s="80" t="s">
        <v>950</v>
      </c>
      <c r="C58" s="80"/>
      <c r="D58" s="80" t="s">
        <v>951</v>
      </c>
      <c r="E58" s="80" t="s">
        <v>1317</v>
      </c>
      <c r="F58" s="80" t="s">
        <v>1318</v>
      </c>
      <c r="G58" s="80" t="s">
        <v>1298</v>
      </c>
      <c r="H58" s="80" t="str">
        <f t="shared" si="9"/>
        <v>BART010.4_Employee_Travel</v>
      </c>
      <c r="I58" s="78" t="str">
        <f t="shared" si="2"/>
        <v>BART010.4_Employee business travel in shared ferries</v>
      </c>
      <c r="J58" s="80"/>
      <c r="K58" s="80" t="s">
        <v>1319</v>
      </c>
      <c r="L58" s="80"/>
      <c r="M58" s="80" t="s">
        <v>1300</v>
      </c>
      <c r="N58" s="80" t="s">
        <v>1301</v>
      </c>
      <c r="O58" s="80" t="s">
        <v>1271</v>
      </c>
      <c r="P58" s="80" t="s">
        <v>147</v>
      </c>
      <c r="Q58" s="80"/>
      <c r="R58" s="80" t="s">
        <v>1302</v>
      </c>
      <c r="S58" s="80" t="s">
        <v>1303</v>
      </c>
      <c r="T58" s="80" t="s">
        <v>1304</v>
      </c>
      <c r="U58" s="80" t="s">
        <v>1276</v>
      </c>
      <c r="V58" s="81" t="s">
        <v>14</v>
      </c>
      <c r="W58" s="81" t="s">
        <v>1295</v>
      </c>
      <c r="X58" s="80"/>
      <c r="Y58" s="80"/>
      <c r="Z58" s="81" t="s">
        <v>974</v>
      </c>
      <c r="AA58" s="81"/>
      <c r="AB58" s="81"/>
      <c r="AC58" s="81"/>
      <c r="AD58" s="81"/>
      <c r="AE58" s="81"/>
      <c r="AF58" s="80"/>
      <c r="AG58" s="80"/>
      <c r="AH58" s="81"/>
      <c r="AI58" s="81"/>
      <c r="AJ58" s="81"/>
      <c r="AK58" s="81"/>
      <c r="AL58" s="81"/>
      <c r="AM58" s="81"/>
      <c r="AN58" s="81"/>
      <c r="AO58" s="81"/>
      <c r="AP58" s="81"/>
      <c r="AQ58" s="84"/>
      <c r="AR58" s="84"/>
      <c r="AS58" s="83"/>
    </row>
    <row r="59" ht="15.75" customHeight="1">
      <c r="A59" s="77"/>
      <c r="B59" s="77"/>
      <c r="C59" s="77"/>
      <c r="D59" s="77"/>
      <c r="E59" s="77"/>
      <c r="F59" s="77" t="s">
        <v>1320</v>
      </c>
      <c r="G59" s="77" t="s">
        <v>1321</v>
      </c>
      <c r="H59" s="77" t="str">
        <f t="shared" si="9"/>
        <v>BART011_Employee_Lodging</v>
      </c>
      <c r="I59" s="78" t="str">
        <f t="shared" si="2"/>
        <v>BART011_Employee hotel stay during business travel</v>
      </c>
      <c r="J59" s="77" t="s">
        <v>1322</v>
      </c>
      <c r="K59" s="77"/>
      <c r="L59" s="77"/>
      <c r="M59" s="77"/>
      <c r="N59" s="77"/>
      <c r="O59" s="77" t="s">
        <v>1271</v>
      </c>
      <c r="P59" s="77" t="s">
        <v>1323</v>
      </c>
      <c r="Q59" s="79"/>
      <c r="R59" s="77"/>
      <c r="S59" s="77"/>
      <c r="T59" s="77"/>
      <c r="U59" s="79"/>
      <c r="V59" s="79"/>
      <c r="W59" s="79"/>
      <c r="X59" s="77"/>
      <c r="Y59" s="79"/>
      <c r="Z59" s="79"/>
      <c r="AA59" s="79"/>
      <c r="AB59" s="79"/>
      <c r="AC59" s="79"/>
      <c r="AD59" s="79"/>
      <c r="AE59" s="79"/>
      <c r="AF59" s="79"/>
      <c r="AG59" s="79"/>
      <c r="AH59" s="79"/>
      <c r="AI59" s="79"/>
      <c r="AJ59" s="79"/>
      <c r="AK59" s="79"/>
      <c r="AL59" s="79"/>
      <c r="AM59" s="79"/>
      <c r="AN59" s="79"/>
      <c r="AO59" s="79"/>
      <c r="AP59" s="79"/>
      <c r="AQ59" s="87"/>
      <c r="AR59" s="87"/>
      <c r="AS59" s="87"/>
    </row>
    <row r="60" ht="15.75" customHeight="1">
      <c r="A60" s="80"/>
      <c r="B60" s="80" t="s">
        <v>950</v>
      </c>
      <c r="C60" s="80"/>
      <c r="D60" s="80" t="s">
        <v>951</v>
      </c>
      <c r="E60" s="80" t="s">
        <v>1324</v>
      </c>
      <c r="F60" s="80" t="s">
        <v>1325</v>
      </c>
      <c r="G60" s="80" t="s">
        <v>1321</v>
      </c>
      <c r="H60" s="80" t="str">
        <f t="shared" si="9"/>
        <v>BART011.1_Employee_Lodging</v>
      </c>
      <c r="I60" s="78" t="str">
        <f t="shared" si="2"/>
        <v>BART011.1_Employee hotel stay by country during business travel</v>
      </c>
      <c r="J60" s="80"/>
      <c r="K60" s="80" t="s">
        <v>1326</v>
      </c>
      <c r="L60" s="80"/>
      <c r="M60" s="80"/>
      <c r="N60" s="80" t="s">
        <v>1301</v>
      </c>
      <c r="O60" s="80" t="s">
        <v>1271</v>
      </c>
      <c r="P60" s="80" t="s">
        <v>1323</v>
      </c>
      <c r="Q60" s="81"/>
      <c r="R60" s="80" t="str">
        <f>O60&amp;" "&amp;P60</f>
        <v>Employee Lodging</v>
      </c>
      <c r="S60" s="80" t="s">
        <v>1327</v>
      </c>
      <c r="T60" s="80" t="str">
        <f>S60&amp;" ("&amp;R60&amp;")"</f>
        <v>Number of Rooms times Nights (Employee Lodging)</v>
      </c>
      <c r="U60" s="81" t="s">
        <v>1328</v>
      </c>
      <c r="V60" s="81" t="s">
        <v>14</v>
      </c>
      <c r="W60" s="81" t="s">
        <v>1111</v>
      </c>
      <c r="X60" s="80" t="s">
        <v>1329</v>
      </c>
      <c r="Y60" s="81"/>
      <c r="Z60" s="81"/>
      <c r="AA60" s="81"/>
      <c r="AB60" s="81"/>
      <c r="AC60" s="81"/>
      <c r="AD60" s="81"/>
      <c r="AE60" s="81"/>
      <c r="AF60" s="81"/>
      <c r="AG60" s="81"/>
      <c r="AH60" s="81"/>
      <c r="AI60" s="81"/>
      <c r="AJ60" s="81"/>
      <c r="AK60" s="81"/>
      <c r="AL60" s="81"/>
      <c r="AM60" s="81"/>
      <c r="AN60" s="81"/>
      <c r="AO60" s="81"/>
      <c r="AP60" s="81"/>
      <c r="AQ60" s="84"/>
      <c r="AR60" s="84"/>
      <c r="AS60" s="84"/>
    </row>
    <row r="61" ht="15.75" customHeight="1">
      <c r="A61" s="77"/>
      <c r="B61" s="77"/>
      <c r="C61" s="77"/>
      <c r="D61" s="77"/>
      <c r="E61" s="77"/>
      <c r="F61" s="77" t="s">
        <v>1330</v>
      </c>
      <c r="G61" s="77" t="s">
        <v>1331</v>
      </c>
      <c r="H61" s="77" t="str">
        <f t="shared" si="9"/>
        <v>BART012_Goods and Services_Purchase and Use</v>
      </c>
      <c r="I61" s="78" t="str">
        <f t="shared" si="2"/>
        <v>BART012_Purchase and use of goods and services</v>
      </c>
      <c r="J61" s="77" t="s">
        <v>1332</v>
      </c>
      <c r="K61" s="77"/>
      <c r="L61" s="77"/>
      <c r="M61" s="77"/>
      <c r="N61" s="79"/>
      <c r="O61" s="77" t="s">
        <v>1333</v>
      </c>
      <c r="P61" s="77" t="s">
        <v>1100</v>
      </c>
      <c r="Q61" s="79"/>
      <c r="R61" s="77"/>
      <c r="S61" s="77"/>
      <c r="T61" s="77"/>
      <c r="U61" s="79"/>
      <c r="V61" s="79"/>
      <c r="W61" s="79"/>
      <c r="X61" s="77"/>
      <c r="Y61" s="79"/>
      <c r="Z61" s="79"/>
      <c r="AA61" s="79"/>
      <c r="AB61" s="79"/>
      <c r="AC61" s="79"/>
      <c r="AD61" s="79"/>
      <c r="AE61" s="79"/>
      <c r="AF61" s="79"/>
      <c r="AG61" s="79"/>
      <c r="AH61" s="79"/>
      <c r="AI61" s="79"/>
      <c r="AJ61" s="79"/>
      <c r="AK61" s="79"/>
      <c r="AL61" s="79"/>
      <c r="AM61" s="79"/>
      <c r="AN61" s="79"/>
      <c r="AO61" s="79"/>
      <c r="AP61" s="79"/>
      <c r="AQ61" s="87"/>
      <c r="AR61" s="87"/>
      <c r="AS61" s="87"/>
    </row>
    <row r="62" ht="15.75" customHeight="1">
      <c r="A62" s="80"/>
      <c r="B62" s="80" t="s">
        <v>950</v>
      </c>
      <c r="C62" s="80"/>
      <c r="D62" s="80" t="s">
        <v>951</v>
      </c>
      <c r="E62" s="80" t="s">
        <v>1334</v>
      </c>
      <c r="F62" s="80" t="s">
        <v>1335</v>
      </c>
      <c r="G62" s="80" t="s">
        <v>1331</v>
      </c>
      <c r="H62" s="80" t="str">
        <f t="shared" si="9"/>
        <v>BART012.1_Goods and Services_Purchase and Use</v>
      </c>
      <c r="I62" s="78" t="str">
        <f t="shared" si="2"/>
        <v>BART012.1_Purchase and use of goods and services by price</v>
      </c>
      <c r="J62" s="80"/>
      <c r="K62" s="80" t="s">
        <v>1336</v>
      </c>
      <c r="L62" s="80"/>
      <c r="M62" s="80"/>
      <c r="N62" s="81"/>
      <c r="O62" s="80" t="s">
        <v>1333</v>
      </c>
      <c r="P62" s="80" t="s">
        <v>1100</v>
      </c>
      <c r="Q62" s="81"/>
      <c r="R62" s="80" t="str">
        <f t="shared" ref="R62:R65" si="12">O62&amp;" "&amp;P62</f>
        <v>Goods and Services Purchase and Use</v>
      </c>
      <c r="S62" s="80" t="s">
        <v>1337</v>
      </c>
      <c r="T62" s="80" t="str">
        <f t="shared" ref="T62:T65" si="13">S62&amp;" ("&amp;R62&amp;")"</f>
        <v>Purchase Price (Goods and Services Purchase and Use)</v>
      </c>
      <c r="U62" s="81" t="s">
        <v>1338</v>
      </c>
      <c r="V62" s="81" t="s">
        <v>14</v>
      </c>
      <c r="W62" s="81" t="s">
        <v>1111</v>
      </c>
      <c r="X62" s="80" t="s">
        <v>1339</v>
      </c>
      <c r="Y62" s="81"/>
      <c r="Z62" s="80" t="s">
        <v>1340</v>
      </c>
      <c r="AA62" s="80" t="s">
        <v>1341</v>
      </c>
      <c r="AB62" s="80" t="s">
        <v>1342</v>
      </c>
      <c r="AC62" s="81"/>
      <c r="AD62" s="81"/>
      <c r="AE62" s="81"/>
      <c r="AF62" s="81"/>
      <c r="AG62" s="81"/>
      <c r="AH62" s="81"/>
      <c r="AI62" s="81"/>
      <c r="AJ62" s="81"/>
      <c r="AK62" s="81"/>
      <c r="AL62" s="81"/>
      <c r="AM62" s="81"/>
      <c r="AN62" s="81"/>
      <c r="AO62" s="81"/>
      <c r="AP62" s="81"/>
      <c r="AQ62" s="84"/>
      <c r="AR62" s="84"/>
      <c r="AS62" s="84"/>
    </row>
    <row r="63" ht="15.75" customHeight="1">
      <c r="A63" s="80"/>
      <c r="B63" s="80" t="s">
        <v>950</v>
      </c>
      <c r="C63" s="80"/>
      <c r="D63" s="80" t="s">
        <v>951</v>
      </c>
      <c r="E63" s="80" t="s">
        <v>1343</v>
      </c>
      <c r="F63" s="80" t="s">
        <v>1344</v>
      </c>
      <c r="G63" s="80" t="s">
        <v>1345</v>
      </c>
      <c r="H63" s="80" t="str">
        <f t="shared" si="9"/>
        <v>BART012.2_Material_Purchase and Use</v>
      </c>
      <c r="I63" s="78" t="str">
        <f t="shared" si="2"/>
        <v>BART012.2_Purchase and Use of Material by Weight</v>
      </c>
      <c r="J63" s="80"/>
      <c r="K63" s="80" t="s">
        <v>1346</v>
      </c>
      <c r="L63" s="80"/>
      <c r="M63" s="80"/>
      <c r="N63" s="81"/>
      <c r="O63" s="80" t="s">
        <v>1347</v>
      </c>
      <c r="P63" s="80" t="s">
        <v>1100</v>
      </c>
      <c r="Q63" s="81"/>
      <c r="R63" s="80" t="str">
        <f t="shared" si="12"/>
        <v>Material Purchase and Use</v>
      </c>
      <c r="S63" s="80" t="s">
        <v>1348</v>
      </c>
      <c r="T63" s="80" t="str">
        <f t="shared" si="13"/>
        <v>Material Quantity (Material Purchase and Use)</v>
      </c>
      <c r="U63" s="81" t="s">
        <v>1349</v>
      </c>
      <c r="V63" s="81" t="s">
        <v>14</v>
      </c>
      <c r="W63" s="81" t="s">
        <v>1350</v>
      </c>
      <c r="X63" s="80"/>
      <c r="Y63" s="80" t="s">
        <v>1347</v>
      </c>
      <c r="Z63" s="80" t="s">
        <v>1351</v>
      </c>
      <c r="AA63" s="81"/>
      <c r="AB63" s="81"/>
      <c r="AC63" s="81"/>
      <c r="AD63" s="81"/>
      <c r="AE63" s="81"/>
      <c r="AF63" s="81"/>
      <c r="AG63" s="81"/>
      <c r="AH63" s="81"/>
      <c r="AI63" s="81"/>
      <c r="AJ63" s="81"/>
      <c r="AK63" s="81"/>
      <c r="AL63" s="81"/>
      <c r="AM63" s="81"/>
      <c r="AN63" s="81"/>
      <c r="AO63" s="81"/>
      <c r="AP63" s="81"/>
      <c r="AQ63" s="84"/>
      <c r="AR63" s="84"/>
      <c r="AS63" s="84"/>
    </row>
    <row r="64" ht="15.75" customHeight="1">
      <c r="A64" s="80"/>
      <c r="B64" s="80" t="s">
        <v>950</v>
      </c>
      <c r="C64" s="80"/>
      <c r="D64" s="80" t="s">
        <v>951</v>
      </c>
      <c r="E64" s="80"/>
      <c r="F64" s="80" t="s">
        <v>1352</v>
      </c>
      <c r="G64" s="80" t="s">
        <v>1353</v>
      </c>
      <c r="H64" s="80" t="str">
        <f t="shared" si="9"/>
        <v>BART012.2.a_Construction Material_Purchase and Use</v>
      </c>
      <c r="I64" s="78" t="str">
        <f t="shared" si="2"/>
        <v>BART012.2.a_Purchase and Use of Construction Material</v>
      </c>
      <c r="J64" s="80"/>
      <c r="K64" s="80"/>
      <c r="L64" s="80" t="s">
        <v>1354</v>
      </c>
      <c r="M64" s="80"/>
      <c r="N64" s="81"/>
      <c r="O64" s="80" t="s">
        <v>1355</v>
      </c>
      <c r="P64" s="80" t="s">
        <v>1100</v>
      </c>
      <c r="Q64" s="81"/>
      <c r="R64" s="80" t="str">
        <f t="shared" si="12"/>
        <v>Construction Material Purchase and Use</v>
      </c>
      <c r="S64" s="80" t="s">
        <v>1348</v>
      </c>
      <c r="T64" s="80" t="str">
        <f t="shared" si="13"/>
        <v>Material Quantity (Construction Material Purchase and Use)</v>
      </c>
      <c r="U64" s="81" t="s">
        <v>1349</v>
      </c>
      <c r="V64" s="81" t="s">
        <v>14</v>
      </c>
      <c r="W64" s="81" t="s">
        <v>1350</v>
      </c>
      <c r="X64" s="80"/>
      <c r="Y64" s="81"/>
      <c r="Z64" s="81"/>
      <c r="AA64" s="81"/>
      <c r="AB64" s="81"/>
      <c r="AC64" s="81"/>
      <c r="AD64" s="81"/>
      <c r="AE64" s="81"/>
      <c r="AF64" s="81"/>
      <c r="AG64" s="81"/>
      <c r="AH64" s="81"/>
      <c r="AI64" s="81"/>
      <c r="AJ64" s="81"/>
      <c r="AK64" s="81"/>
      <c r="AL64" s="81"/>
      <c r="AM64" s="81"/>
      <c r="AN64" s="81"/>
      <c r="AO64" s="81"/>
      <c r="AP64" s="81"/>
      <c r="AQ64" s="84"/>
      <c r="AR64" s="84"/>
      <c r="AS64" s="84"/>
    </row>
    <row r="65" ht="15.75" customHeight="1">
      <c r="A65" s="80"/>
      <c r="B65" s="80" t="s">
        <v>950</v>
      </c>
      <c r="C65" s="80"/>
      <c r="D65" s="80" t="s">
        <v>951</v>
      </c>
      <c r="E65" s="80"/>
      <c r="F65" s="80" t="s">
        <v>1356</v>
      </c>
      <c r="G65" s="80" t="str">
        <f>O65&amp;"_"&amp;P65</f>
        <v>Chemical_Purchase and Use</v>
      </c>
      <c r="H65" s="80" t="str">
        <f t="shared" si="9"/>
        <v>BART012.2.b_Chemical_Purchase and Use</v>
      </c>
      <c r="I65" s="78" t="str">
        <f t="shared" si="2"/>
        <v>BART012.2.b_Purchase and use of Chemicals</v>
      </c>
      <c r="J65" s="80"/>
      <c r="K65" s="80"/>
      <c r="L65" s="80" t="s">
        <v>1357</v>
      </c>
      <c r="M65" s="80"/>
      <c r="N65" s="81"/>
      <c r="O65" s="80" t="s">
        <v>1358</v>
      </c>
      <c r="P65" s="80" t="s">
        <v>1100</v>
      </c>
      <c r="Q65" s="81"/>
      <c r="R65" s="80" t="str">
        <f t="shared" si="12"/>
        <v>Chemical Purchase and Use</v>
      </c>
      <c r="S65" s="80" t="s">
        <v>1359</v>
      </c>
      <c r="T65" s="80" t="str">
        <f t="shared" si="13"/>
        <v>Chemical Quantity (Chemical Purchase and Use)</v>
      </c>
      <c r="U65" s="81" t="s">
        <v>1349</v>
      </c>
      <c r="V65" s="81" t="s">
        <v>14</v>
      </c>
      <c r="W65" s="81" t="s">
        <v>1360</v>
      </c>
      <c r="X65" s="80"/>
      <c r="Y65" s="81"/>
      <c r="Z65" s="81"/>
      <c r="AA65" s="81"/>
      <c r="AB65" s="81"/>
      <c r="AC65" s="81"/>
      <c r="AD65" s="81"/>
      <c r="AE65" s="81"/>
      <c r="AF65" s="81"/>
      <c r="AG65" s="81"/>
      <c r="AH65" s="81"/>
      <c r="AI65" s="81"/>
      <c r="AJ65" s="81"/>
      <c r="AK65" s="81"/>
      <c r="AL65" s="81"/>
      <c r="AM65" s="81"/>
      <c r="AN65" s="81"/>
      <c r="AO65" s="81"/>
      <c r="AP65" s="81"/>
      <c r="AQ65" s="84"/>
      <c r="AR65" s="84"/>
      <c r="AS65" s="84"/>
    </row>
    <row r="66" ht="15.75" customHeight="1">
      <c r="A66" s="80"/>
      <c r="B66" s="80"/>
      <c r="C66" s="80"/>
      <c r="D66" s="80"/>
      <c r="E66" s="80"/>
      <c r="F66" s="80" t="s">
        <v>1361</v>
      </c>
      <c r="G66" s="80" t="s">
        <v>1345</v>
      </c>
      <c r="H66" s="80" t="str">
        <f t="shared" si="9"/>
        <v>BART012.3_Material_Purchase and Use</v>
      </c>
      <c r="I66" s="78" t="str">
        <f t="shared" si="2"/>
        <v>BART012.3_Purchase and Use of Material by Volume</v>
      </c>
      <c r="J66" s="80"/>
      <c r="K66" s="80" t="s">
        <v>1362</v>
      </c>
      <c r="L66" s="80"/>
      <c r="M66" s="80"/>
      <c r="N66" s="81"/>
      <c r="O66" s="80" t="s">
        <v>1347</v>
      </c>
      <c r="P66" s="80" t="s">
        <v>1100</v>
      </c>
      <c r="Q66" s="81"/>
      <c r="R66" s="80"/>
      <c r="S66" s="80"/>
      <c r="T66" s="80"/>
      <c r="U66" s="81"/>
      <c r="V66" s="81" t="s">
        <v>14</v>
      </c>
      <c r="W66" s="81" t="s">
        <v>1350</v>
      </c>
      <c r="X66" s="80"/>
      <c r="Y66" s="80" t="s">
        <v>1347</v>
      </c>
      <c r="Z66" s="80" t="s">
        <v>1351</v>
      </c>
      <c r="AA66" s="81"/>
      <c r="AB66" s="81"/>
      <c r="AC66" s="81"/>
      <c r="AD66" s="81"/>
      <c r="AE66" s="81"/>
      <c r="AF66" s="81"/>
      <c r="AG66" s="81"/>
      <c r="AH66" s="81"/>
      <c r="AI66" s="81"/>
      <c r="AJ66" s="81"/>
      <c r="AK66" s="81"/>
      <c r="AL66" s="81"/>
      <c r="AM66" s="81"/>
      <c r="AN66" s="81"/>
      <c r="AO66" s="81"/>
      <c r="AP66" s="81"/>
      <c r="AQ66" s="84"/>
      <c r="AR66" s="84"/>
      <c r="AS66" s="84"/>
    </row>
    <row r="67" ht="15.75" customHeight="1">
      <c r="A67" s="105"/>
      <c r="B67" s="105"/>
      <c r="C67" s="105"/>
      <c r="D67" s="105"/>
      <c r="E67" s="105"/>
      <c r="F67" s="105"/>
      <c r="G67" s="105"/>
      <c r="H67" s="105"/>
      <c r="I67" s="105"/>
      <c r="J67" s="105"/>
      <c r="K67" s="105"/>
      <c r="L67" s="105"/>
      <c r="M67" s="105"/>
      <c r="N67" s="105"/>
      <c r="O67" s="105"/>
      <c r="P67" s="105"/>
      <c r="Q67" s="105"/>
      <c r="R67" s="105"/>
      <c r="S67" s="105"/>
      <c r="T67" s="105"/>
      <c r="U67" s="106"/>
      <c r="V67" s="107"/>
      <c r="W67" s="107"/>
      <c r="X67" s="105"/>
      <c r="Y67" s="107"/>
      <c r="Z67" s="107"/>
      <c r="AA67" s="107"/>
      <c r="AB67" s="107"/>
      <c r="AC67" s="107"/>
      <c r="AD67" s="107"/>
      <c r="AE67" s="107"/>
      <c r="AF67" s="105"/>
      <c r="AG67" s="105"/>
      <c r="AH67" s="107"/>
      <c r="AI67" s="107"/>
      <c r="AJ67" s="107"/>
      <c r="AK67" s="107"/>
      <c r="AL67" s="107"/>
      <c r="AM67" s="107"/>
      <c r="AN67" s="107"/>
      <c r="AO67" s="107"/>
      <c r="AP67" s="107"/>
      <c r="AQ67" s="107"/>
      <c r="AR67" s="107"/>
      <c r="AS67" s="107"/>
    </row>
    <row r="68" ht="15.75" customHeight="1">
      <c r="A68" s="49"/>
      <c r="B68" s="49" t="s">
        <v>950</v>
      </c>
      <c r="C68" s="49"/>
      <c r="D68" s="49" t="s">
        <v>951</v>
      </c>
      <c r="E68" s="49"/>
      <c r="F68" s="49" t="s">
        <v>1363</v>
      </c>
      <c r="G68" s="49" t="s">
        <v>1364</v>
      </c>
      <c r="H68" s="49" t="str">
        <f t="shared" ref="H68:H69" si="14">if(G68="", "", F68&amp;"_"&amp;G68)</f>
        <v>BART021_Goods_Delivery</v>
      </c>
      <c r="I68" s="104" t="str">
        <f t="shared" ref="I68:I69" si="15">F68&amp;"_"&amp;if(J68="", if(K68="", L68,K68),J68)</f>
        <v>BART021_Delivery of goods</v>
      </c>
      <c r="J68" s="49" t="s">
        <v>1365</v>
      </c>
      <c r="K68" s="49"/>
      <c r="L68" s="49"/>
      <c r="M68" s="49"/>
      <c r="N68" s="49"/>
      <c r="O68" s="49" t="s">
        <v>1175</v>
      </c>
      <c r="P68" s="49" t="s">
        <v>1366</v>
      </c>
      <c r="Q68" s="49"/>
      <c r="R68" s="49" t="s">
        <v>1367</v>
      </c>
      <c r="S68" s="49"/>
      <c r="T68" s="49"/>
      <c r="U68" s="79"/>
      <c r="V68" s="87"/>
      <c r="W68" s="87"/>
      <c r="X68" s="49"/>
      <c r="Y68" s="87"/>
      <c r="Z68" s="87"/>
      <c r="AA68" s="87"/>
      <c r="AB68" s="87"/>
      <c r="AC68" s="87"/>
      <c r="AD68" s="87"/>
      <c r="AE68" s="87"/>
      <c r="AF68" s="49"/>
      <c r="AG68" s="49"/>
      <c r="AH68" s="87"/>
      <c r="AI68" s="87"/>
      <c r="AJ68" s="87"/>
      <c r="AK68" s="87"/>
      <c r="AL68" s="87"/>
      <c r="AM68" s="87"/>
      <c r="AN68" s="87"/>
      <c r="AO68" s="87"/>
      <c r="AP68" s="87"/>
      <c r="AQ68" s="87"/>
      <c r="AR68" s="87"/>
      <c r="AS68" s="87"/>
    </row>
    <row r="69" ht="15.75" customHeight="1">
      <c r="A69" s="83"/>
      <c r="B69" s="83" t="s">
        <v>950</v>
      </c>
      <c r="C69" s="83"/>
      <c r="D69" s="83" t="s">
        <v>951</v>
      </c>
      <c r="E69" s="83" t="s">
        <v>1368</v>
      </c>
      <c r="F69" s="83" t="s">
        <v>1369</v>
      </c>
      <c r="G69" s="83" t="s">
        <v>1364</v>
      </c>
      <c r="H69" s="83" t="str">
        <f t="shared" si="14"/>
        <v>BART021.1_Goods_Delivery</v>
      </c>
      <c r="I69" s="104" t="str">
        <f t="shared" si="15"/>
        <v>BART021.1_Delivery of goods by electrical delivery vehicles</v>
      </c>
      <c r="J69" s="83"/>
      <c r="K69" s="83" t="s">
        <v>1370</v>
      </c>
      <c r="L69" s="83"/>
      <c r="M69" s="83"/>
      <c r="N69" s="83" t="s">
        <v>1012</v>
      </c>
      <c r="O69" s="83" t="s">
        <v>1175</v>
      </c>
      <c r="P69" s="83" t="s">
        <v>1366</v>
      </c>
      <c r="Q69" s="83"/>
      <c r="R69" s="83" t="s">
        <v>1367</v>
      </c>
      <c r="S69" s="83" t="s">
        <v>1194</v>
      </c>
      <c r="T69" s="83" t="str">
        <f>S69&amp;" ("&amp;R69&amp;")"</f>
        <v>Weight times Distance (Goods Delivery)</v>
      </c>
      <c r="U69" s="81"/>
      <c r="V69" s="84" t="s">
        <v>14</v>
      </c>
      <c r="W69" s="84" t="s">
        <v>974</v>
      </c>
      <c r="X69" s="83"/>
      <c r="Y69" s="84"/>
      <c r="Z69" s="84" t="s">
        <v>1049</v>
      </c>
      <c r="AA69" s="84"/>
      <c r="AB69" s="84"/>
      <c r="AC69" s="84"/>
      <c r="AD69" s="84"/>
      <c r="AE69" s="84"/>
      <c r="AF69" s="83"/>
      <c r="AG69" s="83"/>
      <c r="AH69" s="84"/>
      <c r="AI69" s="84"/>
      <c r="AJ69" s="84"/>
      <c r="AK69" s="84"/>
      <c r="AL69" s="84"/>
      <c r="AM69" s="84"/>
      <c r="AN69" s="84"/>
      <c r="AO69" s="84"/>
      <c r="AP69" s="84"/>
      <c r="AQ69" s="84"/>
      <c r="AR69" s="84"/>
      <c r="AS69" s="84"/>
    </row>
    <row r="70" ht="15.75" customHeight="1">
      <c r="A70" s="105"/>
      <c r="B70" s="105"/>
      <c r="C70" s="105"/>
      <c r="D70" s="105"/>
      <c r="E70" s="105"/>
      <c r="F70" s="105"/>
      <c r="G70" s="105"/>
      <c r="H70" s="105"/>
      <c r="I70" s="105"/>
      <c r="J70" s="105"/>
      <c r="K70" s="105"/>
      <c r="L70" s="105"/>
      <c r="M70" s="105"/>
      <c r="N70" s="105"/>
      <c r="O70" s="105"/>
      <c r="P70" s="105"/>
      <c r="Q70" s="105"/>
      <c r="R70" s="105"/>
      <c r="S70" s="105"/>
      <c r="T70" s="105"/>
      <c r="U70" s="106"/>
      <c r="V70" s="107"/>
      <c r="W70" s="105"/>
      <c r="X70" s="105"/>
      <c r="Y70" s="105"/>
      <c r="Z70" s="105"/>
      <c r="AA70" s="105"/>
      <c r="AB70" s="105"/>
      <c r="AC70" s="105"/>
      <c r="AD70" s="105"/>
      <c r="AE70" s="107"/>
      <c r="AF70" s="105"/>
      <c r="AG70" s="105"/>
      <c r="AH70" s="105"/>
      <c r="AI70" s="105"/>
      <c r="AJ70" s="105"/>
      <c r="AK70" s="105"/>
      <c r="AL70" s="105"/>
      <c r="AM70" s="105"/>
      <c r="AN70" s="105"/>
      <c r="AO70" s="105"/>
      <c r="AP70" s="105"/>
      <c r="AQ70" s="105"/>
      <c r="AR70" s="105"/>
      <c r="AS70" s="105"/>
    </row>
    <row r="71" ht="15.75" customHeight="1">
      <c r="A71" s="49"/>
      <c r="B71" s="49"/>
      <c r="C71" s="49"/>
      <c r="D71" s="49"/>
      <c r="E71" s="49"/>
      <c r="F71" s="49" t="s">
        <v>1371</v>
      </c>
      <c r="G71" s="49" t="s">
        <v>1372</v>
      </c>
      <c r="H71" s="49" t="str">
        <f t="shared" ref="H71:H82" si="16">if(G71="", "", F71&amp;"_"&amp;G71)</f>
        <v>BART031_Potable Water_Use</v>
      </c>
      <c r="I71" s="104" t="str">
        <f t="shared" ref="I71:I82" si="17">F71&amp;"_"&amp;if(J71="", if(K71="", L71,K71),J71)</f>
        <v>BART031_Potable water use</v>
      </c>
      <c r="J71" s="49" t="s">
        <v>1373</v>
      </c>
      <c r="K71" s="49"/>
      <c r="L71" s="49"/>
      <c r="M71" s="49"/>
      <c r="N71" s="49"/>
      <c r="O71" s="49" t="s">
        <v>1374</v>
      </c>
      <c r="P71" s="49" t="s">
        <v>949</v>
      </c>
      <c r="Q71" s="49"/>
      <c r="R71" s="49"/>
      <c r="S71" s="49"/>
      <c r="T71" s="49"/>
      <c r="U71" s="79"/>
      <c r="V71" s="87"/>
      <c r="W71" s="49"/>
      <c r="X71" s="49"/>
      <c r="Y71" s="49"/>
      <c r="Z71" s="49"/>
      <c r="AA71" s="49"/>
      <c r="AB71" s="49"/>
      <c r="AC71" s="49"/>
      <c r="AD71" s="49"/>
      <c r="AE71" s="87"/>
      <c r="AF71" s="49"/>
      <c r="AG71" s="49"/>
      <c r="AH71" s="49"/>
      <c r="AI71" s="49"/>
      <c r="AJ71" s="49"/>
      <c r="AK71" s="49"/>
      <c r="AL71" s="49"/>
      <c r="AM71" s="49"/>
      <c r="AN71" s="49"/>
      <c r="AO71" s="49"/>
      <c r="AP71" s="49"/>
      <c r="AQ71" s="49"/>
      <c r="AR71" s="49"/>
      <c r="AS71" s="49"/>
    </row>
    <row r="72" ht="15.75" customHeight="1">
      <c r="A72" s="83"/>
      <c r="B72" s="83" t="s">
        <v>950</v>
      </c>
      <c r="C72" s="83"/>
      <c r="D72" s="83" t="s">
        <v>951</v>
      </c>
      <c r="E72" s="83"/>
      <c r="F72" s="83" t="s">
        <v>1375</v>
      </c>
      <c r="G72" s="83" t="s">
        <v>1376</v>
      </c>
      <c r="H72" s="83" t="str">
        <f t="shared" si="16"/>
        <v>BART031.1_Potable Water_Purchase</v>
      </c>
      <c r="I72" s="104" t="str">
        <f t="shared" si="17"/>
        <v>BART031.1_Purchase of potable water for end use</v>
      </c>
      <c r="J72" s="83"/>
      <c r="K72" s="83" t="s">
        <v>1377</v>
      </c>
      <c r="L72" s="83"/>
      <c r="M72" s="83"/>
      <c r="N72" s="83"/>
      <c r="O72" s="83" t="s">
        <v>1374</v>
      </c>
      <c r="P72" s="83" t="s">
        <v>957</v>
      </c>
      <c r="Q72" s="83"/>
      <c r="R72" s="83" t="str">
        <f t="shared" ref="R72:R78" si="18">O72&amp;" "&amp;P72</f>
        <v>Potable Water Purchase</v>
      </c>
      <c r="S72" s="83" t="s">
        <v>1378</v>
      </c>
      <c r="T72" s="83" t="str">
        <f t="shared" ref="T72:T74" si="19">S72&amp;" ("&amp;R72&amp;")"</f>
        <v>Water Quantity (Potable Water Purchase)</v>
      </c>
      <c r="U72" s="81" t="s">
        <v>1379</v>
      </c>
      <c r="V72" s="84" t="s">
        <v>14</v>
      </c>
      <c r="W72" s="83" t="s">
        <v>1111</v>
      </c>
      <c r="X72" s="83"/>
      <c r="Y72" s="83"/>
      <c r="Z72" s="83"/>
      <c r="AA72" s="83"/>
      <c r="AB72" s="83"/>
      <c r="AC72" s="83"/>
      <c r="AD72" s="83"/>
      <c r="AE72" s="84"/>
      <c r="AF72" s="83"/>
      <c r="AG72" s="83"/>
      <c r="AH72" s="83"/>
      <c r="AI72" s="83"/>
      <c r="AJ72" s="83"/>
      <c r="AK72" s="83"/>
      <c r="AL72" s="83"/>
      <c r="AM72" s="83"/>
      <c r="AN72" s="83"/>
      <c r="AO72" s="83"/>
      <c r="AP72" s="83"/>
      <c r="AQ72" s="83"/>
      <c r="AR72" s="83"/>
      <c r="AS72" s="83"/>
    </row>
    <row r="73" ht="15.75" customHeight="1">
      <c r="A73" s="83"/>
      <c r="B73" s="83"/>
      <c r="C73" s="83"/>
      <c r="D73" s="83"/>
      <c r="E73" s="83"/>
      <c r="F73" s="83" t="s">
        <v>1380</v>
      </c>
      <c r="G73" s="83" t="s">
        <v>1381</v>
      </c>
      <c r="H73" s="83" t="str">
        <f t="shared" si="16"/>
        <v>BART031.2_Potable Water_Consumption</v>
      </c>
      <c r="I73" s="104" t="str">
        <f t="shared" si="17"/>
        <v>BART031.2_Consumption of potable water</v>
      </c>
      <c r="J73" s="83"/>
      <c r="K73" s="83" t="s">
        <v>1382</v>
      </c>
      <c r="L73" s="83"/>
      <c r="M73" s="83"/>
      <c r="N73" s="83"/>
      <c r="O73" s="83" t="s">
        <v>1374</v>
      </c>
      <c r="P73" s="83" t="s">
        <v>970</v>
      </c>
      <c r="Q73" s="83"/>
      <c r="R73" s="83" t="str">
        <f t="shared" si="18"/>
        <v>Potable Water Consumption</v>
      </c>
      <c r="S73" s="83" t="s">
        <v>1378</v>
      </c>
      <c r="T73" s="83" t="str">
        <f t="shared" si="19"/>
        <v>Water Quantity (Potable Water Consumption)</v>
      </c>
      <c r="U73" s="81" t="s">
        <v>1379</v>
      </c>
      <c r="V73" s="84" t="s">
        <v>14</v>
      </c>
      <c r="W73" s="83" t="s">
        <v>1111</v>
      </c>
      <c r="X73" s="83"/>
      <c r="Y73" s="83"/>
      <c r="Z73" s="83"/>
      <c r="AA73" s="83"/>
      <c r="AB73" s="83"/>
      <c r="AC73" s="83"/>
      <c r="AD73" s="83"/>
      <c r="AE73" s="84"/>
      <c r="AF73" s="83"/>
      <c r="AG73" s="83"/>
      <c r="AH73" s="83"/>
      <c r="AI73" s="83"/>
      <c r="AJ73" s="83"/>
      <c r="AK73" s="83"/>
      <c r="AL73" s="83"/>
      <c r="AM73" s="83"/>
      <c r="AN73" s="83"/>
      <c r="AO73" s="83"/>
      <c r="AP73" s="83"/>
      <c r="AQ73" s="83"/>
      <c r="AR73" s="83"/>
      <c r="AS73" s="83"/>
    </row>
    <row r="74" ht="15.75" customHeight="1">
      <c r="A74" s="83"/>
      <c r="B74" s="83"/>
      <c r="C74" s="83"/>
      <c r="D74" s="83"/>
      <c r="E74" s="83"/>
      <c r="F74" s="83" t="s">
        <v>1383</v>
      </c>
      <c r="G74" s="83" t="s">
        <v>1381</v>
      </c>
      <c r="H74" s="83" t="str">
        <f t="shared" si="16"/>
        <v>BART031.2.a_Potable Water_Consumption</v>
      </c>
      <c r="I74" s="104" t="str">
        <f t="shared" si="17"/>
        <v>BART031.2.a_Consumption of potable water measured by flow rate</v>
      </c>
      <c r="J74" s="83"/>
      <c r="K74" s="83"/>
      <c r="L74" s="83" t="s">
        <v>1384</v>
      </c>
      <c r="M74" s="83"/>
      <c r="N74" s="83"/>
      <c r="O74" s="83" t="s">
        <v>1374</v>
      </c>
      <c r="P74" s="83" t="s">
        <v>970</v>
      </c>
      <c r="Q74" s="83"/>
      <c r="R74" s="83" t="str">
        <f t="shared" si="18"/>
        <v>Potable Water Consumption</v>
      </c>
      <c r="S74" s="83" t="s">
        <v>1385</v>
      </c>
      <c r="T74" s="83" t="str">
        <f t="shared" si="19"/>
        <v>Water Flow Rate (Potable Water Consumption)</v>
      </c>
      <c r="U74" s="81" t="s">
        <v>1379</v>
      </c>
      <c r="V74" s="84" t="s">
        <v>15</v>
      </c>
      <c r="W74" s="83" t="s">
        <v>1111</v>
      </c>
      <c r="X74" s="83"/>
      <c r="Y74" s="83"/>
      <c r="Z74" s="83"/>
      <c r="AA74" s="83"/>
      <c r="AB74" s="83"/>
      <c r="AC74" s="83"/>
      <c r="AD74" s="83"/>
      <c r="AE74" s="84"/>
      <c r="AF74" s="83"/>
      <c r="AG74" s="83"/>
      <c r="AH74" s="83"/>
      <c r="AI74" s="83"/>
      <c r="AJ74" s="83"/>
      <c r="AK74" s="83"/>
      <c r="AL74" s="83"/>
      <c r="AM74" s="83"/>
      <c r="AN74" s="83"/>
      <c r="AO74" s="83"/>
      <c r="AP74" s="83"/>
      <c r="AQ74" s="83"/>
      <c r="AR74" s="83"/>
      <c r="AS74" s="83"/>
    </row>
    <row r="75" ht="15.75" customHeight="1">
      <c r="A75" s="49"/>
      <c r="B75" s="49"/>
      <c r="C75" s="49"/>
      <c r="D75" s="49"/>
      <c r="E75" s="49"/>
      <c r="F75" s="49" t="s">
        <v>1386</v>
      </c>
      <c r="G75" s="49" t="s">
        <v>1387</v>
      </c>
      <c r="H75" s="49" t="str">
        <f t="shared" si="16"/>
        <v>BART032_Industrial Process Water_Use</v>
      </c>
      <c r="I75" s="104" t="str">
        <f t="shared" si="17"/>
        <v>BART032_Industrial process water use</v>
      </c>
      <c r="J75" s="49" t="s">
        <v>1388</v>
      </c>
      <c r="K75" s="49"/>
      <c r="L75" s="49"/>
      <c r="M75" s="49"/>
      <c r="N75" s="49"/>
      <c r="O75" s="49" t="s">
        <v>1389</v>
      </c>
      <c r="P75" s="49" t="s">
        <v>949</v>
      </c>
      <c r="Q75" s="49"/>
      <c r="R75" s="49" t="str">
        <f t="shared" si="18"/>
        <v>Industrial Process Water Use</v>
      </c>
      <c r="S75" s="49"/>
      <c r="T75" s="49"/>
      <c r="U75" s="79"/>
      <c r="V75" s="87"/>
      <c r="W75" s="49"/>
      <c r="X75" s="49"/>
      <c r="Y75" s="49"/>
      <c r="Z75" s="49"/>
      <c r="AA75" s="49"/>
      <c r="AB75" s="49"/>
      <c r="AC75" s="49"/>
      <c r="AD75" s="49"/>
      <c r="AE75" s="87"/>
      <c r="AF75" s="49"/>
      <c r="AG75" s="49"/>
      <c r="AH75" s="49"/>
      <c r="AI75" s="49"/>
      <c r="AJ75" s="49"/>
      <c r="AK75" s="49"/>
      <c r="AL75" s="49"/>
      <c r="AM75" s="49"/>
      <c r="AN75" s="49"/>
      <c r="AO75" s="49"/>
      <c r="AP75" s="49"/>
      <c r="AQ75" s="49"/>
      <c r="AR75" s="49"/>
      <c r="AS75" s="49"/>
    </row>
    <row r="76" ht="15.75" customHeight="1">
      <c r="A76" s="83"/>
      <c r="B76" s="83"/>
      <c r="C76" s="83"/>
      <c r="D76" s="83"/>
      <c r="E76" s="83"/>
      <c r="F76" s="83" t="s">
        <v>1390</v>
      </c>
      <c r="G76" s="83" t="s">
        <v>1391</v>
      </c>
      <c r="H76" s="83" t="str">
        <f t="shared" si="16"/>
        <v>BART032.1_Industrial Process Water_Purchase</v>
      </c>
      <c r="I76" s="104" t="str">
        <f t="shared" si="17"/>
        <v>BART032.1_Purchase of industrial process water for end use</v>
      </c>
      <c r="J76" s="83"/>
      <c r="K76" s="83" t="s">
        <v>1392</v>
      </c>
      <c r="L76" s="83"/>
      <c r="M76" s="83"/>
      <c r="N76" s="83"/>
      <c r="O76" s="83" t="s">
        <v>1389</v>
      </c>
      <c r="P76" s="83" t="s">
        <v>957</v>
      </c>
      <c r="Q76" s="83"/>
      <c r="R76" s="83" t="str">
        <f t="shared" si="18"/>
        <v>Industrial Process Water Purchase</v>
      </c>
      <c r="S76" s="83" t="s">
        <v>1378</v>
      </c>
      <c r="T76" s="83" t="str">
        <f t="shared" ref="T76:T78" si="20">S76&amp;" ("&amp;R76&amp;")"</f>
        <v>Water Quantity (Industrial Process Water Purchase)</v>
      </c>
      <c r="U76" s="81" t="s">
        <v>1379</v>
      </c>
      <c r="V76" s="84" t="s">
        <v>14</v>
      </c>
      <c r="W76" s="83" t="s">
        <v>1111</v>
      </c>
      <c r="X76" s="83"/>
      <c r="Y76" s="83"/>
      <c r="Z76" s="83"/>
      <c r="AA76" s="83"/>
      <c r="AB76" s="83"/>
      <c r="AC76" s="83"/>
      <c r="AD76" s="83"/>
      <c r="AE76" s="84"/>
      <c r="AF76" s="83"/>
      <c r="AG76" s="83"/>
      <c r="AH76" s="83"/>
      <c r="AI76" s="83"/>
      <c r="AJ76" s="83"/>
      <c r="AK76" s="83"/>
      <c r="AL76" s="83"/>
      <c r="AM76" s="83"/>
      <c r="AN76" s="83"/>
      <c r="AO76" s="83"/>
      <c r="AP76" s="83"/>
      <c r="AQ76" s="83"/>
      <c r="AR76" s="83"/>
      <c r="AS76" s="83"/>
    </row>
    <row r="77" ht="15.75" customHeight="1">
      <c r="A77" s="83"/>
      <c r="B77" s="83"/>
      <c r="C77" s="83"/>
      <c r="D77" s="83"/>
      <c r="E77" s="83"/>
      <c r="F77" s="83" t="s">
        <v>1393</v>
      </c>
      <c r="G77" s="83" t="s">
        <v>1394</v>
      </c>
      <c r="H77" s="83" t="str">
        <f t="shared" si="16"/>
        <v>BART032.2_Industrial Process Water_Consumption</v>
      </c>
      <c r="I77" s="104" t="str">
        <f t="shared" si="17"/>
        <v>BART032.2_Consumption of industrial process water</v>
      </c>
      <c r="J77" s="83"/>
      <c r="K77" s="83" t="s">
        <v>1395</v>
      </c>
      <c r="L77" s="83"/>
      <c r="M77" s="83"/>
      <c r="N77" s="83"/>
      <c r="O77" s="83" t="s">
        <v>1389</v>
      </c>
      <c r="P77" s="83" t="s">
        <v>970</v>
      </c>
      <c r="Q77" s="83"/>
      <c r="R77" s="83" t="str">
        <f t="shared" si="18"/>
        <v>Industrial Process Water Consumption</v>
      </c>
      <c r="S77" s="83" t="s">
        <v>1378</v>
      </c>
      <c r="T77" s="83" t="str">
        <f t="shared" si="20"/>
        <v>Water Quantity (Industrial Process Water Consumption)</v>
      </c>
      <c r="U77" s="81" t="s">
        <v>1379</v>
      </c>
      <c r="V77" s="84" t="s">
        <v>14</v>
      </c>
      <c r="W77" s="83" t="s">
        <v>1111</v>
      </c>
      <c r="X77" s="83"/>
      <c r="Y77" s="83"/>
      <c r="Z77" s="83"/>
      <c r="AA77" s="83"/>
      <c r="AB77" s="83"/>
      <c r="AC77" s="83"/>
      <c r="AD77" s="83"/>
      <c r="AE77" s="84"/>
      <c r="AF77" s="83"/>
      <c r="AG77" s="83"/>
      <c r="AH77" s="83"/>
      <c r="AI77" s="83"/>
      <c r="AJ77" s="83"/>
      <c r="AK77" s="83"/>
      <c r="AL77" s="83"/>
      <c r="AM77" s="83"/>
      <c r="AN77" s="83"/>
      <c r="AO77" s="83"/>
      <c r="AP77" s="83"/>
      <c r="AQ77" s="83"/>
      <c r="AR77" s="83"/>
      <c r="AS77" s="83"/>
    </row>
    <row r="78" ht="15.75" customHeight="1">
      <c r="A78" s="83"/>
      <c r="B78" s="83"/>
      <c r="C78" s="83"/>
      <c r="D78" s="83"/>
      <c r="E78" s="83"/>
      <c r="F78" s="83" t="s">
        <v>1396</v>
      </c>
      <c r="G78" s="83" t="s">
        <v>1394</v>
      </c>
      <c r="H78" s="83" t="str">
        <f t="shared" si="16"/>
        <v>BART032.2.a_Industrial Process Water_Consumption</v>
      </c>
      <c r="I78" s="104" t="str">
        <f t="shared" si="17"/>
        <v>BART032.2.a_Consumption of industrial process water measured by flow rate</v>
      </c>
      <c r="J78" s="83"/>
      <c r="K78" s="83"/>
      <c r="L78" s="83" t="s">
        <v>1397</v>
      </c>
      <c r="M78" s="83"/>
      <c r="N78" s="83"/>
      <c r="O78" s="83" t="s">
        <v>1389</v>
      </c>
      <c r="P78" s="83" t="s">
        <v>970</v>
      </c>
      <c r="Q78" s="83"/>
      <c r="R78" s="83" t="str">
        <f t="shared" si="18"/>
        <v>Industrial Process Water Consumption</v>
      </c>
      <c r="S78" s="83" t="s">
        <v>1385</v>
      </c>
      <c r="T78" s="83" t="str">
        <f t="shared" si="20"/>
        <v>Water Flow Rate (Industrial Process Water Consumption)</v>
      </c>
      <c r="U78" s="81" t="s">
        <v>1398</v>
      </c>
      <c r="V78" s="84" t="s">
        <v>15</v>
      </c>
      <c r="W78" s="83" t="s">
        <v>1111</v>
      </c>
      <c r="X78" s="83"/>
      <c r="Y78" s="83"/>
      <c r="Z78" s="83"/>
      <c r="AA78" s="83"/>
      <c r="AB78" s="83"/>
      <c r="AC78" s="83"/>
      <c r="AD78" s="83"/>
      <c r="AE78" s="84"/>
      <c r="AF78" s="83"/>
      <c r="AG78" s="83"/>
      <c r="AH78" s="83"/>
      <c r="AI78" s="83"/>
      <c r="AJ78" s="83"/>
      <c r="AK78" s="83"/>
      <c r="AL78" s="83"/>
      <c r="AM78" s="83"/>
      <c r="AN78" s="83"/>
      <c r="AO78" s="83"/>
      <c r="AP78" s="83"/>
      <c r="AQ78" s="83"/>
      <c r="AR78" s="83"/>
      <c r="AS78" s="83"/>
    </row>
    <row r="79" ht="15.75" customHeight="1">
      <c r="A79" s="49"/>
      <c r="B79" s="49"/>
      <c r="C79" s="49"/>
      <c r="D79" s="49"/>
      <c r="E79" s="49"/>
      <c r="F79" s="49" t="s">
        <v>1399</v>
      </c>
      <c r="G79" s="49" t="s">
        <v>1400</v>
      </c>
      <c r="H79" s="49" t="str">
        <f t="shared" si="16"/>
        <v>BART033_Recycled Water_Use</v>
      </c>
      <c r="I79" s="104" t="str">
        <f t="shared" si="17"/>
        <v>BART033_Recycled water use</v>
      </c>
      <c r="J79" s="49" t="s">
        <v>1401</v>
      </c>
      <c r="K79" s="49"/>
      <c r="L79" s="49"/>
      <c r="M79" s="49"/>
      <c r="N79" s="49"/>
      <c r="O79" s="49" t="s">
        <v>1402</v>
      </c>
      <c r="P79" s="49" t="s">
        <v>949</v>
      </c>
      <c r="Q79" s="49"/>
      <c r="R79" s="49"/>
      <c r="S79" s="49"/>
      <c r="T79" s="49"/>
      <c r="U79" s="79"/>
      <c r="V79" s="87"/>
      <c r="W79" s="49"/>
      <c r="X79" s="49"/>
      <c r="Y79" s="49"/>
      <c r="Z79" s="49"/>
      <c r="AA79" s="49"/>
      <c r="AB79" s="49"/>
      <c r="AC79" s="49"/>
      <c r="AD79" s="49"/>
      <c r="AE79" s="87"/>
      <c r="AF79" s="49"/>
      <c r="AG79" s="49"/>
      <c r="AH79" s="49"/>
      <c r="AI79" s="49"/>
      <c r="AJ79" s="49"/>
      <c r="AK79" s="49"/>
      <c r="AL79" s="49"/>
      <c r="AM79" s="49"/>
      <c r="AN79" s="49"/>
      <c r="AO79" s="49"/>
      <c r="AP79" s="49"/>
      <c r="AQ79" s="49"/>
      <c r="AR79" s="49"/>
      <c r="AS79" s="49"/>
    </row>
    <row r="80" ht="15.75" customHeight="1">
      <c r="A80" s="83"/>
      <c r="B80" s="83"/>
      <c r="C80" s="83"/>
      <c r="D80" s="83"/>
      <c r="E80" s="83"/>
      <c r="F80" s="83" t="s">
        <v>1403</v>
      </c>
      <c r="G80" s="83" t="s">
        <v>1404</v>
      </c>
      <c r="H80" s="83" t="str">
        <f t="shared" si="16"/>
        <v>BART033.1_Recycled Water_Purchase</v>
      </c>
      <c r="I80" s="104" t="str">
        <f t="shared" si="17"/>
        <v>BART033.1_Purchase of recycled water for end use</v>
      </c>
      <c r="J80" s="83"/>
      <c r="K80" s="83" t="s">
        <v>1405</v>
      </c>
      <c r="L80" s="83"/>
      <c r="M80" s="83"/>
      <c r="N80" s="83"/>
      <c r="O80" s="83" t="s">
        <v>1402</v>
      </c>
      <c r="P80" s="83" t="s">
        <v>957</v>
      </c>
      <c r="Q80" s="83"/>
      <c r="R80" s="83" t="str">
        <f t="shared" ref="R80:R82" si="21">O80&amp;" "&amp;P80</f>
        <v>Recycled Water Purchase</v>
      </c>
      <c r="S80" s="83" t="s">
        <v>1378</v>
      </c>
      <c r="T80" s="83" t="str">
        <f t="shared" ref="T80:T82" si="22">S80&amp;" ("&amp;R80&amp;")"</f>
        <v>Water Quantity (Recycled Water Purchase)</v>
      </c>
      <c r="U80" s="81" t="s">
        <v>1379</v>
      </c>
      <c r="V80" s="84" t="s">
        <v>14</v>
      </c>
      <c r="W80" s="83" t="s">
        <v>1111</v>
      </c>
      <c r="X80" s="83"/>
      <c r="Y80" s="83"/>
      <c r="Z80" s="83"/>
      <c r="AA80" s="83"/>
      <c r="AB80" s="83"/>
      <c r="AC80" s="83"/>
      <c r="AD80" s="83"/>
      <c r="AE80" s="84"/>
      <c r="AF80" s="83"/>
      <c r="AG80" s="83"/>
      <c r="AH80" s="83"/>
      <c r="AI80" s="83"/>
      <c r="AJ80" s="83"/>
      <c r="AK80" s="83"/>
      <c r="AL80" s="83"/>
      <c r="AM80" s="83"/>
      <c r="AN80" s="83"/>
      <c r="AO80" s="83"/>
      <c r="AP80" s="83"/>
      <c r="AQ80" s="83"/>
      <c r="AR80" s="83"/>
      <c r="AS80" s="83"/>
    </row>
    <row r="81" ht="15.75" customHeight="1">
      <c r="A81" s="83"/>
      <c r="B81" s="83"/>
      <c r="C81" s="83"/>
      <c r="D81" s="83"/>
      <c r="E81" s="83"/>
      <c r="F81" s="83" t="s">
        <v>1406</v>
      </c>
      <c r="G81" s="83" t="s">
        <v>1407</v>
      </c>
      <c r="H81" s="83" t="str">
        <f t="shared" si="16"/>
        <v>BART033.2_Recycled Water_Consumption</v>
      </c>
      <c r="I81" s="104" t="str">
        <f t="shared" si="17"/>
        <v>BART033.2_Consumption of recycled water</v>
      </c>
      <c r="J81" s="83"/>
      <c r="K81" s="83" t="s">
        <v>1408</v>
      </c>
      <c r="L81" s="83"/>
      <c r="M81" s="83"/>
      <c r="N81" s="83"/>
      <c r="O81" s="83" t="s">
        <v>1402</v>
      </c>
      <c r="P81" s="83" t="s">
        <v>970</v>
      </c>
      <c r="Q81" s="83"/>
      <c r="R81" s="83" t="str">
        <f t="shared" si="21"/>
        <v>Recycled Water Consumption</v>
      </c>
      <c r="S81" s="83" t="s">
        <v>1378</v>
      </c>
      <c r="T81" s="83" t="str">
        <f t="shared" si="22"/>
        <v>Water Quantity (Recycled Water Consumption)</v>
      </c>
      <c r="U81" s="81" t="s">
        <v>1379</v>
      </c>
      <c r="V81" s="84" t="s">
        <v>14</v>
      </c>
      <c r="W81" s="83" t="s">
        <v>1111</v>
      </c>
      <c r="X81" s="83"/>
      <c r="Y81" s="83"/>
      <c r="Z81" s="83"/>
      <c r="AA81" s="83"/>
      <c r="AB81" s="83"/>
      <c r="AC81" s="83"/>
      <c r="AD81" s="83"/>
      <c r="AE81" s="84"/>
      <c r="AF81" s="83"/>
      <c r="AG81" s="83"/>
      <c r="AH81" s="83"/>
      <c r="AI81" s="83"/>
      <c r="AJ81" s="83"/>
      <c r="AK81" s="83"/>
      <c r="AL81" s="83"/>
      <c r="AM81" s="83"/>
      <c r="AN81" s="83"/>
      <c r="AO81" s="83"/>
      <c r="AP81" s="83"/>
      <c r="AQ81" s="83"/>
      <c r="AR81" s="83"/>
      <c r="AS81" s="83"/>
    </row>
    <row r="82" ht="15.75" customHeight="1">
      <c r="A82" s="83"/>
      <c r="B82" s="83"/>
      <c r="C82" s="83"/>
      <c r="D82" s="83"/>
      <c r="E82" s="83"/>
      <c r="F82" s="83" t="s">
        <v>1409</v>
      </c>
      <c r="G82" s="83" t="s">
        <v>1407</v>
      </c>
      <c r="H82" s="83" t="str">
        <f t="shared" si="16"/>
        <v>BART033.2.a_Recycled Water_Consumption</v>
      </c>
      <c r="I82" s="104" t="str">
        <f t="shared" si="17"/>
        <v>BART033.2.a_Consumption of recycled water measured by flow rate</v>
      </c>
      <c r="J82" s="83"/>
      <c r="K82" s="83"/>
      <c r="L82" s="83" t="s">
        <v>1410</v>
      </c>
      <c r="M82" s="83"/>
      <c r="N82" s="83"/>
      <c r="O82" s="83" t="s">
        <v>1402</v>
      </c>
      <c r="P82" s="83" t="s">
        <v>970</v>
      </c>
      <c r="Q82" s="83"/>
      <c r="R82" s="83" t="str">
        <f t="shared" si="21"/>
        <v>Recycled Water Consumption</v>
      </c>
      <c r="S82" s="83" t="s">
        <v>1385</v>
      </c>
      <c r="T82" s="83" t="str">
        <f t="shared" si="22"/>
        <v>Water Flow Rate (Recycled Water Consumption)</v>
      </c>
      <c r="U82" s="81" t="s">
        <v>1398</v>
      </c>
      <c r="V82" s="84" t="s">
        <v>15</v>
      </c>
      <c r="W82" s="83" t="s">
        <v>1111</v>
      </c>
      <c r="X82" s="83"/>
      <c r="Y82" s="83"/>
      <c r="Z82" s="83"/>
      <c r="AA82" s="83"/>
      <c r="AB82" s="83"/>
      <c r="AC82" s="83"/>
      <c r="AD82" s="83"/>
      <c r="AE82" s="84"/>
      <c r="AF82" s="83"/>
      <c r="AG82" s="83"/>
      <c r="AH82" s="83"/>
      <c r="AI82" s="83"/>
      <c r="AJ82" s="83"/>
      <c r="AK82" s="83"/>
      <c r="AL82" s="83"/>
      <c r="AM82" s="83"/>
      <c r="AN82" s="83"/>
      <c r="AO82" s="83"/>
      <c r="AP82" s="83"/>
      <c r="AQ82" s="83"/>
      <c r="AR82" s="83"/>
      <c r="AS82" s="83"/>
    </row>
    <row r="83" ht="15.75" customHeight="1">
      <c r="A83" s="105"/>
      <c r="B83" s="105"/>
      <c r="C83" s="105"/>
      <c r="D83" s="105"/>
      <c r="E83" s="105"/>
      <c r="F83" s="105"/>
      <c r="G83" s="105"/>
      <c r="H83" s="105"/>
      <c r="I83" s="105"/>
      <c r="J83" s="105"/>
      <c r="K83" s="105"/>
      <c r="L83" s="105"/>
      <c r="M83" s="105"/>
      <c r="N83" s="105"/>
      <c r="O83" s="105"/>
      <c r="P83" s="105"/>
      <c r="Q83" s="105"/>
      <c r="R83" s="105"/>
      <c r="S83" s="105"/>
      <c r="T83" s="105"/>
      <c r="U83" s="106"/>
      <c r="V83" s="107"/>
      <c r="W83" s="105"/>
      <c r="X83" s="105"/>
      <c r="Y83" s="105"/>
      <c r="Z83" s="105"/>
      <c r="AA83" s="105"/>
      <c r="AB83" s="105"/>
      <c r="AC83" s="105"/>
      <c r="AD83" s="105"/>
      <c r="AE83" s="107"/>
      <c r="AF83" s="105"/>
      <c r="AG83" s="105"/>
      <c r="AH83" s="105"/>
      <c r="AI83" s="105"/>
      <c r="AJ83" s="105"/>
      <c r="AK83" s="105"/>
      <c r="AL83" s="105"/>
      <c r="AM83" s="105"/>
      <c r="AN83" s="105"/>
      <c r="AO83" s="105"/>
      <c r="AP83" s="105"/>
      <c r="AQ83" s="105"/>
      <c r="AR83" s="105"/>
      <c r="AS83" s="105"/>
    </row>
    <row r="84" ht="15.75" customHeight="1">
      <c r="A84" s="49"/>
      <c r="B84" s="49" t="s">
        <v>950</v>
      </c>
      <c r="C84" s="49"/>
      <c r="D84" s="49" t="s">
        <v>951</v>
      </c>
      <c r="E84" s="49"/>
      <c r="F84" s="49" t="s">
        <v>1411</v>
      </c>
      <c r="G84" s="49" t="s">
        <v>1412</v>
      </c>
      <c r="H84" s="49" t="str">
        <f t="shared" ref="H84:H86" si="23">if(G84="", "", F84&amp;"_"&amp;G84)</f>
        <v>BART041_Wastewater_Discharge</v>
      </c>
      <c r="I84" s="104" t="str">
        <f t="shared" ref="I84:I86" si="24">F84&amp;"_"&amp;if(J84="", if(K84="", L84,K84),J84)</f>
        <v>BART041_Discharge of wastewater</v>
      </c>
      <c r="J84" s="49" t="s">
        <v>1413</v>
      </c>
      <c r="K84" s="49"/>
      <c r="L84" s="49"/>
      <c r="M84" s="49"/>
      <c r="N84" s="49"/>
      <c r="O84" s="49" t="s">
        <v>1414</v>
      </c>
      <c r="P84" s="49" t="s">
        <v>1415</v>
      </c>
      <c r="Q84" s="49"/>
      <c r="R84" s="49" t="str">
        <f t="shared" ref="R84:R86" si="25">O84&amp;" "&amp;P84</f>
        <v>Wastewater Discharge</v>
      </c>
      <c r="S84" s="49" t="s">
        <v>1378</v>
      </c>
      <c r="T84" s="49" t="str">
        <f t="shared" ref="T84:T86" si="26">S84&amp;" ("&amp;R84&amp;")"</f>
        <v>Water Quantity (Wastewater Discharge)</v>
      </c>
      <c r="U84" s="79"/>
      <c r="V84" s="87"/>
      <c r="W84" s="49"/>
      <c r="X84" s="49"/>
      <c r="Y84" s="49"/>
      <c r="Z84" s="49"/>
      <c r="AA84" s="49"/>
      <c r="AB84" s="49"/>
      <c r="AC84" s="49"/>
      <c r="AD84" s="49"/>
      <c r="AE84" s="87"/>
      <c r="AF84" s="49"/>
      <c r="AG84" s="49"/>
      <c r="AH84" s="49"/>
      <c r="AI84" s="49"/>
      <c r="AJ84" s="49"/>
      <c r="AK84" s="49"/>
      <c r="AL84" s="49"/>
      <c r="AM84" s="49"/>
      <c r="AN84" s="49"/>
      <c r="AO84" s="49"/>
      <c r="AP84" s="49"/>
      <c r="AQ84" s="49"/>
      <c r="AR84" s="49"/>
      <c r="AS84" s="49"/>
    </row>
    <row r="85" ht="15.75" customHeight="1">
      <c r="A85" s="83"/>
      <c r="B85" s="83" t="s">
        <v>950</v>
      </c>
      <c r="C85" s="83"/>
      <c r="D85" s="83" t="s">
        <v>951</v>
      </c>
      <c r="E85" s="83" t="s">
        <v>1416</v>
      </c>
      <c r="F85" s="83" t="s">
        <v>1417</v>
      </c>
      <c r="G85" s="83" t="s">
        <v>1412</v>
      </c>
      <c r="H85" s="83" t="str">
        <f t="shared" si="23"/>
        <v>BART041.1_Wastewater_Discharge</v>
      </c>
      <c r="I85" s="104" t="str">
        <f t="shared" si="24"/>
        <v>BART041.1_Discharge of wastewater to municipal sewer system</v>
      </c>
      <c r="J85" s="83"/>
      <c r="K85" s="83" t="s">
        <v>1418</v>
      </c>
      <c r="L85" s="83"/>
      <c r="M85" s="83"/>
      <c r="N85" s="83" t="s">
        <v>1419</v>
      </c>
      <c r="O85" s="83" t="s">
        <v>1414</v>
      </c>
      <c r="P85" s="83" t="s">
        <v>1415</v>
      </c>
      <c r="Q85" s="83"/>
      <c r="R85" s="83" t="str">
        <f t="shared" si="25"/>
        <v>Wastewater Discharge</v>
      </c>
      <c r="S85" s="83" t="s">
        <v>1378</v>
      </c>
      <c r="T85" s="83" t="str">
        <f t="shared" si="26"/>
        <v>Water Quantity (Wastewater Discharge)</v>
      </c>
      <c r="U85" s="81" t="s">
        <v>1379</v>
      </c>
      <c r="V85" s="84" t="s">
        <v>14</v>
      </c>
      <c r="W85" s="83" t="s">
        <v>1420</v>
      </c>
      <c r="X85" s="83" t="s">
        <v>1421</v>
      </c>
      <c r="Y85" s="83"/>
      <c r="Z85" s="83"/>
      <c r="AA85" s="83"/>
      <c r="AB85" s="83"/>
      <c r="AC85" s="83"/>
      <c r="AD85" s="83"/>
      <c r="AE85" s="84"/>
      <c r="AF85" s="83"/>
      <c r="AG85" s="83"/>
      <c r="AH85" s="83"/>
      <c r="AI85" s="83"/>
      <c r="AJ85" s="83"/>
      <c r="AK85" s="83"/>
      <c r="AL85" s="83"/>
      <c r="AM85" s="83"/>
      <c r="AN85" s="83"/>
      <c r="AO85" s="83"/>
      <c r="AP85" s="83"/>
      <c r="AQ85" s="83"/>
      <c r="AR85" s="83"/>
      <c r="AS85" s="83" t="s">
        <v>321</v>
      </c>
    </row>
    <row r="86" ht="15.75" customHeight="1">
      <c r="A86" s="83"/>
      <c r="B86" s="83" t="s">
        <v>950</v>
      </c>
      <c r="C86" s="83"/>
      <c r="D86" s="83" t="s">
        <v>951</v>
      </c>
      <c r="E86" s="83"/>
      <c r="F86" s="83" t="s">
        <v>1422</v>
      </c>
      <c r="G86" s="83" t="s">
        <v>1412</v>
      </c>
      <c r="H86" s="83" t="str">
        <f t="shared" si="23"/>
        <v>BART041.2_Wastewater_Discharge</v>
      </c>
      <c r="I86" s="104" t="str">
        <f t="shared" si="24"/>
        <v>BART041.2_Discharge of untreated industrial wastewater to sea, river or lake</v>
      </c>
      <c r="J86" s="83"/>
      <c r="K86" s="83" t="s">
        <v>1423</v>
      </c>
      <c r="L86" s="83"/>
      <c r="M86" s="83"/>
      <c r="N86" s="83"/>
      <c r="O86" s="83" t="s">
        <v>1414</v>
      </c>
      <c r="P86" s="83" t="s">
        <v>1415</v>
      </c>
      <c r="Q86" s="84"/>
      <c r="R86" s="83" t="str">
        <f t="shared" si="25"/>
        <v>Wastewater Discharge</v>
      </c>
      <c r="S86" s="83" t="s">
        <v>1378</v>
      </c>
      <c r="T86" s="83" t="str">
        <f t="shared" si="26"/>
        <v>Water Quantity (Wastewater Discharge)</v>
      </c>
      <c r="U86" s="81" t="s">
        <v>1379</v>
      </c>
      <c r="V86" s="84" t="s">
        <v>14</v>
      </c>
      <c r="W86" s="84" t="s">
        <v>1424</v>
      </c>
      <c r="X86" s="83"/>
      <c r="Y86" s="84"/>
      <c r="Z86" s="84"/>
      <c r="AA86" s="84"/>
      <c r="AB86" s="84"/>
      <c r="AC86" s="84"/>
      <c r="AD86" s="84"/>
      <c r="AE86" s="84"/>
      <c r="AF86" s="84"/>
      <c r="AG86" s="84"/>
      <c r="AH86" s="84"/>
      <c r="AI86" s="84"/>
      <c r="AJ86" s="84"/>
      <c r="AK86" s="84"/>
      <c r="AL86" s="84"/>
      <c r="AM86" s="84"/>
      <c r="AN86" s="84"/>
      <c r="AO86" s="84"/>
      <c r="AP86" s="84"/>
      <c r="AQ86" s="84"/>
      <c r="AR86" s="84"/>
      <c r="AS86" s="84"/>
    </row>
    <row r="87" ht="15.75" customHeight="1">
      <c r="A87" s="105"/>
      <c r="B87" s="105"/>
      <c r="C87" s="105"/>
      <c r="D87" s="105"/>
      <c r="E87" s="105"/>
      <c r="F87" s="105"/>
      <c r="G87" s="105"/>
      <c r="H87" s="105"/>
      <c r="I87" s="105"/>
      <c r="J87" s="105"/>
      <c r="K87" s="105"/>
      <c r="L87" s="105"/>
      <c r="M87" s="105"/>
      <c r="N87" s="105"/>
      <c r="O87" s="105"/>
      <c r="P87" s="105"/>
      <c r="Q87" s="107"/>
      <c r="R87" s="105"/>
      <c r="S87" s="105"/>
      <c r="T87" s="105"/>
      <c r="U87" s="106"/>
      <c r="V87" s="107"/>
      <c r="W87" s="107"/>
      <c r="X87" s="105"/>
      <c r="Y87" s="107"/>
      <c r="Z87" s="107"/>
      <c r="AA87" s="107"/>
      <c r="AB87" s="107"/>
      <c r="AC87" s="107"/>
      <c r="AD87" s="107"/>
      <c r="AE87" s="107"/>
      <c r="AF87" s="107"/>
      <c r="AG87" s="107"/>
      <c r="AH87" s="107"/>
      <c r="AI87" s="107"/>
      <c r="AJ87" s="107"/>
      <c r="AK87" s="107"/>
      <c r="AL87" s="107"/>
      <c r="AM87" s="107"/>
      <c r="AN87" s="107"/>
      <c r="AO87" s="107"/>
      <c r="AP87" s="107"/>
      <c r="AQ87" s="107"/>
      <c r="AR87" s="107"/>
      <c r="AS87" s="107"/>
    </row>
    <row r="88" ht="15.75" customHeight="1">
      <c r="A88" s="49"/>
      <c r="B88" s="49" t="s">
        <v>950</v>
      </c>
      <c r="C88" s="49"/>
      <c r="D88" s="49" t="s">
        <v>951</v>
      </c>
      <c r="E88" s="49"/>
      <c r="F88" s="49" t="s">
        <v>1425</v>
      </c>
      <c r="G88" s="49" t="s">
        <v>1426</v>
      </c>
      <c r="H88" s="49" t="str">
        <f t="shared" ref="H88:H94" si="27">if(G88="", "", F88&amp;"_"&amp;G88)</f>
        <v>BART050_Industrial Wastewater_Treatment</v>
      </c>
      <c r="I88" s="104" t="str">
        <f t="shared" ref="I88:I108" si="28">F88&amp;"_"&amp;if(J88="", if(K88="", L88,K88),J88)</f>
        <v>BART050_Industrial wastewater treatment</v>
      </c>
      <c r="J88" s="108" t="s">
        <v>1427</v>
      </c>
      <c r="K88" s="108"/>
      <c r="L88" s="108"/>
      <c r="M88" s="49"/>
      <c r="N88" s="87"/>
      <c r="O88" s="49" t="s">
        <v>1428</v>
      </c>
      <c r="P88" s="49" t="s">
        <v>1429</v>
      </c>
      <c r="Q88" s="49"/>
      <c r="R88" s="49" t="s">
        <v>611</v>
      </c>
      <c r="S88" s="49" t="s">
        <v>1430</v>
      </c>
      <c r="T88" s="49" t="str">
        <f t="shared" ref="T88:T94" si="29">S88&amp;" ("&amp;R88&amp;")"</f>
        <v>Wastewater Quantity (Industrial Wastewater Treatment)</v>
      </c>
      <c r="U88" s="79"/>
      <c r="V88" s="87"/>
      <c r="W88" s="87"/>
      <c r="X88" s="49"/>
      <c r="Y88" s="87"/>
      <c r="Z88" s="87"/>
      <c r="AA88" s="87"/>
      <c r="AB88" s="87"/>
      <c r="AC88" s="87"/>
      <c r="AD88" s="87"/>
      <c r="AE88" s="87"/>
      <c r="AF88" s="87"/>
      <c r="AG88" s="87"/>
      <c r="AH88" s="87"/>
      <c r="AI88" s="87"/>
      <c r="AJ88" s="87"/>
      <c r="AK88" s="87"/>
      <c r="AL88" s="87"/>
      <c r="AM88" s="87"/>
      <c r="AN88" s="87"/>
      <c r="AO88" s="87"/>
      <c r="AP88" s="87"/>
      <c r="AQ88" s="87"/>
      <c r="AR88" s="87"/>
      <c r="AS88" s="87"/>
    </row>
    <row r="89" ht="15.75" customHeight="1">
      <c r="A89" s="83"/>
      <c r="B89" s="83"/>
      <c r="C89" s="83"/>
      <c r="D89" s="83"/>
      <c r="E89" s="83"/>
      <c r="F89" s="83" t="s">
        <v>1431</v>
      </c>
      <c r="G89" s="83" t="s">
        <v>1426</v>
      </c>
      <c r="H89" s="83" t="str">
        <f t="shared" si="27"/>
        <v>BART050.1_Industrial Wastewater_Treatment</v>
      </c>
      <c r="I89" s="104" t="str">
        <f t="shared" si="28"/>
        <v>BART050.1_General industrial watewater treatment</v>
      </c>
      <c r="J89" s="109"/>
      <c r="K89" s="109" t="s">
        <v>1432</v>
      </c>
      <c r="L89" s="109"/>
      <c r="M89" s="83"/>
      <c r="N89" s="84"/>
      <c r="O89" s="83" t="s">
        <v>1428</v>
      </c>
      <c r="P89" s="83" t="s">
        <v>1429</v>
      </c>
      <c r="Q89" s="83"/>
      <c r="R89" s="83" t="s">
        <v>611</v>
      </c>
      <c r="S89" s="83" t="s">
        <v>1430</v>
      </c>
      <c r="T89" s="83" t="str">
        <f t="shared" si="29"/>
        <v>Wastewater Quantity (Industrial Wastewater Treatment)</v>
      </c>
      <c r="U89" s="81" t="s">
        <v>1379</v>
      </c>
      <c r="V89" s="84" t="s">
        <v>14</v>
      </c>
      <c r="W89" s="84"/>
      <c r="X89" s="83"/>
      <c r="Y89" s="84"/>
      <c r="Z89" s="84"/>
      <c r="AA89" s="84"/>
      <c r="AB89" s="84"/>
      <c r="AC89" s="84"/>
      <c r="AD89" s="84"/>
      <c r="AE89" s="84"/>
      <c r="AF89" s="84"/>
      <c r="AG89" s="84"/>
      <c r="AH89" s="84"/>
      <c r="AI89" s="84"/>
      <c r="AJ89" s="84"/>
      <c r="AK89" s="84"/>
      <c r="AL89" s="84"/>
      <c r="AM89" s="84"/>
      <c r="AN89" s="84"/>
      <c r="AO89" s="84"/>
      <c r="AP89" s="84"/>
      <c r="AQ89" s="84"/>
      <c r="AR89" s="84"/>
      <c r="AS89" s="84"/>
    </row>
    <row r="90" ht="15.75" customHeight="1">
      <c r="A90" s="83"/>
      <c r="B90" s="83" t="s">
        <v>950</v>
      </c>
      <c r="C90" s="83"/>
      <c r="D90" s="83" t="s">
        <v>951</v>
      </c>
      <c r="E90" s="83"/>
      <c r="F90" s="83" t="s">
        <v>1433</v>
      </c>
      <c r="G90" s="83" t="s">
        <v>1426</v>
      </c>
      <c r="H90" s="83" t="str">
        <f t="shared" si="27"/>
        <v>BART050.1.a_Industrial Wastewater_Treatment</v>
      </c>
      <c r="I90" s="104" t="str">
        <f t="shared" si="28"/>
        <v>BART050.1.a_Industrial wastewater treatment with influent quantity data</v>
      </c>
      <c r="J90" s="109"/>
      <c r="K90" s="109"/>
      <c r="L90" s="109" t="s">
        <v>1434</v>
      </c>
      <c r="M90" s="83"/>
      <c r="N90" s="84"/>
      <c r="O90" s="83" t="s">
        <v>1428</v>
      </c>
      <c r="P90" s="83" t="s">
        <v>1429</v>
      </c>
      <c r="Q90" s="83"/>
      <c r="R90" s="83" t="s">
        <v>611</v>
      </c>
      <c r="S90" s="83" t="s">
        <v>1435</v>
      </c>
      <c r="T90" s="83" t="str">
        <f t="shared" si="29"/>
        <v>Influent Quantity (Industrial Wastewater Treatment)</v>
      </c>
      <c r="U90" s="81" t="s">
        <v>1379</v>
      </c>
      <c r="V90" s="84" t="s">
        <v>14</v>
      </c>
      <c r="W90" s="84" t="s">
        <v>1436</v>
      </c>
      <c r="X90" s="83"/>
      <c r="Y90" s="84"/>
      <c r="Z90" s="84" t="s">
        <v>1424</v>
      </c>
      <c r="AA90" s="84"/>
      <c r="AB90" s="84"/>
      <c r="AC90" s="84"/>
      <c r="AD90" s="84"/>
      <c r="AE90" s="84"/>
      <c r="AF90" s="84"/>
      <c r="AG90" s="84"/>
      <c r="AH90" s="84"/>
      <c r="AI90" s="84"/>
      <c r="AJ90" s="84"/>
      <c r="AK90" s="84"/>
      <c r="AL90" s="84"/>
      <c r="AM90" s="84"/>
      <c r="AN90" s="84"/>
      <c r="AO90" s="84"/>
      <c r="AP90" s="84"/>
      <c r="AQ90" s="84"/>
      <c r="AR90" s="84"/>
      <c r="AS90" s="84"/>
    </row>
    <row r="91" ht="15.75" customHeight="1">
      <c r="A91" s="83"/>
      <c r="B91" s="83" t="s">
        <v>950</v>
      </c>
      <c r="C91" s="83"/>
      <c r="D91" s="83" t="s">
        <v>951</v>
      </c>
      <c r="E91" s="83"/>
      <c r="F91" s="83" t="s">
        <v>1437</v>
      </c>
      <c r="G91" s="83" t="s">
        <v>1426</v>
      </c>
      <c r="H91" s="83" t="str">
        <f t="shared" si="27"/>
        <v>BART050.1.b_Industrial Wastewater_Treatment</v>
      </c>
      <c r="I91" s="104" t="str">
        <f t="shared" si="28"/>
        <v>BART050.1.b_Industrial wastewater treatment with effluent quantity data</v>
      </c>
      <c r="J91" s="109"/>
      <c r="K91" s="109"/>
      <c r="L91" s="109" t="s">
        <v>1438</v>
      </c>
      <c r="M91" s="83"/>
      <c r="N91" s="84"/>
      <c r="O91" s="83" t="s">
        <v>1428</v>
      </c>
      <c r="P91" s="83" t="s">
        <v>1429</v>
      </c>
      <c r="Q91" s="83"/>
      <c r="R91" s="83" t="s">
        <v>611</v>
      </c>
      <c r="S91" s="83" t="s">
        <v>1439</v>
      </c>
      <c r="T91" s="83" t="str">
        <f t="shared" si="29"/>
        <v>Effluent Quantity (Industrial Wastewater Treatment)</v>
      </c>
      <c r="U91" s="81" t="s">
        <v>1379</v>
      </c>
      <c r="V91" s="84" t="s">
        <v>14</v>
      </c>
      <c r="W91" s="84" t="s">
        <v>1436</v>
      </c>
      <c r="X91" s="83"/>
      <c r="Y91" s="84"/>
      <c r="Z91" s="84" t="s">
        <v>1424</v>
      </c>
      <c r="AA91" s="84"/>
      <c r="AB91" s="84"/>
      <c r="AC91" s="84"/>
      <c r="AD91" s="84"/>
      <c r="AE91" s="84"/>
      <c r="AF91" s="84"/>
      <c r="AG91" s="84"/>
      <c r="AH91" s="84"/>
      <c r="AI91" s="84"/>
      <c r="AJ91" s="84"/>
      <c r="AK91" s="84"/>
      <c r="AL91" s="84"/>
      <c r="AM91" s="84"/>
      <c r="AN91" s="84"/>
      <c r="AO91" s="84"/>
      <c r="AP91" s="84"/>
      <c r="AQ91" s="84"/>
      <c r="AR91" s="84"/>
      <c r="AS91" s="84"/>
    </row>
    <row r="92" ht="15.75" customHeight="1">
      <c r="A92" s="83"/>
      <c r="B92" s="83" t="s">
        <v>950</v>
      </c>
      <c r="C92" s="83"/>
      <c r="D92" s="83" t="s">
        <v>951</v>
      </c>
      <c r="E92" s="83"/>
      <c r="F92" s="83" t="s">
        <v>1440</v>
      </c>
      <c r="G92" s="83" t="str">
        <f t="shared" ref="G92:G94" si="30">O92&amp;"_"&amp;P92</f>
        <v>Industrial Wastewater_Treatment</v>
      </c>
      <c r="H92" s="83" t="str">
        <f t="shared" si="27"/>
        <v>BART050.1.c_Industrial Wastewater_Treatment</v>
      </c>
      <c r="I92" s="104" t="str">
        <f t="shared" si="28"/>
        <v>BART050.1.c_COD removed from industrial wastewater treatment</v>
      </c>
      <c r="J92" s="109"/>
      <c r="K92" s="109"/>
      <c r="L92" s="109" t="s">
        <v>1441</v>
      </c>
      <c r="M92" s="83"/>
      <c r="N92" s="84"/>
      <c r="O92" s="83" t="s">
        <v>1428</v>
      </c>
      <c r="P92" s="83" t="s">
        <v>1429</v>
      </c>
      <c r="Q92" s="83"/>
      <c r="R92" s="83" t="str">
        <f t="shared" ref="R92:R100" si="31">O92&amp;" "&amp;P92</f>
        <v>Industrial Wastewater Treatment</v>
      </c>
      <c r="S92" s="83" t="s">
        <v>1442</v>
      </c>
      <c r="T92" s="83" t="str">
        <f t="shared" si="29"/>
        <v>COD Removed (Industrial Wastewater Treatment)</v>
      </c>
      <c r="U92" s="81" t="s">
        <v>1379</v>
      </c>
      <c r="V92" s="84" t="s">
        <v>14</v>
      </c>
      <c r="W92" s="84" t="s">
        <v>1436</v>
      </c>
      <c r="X92" s="83"/>
      <c r="Y92" s="84"/>
      <c r="Z92" s="84"/>
      <c r="AA92" s="84"/>
      <c r="AB92" s="84"/>
      <c r="AC92" s="84"/>
      <c r="AD92" s="84"/>
      <c r="AE92" s="84"/>
      <c r="AF92" s="84"/>
      <c r="AG92" s="84"/>
      <c r="AH92" s="84"/>
      <c r="AI92" s="84"/>
      <c r="AJ92" s="84"/>
      <c r="AK92" s="84"/>
      <c r="AL92" s="84"/>
      <c r="AM92" s="84"/>
      <c r="AN92" s="84"/>
      <c r="AO92" s="84"/>
      <c r="AP92" s="84"/>
      <c r="AQ92" s="84"/>
      <c r="AR92" s="84"/>
      <c r="AS92" s="84"/>
    </row>
    <row r="93" ht="15.75" customHeight="1">
      <c r="A93" s="83"/>
      <c r="B93" s="83" t="s">
        <v>950</v>
      </c>
      <c r="C93" s="83"/>
      <c r="D93" s="83" t="s">
        <v>951</v>
      </c>
      <c r="E93" s="83"/>
      <c r="F93" s="83" t="s">
        <v>1443</v>
      </c>
      <c r="G93" s="83" t="str">
        <f t="shared" si="30"/>
        <v>Industrial Wastewater_Treatment</v>
      </c>
      <c r="H93" s="83" t="str">
        <f t="shared" si="27"/>
        <v>BART050.1.d_Industrial Wastewater_Treatment</v>
      </c>
      <c r="I93" s="104" t="str">
        <f t="shared" si="28"/>
        <v>BART050.1.d_Influent COD concentration in industrial wastewater treatment</v>
      </c>
      <c r="J93" s="109"/>
      <c r="K93" s="109"/>
      <c r="L93" s="109" t="s">
        <v>1444</v>
      </c>
      <c r="M93" s="83"/>
      <c r="N93" s="84"/>
      <c r="O93" s="83" t="s">
        <v>1428</v>
      </c>
      <c r="P93" s="83" t="s">
        <v>1429</v>
      </c>
      <c r="Q93" s="83"/>
      <c r="R93" s="83" t="str">
        <f t="shared" si="31"/>
        <v>Industrial Wastewater Treatment</v>
      </c>
      <c r="S93" s="83" t="s">
        <v>1445</v>
      </c>
      <c r="T93" s="83" t="str">
        <f t="shared" si="29"/>
        <v>Influent COD Concentration (Industrial Wastewater Treatment)</v>
      </c>
      <c r="U93" s="81" t="s">
        <v>1379</v>
      </c>
      <c r="V93" s="84" t="s">
        <v>15</v>
      </c>
      <c r="W93" s="84" t="s">
        <v>1436</v>
      </c>
      <c r="X93" s="83"/>
      <c r="Y93" s="84"/>
      <c r="Z93" s="84"/>
      <c r="AA93" s="84"/>
      <c r="AB93" s="84"/>
      <c r="AC93" s="84"/>
      <c r="AD93" s="84"/>
      <c r="AE93" s="84"/>
      <c r="AF93" s="84"/>
      <c r="AG93" s="84"/>
      <c r="AH93" s="84"/>
      <c r="AI93" s="84"/>
      <c r="AJ93" s="84"/>
      <c r="AK93" s="84"/>
      <c r="AL93" s="84"/>
      <c r="AM93" s="84"/>
      <c r="AN93" s="84"/>
      <c r="AO93" s="84"/>
      <c r="AP93" s="84"/>
      <c r="AQ93" s="84"/>
      <c r="AR93" s="84"/>
      <c r="AS93" s="84"/>
    </row>
    <row r="94" ht="15.75" customHeight="1">
      <c r="A94" s="83"/>
      <c r="B94" s="83" t="s">
        <v>950</v>
      </c>
      <c r="C94" s="83"/>
      <c r="D94" s="83" t="s">
        <v>951</v>
      </c>
      <c r="E94" s="83"/>
      <c r="F94" s="83" t="s">
        <v>1446</v>
      </c>
      <c r="G94" s="83" t="str">
        <f t="shared" si="30"/>
        <v>Industrial Wastewater_Treatment</v>
      </c>
      <c r="H94" s="83" t="str">
        <f t="shared" si="27"/>
        <v>BART050.1.e_Industrial Wastewater_Treatment</v>
      </c>
      <c r="I94" s="104" t="str">
        <f t="shared" si="28"/>
        <v>BART050.1.e_Effluent COD concentration in industrial wastewater treatment</v>
      </c>
      <c r="J94" s="109"/>
      <c r="K94" s="109"/>
      <c r="L94" s="109" t="s">
        <v>1447</v>
      </c>
      <c r="M94" s="83"/>
      <c r="N94" s="84"/>
      <c r="O94" s="83" t="s">
        <v>1428</v>
      </c>
      <c r="P94" s="83" t="s">
        <v>1429</v>
      </c>
      <c r="Q94" s="83"/>
      <c r="R94" s="83" t="str">
        <f t="shared" si="31"/>
        <v>Industrial Wastewater Treatment</v>
      </c>
      <c r="S94" s="83" t="s">
        <v>1448</v>
      </c>
      <c r="T94" s="83" t="str">
        <f t="shared" si="29"/>
        <v>Effluent COD Concentration (Industrial Wastewater Treatment)</v>
      </c>
      <c r="U94" s="81" t="s">
        <v>1379</v>
      </c>
      <c r="V94" s="84" t="s">
        <v>15</v>
      </c>
      <c r="W94" s="84" t="s">
        <v>1436</v>
      </c>
      <c r="X94" s="83"/>
      <c r="Y94" s="84"/>
      <c r="Z94" s="84"/>
      <c r="AA94" s="84"/>
      <c r="AB94" s="84"/>
      <c r="AC94" s="84"/>
      <c r="AD94" s="84"/>
      <c r="AE94" s="84"/>
      <c r="AF94" s="84"/>
      <c r="AG94" s="84"/>
      <c r="AH94" s="84"/>
      <c r="AI94" s="84"/>
      <c r="AJ94" s="84"/>
      <c r="AK94" s="84"/>
      <c r="AL94" s="84"/>
      <c r="AM94" s="84"/>
      <c r="AN94" s="84"/>
      <c r="AO94" s="84"/>
      <c r="AP94" s="84"/>
      <c r="AQ94" s="84"/>
      <c r="AR94" s="84"/>
      <c r="AS94" s="84"/>
    </row>
    <row r="95" ht="15.75" customHeight="1">
      <c r="A95" s="83"/>
      <c r="B95" s="83"/>
      <c r="C95" s="83"/>
      <c r="D95" s="83"/>
      <c r="E95" s="83"/>
      <c r="F95" s="83" t="s">
        <v>1449</v>
      </c>
      <c r="G95" s="83" t="s">
        <v>1426</v>
      </c>
      <c r="H95" s="83"/>
      <c r="I95" s="104" t="str">
        <f t="shared" si="28"/>
        <v>BART050.2_Industrial wastewater ETP</v>
      </c>
      <c r="J95" s="109"/>
      <c r="K95" s="109" t="s">
        <v>1450</v>
      </c>
      <c r="L95" s="109"/>
      <c r="M95" s="83"/>
      <c r="N95" s="84"/>
      <c r="O95" s="83" t="s">
        <v>1428</v>
      </c>
      <c r="P95" s="83" t="s">
        <v>1451</v>
      </c>
      <c r="Q95" s="83"/>
      <c r="R95" s="83" t="str">
        <f t="shared" si="31"/>
        <v>Industrial Wastewater ETP</v>
      </c>
      <c r="S95" s="83"/>
      <c r="T95" s="83"/>
      <c r="U95" s="81"/>
      <c r="V95" s="84"/>
      <c r="W95" s="84"/>
      <c r="X95" s="83"/>
      <c r="Y95" s="84"/>
      <c r="Z95" s="84"/>
      <c r="AA95" s="84"/>
      <c r="AB95" s="84"/>
      <c r="AC95" s="84"/>
      <c r="AD95" s="84"/>
      <c r="AE95" s="84"/>
      <c r="AF95" s="84"/>
      <c r="AG95" s="84"/>
      <c r="AH95" s="84"/>
      <c r="AI95" s="84"/>
      <c r="AJ95" s="84"/>
      <c r="AK95" s="84"/>
      <c r="AL95" s="84"/>
      <c r="AM95" s="84"/>
      <c r="AN95" s="84"/>
      <c r="AO95" s="84"/>
      <c r="AP95" s="84"/>
      <c r="AQ95" s="84"/>
      <c r="AR95" s="84"/>
      <c r="AS95" s="84"/>
    </row>
    <row r="96" ht="15.75" customHeight="1">
      <c r="A96" s="83"/>
      <c r="B96" s="83" t="s">
        <v>950</v>
      </c>
      <c r="C96" s="83"/>
      <c r="D96" s="83" t="s">
        <v>951</v>
      </c>
      <c r="E96" s="83"/>
      <c r="F96" s="83" t="s">
        <v>1452</v>
      </c>
      <c r="G96" s="83" t="s">
        <v>1426</v>
      </c>
      <c r="H96" s="83" t="str">
        <f t="shared" ref="H96:H108" si="32">if(G96="", "", F96&amp;"_"&amp;G96)</f>
        <v>BART050.2.a_Industrial Wastewater_Treatment</v>
      </c>
      <c r="I96" s="104" t="str">
        <f t="shared" si="28"/>
        <v>BART050.2.a_Industrial wastewater ETP with influent quantity data</v>
      </c>
      <c r="J96" s="109"/>
      <c r="K96" s="109"/>
      <c r="L96" s="109" t="s">
        <v>1453</v>
      </c>
      <c r="M96" s="83"/>
      <c r="N96" s="84"/>
      <c r="O96" s="83" t="s">
        <v>1428</v>
      </c>
      <c r="P96" s="83" t="s">
        <v>1451</v>
      </c>
      <c r="Q96" s="83"/>
      <c r="R96" s="83" t="str">
        <f t="shared" si="31"/>
        <v>Industrial Wastewater ETP</v>
      </c>
      <c r="S96" s="83" t="s">
        <v>1435</v>
      </c>
      <c r="T96" s="83" t="str">
        <f t="shared" ref="T96:T100" si="33">S96&amp;" ("&amp;R96&amp;")"</f>
        <v>Influent Quantity (Industrial Wastewater ETP)</v>
      </c>
      <c r="U96" s="81" t="s">
        <v>1379</v>
      </c>
      <c r="V96" s="84" t="s">
        <v>14</v>
      </c>
      <c r="W96" s="84" t="s">
        <v>1436</v>
      </c>
      <c r="X96" s="83"/>
      <c r="Y96" s="84"/>
      <c r="Z96" s="84"/>
      <c r="AA96" s="84"/>
      <c r="AB96" s="84"/>
      <c r="AC96" s="84"/>
      <c r="AD96" s="84"/>
      <c r="AE96" s="84"/>
      <c r="AF96" s="84"/>
      <c r="AG96" s="84"/>
      <c r="AH96" s="84"/>
      <c r="AI96" s="84"/>
      <c r="AJ96" s="84"/>
      <c r="AK96" s="84"/>
      <c r="AL96" s="84"/>
      <c r="AM96" s="84"/>
      <c r="AN96" s="84"/>
      <c r="AO96" s="84"/>
      <c r="AP96" s="84"/>
      <c r="AQ96" s="84"/>
      <c r="AR96" s="84"/>
      <c r="AS96" s="84"/>
    </row>
    <row r="97" ht="15.75" customHeight="1">
      <c r="A97" s="83"/>
      <c r="B97" s="83" t="s">
        <v>950</v>
      </c>
      <c r="C97" s="83"/>
      <c r="D97" s="83" t="s">
        <v>951</v>
      </c>
      <c r="E97" s="83"/>
      <c r="F97" s="83" t="s">
        <v>1454</v>
      </c>
      <c r="G97" s="83" t="s">
        <v>1426</v>
      </c>
      <c r="H97" s="83" t="str">
        <f t="shared" si="32"/>
        <v>BART050.2.b_Industrial Wastewater_Treatment</v>
      </c>
      <c r="I97" s="104" t="str">
        <f t="shared" si="28"/>
        <v>BART050.2.b_Industrial wastewater ETP with effluent quantity data</v>
      </c>
      <c r="J97" s="109"/>
      <c r="K97" s="109"/>
      <c r="L97" s="109" t="s">
        <v>1455</v>
      </c>
      <c r="M97" s="83"/>
      <c r="N97" s="84"/>
      <c r="O97" s="83" t="s">
        <v>1428</v>
      </c>
      <c r="P97" s="83" t="s">
        <v>1451</v>
      </c>
      <c r="Q97" s="83"/>
      <c r="R97" s="83" t="str">
        <f t="shared" si="31"/>
        <v>Industrial Wastewater ETP</v>
      </c>
      <c r="S97" s="83" t="s">
        <v>1439</v>
      </c>
      <c r="T97" s="83" t="str">
        <f t="shared" si="33"/>
        <v>Effluent Quantity (Industrial Wastewater ETP)</v>
      </c>
      <c r="U97" s="81" t="s">
        <v>1379</v>
      </c>
      <c r="V97" s="84" t="s">
        <v>14</v>
      </c>
      <c r="W97" s="84" t="s">
        <v>1436</v>
      </c>
      <c r="X97" s="83"/>
      <c r="Y97" s="84"/>
      <c r="Z97" s="84"/>
      <c r="AA97" s="84"/>
      <c r="AB97" s="84"/>
      <c r="AC97" s="84"/>
      <c r="AD97" s="84"/>
      <c r="AE97" s="84"/>
      <c r="AF97" s="84"/>
      <c r="AG97" s="84"/>
      <c r="AH97" s="84"/>
      <c r="AI97" s="84"/>
      <c r="AJ97" s="84"/>
      <c r="AK97" s="84"/>
      <c r="AL97" s="84"/>
      <c r="AM97" s="84"/>
      <c r="AN97" s="84"/>
      <c r="AO97" s="84"/>
      <c r="AP97" s="84"/>
      <c r="AQ97" s="84"/>
      <c r="AR97" s="84"/>
      <c r="AS97" s="84"/>
    </row>
    <row r="98" ht="15.75" customHeight="1">
      <c r="A98" s="83"/>
      <c r="B98" s="83" t="s">
        <v>950</v>
      </c>
      <c r="C98" s="83"/>
      <c r="D98" s="83" t="s">
        <v>951</v>
      </c>
      <c r="E98" s="83"/>
      <c r="F98" s="83" t="s">
        <v>1456</v>
      </c>
      <c r="G98" s="83" t="str">
        <f t="shared" ref="G98:G108" si="34">O98&amp;"_"&amp;P98</f>
        <v>Industrial Wastewater_ETP</v>
      </c>
      <c r="H98" s="83" t="str">
        <f t="shared" si="32"/>
        <v>BART050.2.c_Industrial Wastewater_ETP</v>
      </c>
      <c r="I98" s="104" t="str">
        <f t="shared" si="28"/>
        <v>BART050.2.c_COD removed from industrial wastewater ETP</v>
      </c>
      <c r="J98" s="109"/>
      <c r="K98" s="109"/>
      <c r="L98" s="109" t="s">
        <v>1457</v>
      </c>
      <c r="M98" s="83"/>
      <c r="N98" s="84"/>
      <c r="O98" s="83" t="s">
        <v>1428</v>
      </c>
      <c r="P98" s="83" t="s">
        <v>1451</v>
      </c>
      <c r="Q98" s="83"/>
      <c r="R98" s="83" t="str">
        <f t="shared" si="31"/>
        <v>Industrial Wastewater ETP</v>
      </c>
      <c r="S98" s="83" t="s">
        <v>1442</v>
      </c>
      <c r="T98" s="83" t="str">
        <f t="shared" si="33"/>
        <v>COD Removed (Industrial Wastewater ETP)</v>
      </c>
      <c r="U98" s="81" t="s">
        <v>1379</v>
      </c>
      <c r="V98" s="84" t="s">
        <v>14</v>
      </c>
      <c r="W98" s="84" t="s">
        <v>1436</v>
      </c>
      <c r="X98" s="83"/>
      <c r="Y98" s="84"/>
      <c r="Z98" s="84"/>
      <c r="AA98" s="84"/>
      <c r="AB98" s="84"/>
      <c r="AC98" s="84"/>
      <c r="AD98" s="84"/>
      <c r="AE98" s="84"/>
      <c r="AF98" s="84"/>
      <c r="AG98" s="84"/>
      <c r="AH98" s="84"/>
      <c r="AI98" s="84"/>
      <c r="AJ98" s="84"/>
      <c r="AK98" s="84"/>
      <c r="AL98" s="84"/>
      <c r="AM98" s="84"/>
      <c r="AN98" s="84"/>
      <c r="AO98" s="84"/>
      <c r="AP98" s="84"/>
      <c r="AQ98" s="84"/>
      <c r="AR98" s="84"/>
      <c r="AS98" s="84"/>
    </row>
    <row r="99" ht="15.75" customHeight="1">
      <c r="A99" s="83"/>
      <c r="B99" s="83" t="s">
        <v>950</v>
      </c>
      <c r="C99" s="83"/>
      <c r="D99" s="83" t="s">
        <v>951</v>
      </c>
      <c r="E99" s="83"/>
      <c r="F99" s="83" t="s">
        <v>1458</v>
      </c>
      <c r="G99" s="83" t="str">
        <f t="shared" si="34"/>
        <v>Industrial Wastewater_ETP</v>
      </c>
      <c r="H99" s="83" t="str">
        <f t="shared" si="32"/>
        <v>BART050.2.d_Industrial Wastewater_ETP</v>
      </c>
      <c r="I99" s="104" t="str">
        <f t="shared" si="28"/>
        <v>BART050.2.d_Influent COD concentration in industrial wastewater ETP</v>
      </c>
      <c r="J99" s="109"/>
      <c r="K99" s="109"/>
      <c r="L99" s="109" t="s">
        <v>1459</v>
      </c>
      <c r="M99" s="83"/>
      <c r="N99" s="84"/>
      <c r="O99" s="83" t="s">
        <v>1428</v>
      </c>
      <c r="P99" s="83" t="s">
        <v>1451</v>
      </c>
      <c r="Q99" s="83"/>
      <c r="R99" s="83" t="str">
        <f t="shared" si="31"/>
        <v>Industrial Wastewater ETP</v>
      </c>
      <c r="S99" s="83" t="s">
        <v>1445</v>
      </c>
      <c r="T99" s="83" t="str">
        <f t="shared" si="33"/>
        <v>Influent COD Concentration (Industrial Wastewater ETP)</v>
      </c>
      <c r="U99" s="81" t="s">
        <v>1379</v>
      </c>
      <c r="V99" s="84" t="s">
        <v>15</v>
      </c>
      <c r="W99" s="84" t="s">
        <v>1436</v>
      </c>
      <c r="X99" s="83"/>
      <c r="Y99" s="84"/>
      <c r="Z99" s="84"/>
      <c r="AA99" s="84"/>
      <c r="AB99" s="84"/>
      <c r="AC99" s="84"/>
      <c r="AD99" s="84"/>
      <c r="AE99" s="84"/>
      <c r="AF99" s="84"/>
      <c r="AG99" s="84"/>
      <c r="AH99" s="84"/>
      <c r="AI99" s="84"/>
      <c r="AJ99" s="84"/>
      <c r="AK99" s="84"/>
      <c r="AL99" s="84"/>
      <c r="AM99" s="84"/>
      <c r="AN99" s="84"/>
      <c r="AO99" s="84"/>
      <c r="AP99" s="84"/>
      <c r="AQ99" s="84"/>
      <c r="AR99" s="84"/>
      <c r="AS99" s="84"/>
    </row>
    <row r="100" ht="15.75" customHeight="1">
      <c r="A100" s="83"/>
      <c r="B100" s="83" t="s">
        <v>950</v>
      </c>
      <c r="C100" s="83"/>
      <c r="D100" s="83" t="s">
        <v>951</v>
      </c>
      <c r="E100" s="83"/>
      <c r="F100" s="83" t="s">
        <v>1460</v>
      </c>
      <c r="G100" s="83" t="str">
        <f t="shared" si="34"/>
        <v>Industrial Wastewater_ETP</v>
      </c>
      <c r="H100" s="83" t="str">
        <f t="shared" si="32"/>
        <v>BART050.2.e_Industrial Wastewater_ETP</v>
      </c>
      <c r="I100" s="104" t="str">
        <f t="shared" si="28"/>
        <v>BART050.2.e_Effluent COD concentration in industrial wastewater treatment</v>
      </c>
      <c r="J100" s="109"/>
      <c r="K100" s="109"/>
      <c r="L100" s="109" t="s">
        <v>1447</v>
      </c>
      <c r="M100" s="83"/>
      <c r="N100" s="84"/>
      <c r="O100" s="83" t="s">
        <v>1428</v>
      </c>
      <c r="P100" s="83" t="s">
        <v>1451</v>
      </c>
      <c r="Q100" s="83"/>
      <c r="R100" s="83" t="str">
        <f t="shared" si="31"/>
        <v>Industrial Wastewater ETP</v>
      </c>
      <c r="S100" s="83" t="s">
        <v>1448</v>
      </c>
      <c r="T100" s="83" t="str">
        <f t="shared" si="33"/>
        <v>Effluent COD Concentration (Industrial Wastewater ETP)</v>
      </c>
      <c r="U100" s="81" t="s">
        <v>1379</v>
      </c>
      <c r="V100" s="84" t="s">
        <v>15</v>
      </c>
      <c r="W100" s="84" t="s">
        <v>1436</v>
      </c>
      <c r="X100" s="83"/>
      <c r="Y100" s="84"/>
      <c r="Z100" s="84"/>
      <c r="AA100" s="84"/>
      <c r="AB100" s="84"/>
      <c r="AC100" s="84"/>
      <c r="AD100" s="84"/>
      <c r="AE100" s="84"/>
      <c r="AF100" s="84"/>
      <c r="AG100" s="84"/>
      <c r="AH100" s="84"/>
      <c r="AI100" s="84"/>
      <c r="AJ100" s="84"/>
      <c r="AK100" s="84"/>
      <c r="AL100" s="84"/>
      <c r="AM100" s="84"/>
      <c r="AN100" s="84"/>
      <c r="AO100" s="84"/>
      <c r="AP100" s="84"/>
      <c r="AQ100" s="84"/>
      <c r="AR100" s="84"/>
      <c r="AS100" s="84"/>
    </row>
    <row r="101" ht="15.75" customHeight="1">
      <c r="A101" s="49"/>
      <c r="B101" s="49"/>
      <c r="C101" s="49"/>
      <c r="D101" s="49"/>
      <c r="E101" s="49"/>
      <c r="F101" s="49" t="s">
        <v>1461</v>
      </c>
      <c r="G101" s="83" t="str">
        <f t="shared" si="34"/>
        <v>Domestic Wastewater_Treatment</v>
      </c>
      <c r="H101" s="83" t="str">
        <f t="shared" si="32"/>
        <v>BART052_Domestic Wastewater_Treatment</v>
      </c>
      <c r="I101" s="104" t="str">
        <f t="shared" si="28"/>
        <v>BART052_Domestic wastewater treatment</v>
      </c>
      <c r="J101" s="108" t="s">
        <v>1462</v>
      </c>
      <c r="K101" s="108"/>
      <c r="L101" s="108"/>
      <c r="M101" s="49"/>
      <c r="N101" s="87"/>
      <c r="O101" s="83" t="s">
        <v>1463</v>
      </c>
      <c r="P101" s="83" t="s">
        <v>1429</v>
      </c>
      <c r="Q101" s="49"/>
      <c r="R101" s="49"/>
      <c r="S101" s="49"/>
      <c r="T101" s="49"/>
      <c r="U101" s="79"/>
      <c r="V101" s="87"/>
      <c r="W101" s="87"/>
      <c r="X101" s="49"/>
      <c r="Y101" s="87"/>
      <c r="Z101" s="87"/>
      <c r="AA101" s="87"/>
      <c r="AB101" s="87"/>
      <c r="AC101" s="87"/>
      <c r="AD101" s="87"/>
      <c r="AE101" s="87"/>
      <c r="AF101" s="87"/>
      <c r="AG101" s="87"/>
      <c r="AH101" s="87"/>
      <c r="AI101" s="87"/>
      <c r="AJ101" s="87"/>
      <c r="AK101" s="87"/>
      <c r="AL101" s="87"/>
      <c r="AM101" s="87"/>
      <c r="AN101" s="87"/>
      <c r="AO101" s="87"/>
      <c r="AP101" s="87"/>
      <c r="AQ101" s="87"/>
      <c r="AR101" s="87"/>
      <c r="AS101" s="87"/>
    </row>
    <row r="102" ht="15.75" customHeight="1">
      <c r="A102" s="83"/>
      <c r="B102" s="83" t="s">
        <v>950</v>
      </c>
      <c r="C102" s="83"/>
      <c r="D102" s="83" t="s">
        <v>951</v>
      </c>
      <c r="E102" s="83"/>
      <c r="F102" s="83" t="s">
        <v>1464</v>
      </c>
      <c r="G102" s="83" t="str">
        <f t="shared" si="34"/>
        <v>Domestic Wastewater_Treatment</v>
      </c>
      <c r="H102" s="83" t="str">
        <f t="shared" si="32"/>
        <v>BART052.1_Domestic Wastewater_Treatment</v>
      </c>
      <c r="I102" s="104" t="str">
        <f t="shared" si="28"/>
        <v>BART052.1_General domestic wastewater treatment</v>
      </c>
      <c r="J102" s="109"/>
      <c r="K102" s="109" t="s">
        <v>1465</v>
      </c>
      <c r="L102" s="109"/>
      <c r="M102" s="83"/>
      <c r="N102" s="84"/>
      <c r="O102" s="83" t="s">
        <v>1463</v>
      </c>
      <c r="P102" s="83" t="s">
        <v>1429</v>
      </c>
      <c r="Q102" s="83"/>
      <c r="R102" s="83" t="str">
        <f t="shared" ref="R102:R108" si="35">O102&amp;" "&amp;P102</f>
        <v>Domestic Wastewater Treatment</v>
      </c>
      <c r="S102" s="83" t="s">
        <v>1435</v>
      </c>
      <c r="T102" s="83" t="str">
        <f t="shared" ref="T102:T108" si="36">S102&amp;" ("&amp;R102&amp;")"</f>
        <v>Influent Quantity (Domestic Wastewater Treatment)</v>
      </c>
      <c r="U102" s="81" t="s">
        <v>1379</v>
      </c>
      <c r="V102" s="84" t="s">
        <v>14</v>
      </c>
      <c r="W102" s="84" t="s">
        <v>1436</v>
      </c>
      <c r="X102" s="83"/>
      <c r="Y102" s="84"/>
      <c r="Z102" s="84"/>
      <c r="AA102" s="84"/>
      <c r="AB102" s="84"/>
      <c r="AC102" s="84"/>
      <c r="AD102" s="84"/>
      <c r="AE102" s="84"/>
      <c r="AF102" s="84"/>
      <c r="AG102" s="84"/>
      <c r="AH102" s="84"/>
      <c r="AI102" s="84"/>
      <c r="AJ102" s="84"/>
      <c r="AK102" s="84"/>
      <c r="AL102" s="84"/>
      <c r="AM102" s="84"/>
      <c r="AN102" s="84"/>
      <c r="AO102" s="84"/>
      <c r="AP102" s="84"/>
      <c r="AQ102" s="84"/>
      <c r="AR102" s="84"/>
      <c r="AS102" s="84"/>
    </row>
    <row r="103" ht="15.75" customHeight="1">
      <c r="A103" s="83"/>
      <c r="B103" s="83" t="s">
        <v>950</v>
      </c>
      <c r="C103" s="83"/>
      <c r="D103" s="83" t="s">
        <v>951</v>
      </c>
      <c r="E103" s="83"/>
      <c r="F103" s="83" t="s">
        <v>1466</v>
      </c>
      <c r="G103" s="83" t="str">
        <f t="shared" si="34"/>
        <v>Domestic Wastewater_Treatment</v>
      </c>
      <c r="H103" s="83" t="str">
        <f t="shared" si="32"/>
        <v>BART052.1.a_Domestic Wastewater_Treatment</v>
      </c>
      <c r="I103" s="104" t="str">
        <f t="shared" si="28"/>
        <v>BART052.1.a_Domestic wastewater treatment with population coverage data</v>
      </c>
      <c r="J103" s="109"/>
      <c r="K103" s="109"/>
      <c r="L103" s="109" t="s">
        <v>1467</v>
      </c>
      <c r="M103" s="83"/>
      <c r="N103" s="84"/>
      <c r="O103" s="83" t="s">
        <v>1463</v>
      </c>
      <c r="P103" s="83" t="s">
        <v>1429</v>
      </c>
      <c r="Q103" s="83"/>
      <c r="R103" s="83" t="str">
        <f t="shared" si="35"/>
        <v>Domestic Wastewater Treatment</v>
      </c>
      <c r="S103" s="83" t="s">
        <v>1468</v>
      </c>
      <c r="T103" s="83" t="str">
        <f t="shared" si="36"/>
        <v>Population in Area (Domestic Wastewater Treatment)</v>
      </c>
      <c r="U103" s="81" t="s">
        <v>1379</v>
      </c>
      <c r="V103" s="84" t="s">
        <v>15</v>
      </c>
      <c r="W103" s="84" t="s">
        <v>1436</v>
      </c>
      <c r="X103" s="83"/>
      <c r="Y103" s="84"/>
      <c r="Z103" s="84" t="s">
        <v>1111</v>
      </c>
      <c r="AA103" s="84"/>
      <c r="AB103" s="84"/>
      <c r="AC103" s="84"/>
      <c r="AD103" s="84"/>
      <c r="AE103" s="84"/>
      <c r="AF103" s="84"/>
      <c r="AG103" s="84"/>
      <c r="AH103" s="84"/>
      <c r="AI103" s="84"/>
      <c r="AJ103" s="84"/>
      <c r="AK103" s="84"/>
      <c r="AL103" s="84"/>
      <c r="AM103" s="84"/>
      <c r="AN103" s="84"/>
      <c r="AO103" s="84"/>
      <c r="AP103" s="84"/>
      <c r="AQ103" s="84"/>
      <c r="AR103" s="84"/>
      <c r="AS103" s="84"/>
    </row>
    <row r="104" ht="15.75" customHeight="1">
      <c r="A104" s="83"/>
      <c r="B104" s="83" t="s">
        <v>950</v>
      </c>
      <c r="C104" s="83"/>
      <c r="D104" s="83" t="s">
        <v>951</v>
      </c>
      <c r="E104" s="83"/>
      <c r="F104" s="83" t="s">
        <v>1469</v>
      </c>
      <c r="G104" s="83" t="str">
        <f t="shared" si="34"/>
        <v>Domestic Wastewater_Treatment</v>
      </c>
      <c r="H104" s="83" t="str">
        <f t="shared" si="32"/>
        <v>BART052.1.b_Domestic Wastewater_Treatment</v>
      </c>
      <c r="I104" s="104" t="str">
        <f t="shared" si="28"/>
        <v>BART052.1.b_BOD removed from domestic wastewater treatment</v>
      </c>
      <c r="J104" s="109"/>
      <c r="K104" s="109"/>
      <c r="L104" s="109" t="s">
        <v>1470</v>
      </c>
      <c r="M104" s="83"/>
      <c r="N104" s="84"/>
      <c r="O104" s="83" t="s">
        <v>1463</v>
      </c>
      <c r="P104" s="83" t="s">
        <v>1429</v>
      </c>
      <c r="Q104" s="83"/>
      <c r="R104" s="83" t="str">
        <f t="shared" si="35"/>
        <v>Domestic Wastewater Treatment</v>
      </c>
      <c r="S104" s="83" t="s">
        <v>1471</v>
      </c>
      <c r="T104" s="83" t="str">
        <f t="shared" si="36"/>
        <v>BOD Removed (Domestic Wastewater Treatment)</v>
      </c>
      <c r="U104" s="81" t="s">
        <v>1379</v>
      </c>
      <c r="V104" s="84" t="s">
        <v>14</v>
      </c>
      <c r="W104" s="84" t="s">
        <v>1436</v>
      </c>
      <c r="X104" s="83"/>
      <c r="Y104" s="84"/>
      <c r="Z104" s="84"/>
      <c r="AA104" s="84"/>
      <c r="AB104" s="84"/>
      <c r="AC104" s="84"/>
      <c r="AD104" s="84"/>
      <c r="AE104" s="84"/>
      <c r="AF104" s="84"/>
      <c r="AG104" s="84"/>
      <c r="AH104" s="84"/>
      <c r="AI104" s="84"/>
      <c r="AJ104" s="84"/>
      <c r="AK104" s="84"/>
      <c r="AL104" s="84"/>
      <c r="AM104" s="84"/>
      <c r="AN104" s="84"/>
      <c r="AO104" s="84"/>
      <c r="AP104" s="84"/>
      <c r="AQ104" s="84"/>
      <c r="AR104" s="84"/>
      <c r="AS104" s="84"/>
    </row>
    <row r="105" ht="15.75" customHeight="1">
      <c r="A105" s="83"/>
      <c r="B105" s="83"/>
      <c r="C105" s="83"/>
      <c r="D105" s="83"/>
      <c r="E105" s="83"/>
      <c r="F105" s="83" t="s">
        <v>1472</v>
      </c>
      <c r="G105" s="83" t="str">
        <f t="shared" si="34"/>
        <v>Domestic Wastewater_Treatment</v>
      </c>
      <c r="H105" s="83" t="str">
        <f t="shared" si="32"/>
        <v>BART052.1.c_Domestic Wastewater_Treatment</v>
      </c>
      <c r="I105" s="104" t="str">
        <f t="shared" si="28"/>
        <v>BART052.1.c_Domestic wastewater treatment with influent quantity data</v>
      </c>
      <c r="J105" s="109"/>
      <c r="K105" s="109"/>
      <c r="L105" s="109" t="s">
        <v>1473</v>
      </c>
      <c r="M105" s="83"/>
      <c r="N105" s="84"/>
      <c r="O105" s="83" t="s">
        <v>1463</v>
      </c>
      <c r="P105" s="83" t="s">
        <v>1429</v>
      </c>
      <c r="Q105" s="83"/>
      <c r="R105" s="83" t="str">
        <f t="shared" si="35"/>
        <v>Domestic Wastewater Treatment</v>
      </c>
      <c r="S105" s="83" t="s">
        <v>1471</v>
      </c>
      <c r="T105" s="83" t="str">
        <f t="shared" si="36"/>
        <v>BOD Removed (Domestic Wastewater Treatment)</v>
      </c>
      <c r="U105" s="81" t="s">
        <v>1379</v>
      </c>
      <c r="V105" s="84" t="s">
        <v>14</v>
      </c>
      <c r="W105" s="84" t="s">
        <v>1436</v>
      </c>
      <c r="X105" s="83"/>
      <c r="Y105" s="84"/>
      <c r="Z105" s="84"/>
      <c r="AA105" s="84"/>
      <c r="AB105" s="84"/>
      <c r="AC105" s="84"/>
      <c r="AD105" s="84"/>
      <c r="AE105" s="84"/>
      <c r="AF105" s="84"/>
      <c r="AG105" s="84"/>
      <c r="AH105" s="84"/>
      <c r="AI105" s="84"/>
      <c r="AJ105" s="84"/>
      <c r="AK105" s="84"/>
      <c r="AL105" s="84"/>
      <c r="AM105" s="84"/>
      <c r="AN105" s="84"/>
      <c r="AO105" s="84"/>
      <c r="AP105" s="84"/>
      <c r="AQ105" s="84"/>
      <c r="AR105" s="84"/>
      <c r="AS105" s="84"/>
    </row>
    <row r="106" ht="15.75" customHeight="1">
      <c r="A106" s="83"/>
      <c r="B106" s="83"/>
      <c r="C106" s="83"/>
      <c r="D106" s="83"/>
      <c r="E106" s="83"/>
      <c r="F106" s="83" t="s">
        <v>1474</v>
      </c>
      <c r="G106" s="83" t="str">
        <f t="shared" si="34"/>
        <v>Domestic Wastewater_Treatment</v>
      </c>
      <c r="H106" s="83" t="str">
        <f t="shared" si="32"/>
        <v>BART052.1.d_Domestic Wastewater_Treatment</v>
      </c>
      <c r="I106" s="104" t="str">
        <f t="shared" si="28"/>
        <v>BART052.1.d_Domestic wastewater treatment with effluent quantity data</v>
      </c>
      <c r="J106" s="109"/>
      <c r="K106" s="109"/>
      <c r="L106" s="109" t="s">
        <v>1475</v>
      </c>
      <c r="M106" s="83"/>
      <c r="N106" s="84"/>
      <c r="O106" s="83" t="s">
        <v>1463</v>
      </c>
      <c r="P106" s="83" t="s">
        <v>1429</v>
      </c>
      <c r="Q106" s="83"/>
      <c r="R106" s="83" t="str">
        <f t="shared" si="35"/>
        <v>Domestic Wastewater Treatment</v>
      </c>
      <c r="S106" s="83" t="s">
        <v>1471</v>
      </c>
      <c r="T106" s="83" t="str">
        <f t="shared" si="36"/>
        <v>BOD Removed (Domestic Wastewater Treatment)</v>
      </c>
      <c r="U106" s="81" t="s">
        <v>1379</v>
      </c>
      <c r="V106" s="84" t="s">
        <v>14</v>
      </c>
      <c r="W106" s="84" t="s">
        <v>1436</v>
      </c>
      <c r="X106" s="83"/>
      <c r="Y106" s="84"/>
      <c r="Z106" s="84"/>
      <c r="AA106" s="84"/>
      <c r="AB106" s="84"/>
      <c r="AC106" s="84"/>
      <c r="AD106" s="84"/>
      <c r="AE106" s="84"/>
      <c r="AF106" s="84"/>
      <c r="AG106" s="84"/>
      <c r="AH106" s="84"/>
      <c r="AI106" s="84"/>
      <c r="AJ106" s="84"/>
      <c r="AK106" s="84"/>
      <c r="AL106" s="84"/>
      <c r="AM106" s="84"/>
      <c r="AN106" s="84"/>
      <c r="AO106" s="84"/>
      <c r="AP106" s="84"/>
      <c r="AQ106" s="84"/>
      <c r="AR106" s="84"/>
      <c r="AS106" s="84"/>
    </row>
    <row r="107" ht="15.75" customHeight="1">
      <c r="A107" s="83"/>
      <c r="B107" s="83" t="s">
        <v>950</v>
      </c>
      <c r="C107" s="83"/>
      <c r="D107" s="83" t="s">
        <v>951</v>
      </c>
      <c r="E107" s="83"/>
      <c r="F107" s="83" t="s">
        <v>1476</v>
      </c>
      <c r="G107" s="83" t="str">
        <f t="shared" si="34"/>
        <v>Domestic Wastewater_Treatment</v>
      </c>
      <c r="H107" s="83" t="str">
        <f t="shared" si="32"/>
        <v>BART052.1.e_Domestic Wastewater_Treatment</v>
      </c>
      <c r="I107" s="104" t="str">
        <f t="shared" si="28"/>
        <v>BART052.1.e_Influent BOD concentration in domestic wastewater treatment</v>
      </c>
      <c r="J107" s="109"/>
      <c r="K107" s="109"/>
      <c r="L107" s="109" t="s">
        <v>1477</v>
      </c>
      <c r="M107" s="83"/>
      <c r="N107" s="84"/>
      <c r="O107" s="83" t="s">
        <v>1463</v>
      </c>
      <c r="P107" s="83" t="s">
        <v>1429</v>
      </c>
      <c r="Q107" s="83"/>
      <c r="R107" s="83" t="str">
        <f t="shared" si="35"/>
        <v>Domestic Wastewater Treatment</v>
      </c>
      <c r="S107" s="83" t="s">
        <v>1478</v>
      </c>
      <c r="T107" s="83" t="str">
        <f t="shared" si="36"/>
        <v>Influent BOD Concentration (Domestic Wastewater Treatment)</v>
      </c>
      <c r="U107" s="81" t="s">
        <v>1379</v>
      </c>
      <c r="V107" s="84" t="s">
        <v>15</v>
      </c>
      <c r="W107" s="84" t="s">
        <v>1436</v>
      </c>
      <c r="X107" s="83"/>
      <c r="Y107" s="84"/>
      <c r="Z107" s="84"/>
      <c r="AA107" s="84"/>
      <c r="AB107" s="84"/>
      <c r="AC107" s="84"/>
      <c r="AD107" s="84"/>
      <c r="AE107" s="84"/>
      <c r="AF107" s="84"/>
      <c r="AG107" s="84"/>
      <c r="AH107" s="84"/>
      <c r="AI107" s="84"/>
      <c r="AJ107" s="84"/>
      <c r="AK107" s="84"/>
      <c r="AL107" s="84"/>
      <c r="AM107" s="84"/>
      <c r="AN107" s="84"/>
      <c r="AO107" s="84"/>
      <c r="AP107" s="84"/>
      <c r="AQ107" s="84"/>
      <c r="AR107" s="84"/>
      <c r="AS107" s="84"/>
    </row>
    <row r="108" ht="15.75" customHeight="1">
      <c r="A108" s="83"/>
      <c r="B108" s="83" t="s">
        <v>950</v>
      </c>
      <c r="C108" s="83"/>
      <c r="D108" s="83" t="s">
        <v>951</v>
      </c>
      <c r="E108" s="83"/>
      <c r="F108" s="83" t="s">
        <v>1479</v>
      </c>
      <c r="G108" s="83" t="str">
        <f t="shared" si="34"/>
        <v>Domestic Wastewater_Treatment</v>
      </c>
      <c r="H108" s="83" t="str">
        <f t="shared" si="32"/>
        <v>BART052.1.f_Domestic Wastewater_Treatment</v>
      </c>
      <c r="I108" s="104" t="str">
        <f t="shared" si="28"/>
        <v>BART052.1.f_Effluent BOD concentration in domestic wastewater treatment</v>
      </c>
      <c r="J108" s="109"/>
      <c r="K108" s="109"/>
      <c r="L108" s="109" t="s">
        <v>1480</v>
      </c>
      <c r="M108" s="83"/>
      <c r="N108" s="84"/>
      <c r="O108" s="83" t="s">
        <v>1463</v>
      </c>
      <c r="P108" s="83" t="s">
        <v>1429</v>
      </c>
      <c r="Q108" s="83"/>
      <c r="R108" s="83" t="str">
        <f t="shared" si="35"/>
        <v>Domestic Wastewater Treatment</v>
      </c>
      <c r="S108" s="83" t="s">
        <v>1481</v>
      </c>
      <c r="T108" s="83" t="str">
        <f t="shared" si="36"/>
        <v>Effluent BOD Concentration (Domestic Wastewater Treatment)</v>
      </c>
      <c r="U108" s="81" t="s">
        <v>1379</v>
      </c>
      <c r="V108" s="84" t="s">
        <v>15</v>
      </c>
      <c r="W108" s="84" t="s">
        <v>1436</v>
      </c>
      <c r="X108" s="83"/>
      <c r="Y108" s="84"/>
      <c r="Z108" s="84"/>
      <c r="AA108" s="84"/>
      <c r="AB108" s="84"/>
      <c r="AC108" s="84"/>
      <c r="AD108" s="84"/>
      <c r="AE108" s="84"/>
      <c r="AF108" s="84"/>
      <c r="AG108" s="84"/>
      <c r="AH108" s="84"/>
      <c r="AI108" s="84"/>
      <c r="AJ108" s="84"/>
      <c r="AK108" s="84"/>
      <c r="AL108" s="84"/>
      <c r="AM108" s="84"/>
      <c r="AN108" s="84"/>
      <c r="AO108" s="84"/>
      <c r="AP108" s="84"/>
      <c r="AQ108" s="84"/>
      <c r="AR108" s="84"/>
      <c r="AS108" s="84"/>
    </row>
    <row r="109" ht="15.75" customHeight="1">
      <c r="A109" s="105"/>
      <c r="B109" s="105"/>
      <c r="C109" s="105"/>
      <c r="D109" s="105"/>
      <c r="E109" s="105"/>
      <c r="F109" s="105"/>
      <c r="G109" s="105"/>
      <c r="H109" s="105"/>
      <c r="I109" s="105"/>
      <c r="J109" s="110"/>
      <c r="K109" s="110"/>
      <c r="L109" s="110"/>
      <c r="M109" s="105"/>
      <c r="N109" s="107"/>
      <c r="O109" s="105"/>
      <c r="P109" s="105"/>
      <c r="Q109" s="107"/>
      <c r="R109" s="105"/>
      <c r="S109" s="105"/>
      <c r="T109" s="105"/>
      <c r="U109" s="106"/>
      <c r="V109" s="107"/>
      <c r="W109" s="107"/>
      <c r="X109" s="105"/>
      <c r="Y109" s="10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row>
    <row r="110" ht="15.75" customHeight="1">
      <c r="A110" s="49"/>
      <c r="B110" s="49"/>
      <c r="C110" s="49"/>
      <c r="D110" s="49"/>
      <c r="E110" s="49"/>
      <c r="F110" s="49" t="s">
        <v>1482</v>
      </c>
      <c r="G110" s="49" t="str">
        <f t="shared" ref="G110:G114" si="37">O110&amp;"_"&amp;P110</f>
        <v>Industrial Water_Treatment</v>
      </c>
      <c r="H110" s="49" t="str">
        <f t="shared" ref="H110:H114" si="38">if(G110="", "", F110&amp;"_"&amp;G110)</f>
        <v>BART060_Industrial Water_Treatment</v>
      </c>
      <c r="I110" s="104" t="str">
        <f t="shared" ref="I110:I114" si="39">F110&amp;"_"&amp;if(J110="", if(K110="", L110,K110),J110)</f>
        <v>BART060_Industrial water treatment</v>
      </c>
      <c r="J110" s="108" t="s">
        <v>1483</v>
      </c>
      <c r="K110" s="108"/>
      <c r="L110" s="108"/>
      <c r="M110" s="49"/>
      <c r="N110" s="87"/>
      <c r="O110" s="49" t="s">
        <v>1484</v>
      </c>
      <c r="P110" s="49" t="s">
        <v>1429</v>
      </c>
      <c r="Q110" s="49"/>
      <c r="R110" s="49" t="str">
        <f t="shared" ref="R110:R114" si="40">O110&amp;" "&amp;P110</f>
        <v>Industrial Water Treatment</v>
      </c>
      <c r="S110" s="49"/>
      <c r="T110" s="49"/>
      <c r="U110" s="79"/>
      <c r="V110" s="87"/>
      <c r="W110" s="87"/>
      <c r="X110" s="49"/>
      <c r="Y110" s="87"/>
      <c r="Z110" s="87"/>
      <c r="AA110" s="87"/>
      <c r="AB110" s="87"/>
      <c r="AC110" s="87"/>
      <c r="AD110" s="87"/>
      <c r="AE110" s="87"/>
      <c r="AF110" s="87"/>
      <c r="AG110" s="87"/>
      <c r="AH110" s="87"/>
      <c r="AI110" s="87"/>
      <c r="AJ110" s="87"/>
      <c r="AK110" s="87"/>
      <c r="AL110" s="87"/>
      <c r="AM110" s="87"/>
      <c r="AN110" s="87"/>
      <c r="AO110" s="87"/>
      <c r="AP110" s="87"/>
      <c r="AQ110" s="87"/>
      <c r="AR110" s="87"/>
      <c r="AS110" s="87"/>
    </row>
    <row r="111" ht="15.75" customHeight="1">
      <c r="A111" s="83"/>
      <c r="B111" s="83"/>
      <c r="C111" s="83"/>
      <c r="D111" s="83"/>
      <c r="E111" s="83"/>
      <c r="F111" s="83" t="s">
        <v>1485</v>
      </c>
      <c r="G111" s="83" t="str">
        <f t="shared" si="37"/>
        <v>Industrial Water_Reverse Osmosis</v>
      </c>
      <c r="H111" s="83" t="str">
        <f t="shared" si="38"/>
        <v>BART060.1_Industrial Water_Reverse Osmosis</v>
      </c>
      <c r="I111" s="104" t="str">
        <f t="shared" si="39"/>
        <v>BART060.1_Industrial water reverse osmosis</v>
      </c>
      <c r="J111" s="109"/>
      <c r="K111" s="109" t="s">
        <v>1486</v>
      </c>
      <c r="L111" s="109"/>
      <c r="M111" s="83"/>
      <c r="N111" s="84"/>
      <c r="O111" s="83" t="s">
        <v>1484</v>
      </c>
      <c r="P111" s="83" t="s">
        <v>1487</v>
      </c>
      <c r="Q111" s="83"/>
      <c r="R111" s="83" t="str">
        <f t="shared" si="40"/>
        <v>Industrial Water Reverse Osmosis</v>
      </c>
      <c r="S111" s="83" t="s">
        <v>1488</v>
      </c>
      <c r="T111" s="83" t="str">
        <f t="shared" ref="T111:T114" si="41">S111&amp;" ("&amp;R111&amp;")"</f>
        <v>Feedwater Quantity (Industrial Water Reverse Osmosis)</v>
      </c>
      <c r="U111" s="111" t="s">
        <v>1489</v>
      </c>
      <c r="V111" s="84" t="s">
        <v>14</v>
      </c>
      <c r="W111" s="84"/>
      <c r="X111" s="83"/>
      <c r="Y111" s="84"/>
      <c r="Z111" s="84"/>
      <c r="AA111" s="84"/>
      <c r="AB111" s="84"/>
      <c r="AC111" s="84"/>
      <c r="AD111" s="84"/>
      <c r="AE111" s="84"/>
      <c r="AF111" s="84"/>
      <c r="AG111" s="84"/>
      <c r="AH111" s="84"/>
      <c r="AI111" s="84"/>
      <c r="AJ111" s="84"/>
      <c r="AK111" s="84"/>
      <c r="AL111" s="84"/>
      <c r="AM111" s="84"/>
      <c r="AN111" s="84"/>
      <c r="AO111" s="84"/>
      <c r="AP111" s="84"/>
      <c r="AQ111" s="84"/>
      <c r="AR111" s="84"/>
      <c r="AS111" s="84"/>
    </row>
    <row r="112" ht="15.75" customHeight="1">
      <c r="A112" s="83"/>
      <c r="B112" s="83" t="s">
        <v>950</v>
      </c>
      <c r="C112" s="83"/>
      <c r="D112" s="83" t="s">
        <v>951</v>
      </c>
      <c r="E112" s="83"/>
      <c r="F112" s="83" t="s">
        <v>1490</v>
      </c>
      <c r="G112" s="83" t="str">
        <f t="shared" si="37"/>
        <v>Industrial Water_Reverse Osmosis</v>
      </c>
      <c r="H112" s="83" t="str">
        <f t="shared" si="38"/>
        <v>BART060.1.a_Industrial Water_Reverse Osmosis</v>
      </c>
      <c r="I112" s="104" t="str">
        <f t="shared" si="39"/>
        <v>BART060.1.a_Industrial water reverse osmosis measured by feed water volume</v>
      </c>
      <c r="J112" s="109"/>
      <c r="K112" s="109"/>
      <c r="L112" s="109" t="s">
        <v>1491</v>
      </c>
      <c r="M112" s="83"/>
      <c r="N112" s="84"/>
      <c r="O112" s="83" t="s">
        <v>1484</v>
      </c>
      <c r="P112" s="83" t="s">
        <v>1487</v>
      </c>
      <c r="Q112" s="84"/>
      <c r="R112" s="83" t="str">
        <f t="shared" si="40"/>
        <v>Industrial Water Reverse Osmosis</v>
      </c>
      <c r="S112" s="83" t="s">
        <v>1488</v>
      </c>
      <c r="T112" s="83" t="str">
        <f t="shared" si="41"/>
        <v>Feedwater Quantity (Industrial Water Reverse Osmosis)</v>
      </c>
      <c r="U112" s="111" t="s">
        <v>1489</v>
      </c>
      <c r="V112" s="84" t="s">
        <v>14</v>
      </c>
      <c r="W112" s="83" t="s">
        <v>1492</v>
      </c>
      <c r="X112" s="83"/>
      <c r="Y112" s="84"/>
      <c r="Z112" s="84"/>
      <c r="AA112" s="84"/>
      <c r="AB112" s="84"/>
      <c r="AC112" s="84"/>
      <c r="AD112" s="84"/>
      <c r="AE112" s="84"/>
      <c r="AF112" s="84"/>
      <c r="AG112" s="84"/>
      <c r="AH112" s="84"/>
      <c r="AI112" s="84"/>
      <c r="AJ112" s="84"/>
      <c r="AK112" s="84"/>
      <c r="AL112" s="84"/>
      <c r="AM112" s="84"/>
      <c r="AN112" s="84"/>
      <c r="AO112" s="84"/>
      <c r="AP112" s="84"/>
      <c r="AQ112" s="84"/>
      <c r="AR112" s="84"/>
      <c r="AS112" s="84"/>
    </row>
    <row r="113" ht="15.75" customHeight="1">
      <c r="A113" s="83"/>
      <c r="B113" s="83" t="s">
        <v>950</v>
      </c>
      <c r="C113" s="83"/>
      <c r="D113" s="83" t="s">
        <v>951</v>
      </c>
      <c r="E113" s="83"/>
      <c r="F113" s="83" t="s">
        <v>1493</v>
      </c>
      <c r="G113" s="83" t="str">
        <f t="shared" si="37"/>
        <v>Industrial Water_Reverse Osmosis</v>
      </c>
      <c r="H113" s="83" t="str">
        <f t="shared" si="38"/>
        <v>BART060.1.b_Industrial Water_Reverse Osmosis</v>
      </c>
      <c r="I113" s="104" t="str">
        <f t="shared" si="39"/>
        <v>BART060.1.b_Industrial water reverse osmosis measured by feedwater flow rate</v>
      </c>
      <c r="J113" s="109"/>
      <c r="K113" s="109"/>
      <c r="L113" s="109" t="s">
        <v>1494</v>
      </c>
      <c r="M113" s="83"/>
      <c r="N113" s="84"/>
      <c r="O113" s="83" t="s">
        <v>1484</v>
      </c>
      <c r="P113" s="83" t="s">
        <v>1487</v>
      </c>
      <c r="Q113" s="84"/>
      <c r="R113" s="83" t="str">
        <f t="shared" si="40"/>
        <v>Industrial Water Reverse Osmosis</v>
      </c>
      <c r="S113" s="83" t="s">
        <v>1489</v>
      </c>
      <c r="T113" s="83" t="str">
        <f t="shared" si="41"/>
        <v>Feedwater Flow Rate (Industrial Water Reverse Osmosis)</v>
      </c>
      <c r="U113" s="81" t="s">
        <v>1495</v>
      </c>
      <c r="V113" s="84" t="s">
        <v>15</v>
      </c>
      <c r="W113" s="83" t="s">
        <v>1492</v>
      </c>
      <c r="X113" s="83"/>
      <c r="Y113" s="84"/>
      <c r="Z113" s="84"/>
      <c r="AA113" s="84"/>
      <c r="AB113" s="84"/>
      <c r="AC113" s="84"/>
      <c r="AD113" s="84"/>
      <c r="AE113" s="84"/>
      <c r="AF113" s="84"/>
      <c r="AG113" s="84"/>
      <c r="AH113" s="84"/>
      <c r="AI113" s="84"/>
      <c r="AJ113" s="84"/>
      <c r="AK113" s="84"/>
      <c r="AL113" s="84"/>
      <c r="AM113" s="84"/>
      <c r="AN113" s="84"/>
      <c r="AO113" s="84"/>
      <c r="AP113" s="84"/>
      <c r="AQ113" s="84"/>
      <c r="AR113" s="84"/>
      <c r="AS113" s="84"/>
    </row>
    <row r="114" ht="15.75" customHeight="1">
      <c r="A114" s="83"/>
      <c r="B114" s="83"/>
      <c r="C114" s="83"/>
      <c r="D114" s="83"/>
      <c r="E114" s="83"/>
      <c r="F114" s="83" t="s">
        <v>1496</v>
      </c>
      <c r="G114" s="83" t="str">
        <f t="shared" si="37"/>
        <v>Industrial Water_Reverse Osmosis</v>
      </c>
      <c r="H114" s="83" t="str">
        <f t="shared" si="38"/>
        <v>BART060.1.c_Industrial Water_Reverse Osmosis</v>
      </c>
      <c r="I114" s="104" t="str">
        <f t="shared" si="39"/>
        <v>BART060.1.c_Industrial water reverse osmosis measured by permeate volume</v>
      </c>
      <c r="J114" s="109"/>
      <c r="K114" s="109"/>
      <c r="L114" s="109" t="s">
        <v>1497</v>
      </c>
      <c r="M114" s="83"/>
      <c r="N114" s="84"/>
      <c r="O114" s="83" t="s">
        <v>1484</v>
      </c>
      <c r="P114" s="83" t="s">
        <v>1487</v>
      </c>
      <c r="Q114" s="84"/>
      <c r="R114" s="83" t="str">
        <f t="shared" si="40"/>
        <v>Industrial Water Reverse Osmosis</v>
      </c>
      <c r="S114" s="83" t="s">
        <v>1498</v>
      </c>
      <c r="T114" s="83" t="str">
        <f t="shared" si="41"/>
        <v>Permeate Quantity (Industrial Water Reverse Osmosis)</v>
      </c>
      <c r="U114" s="81" t="s">
        <v>1495</v>
      </c>
      <c r="V114" s="84" t="s">
        <v>14</v>
      </c>
      <c r="W114" s="83" t="s">
        <v>1492</v>
      </c>
      <c r="X114" s="83"/>
      <c r="Y114" s="84"/>
      <c r="Z114" s="84"/>
      <c r="AA114" s="84"/>
      <c r="AB114" s="84"/>
      <c r="AC114" s="84"/>
      <c r="AD114" s="84"/>
      <c r="AE114" s="84"/>
      <c r="AF114" s="84"/>
      <c r="AG114" s="84"/>
      <c r="AH114" s="84"/>
      <c r="AI114" s="84"/>
      <c r="AJ114" s="84"/>
      <c r="AK114" s="84"/>
      <c r="AL114" s="84"/>
      <c r="AM114" s="84"/>
      <c r="AN114" s="84"/>
      <c r="AO114" s="84"/>
      <c r="AP114" s="84"/>
      <c r="AQ114" s="84"/>
      <c r="AR114" s="84"/>
      <c r="AS114" s="84"/>
    </row>
    <row r="115" ht="15.75" customHeight="1">
      <c r="A115" s="83"/>
      <c r="B115" s="83"/>
      <c r="C115" s="83"/>
      <c r="D115" s="83"/>
      <c r="E115" s="83"/>
      <c r="F115" s="83"/>
      <c r="G115" s="83"/>
      <c r="H115" s="83"/>
      <c r="I115" s="104"/>
      <c r="J115" s="109"/>
      <c r="K115" s="109" t="s">
        <v>1499</v>
      </c>
      <c r="L115" s="109"/>
      <c r="M115" s="83"/>
      <c r="N115" s="84"/>
      <c r="O115" s="83"/>
      <c r="P115" s="83"/>
      <c r="Q115" s="84"/>
      <c r="R115" s="83"/>
      <c r="S115" s="83"/>
      <c r="T115" s="83"/>
      <c r="U115" s="81"/>
      <c r="V115" s="84"/>
      <c r="W115" s="83"/>
      <c r="X115" s="83"/>
      <c r="Y115" s="84"/>
      <c r="Z115" s="84"/>
      <c r="AA115" s="84"/>
      <c r="AB115" s="84"/>
      <c r="AC115" s="84"/>
      <c r="AD115" s="84"/>
      <c r="AE115" s="84"/>
      <c r="AF115" s="84"/>
      <c r="AG115" s="84"/>
      <c r="AH115" s="84"/>
      <c r="AI115" s="84"/>
      <c r="AJ115" s="84"/>
      <c r="AK115" s="84"/>
      <c r="AL115" s="84"/>
      <c r="AM115" s="84"/>
      <c r="AN115" s="84"/>
      <c r="AO115" s="84"/>
      <c r="AP115" s="84"/>
      <c r="AQ115" s="84"/>
      <c r="AR115" s="84"/>
      <c r="AS115" s="84"/>
    </row>
    <row r="116" ht="15.75" customHeight="1">
      <c r="A116" s="83"/>
      <c r="B116" s="83"/>
      <c r="C116" s="83"/>
      <c r="D116" s="83"/>
      <c r="E116" s="83"/>
      <c r="F116" s="83"/>
      <c r="G116" s="83"/>
      <c r="H116" s="83"/>
      <c r="I116" s="104"/>
      <c r="J116" s="109"/>
      <c r="K116" s="109"/>
      <c r="L116" s="109" t="s">
        <v>1500</v>
      </c>
      <c r="M116" s="83"/>
      <c r="N116" s="84"/>
      <c r="O116" s="83" t="s">
        <v>1501</v>
      </c>
      <c r="P116" s="83" t="s">
        <v>1429</v>
      </c>
      <c r="Q116" s="84"/>
      <c r="R116" s="83" t="str">
        <f t="shared" ref="R116:R117" si="42">O116&amp;" "&amp;P116</f>
        <v>Process Water Treatment</v>
      </c>
      <c r="S116" s="83" t="s">
        <v>1435</v>
      </c>
      <c r="T116" s="83" t="str">
        <f t="shared" ref="T116:T117" si="43">S116&amp;" ("&amp;R116&amp;")"</f>
        <v>Influent Quantity (Process Water Treatment)</v>
      </c>
      <c r="U116" s="81" t="s">
        <v>1495</v>
      </c>
      <c r="V116" s="84" t="s">
        <v>14</v>
      </c>
      <c r="W116" s="83"/>
      <c r="X116" s="83"/>
      <c r="Y116" s="84"/>
      <c r="Z116" s="84"/>
      <c r="AA116" s="84"/>
      <c r="AB116" s="84"/>
      <c r="AC116" s="84"/>
      <c r="AD116" s="84"/>
      <c r="AE116" s="84"/>
      <c r="AF116" s="84"/>
      <c r="AG116" s="84"/>
      <c r="AH116" s="84"/>
      <c r="AI116" s="84"/>
      <c r="AJ116" s="84"/>
      <c r="AK116" s="84"/>
      <c r="AL116" s="84"/>
      <c r="AM116" s="84"/>
      <c r="AN116" s="84"/>
      <c r="AO116" s="84"/>
      <c r="AP116" s="84"/>
      <c r="AQ116" s="84"/>
      <c r="AR116" s="84"/>
      <c r="AS116" s="84"/>
    </row>
    <row r="117" ht="15.75" customHeight="1">
      <c r="A117" s="83"/>
      <c r="B117" s="83"/>
      <c r="C117" s="83"/>
      <c r="D117" s="83"/>
      <c r="E117" s="83"/>
      <c r="F117" s="83"/>
      <c r="G117" s="83"/>
      <c r="H117" s="83"/>
      <c r="I117" s="104"/>
      <c r="J117" s="109"/>
      <c r="K117" s="109"/>
      <c r="L117" s="109" t="s">
        <v>1502</v>
      </c>
      <c r="M117" s="83"/>
      <c r="N117" s="84"/>
      <c r="O117" s="83" t="s">
        <v>1501</v>
      </c>
      <c r="P117" s="83" t="s">
        <v>1429</v>
      </c>
      <c r="Q117" s="84"/>
      <c r="R117" s="83" t="str">
        <f t="shared" si="42"/>
        <v>Process Water Treatment</v>
      </c>
      <c r="S117" s="83" t="s">
        <v>1503</v>
      </c>
      <c r="T117" s="83" t="str">
        <f t="shared" si="43"/>
        <v>Influent Flow Rate (Process Water Treatment)</v>
      </c>
      <c r="U117" s="81" t="s">
        <v>1495</v>
      </c>
      <c r="V117" s="84" t="s">
        <v>15</v>
      </c>
      <c r="W117" s="83"/>
      <c r="X117" s="83"/>
      <c r="Y117" s="84"/>
      <c r="Z117" s="84"/>
      <c r="AA117" s="84"/>
      <c r="AB117" s="84"/>
      <c r="AC117" s="84"/>
      <c r="AD117" s="84"/>
      <c r="AE117" s="84"/>
      <c r="AF117" s="84"/>
      <c r="AG117" s="84"/>
      <c r="AH117" s="84"/>
      <c r="AI117" s="84"/>
      <c r="AJ117" s="84"/>
      <c r="AK117" s="84"/>
      <c r="AL117" s="84"/>
      <c r="AM117" s="84"/>
      <c r="AN117" s="84"/>
      <c r="AO117" s="84"/>
      <c r="AP117" s="84"/>
      <c r="AQ117" s="84"/>
      <c r="AR117" s="84"/>
      <c r="AS117" s="84"/>
    </row>
    <row r="118" ht="15.75" customHeight="1">
      <c r="A118" s="105"/>
      <c r="B118" s="105"/>
      <c r="C118" s="105"/>
      <c r="D118" s="105"/>
      <c r="E118" s="105"/>
      <c r="F118" s="105"/>
      <c r="G118" s="105"/>
      <c r="H118" s="105"/>
      <c r="I118" s="105"/>
      <c r="J118" s="110"/>
      <c r="K118" s="110"/>
      <c r="L118" s="110"/>
      <c r="M118" s="105"/>
      <c r="N118" s="107"/>
      <c r="O118" s="105"/>
      <c r="P118" s="105"/>
      <c r="Q118" s="105"/>
      <c r="R118" s="105"/>
      <c r="S118" s="105"/>
      <c r="T118" s="105"/>
      <c r="U118" s="106"/>
      <c r="V118" s="107"/>
      <c r="W118" s="107"/>
      <c r="X118" s="105"/>
      <c r="Y118" s="107"/>
      <c r="Z118" s="107"/>
      <c r="AA118" s="107"/>
      <c r="AB118" s="107"/>
      <c r="AC118" s="107"/>
      <c r="AD118" s="107"/>
      <c r="AE118" s="107"/>
      <c r="AF118" s="107"/>
      <c r="AG118" s="107"/>
      <c r="AH118" s="107"/>
      <c r="AI118" s="107"/>
      <c r="AJ118" s="107"/>
      <c r="AK118" s="107"/>
      <c r="AL118" s="107"/>
      <c r="AM118" s="107"/>
      <c r="AN118" s="107"/>
      <c r="AO118" s="107"/>
      <c r="AP118" s="107"/>
      <c r="AQ118" s="107"/>
      <c r="AR118" s="107"/>
      <c r="AS118" s="107"/>
    </row>
    <row r="119" ht="15.75" customHeight="1">
      <c r="A119" s="49"/>
      <c r="B119" s="49" t="s">
        <v>950</v>
      </c>
      <c r="C119" s="49"/>
      <c r="D119" s="49" t="s">
        <v>951</v>
      </c>
      <c r="E119" s="49"/>
      <c r="F119" s="49" t="s">
        <v>1504</v>
      </c>
      <c r="G119" s="49" t="str">
        <f t="shared" ref="G119:G121" si="44">O119&amp;"_"&amp;P119</f>
        <v>Solid Waste_Treatment</v>
      </c>
      <c r="H119" s="49" t="str">
        <f t="shared" ref="H119:H121" si="45">if(G119="", "", F119&amp;"_"&amp;G119)</f>
        <v>BART070_Solid Waste_Treatment</v>
      </c>
      <c r="I119" s="104" t="str">
        <f t="shared" ref="I119:I121" si="46">F119&amp;"_"&amp;if(J119="", if(K119="", L119,K119),J119)</f>
        <v>BART070_Solid waste treatment</v>
      </c>
      <c r="J119" s="108" t="s">
        <v>1505</v>
      </c>
      <c r="K119" s="108"/>
      <c r="L119" s="108"/>
      <c r="M119" s="49"/>
      <c r="N119" s="87"/>
      <c r="O119" s="49" t="s">
        <v>1506</v>
      </c>
      <c r="P119" s="49" t="s">
        <v>1429</v>
      </c>
      <c r="Q119" s="49"/>
      <c r="R119" s="49"/>
      <c r="S119" s="49"/>
      <c r="T119" s="49"/>
      <c r="U119" s="79"/>
      <c r="V119" s="87"/>
      <c r="W119" s="87"/>
      <c r="X119" s="49"/>
      <c r="Y119" s="87"/>
      <c r="Z119" s="87"/>
      <c r="AA119" s="87"/>
      <c r="AB119" s="87"/>
      <c r="AC119" s="87"/>
      <c r="AD119" s="87"/>
      <c r="AE119" s="87"/>
      <c r="AF119" s="87"/>
      <c r="AG119" s="87"/>
      <c r="AH119" s="87"/>
      <c r="AI119" s="87"/>
      <c r="AJ119" s="87"/>
      <c r="AK119" s="87"/>
      <c r="AL119" s="87"/>
      <c r="AM119" s="87"/>
      <c r="AN119" s="87"/>
      <c r="AO119" s="87"/>
      <c r="AP119" s="87"/>
      <c r="AQ119" s="87"/>
      <c r="AR119" s="87"/>
      <c r="AS119" s="87"/>
    </row>
    <row r="120" ht="15.75" customHeight="1">
      <c r="A120" s="83"/>
      <c r="B120" s="83" t="s">
        <v>950</v>
      </c>
      <c r="C120" s="83"/>
      <c r="D120" s="83" t="s">
        <v>951</v>
      </c>
      <c r="E120" s="83"/>
      <c r="F120" s="83" t="s">
        <v>1507</v>
      </c>
      <c r="G120" s="83" t="str">
        <f t="shared" si="44"/>
        <v>Solid Waste_Treatment</v>
      </c>
      <c r="H120" s="83" t="str">
        <f t="shared" si="45"/>
        <v>BART070.1_Solid Waste_Treatment</v>
      </c>
      <c r="I120" s="104" t="str">
        <f t="shared" si="46"/>
        <v>BART070.1_Solid Waste Treatment</v>
      </c>
      <c r="J120" s="109"/>
      <c r="K120" s="109" t="s">
        <v>1508</v>
      </c>
      <c r="L120" s="109"/>
      <c r="M120" s="83"/>
      <c r="N120" s="84"/>
      <c r="O120" s="83" t="s">
        <v>1506</v>
      </c>
      <c r="P120" s="83" t="s">
        <v>1429</v>
      </c>
      <c r="Q120" s="83"/>
      <c r="R120" s="83" t="s">
        <v>1508</v>
      </c>
      <c r="S120" s="83" t="s">
        <v>1509</v>
      </c>
      <c r="T120" s="83" t="s">
        <v>1510</v>
      </c>
      <c r="U120" s="81" t="s">
        <v>1511</v>
      </c>
      <c r="V120" s="84" t="s">
        <v>14</v>
      </c>
      <c r="W120" s="84" t="s">
        <v>1243</v>
      </c>
      <c r="X120" s="83"/>
      <c r="Y120" s="84"/>
      <c r="Z120" s="84" t="s">
        <v>1512</v>
      </c>
      <c r="AA120" s="84"/>
      <c r="AB120" s="84"/>
      <c r="AC120" s="84"/>
      <c r="AD120" s="84"/>
      <c r="AE120" s="84"/>
      <c r="AF120" s="84"/>
      <c r="AG120" s="84"/>
      <c r="AH120" s="84"/>
      <c r="AI120" s="84"/>
      <c r="AJ120" s="84"/>
      <c r="AK120" s="84"/>
      <c r="AL120" s="84"/>
      <c r="AM120" s="84"/>
      <c r="AN120" s="84"/>
      <c r="AO120" s="84"/>
      <c r="AP120" s="84"/>
      <c r="AQ120" s="84"/>
      <c r="AR120" s="84"/>
      <c r="AS120" s="84"/>
    </row>
    <row r="121" ht="15.75" customHeight="1">
      <c r="A121" s="83"/>
      <c r="B121" s="83" t="s">
        <v>950</v>
      </c>
      <c r="C121" s="83"/>
      <c r="D121" s="83" t="s">
        <v>951</v>
      </c>
      <c r="E121" s="83"/>
      <c r="F121" s="83" t="s">
        <v>1513</v>
      </c>
      <c r="G121" s="83" t="str">
        <f t="shared" si="44"/>
        <v>Sludge_Treatment</v>
      </c>
      <c r="H121" s="83" t="str">
        <f t="shared" si="45"/>
        <v>BART070.2_Sludge_Treatment</v>
      </c>
      <c r="I121" s="104" t="str">
        <f t="shared" si="46"/>
        <v>BART070.2_Domenstic and industrial sludge treatment</v>
      </c>
      <c r="J121" s="109"/>
      <c r="K121" s="109" t="s">
        <v>1514</v>
      </c>
      <c r="L121" s="109"/>
      <c r="M121" s="83"/>
      <c r="N121" s="84"/>
      <c r="O121" s="83" t="s">
        <v>1263</v>
      </c>
      <c r="P121" s="83" t="s">
        <v>1429</v>
      </c>
      <c r="Q121" s="83"/>
      <c r="R121" s="83" t="str">
        <f>O121&amp;" "&amp;P121</f>
        <v>Sludge Treatment</v>
      </c>
      <c r="S121" s="83" t="s">
        <v>1515</v>
      </c>
      <c r="T121" s="83" t="str">
        <f>S121&amp;" ("&amp;R121&amp;")"</f>
        <v>Sludge Quantity (Sludge Treatment)</v>
      </c>
      <c r="U121" s="81" t="s">
        <v>1511</v>
      </c>
      <c r="V121" s="84" t="s">
        <v>14</v>
      </c>
      <c r="W121" s="84" t="s">
        <v>1516</v>
      </c>
      <c r="X121" s="83"/>
      <c r="Y121" s="84"/>
      <c r="Z121" s="84"/>
      <c r="AA121" s="84"/>
      <c r="AB121" s="84"/>
      <c r="AC121" s="84"/>
      <c r="AD121" s="84"/>
      <c r="AE121" s="84"/>
      <c r="AF121" s="84"/>
      <c r="AG121" s="84"/>
      <c r="AH121" s="84"/>
      <c r="AI121" s="84"/>
      <c r="AJ121" s="84"/>
      <c r="AK121" s="84"/>
      <c r="AL121" s="84"/>
      <c r="AM121" s="84"/>
      <c r="AN121" s="84"/>
      <c r="AO121" s="84"/>
      <c r="AP121" s="84"/>
      <c r="AQ121" s="84"/>
      <c r="AR121" s="84"/>
      <c r="AS121" s="84"/>
    </row>
    <row r="122" ht="15.75" customHeight="1">
      <c r="A122" s="105"/>
      <c r="B122" s="105"/>
      <c r="C122" s="105"/>
      <c r="D122" s="105"/>
      <c r="E122" s="105"/>
      <c r="F122" s="105"/>
      <c r="G122" s="105"/>
      <c r="H122" s="105"/>
      <c r="I122" s="105"/>
      <c r="J122" s="110"/>
      <c r="K122" s="110"/>
      <c r="L122" s="110"/>
      <c r="M122" s="105"/>
      <c r="N122" s="107"/>
      <c r="O122" s="105"/>
      <c r="P122" s="105"/>
      <c r="Q122" s="107"/>
      <c r="R122" s="105"/>
      <c r="S122" s="105"/>
      <c r="T122" s="105"/>
      <c r="U122" s="106"/>
      <c r="V122" s="107"/>
      <c r="W122" s="107"/>
      <c r="X122" s="105"/>
      <c r="Y122" s="107"/>
      <c r="Z122" s="107"/>
      <c r="AA122" s="107"/>
      <c r="AB122" s="107"/>
      <c r="AC122" s="107"/>
      <c r="AD122" s="107"/>
      <c r="AE122" s="107"/>
      <c r="AF122" s="107"/>
      <c r="AG122" s="107"/>
      <c r="AH122" s="107"/>
      <c r="AI122" s="107"/>
      <c r="AJ122" s="107"/>
      <c r="AK122" s="107"/>
      <c r="AL122" s="107"/>
      <c r="AM122" s="107"/>
      <c r="AN122" s="107"/>
      <c r="AO122" s="107"/>
      <c r="AP122" s="107"/>
      <c r="AQ122" s="107"/>
      <c r="AR122" s="107"/>
      <c r="AS122" s="107"/>
    </row>
    <row r="123" ht="15.75" customHeight="1">
      <c r="A123" s="49"/>
      <c r="B123" s="49" t="s">
        <v>950</v>
      </c>
      <c r="C123" s="49"/>
      <c r="D123" s="49" t="s">
        <v>951</v>
      </c>
      <c r="E123" s="49"/>
      <c r="F123" s="49" t="s">
        <v>1517</v>
      </c>
      <c r="G123" s="49" t="str">
        <f t="shared" ref="G123:G124" si="47">O123&amp;"_"&amp;P123</f>
        <v>Methane_Recovery</v>
      </c>
      <c r="H123" s="49" t="str">
        <f t="shared" ref="H123:H124" si="48">if(G123="", "", F123&amp;"_"&amp;G123)</f>
        <v>BART081_Methane_Recovery</v>
      </c>
      <c r="I123" s="104" t="str">
        <f t="shared" ref="I123:I124" si="49">F123&amp;"_"&amp;if(J123="", if(K123="", L123,K123),J123)</f>
        <v>BART081_Methane recovery</v>
      </c>
      <c r="J123" s="108" t="s">
        <v>1518</v>
      </c>
      <c r="K123" s="108"/>
      <c r="L123" s="108"/>
      <c r="M123" s="49"/>
      <c r="N123" s="87"/>
      <c r="O123" s="49" t="s">
        <v>1519</v>
      </c>
      <c r="P123" s="49" t="s">
        <v>1520</v>
      </c>
      <c r="Q123" s="49"/>
      <c r="R123" s="49" t="str">
        <f t="shared" ref="R123:R124" si="50">O123&amp;" "&amp;P123</f>
        <v>Methane Recovery</v>
      </c>
      <c r="S123" s="49" t="s">
        <v>1521</v>
      </c>
      <c r="T123" s="49" t="str">
        <f t="shared" ref="T123:T124" si="51">S123&amp;" ("&amp;R123&amp;")"</f>
        <v>Methane Quantity (Methane Recovery)</v>
      </c>
      <c r="U123" s="79"/>
      <c r="V123" s="87" t="s">
        <v>14</v>
      </c>
      <c r="W123" s="87"/>
      <c r="X123" s="49"/>
      <c r="Y123" s="87"/>
      <c r="Z123" s="87"/>
      <c r="AA123" s="87"/>
      <c r="AB123" s="87"/>
      <c r="AC123" s="87"/>
      <c r="AD123" s="87"/>
      <c r="AE123" s="87"/>
      <c r="AF123" s="87"/>
      <c r="AG123" s="87"/>
      <c r="AH123" s="87"/>
      <c r="AI123" s="87"/>
      <c r="AJ123" s="87"/>
      <c r="AK123" s="87"/>
      <c r="AL123" s="87"/>
      <c r="AM123" s="87"/>
      <c r="AN123" s="87"/>
      <c r="AO123" s="87"/>
      <c r="AP123" s="87"/>
      <c r="AQ123" s="87"/>
      <c r="AR123" s="87"/>
      <c r="AS123" s="87"/>
    </row>
    <row r="124" ht="15.75" customHeight="1">
      <c r="A124" s="49"/>
      <c r="B124" s="49"/>
      <c r="C124" s="49"/>
      <c r="D124" s="49"/>
      <c r="E124" s="49"/>
      <c r="F124" s="83" t="s">
        <v>1522</v>
      </c>
      <c r="G124" s="83" t="str">
        <f t="shared" si="47"/>
        <v>Methane_Recovery</v>
      </c>
      <c r="H124" s="83" t="str">
        <f t="shared" si="48"/>
        <v>BART081.1_Methane_Recovery</v>
      </c>
      <c r="I124" s="104" t="str">
        <f t="shared" si="49"/>
        <v>BART081.1_Methane recovery from wastewater treatment</v>
      </c>
      <c r="J124" s="108"/>
      <c r="K124" s="109" t="s">
        <v>1523</v>
      </c>
      <c r="L124" s="108"/>
      <c r="M124" s="49"/>
      <c r="N124" s="87"/>
      <c r="O124" s="83" t="s">
        <v>1519</v>
      </c>
      <c r="P124" s="83" t="s">
        <v>1520</v>
      </c>
      <c r="Q124" s="83"/>
      <c r="R124" s="83" t="str">
        <f t="shared" si="50"/>
        <v>Methane Recovery</v>
      </c>
      <c r="S124" s="83" t="s">
        <v>1521</v>
      </c>
      <c r="T124" s="83" t="str">
        <f t="shared" si="51"/>
        <v>Methane Quantity (Methane Recovery)</v>
      </c>
      <c r="U124" s="81" t="s">
        <v>1379</v>
      </c>
      <c r="V124" s="84" t="s">
        <v>14</v>
      </c>
      <c r="W124" s="87"/>
      <c r="X124" s="49"/>
      <c r="Y124" s="87"/>
      <c r="Z124" s="87"/>
      <c r="AA124" s="87"/>
      <c r="AB124" s="87"/>
      <c r="AC124" s="87"/>
      <c r="AD124" s="87"/>
      <c r="AE124" s="87"/>
      <c r="AF124" s="87"/>
      <c r="AG124" s="87"/>
      <c r="AH124" s="87"/>
      <c r="AI124" s="87"/>
      <c r="AJ124" s="87"/>
      <c r="AK124" s="87"/>
      <c r="AL124" s="87"/>
      <c r="AM124" s="87"/>
      <c r="AN124" s="87"/>
      <c r="AO124" s="87"/>
      <c r="AP124" s="87"/>
      <c r="AQ124" s="87"/>
      <c r="AR124" s="87"/>
      <c r="AS124" s="87"/>
    </row>
    <row r="125" ht="15.75" customHeight="1">
      <c r="A125" s="112"/>
      <c r="B125" s="112"/>
      <c r="C125" s="112"/>
      <c r="D125" s="112"/>
      <c r="E125" s="112"/>
      <c r="F125" s="112"/>
      <c r="G125" s="112"/>
      <c r="H125" s="112"/>
      <c r="I125" s="113"/>
      <c r="J125" s="114"/>
      <c r="K125" s="114"/>
      <c r="L125" s="114"/>
      <c r="M125" s="112"/>
      <c r="N125" s="115"/>
      <c r="O125" s="112"/>
      <c r="P125" s="112"/>
      <c r="Q125" s="112"/>
      <c r="R125" s="112"/>
      <c r="S125" s="112"/>
      <c r="T125" s="112"/>
      <c r="U125" s="116"/>
      <c r="V125" s="115"/>
      <c r="W125" s="115"/>
      <c r="X125" s="112"/>
      <c r="Y125" s="115"/>
      <c r="Z125" s="115"/>
      <c r="AA125" s="115"/>
      <c r="AB125" s="115"/>
      <c r="AC125" s="115"/>
      <c r="AD125" s="115"/>
      <c r="AE125" s="115"/>
      <c r="AF125" s="115"/>
      <c r="AG125" s="115"/>
      <c r="AH125" s="115"/>
      <c r="AI125" s="115"/>
      <c r="AJ125" s="115"/>
      <c r="AK125" s="115"/>
      <c r="AL125" s="115"/>
      <c r="AM125" s="115"/>
      <c r="AN125" s="115"/>
      <c r="AO125" s="115"/>
      <c r="AP125" s="115"/>
      <c r="AQ125" s="115"/>
      <c r="AR125" s="115"/>
      <c r="AS125" s="115"/>
    </row>
    <row r="126" ht="15.75" customHeight="1">
      <c r="A126" s="105"/>
      <c r="B126" s="105"/>
      <c r="C126" s="105"/>
      <c r="D126" s="105"/>
      <c r="E126" s="105"/>
      <c r="F126" s="105"/>
      <c r="G126" s="105"/>
      <c r="H126" s="105"/>
      <c r="I126" s="105"/>
      <c r="J126" s="110"/>
      <c r="K126" s="110"/>
      <c r="L126" s="110"/>
      <c r="M126" s="105"/>
      <c r="N126" s="107"/>
      <c r="O126" s="105"/>
      <c r="P126" s="105"/>
      <c r="Q126" s="107"/>
      <c r="R126" s="105"/>
      <c r="S126" s="105"/>
      <c r="T126" s="105"/>
      <c r="U126" s="106"/>
      <c r="V126" s="107"/>
      <c r="W126" s="107"/>
      <c r="X126" s="105"/>
      <c r="Y126" s="107"/>
      <c r="Z126" s="107"/>
      <c r="AA126" s="107"/>
      <c r="AB126" s="107"/>
      <c r="AC126" s="107"/>
      <c r="AD126" s="107"/>
      <c r="AE126" s="107"/>
      <c r="AF126" s="107"/>
      <c r="AG126" s="107"/>
      <c r="AH126" s="107"/>
      <c r="AI126" s="107"/>
      <c r="AJ126" s="107"/>
      <c r="AK126" s="107"/>
      <c r="AL126" s="107"/>
      <c r="AM126" s="107"/>
      <c r="AN126" s="107"/>
      <c r="AO126" s="107"/>
      <c r="AP126" s="107"/>
      <c r="AQ126" s="107"/>
      <c r="AR126" s="107"/>
      <c r="AS126" s="107"/>
    </row>
    <row r="127" ht="15.75" customHeight="1">
      <c r="A127" s="49"/>
      <c r="B127" s="49" t="s">
        <v>950</v>
      </c>
      <c r="C127" s="49"/>
      <c r="D127" s="49" t="s">
        <v>951</v>
      </c>
      <c r="E127" s="49" t="s">
        <v>1524</v>
      </c>
      <c r="F127" s="49" t="s">
        <v>1525</v>
      </c>
      <c r="G127" s="49" t="s">
        <v>1526</v>
      </c>
      <c r="H127" s="49" t="str">
        <f t="shared" ref="H127:H128" si="52">if(G127="", "", F127&amp;"_"&amp;G127)</f>
        <v>BART091_Electricity_Generation</v>
      </c>
      <c r="I127" s="104" t="str">
        <f t="shared" ref="I127:I128" si="53">F127&amp;"_"&amp;if(J127="", if(K127="", L127,K127),J127)</f>
        <v>BART091_Electricity generation and use</v>
      </c>
      <c r="J127" s="108" t="s">
        <v>1527</v>
      </c>
      <c r="K127" s="108"/>
      <c r="L127" s="108"/>
      <c r="M127" s="49"/>
      <c r="N127" s="87"/>
      <c r="O127" s="49" t="s">
        <v>133</v>
      </c>
      <c r="P127" s="49" t="s">
        <v>1238</v>
      </c>
      <c r="Q127" s="87"/>
      <c r="R127" s="49" t="str">
        <f>O127&amp;" "&amp;P127</f>
        <v>Electricity Generation</v>
      </c>
      <c r="S127" s="49" t="s">
        <v>1108</v>
      </c>
      <c r="T127" s="49" t="str">
        <f t="shared" ref="T127:T128" si="54">S127&amp;" ("&amp;R127&amp;")"</f>
        <v>Electricity Quantity (Electricity Generation)</v>
      </c>
      <c r="U127" s="79"/>
      <c r="V127" s="87" t="s">
        <v>14</v>
      </c>
      <c r="W127" s="87"/>
      <c r="X127" s="49"/>
      <c r="Y127" s="87"/>
      <c r="Z127" s="87"/>
      <c r="AA127" s="87"/>
      <c r="AB127" s="87"/>
      <c r="AC127" s="87"/>
      <c r="AD127" s="87"/>
      <c r="AE127" s="87"/>
      <c r="AF127" s="87"/>
      <c r="AG127" s="87"/>
      <c r="AH127" s="87"/>
      <c r="AI127" s="87"/>
      <c r="AJ127" s="87"/>
      <c r="AK127" s="87"/>
      <c r="AL127" s="87"/>
      <c r="AM127" s="87"/>
      <c r="AN127" s="87"/>
      <c r="AO127" s="87"/>
      <c r="AP127" s="87"/>
      <c r="AQ127" s="87"/>
      <c r="AR127" s="87"/>
      <c r="AS127" s="87"/>
    </row>
    <row r="128" ht="15.75" customHeight="1">
      <c r="A128" s="83"/>
      <c r="B128" s="83"/>
      <c r="C128" s="83"/>
      <c r="D128" s="83"/>
      <c r="E128" s="83"/>
      <c r="F128" s="83" t="s">
        <v>1528</v>
      </c>
      <c r="G128" s="83" t="s">
        <v>1526</v>
      </c>
      <c r="H128" s="83" t="str">
        <f t="shared" si="52"/>
        <v>BART091.1_Electricity_Generation</v>
      </c>
      <c r="I128" s="104" t="str">
        <f t="shared" si="53"/>
        <v>BART091.1_Electricity generation for onsite use</v>
      </c>
      <c r="J128" s="109"/>
      <c r="K128" s="109" t="s">
        <v>1529</v>
      </c>
      <c r="L128" s="109"/>
      <c r="M128" s="83"/>
      <c r="N128" s="84"/>
      <c r="O128" s="83" t="s">
        <v>133</v>
      </c>
      <c r="P128" s="83" t="s">
        <v>1238</v>
      </c>
      <c r="Q128" s="83"/>
      <c r="R128" s="83" t="s">
        <v>135</v>
      </c>
      <c r="S128" s="83" t="s">
        <v>1108</v>
      </c>
      <c r="T128" s="83" t="str">
        <f t="shared" si="54"/>
        <v>Electricity Quantity (Electricity Generation)</v>
      </c>
      <c r="U128" s="81" t="s">
        <v>1110</v>
      </c>
      <c r="V128" s="84" t="s">
        <v>14</v>
      </c>
      <c r="W128" s="84" t="s">
        <v>1530</v>
      </c>
      <c r="X128" s="83"/>
      <c r="Y128" s="84"/>
      <c r="Z128" s="84" t="s">
        <v>962</v>
      </c>
      <c r="AA128" s="84"/>
      <c r="AB128" s="84"/>
      <c r="AC128" s="84"/>
      <c r="AD128" s="84"/>
      <c r="AE128" s="84"/>
      <c r="AF128" s="84"/>
      <c r="AG128" s="84"/>
      <c r="AH128" s="84"/>
      <c r="AI128" s="84"/>
      <c r="AJ128" s="84"/>
      <c r="AK128" s="84"/>
      <c r="AL128" s="84"/>
      <c r="AM128" s="84"/>
      <c r="AN128" s="84"/>
      <c r="AO128" s="84"/>
      <c r="AP128" s="84"/>
      <c r="AQ128" s="84"/>
      <c r="AR128" s="84"/>
      <c r="AS128" s="84"/>
    </row>
    <row r="129" ht="15.75" customHeight="1">
      <c r="A129" s="83"/>
      <c r="B129" s="83"/>
      <c r="C129" s="83"/>
      <c r="D129" s="83"/>
      <c r="E129" s="83"/>
      <c r="F129" s="83"/>
      <c r="G129" s="83"/>
      <c r="H129" s="83"/>
      <c r="I129" s="104"/>
      <c r="J129" s="109"/>
      <c r="K129" s="109"/>
      <c r="L129" s="109"/>
      <c r="M129" s="83"/>
      <c r="N129" s="84"/>
      <c r="O129" s="83"/>
      <c r="P129" s="83"/>
      <c r="Q129" s="83"/>
      <c r="R129" s="83"/>
      <c r="S129" s="83"/>
      <c r="T129" s="83"/>
      <c r="U129" s="81"/>
      <c r="V129" s="84"/>
      <c r="W129" s="84"/>
      <c r="X129" s="83"/>
      <c r="Y129" s="84"/>
      <c r="Z129" s="84"/>
      <c r="AA129" s="84"/>
      <c r="AB129" s="84"/>
      <c r="AC129" s="84"/>
      <c r="AD129" s="84"/>
      <c r="AE129" s="84"/>
      <c r="AF129" s="84"/>
      <c r="AG129" s="84"/>
      <c r="AH129" s="84"/>
      <c r="AI129" s="84"/>
      <c r="AJ129" s="84"/>
      <c r="AK129" s="84"/>
      <c r="AL129" s="84"/>
      <c r="AM129" s="84"/>
      <c r="AN129" s="84"/>
      <c r="AO129" s="84"/>
      <c r="AP129" s="84"/>
      <c r="AQ129" s="84"/>
      <c r="AR129" s="84"/>
      <c r="AS129" s="84"/>
    </row>
    <row r="130" ht="15.75" customHeight="1">
      <c r="A130" s="112"/>
      <c r="B130" s="112"/>
      <c r="C130" s="112"/>
      <c r="D130" s="112"/>
      <c r="E130" s="112"/>
      <c r="F130" s="112"/>
      <c r="G130" s="112"/>
      <c r="H130" s="112"/>
      <c r="I130" s="113"/>
      <c r="J130" s="114"/>
      <c r="K130" s="114"/>
      <c r="L130" s="114"/>
      <c r="M130" s="112"/>
      <c r="N130" s="115"/>
      <c r="O130" s="112"/>
      <c r="P130" s="112"/>
      <c r="Q130" s="112"/>
      <c r="R130" s="112"/>
      <c r="S130" s="112"/>
      <c r="T130" s="112"/>
      <c r="U130" s="116"/>
      <c r="V130" s="115"/>
      <c r="W130" s="115"/>
      <c r="X130" s="112"/>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row>
    <row r="131" ht="15.75" customHeight="1">
      <c r="A131" s="49"/>
      <c r="B131" s="49" t="s">
        <v>950</v>
      </c>
      <c r="C131" s="49"/>
      <c r="D131" s="49" t="s">
        <v>951</v>
      </c>
      <c r="E131" s="49" t="s">
        <v>1531</v>
      </c>
      <c r="F131" s="49" t="s">
        <v>1532</v>
      </c>
      <c r="G131" s="49" t="s">
        <v>1533</v>
      </c>
      <c r="H131" s="49" t="str">
        <f t="shared" ref="H131:H132" si="55">if(G131="", "", F131&amp;"_"&amp;G131)</f>
        <v>BART092_Combined Heat and Power_Generation</v>
      </c>
      <c r="I131" s="104" t="str">
        <f t="shared" ref="I131:I132" si="56">F131&amp;"_"&amp;if(J131="", if(K131="", L131,K131),J131)</f>
        <v>BART092_Combined heat and power generation and use</v>
      </c>
      <c r="J131" s="108" t="s">
        <v>1534</v>
      </c>
      <c r="K131" s="108"/>
      <c r="L131" s="108"/>
      <c r="M131" s="49"/>
      <c r="N131" s="87"/>
      <c r="O131" s="49" t="s">
        <v>1535</v>
      </c>
      <c r="P131" s="49" t="s">
        <v>1238</v>
      </c>
      <c r="Q131" s="49"/>
      <c r="R131" s="49" t="str">
        <f t="shared" ref="R131:R132" si="57">O131&amp;" "&amp;P131</f>
        <v>Combined Heat and Power Generation</v>
      </c>
      <c r="S131" s="49" t="s">
        <v>1536</v>
      </c>
      <c r="T131" s="49" t="str">
        <f t="shared" ref="T131:T132" si="58">S131&amp;" ("&amp;R131&amp;")"</f>
        <v>Energy Quantity (Combined Heat and Power Generation)</v>
      </c>
      <c r="U131" s="79"/>
      <c r="V131" s="87" t="s">
        <v>14</v>
      </c>
      <c r="W131" s="87" t="s">
        <v>1111</v>
      </c>
      <c r="X131" s="49" t="s">
        <v>1537</v>
      </c>
      <c r="Y131" s="87"/>
      <c r="Z131" s="87"/>
      <c r="AA131" s="87"/>
      <c r="AB131" s="87"/>
      <c r="AC131" s="87"/>
      <c r="AD131" s="87"/>
      <c r="AE131" s="87"/>
      <c r="AF131" s="87"/>
      <c r="AG131" s="87"/>
      <c r="AH131" s="87"/>
      <c r="AI131" s="87"/>
      <c r="AJ131" s="87"/>
      <c r="AK131" s="87"/>
      <c r="AL131" s="87"/>
      <c r="AM131" s="87"/>
      <c r="AN131" s="87"/>
      <c r="AO131" s="87"/>
      <c r="AP131" s="87"/>
      <c r="AQ131" s="87"/>
      <c r="AR131" s="87"/>
      <c r="AS131" s="87"/>
    </row>
    <row r="132" ht="15.75" customHeight="1">
      <c r="A132" s="83"/>
      <c r="B132" s="83" t="s">
        <v>950</v>
      </c>
      <c r="C132" s="83"/>
      <c r="D132" s="83" t="s">
        <v>951</v>
      </c>
      <c r="E132" s="83"/>
      <c r="F132" s="83" t="s">
        <v>1538</v>
      </c>
      <c r="G132" s="83" t="s">
        <v>1533</v>
      </c>
      <c r="H132" s="83" t="str">
        <f t="shared" si="55"/>
        <v>BART092.1_Combined Heat and Power_Generation</v>
      </c>
      <c r="I132" s="104" t="str">
        <f t="shared" si="56"/>
        <v>BART092.1_Combined heat and power generation for onsite use</v>
      </c>
      <c r="J132" s="109"/>
      <c r="K132" s="109" t="s">
        <v>1539</v>
      </c>
      <c r="L132" s="109"/>
      <c r="M132" s="83"/>
      <c r="N132" s="84"/>
      <c r="O132" s="83" t="s">
        <v>1535</v>
      </c>
      <c r="P132" s="83" t="s">
        <v>1238</v>
      </c>
      <c r="Q132" s="83"/>
      <c r="R132" s="83" t="str">
        <f t="shared" si="57"/>
        <v>Combined Heat and Power Generation</v>
      </c>
      <c r="S132" s="83" t="s">
        <v>1536</v>
      </c>
      <c r="T132" s="83" t="str">
        <f t="shared" si="58"/>
        <v>Energy Quantity (Combined Heat and Power Generation)</v>
      </c>
      <c r="U132" s="81" t="s">
        <v>1540</v>
      </c>
      <c r="V132" s="84"/>
      <c r="W132" s="84"/>
      <c r="X132" s="83"/>
      <c r="Y132" s="84"/>
      <c r="Z132" s="84"/>
      <c r="AA132" s="84"/>
      <c r="AB132" s="84"/>
      <c r="AC132" s="84"/>
      <c r="AD132" s="84"/>
      <c r="AE132" s="84"/>
      <c r="AF132" s="84"/>
      <c r="AG132" s="84"/>
      <c r="AH132" s="84"/>
      <c r="AI132" s="84"/>
      <c r="AJ132" s="84"/>
      <c r="AK132" s="84"/>
      <c r="AL132" s="84"/>
      <c r="AM132" s="84"/>
      <c r="AN132" s="84"/>
      <c r="AO132" s="84"/>
      <c r="AP132" s="84"/>
      <c r="AQ132" s="84"/>
      <c r="AR132" s="84"/>
      <c r="AS132" s="84"/>
    </row>
    <row r="133" ht="15.75" customHeight="1">
      <c r="A133" s="49"/>
      <c r="B133" s="49"/>
      <c r="C133" s="49"/>
      <c r="D133" s="49"/>
      <c r="E133" s="49"/>
      <c r="F133" s="49"/>
      <c r="G133" s="49"/>
      <c r="H133" s="49"/>
      <c r="I133" s="104"/>
      <c r="J133" s="108"/>
      <c r="K133" s="108"/>
      <c r="L133" s="108"/>
      <c r="M133" s="49"/>
      <c r="N133" s="87"/>
      <c r="O133" s="49"/>
      <c r="P133" s="49"/>
      <c r="Q133" s="49"/>
      <c r="R133" s="49"/>
      <c r="S133" s="49"/>
      <c r="T133" s="49"/>
      <c r="U133" s="79"/>
      <c r="V133" s="87"/>
      <c r="W133" s="87"/>
      <c r="X133" s="49"/>
      <c r="Y133" s="87"/>
      <c r="Z133" s="87"/>
      <c r="AA133" s="87"/>
      <c r="AB133" s="87"/>
      <c r="AC133" s="87"/>
      <c r="AD133" s="87"/>
      <c r="AE133" s="87"/>
      <c r="AF133" s="87"/>
      <c r="AG133" s="87"/>
      <c r="AH133" s="87"/>
      <c r="AI133" s="87"/>
      <c r="AJ133" s="87"/>
      <c r="AK133" s="87"/>
      <c r="AL133" s="87"/>
      <c r="AM133" s="87"/>
      <c r="AN133" s="87"/>
      <c r="AO133" s="87"/>
      <c r="AP133" s="87"/>
      <c r="AQ133" s="87"/>
      <c r="AR133" s="87"/>
      <c r="AS133" s="87"/>
    </row>
    <row r="134" ht="15.75" customHeight="1">
      <c r="A134" s="49"/>
      <c r="B134" s="49" t="s">
        <v>950</v>
      </c>
      <c r="C134" s="49"/>
      <c r="D134" s="49" t="s">
        <v>951</v>
      </c>
      <c r="E134" s="49"/>
      <c r="F134" s="49" t="s">
        <v>1541</v>
      </c>
      <c r="G134" s="49" t="s">
        <v>1542</v>
      </c>
      <c r="H134" s="49" t="str">
        <f t="shared" ref="H134:H139" si="59">if(G134="", "", F134&amp;"_"&amp;G134)</f>
        <v>BART093_Steam or Heat_Generation</v>
      </c>
      <c r="I134" s="104" t="str">
        <f t="shared" ref="I134:I139" si="60">F134&amp;"_"&amp;if(J134="", if(K134="", L134,K134),J134)</f>
        <v>BART093_Steam or heat generation and use</v>
      </c>
      <c r="J134" s="108" t="s">
        <v>1543</v>
      </c>
      <c r="K134" s="108"/>
      <c r="L134" s="108"/>
      <c r="M134" s="49"/>
      <c r="N134" s="87"/>
      <c r="O134" s="49" t="s">
        <v>1146</v>
      </c>
      <c r="P134" s="49" t="s">
        <v>1238</v>
      </c>
      <c r="Q134" s="49"/>
      <c r="R134" s="83" t="str">
        <f t="shared" ref="R134:R139" si="61">O134&amp;" "&amp;P134</f>
        <v>Steam or Heat Generation</v>
      </c>
      <c r="S134" s="49" t="s">
        <v>1536</v>
      </c>
      <c r="T134" s="83" t="str">
        <f t="shared" ref="T134:T139" si="62">S134&amp;" ("&amp;R134&amp;")"</f>
        <v>Energy Quantity (Steam or Heat Generation)</v>
      </c>
      <c r="U134" s="81" t="s">
        <v>1544</v>
      </c>
      <c r="V134" s="87" t="s">
        <v>14</v>
      </c>
      <c r="W134" s="87"/>
      <c r="X134" s="49"/>
      <c r="Y134" s="87"/>
      <c r="Z134" s="87"/>
      <c r="AA134" s="87"/>
      <c r="AB134" s="87"/>
      <c r="AC134" s="87"/>
      <c r="AD134" s="87"/>
      <c r="AE134" s="87"/>
      <c r="AF134" s="87"/>
      <c r="AG134" s="87"/>
      <c r="AH134" s="87"/>
      <c r="AI134" s="87"/>
      <c r="AJ134" s="87"/>
      <c r="AK134" s="87"/>
      <c r="AL134" s="87"/>
      <c r="AM134" s="87"/>
      <c r="AN134" s="87"/>
      <c r="AO134" s="87"/>
      <c r="AP134" s="87"/>
      <c r="AQ134" s="87"/>
      <c r="AR134" s="87"/>
      <c r="AS134" s="87"/>
    </row>
    <row r="135" ht="15.75" customHeight="1">
      <c r="A135" s="49"/>
      <c r="B135" s="49"/>
      <c r="C135" s="49"/>
      <c r="D135" s="49"/>
      <c r="E135" s="49"/>
      <c r="F135" s="83" t="s">
        <v>1545</v>
      </c>
      <c r="G135" s="83" t="str">
        <f t="shared" ref="G135:G136" si="63">O135&amp;"_"&amp;P135</f>
        <v>Steam_Generation</v>
      </c>
      <c r="H135" s="83" t="str">
        <f t="shared" si="59"/>
        <v>BART093.1_Steam_Generation</v>
      </c>
      <c r="I135" s="104" t="str">
        <f t="shared" si="60"/>
        <v>BART093.1_Steam generation for onsite use</v>
      </c>
      <c r="J135" s="108"/>
      <c r="K135" s="109" t="s">
        <v>1546</v>
      </c>
      <c r="L135" s="108"/>
      <c r="M135" s="49"/>
      <c r="N135" s="87"/>
      <c r="O135" s="83" t="s">
        <v>145</v>
      </c>
      <c r="P135" s="83" t="s">
        <v>1238</v>
      </c>
      <c r="Q135" s="49"/>
      <c r="R135" s="83" t="str">
        <f t="shared" si="61"/>
        <v>Steam Generation</v>
      </c>
      <c r="S135" s="83" t="s">
        <v>1547</v>
      </c>
      <c r="T135" s="83" t="str">
        <f t="shared" si="62"/>
        <v>Steam Quantity (Steam Generation)</v>
      </c>
      <c r="U135" s="81" t="s">
        <v>1544</v>
      </c>
      <c r="V135" s="84" t="s">
        <v>14</v>
      </c>
      <c r="W135" s="84" t="s">
        <v>1530</v>
      </c>
      <c r="X135" s="83"/>
      <c r="Y135" s="84"/>
      <c r="Z135" s="84" t="s">
        <v>962</v>
      </c>
      <c r="AA135" s="87"/>
      <c r="AB135" s="87"/>
      <c r="AC135" s="87"/>
      <c r="AD135" s="87"/>
      <c r="AE135" s="87"/>
      <c r="AF135" s="87"/>
      <c r="AG135" s="87"/>
      <c r="AH135" s="87"/>
      <c r="AI135" s="87"/>
      <c r="AJ135" s="87"/>
      <c r="AK135" s="87"/>
      <c r="AL135" s="87"/>
      <c r="AM135" s="87"/>
      <c r="AN135" s="87"/>
      <c r="AO135" s="87"/>
      <c r="AP135" s="87"/>
      <c r="AQ135" s="87"/>
      <c r="AR135" s="87"/>
      <c r="AS135" s="87"/>
    </row>
    <row r="136" ht="15.75" customHeight="1">
      <c r="A136" s="49"/>
      <c r="B136" s="49"/>
      <c r="C136" s="49"/>
      <c r="D136" s="49"/>
      <c r="E136" s="49"/>
      <c r="F136" s="83" t="s">
        <v>1548</v>
      </c>
      <c r="G136" s="83" t="str">
        <f t="shared" si="63"/>
        <v>Steam_Use</v>
      </c>
      <c r="H136" s="83" t="str">
        <f t="shared" si="59"/>
        <v>BART093.2_Steam_Use</v>
      </c>
      <c r="I136" s="104" t="str">
        <f t="shared" si="60"/>
        <v>BART093.2_Use of onsite generated steam</v>
      </c>
      <c r="J136" s="108"/>
      <c r="K136" s="109" t="s">
        <v>1549</v>
      </c>
      <c r="L136" s="108"/>
      <c r="M136" s="49"/>
      <c r="N136" s="87"/>
      <c r="O136" s="83" t="s">
        <v>145</v>
      </c>
      <c r="P136" s="83" t="s">
        <v>949</v>
      </c>
      <c r="Q136" s="49"/>
      <c r="R136" s="83" t="str">
        <f t="shared" si="61"/>
        <v>Steam Use</v>
      </c>
      <c r="S136" s="83" t="s">
        <v>1547</v>
      </c>
      <c r="T136" s="83" t="str">
        <f t="shared" si="62"/>
        <v>Steam Quantity (Steam Use)</v>
      </c>
      <c r="U136" s="81" t="s">
        <v>1544</v>
      </c>
      <c r="V136" s="84" t="s">
        <v>14</v>
      </c>
      <c r="W136" s="84" t="s">
        <v>1530</v>
      </c>
      <c r="X136" s="83"/>
      <c r="Y136" s="84"/>
      <c r="Z136" s="84" t="s">
        <v>962</v>
      </c>
      <c r="AA136" s="87"/>
      <c r="AB136" s="87"/>
      <c r="AC136" s="87"/>
      <c r="AD136" s="87"/>
      <c r="AE136" s="87"/>
      <c r="AF136" s="87"/>
      <c r="AG136" s="87"/>
      <c r="AH136" s="87"/>
      <c r="AI136" s="87"/>
      <c r="AJ136" s="87"/>
      <c r="AK136" s="87"/>
      <c r="AL136" s="87"/>
      <c r="AM136" s="87"/>
      <c r="AN136" s="87"/>
      <c r="AO136" s="87"/>
      <c r="AP136" s="87"/>
      <c r="AQ136" s="87"/>
      <c r="AR136" s="87"/>
      <c r="AS136" s="87"/>
    </row>
    <row r="137" ht="15.75" customHeight="1">
      <c r="A137" s="49"/>
      <c r="B137" s="49"/>
      <c r="C137" s="49"/>
      <c r="D137" s="49"/>
      <c r="E137" s="49"/>
      <c r="F137" s="83" t="s">
        <v>1550</v>
      </c>
      <c r="G137" s="83" t="s">
        <v>1551</v>
      </c>
      <c r="H137" s="83" t="str">
        <f t="shared" si="59"/>
        <v>BART093.2.a_Steam_Use</v>
      </c>
      <c r="I137" s="104" t="str">
        <f t="shared" si="60"/>
        <v>BART093.2.a_Use of onsite generated steam measured by flow rate</v>
      </c>
      <c r="J137" s="108"/>
      <c r="K137" s="109"/>
      <c r="L137" s="109" t="s">
        <v>1552</v>
      </c>
      <c r="M137" s="49"/>
      <c r="N137" s="87"/>
      <c r="O137" s="83" t="s">
        <v>145</v>
      </c>
      <c r="P137" s="83" t="s">
        <v>949</v>
      </c>
      <c r="Q137" s="49"/>
      <c r="R137" s="83" t="str">
        <f t="shared" si="61"/>
        <v>Steam Use</v>
      </c>
      <c r="S137" s="83" t="s">
        <v>1168</v>
      </c>
      <c r="T137" s="83" t="str">
        <f t="shared" si="62"/>
        <v>Steam Flow Rate (Steam Use)</v>
      </c>
      <c r="U137" s="81" t="s">
        <v>1544</v>
      </c>
      <c r="V137" s="84" t="s">
        <v>15</v>
      </c>
      <c r="W137" s="84" t="s">
        <v>1530</v>
      </c>
      <c r="X137" s="83"/>
      <c r="Y137" s="84"/>
      <c r="Z137" s="84"/>
      <c r="AA137" s="87"/>
      <c r="AB137" s="87"/>
      <c r="AC137" s="87"/>
      <c r="AD137" s="87"/>
      <c r="AE137" s="87"/>
      <c r="AF137" s="87"/>
      <c r="AG137" s="87"/>
      <c r="AH137" s="87"/>
      <c r="AI137" s="87"/>
      <c r="AJ137" s="87"/>
      <c r="AK137" s="87"/>
      <c r="AL137" s="87"/>
      <c r="AM137" s="87"/>
      <c r="AN137" s="87"/>
      <c r="AO137" s="87"/>
      <c r="AP137" s="87"/>
      <c r="AQ137" s="87"/>
      <c r="AR137" s="87"/>
      <c r="AS137" s="87"/>
    </row>
    <row r="138" ht="15.75" customHeight="1">
      <c r="A138" s="49"/>
      <c r="B138" s="49"/>
      <c r="C138" s="49"/>
      <c r="D138" s="49"/>
      <c r="E138" s="49"/>
      <c r="F138" s="83" t="s">
        <v>1553</v>
      </c>
      <c r="G138" s="83" t="str">
        <f t="shared" ref="G138:G139" si="64">O138&amp;"_"&amp;P138</f>
        <v>Heat_Generation</v>
      </c>
      <c r="H138" s="83" t="str">
        <f t="shared" si="59"/>
        <v>BART093.3_Heat_Generation</v>
      </c>
      <c r="I138" s="104" t="str">
        <f t="shared" si="60"/>
        <v>BART093.3_Heat generation for onsite use</v>
      </c>
      <c r="J138" s="108"/>
      <c r="K138" s="109" t="s">
        <v>1554</v>
      </c>
      <c r="L138" s="108"/>
      <c r="M138" s="49"/>
      <c r="N138" s="87"/>
      <c r="O138" s="83" t="s">
        <v>1555</v>
      </c>
      <c r="P138" s="83" t="s">
        <v>1238</v>
      </c>
      <c r="Q138" s="49"/>
      <c r="R138" s="83" t="str">
        <f t="shared" si="61"/>
        <v>Heat Generation</v>
      </c>
      <c r="S138" s="83" t="s">
        <v>1556</v>
      </c>
      <c r="T138" s="83" t="str">
        <f t="shared" si="62"/>
        <v>Heat Quantity (Heat Generation)</v>
      </c>
      <c r="U138" s="81" t="s">
        <v>1156</v>
      </c>
      <c r="V138" s="84" t="s">
        <v>14</v>
      </c>
      <c r="W138" s="84" t="s">
        <v>1530</v>
      </c>
      <c r="X138" s="83"/>
      <c r="Y138" s="84"/>
      <c r="Z138" s="84" t="s">
        <v>962</v>
      </c>
      <c r="AA138" s="87"/>
      <c r="AB138" s="87"/>
      <c r="AC138" s="87"/>
      <c r="AD138" s="87"/>
      <c r="AE138" s="87"/>
      <c r="AF138" s="87"/>
      <c r="AG138" s="87"/>
      <c r="AH138" s="87"/>
      <c r="AI138" s="87"/>
      <c r="AJ138" s="87"/>
      <c r="AK138" s="87"/>
      <c r="AL138" s="87"/>
      <c r="AM138" s="87"/>
      <c r="AN138" s="87"/>
      <c r="AO138" s="87"/>
      <c r="AP138" s="87"/>
      <c r="AQ138" s="87"/>
      <c r="AR138" s="87"/>
      <c r="AS138" s="87"/>
    </row>
    <row r="139" ht="15.75" customHeight="1">
      <c r="A139" s="49"/>
      <c r="B139" s="49"/>
      <c r="C139" s="49"/>
      <c r="D139" s="49"/>
      <c r="E139" s="49"/>
      <c r="F139" s="83" t="s">
        <v>1557</v>
      </c>
      <c r="G139" s="83" t="str">
        <f t="shared" si="64"/>
        <v>Heat_Use</v>
      </c>
      <c r="H139" s="83" t="str">
        <f t="shared" si="59"/>
        <v>BART093.4_Heat_Use</v>
      </c>
      <c r="I139" s="104" t="str">
        <f t="shared" si="60"/>
        <v>BART093.4_Use of onsite generated heat</v>
      </c>
      <c r="J139" s="108"/>
      <c r="K139" s="109" t="s">
        <v>1558</v>
      </c>
      <c r="L139" s="108"/>
      <c r="M139" s="49"/>
      <c r="N139" s="87"/>
      <c r="O139" s="83" t="s">
        <v>1555</v>
      </c>
      <c r="P139" s="83" t="s">
        <v>949</v>
      </c>
      <c r="Q139" s="49"/>
      <c r="R139" s="83" t="str">
        <f t="shared" si="61"/>
        <v>Heat Use</v>
      </c>
      <c r="S139" s="83" t="s">
        <v>1556</v>
      </c>
      <c r="T139" s="83" t="str">
        <f t="shared" si="62"/>
        <v>Heat Quantity (Heat Use)</v>
      </c>
      <c r="U139" s="81" t="s">
        <v>1156</v>
      </c>
      <c r="V139" s="84" t="s">
        <v>14</v>
      </c>
      <c r="W139" s="84" t="s">
        <v>1530</v>
      </c>
      <c r="X139" s="83"/>
      <c r="Y139" s="84"/>
      <c r="Z139" s="84" t="s">
        <v>962</v>
      </c>
      <c r="AA139" s="87"/>
      <c r="AB139" s="87"/>
      <c r="AC139" s="87"/>
      <c r="AD139" s="87"/>
      <c r="AE139" s="87"/>
      <c r="AF139" s="87"/>
      <c r="AG139" s="87"/>
      <c r="AH139" s="87"/>
      <c r="AI139" s="87"/>
      <c r="AJ139" s="87"/>
      <c r="AK139" s="87"/>
      <c r="AL139" s="87"/>
      <c r="AM139" s="87"/>
      <c r="AN139" s="87"/>
      <c r="AO139" s="87"/>
      <c r="AP139" s="87"/>
      <c r="AQ139" s="87"/>
      <c r="AR139" s="87"/>
      <c r="AS139" s="87"/>
    </row>
    <row r="140" ht="15.75" customHeight="1">
      <c r="A140" s="112"/>
      <c r="B140" s="112"/>
      <c r="C140" s="112"/>
      <c r="D140" s="112"/>
      <c r="E140" s="112"/>
      <c r="F140" s="112"/>
      <c r="G140" s="112"/>
      <c r="H140" s="112"/>
      <c r="I140" s="113"/>
      <c r="J140" s="114"/>
      <c r="K140" s="114"/>
      <c r="L140" s="114"/>
      <c r="M140" s="112"/>
      <c r="N140" s="115"/>
      <c r="O140" s="112"/>
      <c r="P140" s="112"/>
      <c r="Q140" s="112"/>
      <c r="R140" s="112"/>
      <c r="S140" s="112"/>
      <c r="T140" s="112"/>
      <c r="U140" s="116"/>
      <c r="V140" s="115"/>
      <c r="W140" s="115"/>
      <c r="X140" s="112"/>
      <c r="Y140" s="115"/>
      <c r="Z140" s="115"/>
      <c r="AA140" s="115"/>
      <c r="AB140" s="115"/>
      <c r="AC140" s="115"/>
      <c r="AD140" s="115"/>
      <c r="AE140" s="115"/>
      <c r="AF140" s="115"/>
      <c r="AG140" s="115"/>
      <c r="AH140" s="115"/>
      <c r="AI140" s="115"/>
      <c r="AJ140" s="115"/>
      <c r="AK140" s="115"/>
      <c r="AL140" s="115"/>
      <c r="AM140" s="115"/>
      <c r="AN140" s="115"/>
      <c r="AO140" s="115"/>
      <c r="AP140" s="115"/>
      <c r="AQ140" s="115"/>
      <c r="AR140" s="115"/>
      <c r="AS140" s="115"/>
    </row>
    <row r="141" ht="15.75" customHeight="1">
      <c r="A141" s="105"/>
      <c r="B141" s="105"/>
      <c r="C141" s="105"/>
      <c r="D141" s="105"/>
      <c r="E141" s="105"/>
      <c r="F141" s="105"/>
      <c r="G141" s="105"/>
      <c r="H141" s="105"/>
      <c r="I141" s="105"/>
      <c r="J141" s="110"/>
      <c r="K141" s="110"/>
      <c r="L141" s="110"/>
      <c r="M141" s="105"/>
      <c r="N141" s="107"/>
      <c r="O141" s="105"/>
      <c r="P141" s="105"/>
      <c r="Q141" s="107"/>
      <c r="R141" s="105"/>
      <c r="S141" s="105"/>
      <c r="T141" s="105"/>
      <c r="U141" s="106"/>
      <c r="V141" s="107"/>
      <c r="W141" s="107"/>
      <c r="X141" s="105"/>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row>
    <row r="142" ht="15.75" customHeight="1">
      <c r="A142" s="49"/>
      <c r="B142" s="49" t="s">
        <v>950</v>
      </c>
      <c r="C142" s="49"/>
      <c r="D142" s="49" t="s">
        <v>951</v>
      </c>
      <c r="E142" s="49" t="s">
        <v>1559</v>
      </c>
      <c r="F142" s="49" t="s">
        <v>1560</v>
      </c>
      <c r="G142" s="49" t="s">
        <v>1561</v>
      </c>
      <c r="H142" s="49" t="str">
        <f t="shared" ref="H142:H147" si="65">if(G142="", "", F142&amp;"_"&amp;G142)</f>
        <v>BART101_Refrigeration System_Operation</v>
      </c>
      <c r="I142" s="104" t="str">
        <f t="shared" ref="I142:I147" si="66">F142&amp;"_"&amp;if(J142="", if(K142="", L142,K142),J142)</f>
        <v>BART101_Operate refrigeration or air conditioning systems</v>
      </c>
      <c r="J142" s="108" t="s">
        <v>1562</v>
      </c>
      <c r="K142" s="108"/>
      <c r="L142" s="108"/>
      <c r="M142" s="49"/>
      <c r="N142" s="87"/>
      <c r="O142" s="49" t="s">
        <v>1563</v>
      </c>
      <c r="P142" s="49" t="s">
        <v>1564</v>
      </c>
      <c r="Q142" s="87"/>
      <c r="R142" s="49"/>
      <c r="S142" s="49"/>
      <c r="T142" s="49"/>
      <c r="U142" s="79"/>
      <c r="V142" s="87"/>
      <c r="W142" s="87"/>
      <c r="X142" s="49"/>
      <c r="Y142" s="87"/>
      <c r="Z142" s="87"/>
      <c r="AA142" s="87"/>
      <c r="AB142" s="87"/>
      <c r="AC142" s="87"/>
      <c r="AD142" s="87"/>
      <c r="AE142" s="87"/>
      <c r="AF142" s="87"/>
      <c r="AG142" s="87"/>
      <c r="AH142" s="87"/>
      <c r="AI142" s="87"/>
      <c r="AJ142" s="87"/>
      <c r="AK142" s="87"/>
      <c r="AL142" s="87"/>
      <c r="AM142" s="87"/>
      <c r="AN142" s="87"/>
      <c r="AO142" s="87"/>
      <c r="AP142" s="87"/>
      <c r="AQ142" s="87"/>
      <c r="AR142" s="87"/>
      <c r="AS142" s="87"/>
    </row>
    <row r="143" ht="15.75" customHeight="1">
      <c r="A143" s="83"/>
      <c r="B143" s="83"/>
      <c r="C143" s="83"/>
      <c r="D143" s="83"/>
      <c r="E143" s="83"/>
      <c r="F143" s="83" t="s">
        <v>1565</v>
      </c>
      <c r="G143" s="83" t="s">
        <v>1561</v>
      </c>
      <c r="H143" s="83" t="str">
        <f t="shared" si="65"/>
        <v>BART101.1_Refrigeration System_Operation</v>
      </c>
      <c r="I143" s="104" t="str">
        <f t="shared" si="66"/>
        <v>BART101.1_Refrigerant capacity of refrigeration or air conditioning systems</v>
      </c>
      <c r="J143" s="109"/>
      <c r="K143" s="109" t="s">
        <v>1566</v>
      </c>
      <c r="L143" s="109"/>
      <c r="M143" s="83"/>
      <c r="N143" s="84"/>
      <c r="O143" s="83" t="s">
        <v>1563</v>
      </c>
      <c r="P143" s="83" t="s">
        <v>1564</v>
      </c>
      <c r="Q143" s="84"/>
      <c r="R143" s="83" t="s">
        <v>1567</v>
      </c>
      <c r="S143" s="83" t="s">
        <v>1568</v>
      </c>
      <c r="T143" s="83" t="str">
        <f>S143&amp;" ("&amp;R143&amp;")"</f>
        <v>Refrigerant Capacity (Refrigeration System Operation)</v>
      </c>
      <c r="U143" s="81" t="s">
        <v>1075</v>
      </c>
      <c r="V143" s="84" t="s">
        <v>15</v>
      </c>
      <c r="W143" s="84" t="s">
        <v>1569</v>
      </c>
      <c r="X143" s="83"/>
      <c r="Y143" s="84"/>
      <c r="Z143" s="84"/>
      <c r="AA143" s="84"/>
      <c r="AB143" s="84"/>
      <c r="AC143" s="84"/>
      <c r="AD143" s="84"/>
      <c r="AE143" s="84"/>
      <c r="AF143" s="84"/>
      <c r="AG143" s="84"/>
      <c r="AH143" s="84"/>
      <c r="AI143" s="84"/>
      <c r="AJ143" s="84"/>
      <c r="AK143" s="84"/>
      <c r="AL143" s="84"/>
      <c r="AM143" s="84"/>
      <c r="AN143" s="84"/>
      <c r="AO143" s="84"/>
      <c r="AP143" s="84"/>
      <c r="AQ143" s="84"/>
      <c r="AR143" s="84"/>
      <c r="AS143" s="84"/>
    </row>
    <row r="144" ht="15.75" customHeight="1">
      <c r="A144" s="49"/>
      <c r="B144" s="49" t="s">
        <v>950</v>
      </c>
      <c r="C144" s="49"/>
      <c r="D144" s="49" t="s">
        <v>951</v>
      </c>
      <c r="E144" s="49" t="s">
        <v>1570</v>
      </c>
      <c r="F144" s="49" t="s">
        <v>1571</v>
      </c>
      <c r="G144" s="49" t="s">
        <v>1572</v>
      </c>
      <c r="H144" s="83" t="str">
        <f t="shared" si="65"/>
        <v>BART102_Refrigeration System_Charge</v>
      </c>
      <c r="I144" s="104" t="str">
        <f t="shared" si="66"/>
        <v>BART102_Charge refrigerants to refrigeration or air conditioning systems</v>
      </c>
      <c r="J144" s="108" t="s">
        <v>1573</v>
      </c>
      <c r="K144" s="108"/>
      <c r="L144" s="108"/>
      <c r="M144" s="49"/>
      <c r="N144" s="87"/>
      <c r="O144" s="83" t="s">
        <v>1563</v>
      </c>
      <c r="P144" s="83" t="s">
        <v>1574</v>
      </c>
      <c r="Q144" s="87"/>
      <c r="R144" s="49"/>
      <c r="S144" s="49"/>
      <c r="T144" s="49"/>
      <c r="U144" s="117"/>
      <c r="V144" s="87"/>
      <c r="W144" s="87"/>
      <c r="X144" s="49"/>
      <c r="Y144" s="87"/>
      <c r="Z144" s="87"/>
      <c r="AA144" s="87"/>
      <c r="AB144" s="87"/>
      <c r="AC144" s="87"/>
      <c r="AD144" s="87"/>
      <c r="AE144" s="87"/>
      <c r="AF144" s="87"/>
      <c r="AG144" s="87"/>
      <c r="AH144" s="87"/>
      <c r="AI144" s="87"/>
      <c r="AJ144" s="87"/>
      <c r="AK144" s="87"/>
      <c r="AL144" s="87"/>
      <c r="AM144" s="87"/>
      <c r="AN144" s="87"/>
      <c r="AO144" s="87"/>
      <c r="AP144" s="87"/>
      <c r="AQ144" s="87"/>
      <c r="AR144" s="87"/>
      <c r="AS144" s="87"/>
    </row>
    <row r="145" ht="15.75" customHeight="1">
      <c r="A145" s="118"/>
      <c r="B145" s="118"/>
      <c r="C145" s="118"/>
      <c r="D145" s="118"/>
      <c r="E145" s="118"/>
      <c r="F145" s="118" t="s">
        <v>1575</v>
      </c>
      <c r="G145" s="83" t="s">
        <v>1572</v>
      </c>
      <c r="H145" s="83" t="str">
        <f t="shared" si="65"/>
        <v>BART102.1_Refrigeration System_Charge</v>
      </c>
      <c r="I145" s="104" t="str">
        <f t="shared" si="66"/>
        <v>BART102.1_Refrigerant capacity of refrigeration or air conditioning systems charged</v>
      </c>
      <c r="J145" s="119"/>
      <c r="K145" s="109" t="s">
        <v>1576</v>
      </c>
      <c r="L145" s="119"/>
      <c r="M145" s="118"/>
      <c r="N145" s="120"/>
      <c r="O145" s="83" t="s">
        <v>1563</v>
      </c>
      <c r="P145" s="83" t="s">
        <v>1574</v>
      </c>
      <c r="Q145" s="120"/>
      <c r="R145" s="83" t="s">
        <v>1577</v>
      </c>
      <c r="S145" s="83" t="s">
        <v>1568</v>
      </c>
      <c r="T145" s="83" t="str">
        <f>S145&amp;" ("&amp;R145&amp;")"</f>
        <v>Refrigerant Capacity (Refrigeration System Charge)</v>
      </c>
      <c r="U145" s="121" t="s">
        <v>1075</v>
      </c>
      <c r="V145" s="120" t="s">
        <v>15</v>
      </c>
      <c r="W145" s="84" t="s">
        <v>1569</v>
      </c>
      <c r="X145" s="118"/>
      <c r="Y145" s="120"/>
      <c r="Z145" s="120"/>
      <c r="AA145" s="120"/>
      <c r="AB145" s="120"/>
      <c r="AC145" s="120"/>
      <c r="AD145" s="120"/>
      <c r="AE145" s="120"/>
      <c r="AF145" s="120"/>
      <c r="AG145" s="120"/>
      <c r="AH145" s="120"/>
      <c r="AI145" s="120"/>
      <c r="AJ145" s="120"/>
      <c r="AK145" s="120"/>
      <c r="AL145" s="120"/>
      <c r="AM145" s="120"/>
      <c r="AN145" s="120"/>
      <c r="AO145" s="120"/>
      <c r="AP145" s="120"/>
      <c r="AQ145" s="120"/>
      <c r="AR145" s="120"/>
      <c r="AS145" s="120"/>
    </row>
    <row r="146" ht="15.75" customHeight="1">
      <c r="A146" s="49"/>
      <c r="B146" s="49" t="s">
        <v>950</v>
      </c>
      <c r="C146" s="49"/>
      <c r="D146" s="49" t="s">
        <v>951</v>
      </c>
      <c r="E146" s="49" t="s">
        <v>1578</v>
      </c>
      <c r="F146" s="49" t="s">
        <v>1579</v>
      </c>
      <c r="G146" s="49" t="s">
        <v>1580</v>
      </c>
      <c r="H146" s="83" t="str">
        <f t="shared" si="65"/>
        <v>BART103_Refrigeration System_Disposal</v>
      </c>
      <c r="I146" s="122" t="str">
        <f t="shared" si="66"/>
        <v>BART103_Dispose of refrigeration or air conditioning systems</v>
      </c>
      <c r="J146" s="108" t="s">
        <v>1581</v>
      </c>
      <c r="K146" s="108"/>
      <c r="L146" s="108"/>
      <c r="M146" s="49"/>
      <c r="N146" s="87"/>
      <c r="O146" s="49" t="s">
        <v>1563</v>
      </c>
      <c r="P146" s="49" t="s">
        <v>1231</v>
      </c>
      <c r="Q146" s="87"/>
      <c r="R146" s="49"/>
      <c r="S146" s="49"/>
      <c r="T146" s="49"/>
      <c r="U146" s="79"/>
      <c r="V146" s="87"/>
      <c r="W146" s="87"/>
      <c r="X146" s="49"/>
      <c r="Y146" s="87"/>
      <c r="Z146" s="87"/>
      <c r="AA146" s="87"/>
      <c r="AB146" s="87"/>
      <c r="AC146" s="87"/>
      <c r="AD146" s="87"/>
      <c r="AE146" s="87"/>
      <c r="AF146" s="87"/>
      <c r="AG146" s="87"/>
      <c r="AH146" s="87"/>
      <c r="AI146" s="87"/>
      <c r="AJ146" s="87"/>
      <c r="AK146" s="87"/>
      <c r="AL146" s="87"/>
      <c r="AM146" s="87"/>
      <c r="AN146" s="87"/>
      <c r="AO146" s="87"/>
      <c r="AP146" s="87"/>
      <c r="AQ146" s="87"/>
      <c r="AR146" s="87"/>
      <c r="AS146" s="87"/>
    </row>
    <row r="147" ht="15.75" customHeight="1">
      <c r="A147" s="118"/>
      <c r="B147" s="118"/>
      <c r="C147" s="118"/>
      <c r="D147" s="118"/>
      <c r="E147" s="118"/>
      <c r="F147" s="83" t="s">
        <v>1582</v>
      </c>
      <c r="G147" s="83" t="s">
        <v>1580</v>
      </c>
      <c r="H147" s="83" t="str">
        <f t="shared" si="65"/>
        <v>BART103.1_Refrigeration System_Disposal</v>
      </c>
      <c r="I147" s="104" t="str">
        <f t="shared" si="66"/>
        <v>BART103.1_Refrigerant capacity of refrigeration or air conditioning systems disposed of</v>
      </c>
      <c r="J147" s="119"/>
      <c r="K147" s="109" t="s">
        <v>1583</v>
      </c>
      <c r="L147" s="119"/>
      <c r="M147" s="118"/>
      <c r="N147" s="120"/>
      <c r="O147" s="83" t="s">
        <v>1563</v>
      </c>
      <c r="P147" s="83" t="s">
        <v>1231</v>
      </c>
      <c r="Q147" s="120"/>
      <c r="R147" s="83" t="s">
        <v>1584</v>
      </c>
      <c r="S147" s="83" t="s">
        <v>1568</v>
      </c>
      <c r="T147" s="83" t="str">
        <f>S147&amp;" ("&amp;R147&amp;")"</f>
        <v>Refrigerant Capacity (Refrigeration System Disposal)</v>
      </c>
      <c r="U147" s="121" t="s">
        <v>1075</v>
      </c>
      <c r="V147" s="120" t="s">
        <v>15</v>
      </c>
      <c r="W147" s="84" t="s">
        <v>1569</v>
      </c>
      <c r="X147" s="118"/>
      <c r="Y147" s="120"/>
      <c r="Z147" s="120"/>
      <c r="AA147" s="120"/>
      <c r="AB147" s="120"/>
      <c r="AC147" s="120"/>
      <c r="AD147" s="120"/>
      <c r="AE147" s="120"/>
      <c r="AF147" s="120"/>
      <c r="AG147" s="120"/>
      <c r="AH147" s="120"/>
      <c r="AI147" s="120"/>
      <c r="AJ147" s="120"/>
      <c r="AK147" s="120"/>
      <c r="AL147" s="120"/>
      <c r="AM147" s="120"/>
      <c r="AN147" s="120"/>
      <c r="AO147" s="120"/>
      <c r="AP147" s="120"/>
      <c r="AQ147" s="120"/>
      <c r="AR147" s="120"/>
      <c r="AS147" s="120"/>
    </row>
    <row r="148" ht="15.75" customHeight="1">
      <c r="A148" s="105"/>
      <c r="B148" s="105"/>
      <c r="C148" s="105"/>
      <c r="D148" s="105"/>
      <c r="E148" s="105"/>
      <c r="F148" s="105"/>
      <c r="G148" s="105"/>
      <c r="H148" s="105"/>
      <c r="I148" s="110"/>
      <c r="J148" s="110"/>
      <c r="K148" s="110"/>
      <c r="L148" s="110"/>
      <c r="M148" s="105"/>
      <c r="N148" s="107"/>
      <c r="O148" s="105"/>
      <c r="P148" s="105"/>
      <c r="Q148" s="107"/>
      <c r="R148" s="105"/>
      <c r="S148" s="105"/>
      <c r="T148" s="105"/>
      <c r="U148" s="106"/>
      <c r="V148" s="107"/>
      <c r="W148" s="105"/>
      <c r="X148" s="105"/>
      <c r="Y148" s="107"/>
      <c r="Z148" s="107"/>
      <c r="AA148" s="107"/>
      <c r="AB148" s="107"/>
      <c r="AC148" s="107"/>
      <c r="AD148" s="107"/>
      <c r="AE148" s="107"/>
      <c r="AF148" s="107"/>
      <c r="AG148" s="107"/>
      <c r="AH148" s="107"/>
      <c r="AI148" s="107"/>
      <c r="AJ148" s="107"/>
      <c r="AK148" s="107"/>
      <c r="AL148" s="107"/>
      <c r="AM148" s="107"/>
      <c r="AN148" s="107"/>
      <c r="AO148" s="107"/>
      <c r="AP148" s="107"/>
      <c r="AQ148" s="107"/>
      <c r="AR148" s="107"/>
      <c r="AS148" s="107"/>
    </row>
    <row r="149" ht="15.75" customHeight="1">
      <c r="A149" s="49"/>
      <c r="B149" s="49" t="s">
        <v>950</v>
      </c>
      <c r="C149" s="49"/>
      <c r="D149" s="49" t="s">
        <v>951</v>
      </c>
      <c r="E149" s="49"/>
      <c r="F149" s="49" t="s">
        <v>1585</v>
      </c>
      <c r="G149" s="49" t="s">
        <v>1586</v>
      </c>
      <c r="H149" s="49" t="str">
        <f t="shared" ref="H149:H150" si="67">if(G149="", "", F149&amp;"_"&amp;G149)</f>
        <v>BART111_Greenhouse Gas_Release</v>
      </c>
      <c r="I149" s="122" t="str">
        <f t="shared" ref="I149:I150" si="68">F149&amp;"_"&amp;if(J149="", if(K149="", L149,K149),J149)</f>
        <v>BART111_Direct release of Greenhouse Gases</v>
      </c>
      <c r="J149" s="108" t="s">
        <v>1587</v>
      </c>
      <c r="K149" s="108"/>
      <c r="L149" s="108"/>
      <c r="M149" s="49"/>
      <c r="N149" s="87"/>
      <c r="O149" s="49" t="s">
        <v>1588</v>
      </c>
      <c r="P149" s="49" t="s">
        <v>1589</v>
      </c>
      <c r="Q149" s="87"/>
      <c r="R149" s="49"/>
      <c r="S149" s="49"/>
      <c r="T149" s="49"/>
      <c r="U149" s="79"/>
      <c r="V149" s="87"/>
      <c r="W149" s="87"/>
      <c r="X149" s="49"/>
      <c r="Y149" s="87"/>
      <c r="Z149" s="87"/>
      <c r="AA149" s="87"/>
      <c r="AB149" s="87"/>
      <c r="AC149" s="87"/>
      <c r="AD149" s="87"/>
      <c r="AE149" s="87"/>
      <c r="AF149" s="87"/>
      <c r="AG149" s="87"/>
      <c r="AH149" s="87"/>
      <c r="AI149" s="87"/>
      <c r="AJ149" s="87"/>
      <c r="AK149" s="87"/>
      <c r="AL149" s="87"/>
      <c r="AM149" s="87"/>
      <c r="AN149" s="87"/>
      <c r="AO149" s="87"/>
      <c r="AP149" s="87"/>
      <c r="AQ149" s="87"/>
      <c r="AR149" s="87"/>
      <c r="AS149" s="87"/>
    </row>
    <row r="150" ht="15.75" customHeight="1">
      <c r="A150" s="83"/>
      <c r="B150" s="83" t="s">
        <v>950</v>
      </c>
      <c r="C150" s="83"/>
      <c r="D150" s="83" t="s">
        <v>951</v>
      </c>
      <c r="E150" s="83"/>
      <c r="F150" s="83" t="s">
        <v>1590</v>
      </c>
      <c r="G150" s="83" t="s">
        <v>1591</v>
      </c>
      <c r="H150" s="83" t="str">
        <f t="shared" si="67"/>
        <v>BART111.1_Greenhouse Gas_Use</v>
      </c>
      <c r="I150" s="104" t="str">
        <f t="shared" si="68"/>
        <v>BART111.1_Direct release of Greenhouse Gases measured by the total amount used in process</v>
      </c>
      <c r="J150" s="109"/>
      <c r="K150" s="109" t="s">
        <v>1592</v>
      </c>
      <c r="L150" s="109"/>
      <c r="M150" s="83"/>
      <c r="N150" s="84"/>
      <c r="O150" s="83" t="s">
        <v>1588</v>
      </c>
      <c r="P150" s="83" t="s">
        <v>949</v>
      </c>
      <c r="Q150" s="84"/>
      <c r="R150" s="83" t="s">
        <v>1593</v>
      </c>
      <c r="S150" s="83" t="s">
        <v>1594</v>
      </c>
      <c r="T150" s="83" t="str">
        <f>S150&amp;" ("&amp;R150&amp;")"</f>
        <v>Greenhouse Gas Quantity (Greenhouse Gas Use)</v>
      </c>
      <c r="U150" s="81"/>
      <c r="V150" s="84"/>
      <c r="W150" s="84" t="s">
        <v>1595</v>
      </c>
      <c r="X150" s="83"/>
      <c r="Y150" s="84"/>
      <c r="Z150" s="84"/>
      <c r="AA150" s="84"/>
      <c r="AB150" s="84"/>
      <c r="AC150" s="84"/>
      <c r="AD150" s="84"/>
      <c r="AE150" s="84"/>
      <c r="AF150" s="84"/>
      <c r="AG150" s="84"/>
      <c r="AH150" s="84"/>
      <c r="AI150" s="84"/>
      <c r="AJ150" s="84"/>
      <c r="AK150" s="84"/>
      <c r="AL150" s="84"/>
      <c r="AM150" s="84"/>
      <c r="AN150" s="84"/>
      <c r="AO150" s="84"/>
      <c r="AP150" s="84"/>
      <c r="AQ150" s="84"/>
      <c r="AR150" s="84"/>
      <c r="AS150" s="84"/>
    </row>
    <row r="151" ht="15.75" customHeight="1">
      <c r="A151" s="105"/>
      <c r="B151" s="105"/>
      <c r="C151" s="105"/>
      <c r="D151" s="105"/>
      <c r="E151" s="105"/>
      <c r="F151" s="105"/>
      <c r="G151" s="105"/>
      <c r="H151" s="105"/>
      <c r="I151" s="123"/>
      <c r="J151" s="110"/>
      <c r="K151" s="110"/>
      <c r="L151" s="110"/>
      <c r="M151" s="105"/>
      <c r="N151" s="107"/>
      <c r="O151" s="105"/>
      <c r="P151" s="105"/>
      <c r="Q151" s="107"/>
      <c r="R151" s="105"/>
      <c r="S151" s="105"/>
      <c r="T151" s="105"/>
      <c r="U151" s="106"/>
      <c r="V151" s="107"/>
      <c r="W151" s="107"/>
      <c r="X151" s="105"/>
      <c r="Y151" s="107"/>
      <c r="Z151" s="107"/>
      <c r="AA151" s="107"/>
      <c r="AB151" s="107"/>
      <c r="AC151" s="107"/>
      <c r="AD151" s="107"/>
      <c r="AE151" s="107"/>
      <c r="AF151" s="107"/>
      <c r="AG151" s="107"/>
      <c r="AH151" s="107"/>
      <c r="AI151" s="107"/>
      <c r="AJ151" s="107"/>
      <c r="AK151" s="107"/>
      <c r="AL151" s="107"/>
      <c r="AM151" s="107"/>
      <c r="AN151" s="107"/>
      <c r="AO151" s="107"/>
      <c r="AP151" s="107"/>
      <c r="AQ151" s="107"/>
      <c r="AR151" s="107"/>
      <c r="AS151" s="107"/>
    </row>
    <row r="152" ht="15.75" customHeight="1">
      <c r="A152" s="124"/>
      <c r="B152" s="124" t="s">
        <v>950</v>
      </c>
      <c r="C152" s="124"/>
      <c r="D152" s="124" t="s">
        <v>951</v>
      </c>
      <c r="E152" s="124"/>
      <c r="F152" s="124" t="s">
        <v>1596</v>
      </c>
      <c r="G152" s="124" t="s">
        <v>1597</v>
      </c>
      <c r="H152" s="124" t="str">
        <f t="shared" ref="H152:H154" si="69">if(G152="", "", F152&amp;"_"&amp;G152)</f>
        <v>BART121_Onsite Energy_Use</v>
      </c>
      <c r="I152" s="124" t="str">
        <f t="shared" ref="I152:I154" si="70">F152&amp;"_"&amp;if(J152="", if(K152="", L152,K152),J152)</f>
        <v>BART121_Use of onsite generated energy</v>
      </c>
      <c r="J152" s="125" t="s">
        <v>1598</v>
      </c>
      <c r="K152" s="125"/>
      <c r="L152" s="125"/>
      <c r="M152" s="124"/>
      <c r="N152" s="126"/>
      <c r="O152" s="124" t="s">
        <v>1599</v>
      </c>
      <c r="P152" s="124" t="s">
        <v>949</v>
      </c>
      <c r="Q152" s="126"/>
      <c r="R152" s="124"/>
      <c r="S152" s="124"/>
      <c r="T152" s="124"/>
      <c r="U152" s="127"/>
      <c r="V152" s="126"/>
      <c r="W152" s="126"/>
      <c r="X152" s="124"/>
      <c r="Y152" s="126"/>
      <c r="Z152" s="126"/>
      <c r="AA152" s="126"/>
      <c r="AB152" s="126"/>
      <c r="AC152" s="126"/>
      <c r="AD152" s="126"/>
      <c r="AE152" s="126"/>
      <c r="AF152" s="126"/>
      <c r="AG152" s="126"/>
      <c r="AH152" s="126"/>
      <c r="AI152" s="126"/>
      <c r="AJ152" s="126"/>
      <c r="AK152" s="126"/>
      <c r="AL152" s="126"/>
      <c r="AM152" s="126"/>
      <c r="AN152" s="126"/>
      <c r="AO152" s="126"/>
      <c r="AP152" s="126"/>
      <c r="AQ152" s="126"/>
      <c r="AR152" s="126"/>
      <c r="AS152" s="126"/>
    </row>
    <row r="153" ht="15.75" customHeight="1">
      <c r="A153" s="128"/>
      <c r="B153" s="128"/>
      <c r="C153" s="128"/>
      <c r="D153" s="128"/>
      <c r="E153" s="128"/>
      <c r="F153" s="128" t="s">
        <v>1600</v>
      </c>
      <c r="G153" s="128" t="s">
        <v>1597</v>
      </c>
      <c r="H153" s="128" t="str">
        <f t="shared" si="69"/>
        <v>BART121.1_Onsite Energy_Use</v>
      </c>
      <c r="I153" s="128" t="str">
        <f t="shared" si="70"/>
        <v>BART121.1_Use of onsite generated energy with custom emission intensity data</v>
      </c>
      <c r="J153" s="129"/>
      <c r="K153" s="129" t="s">
        <v>1601</v>
      </c>
      <c r="L153" s="129"/>
      <c r="M153" s="128"/>
      <c r="N153" s="130"/>
      <c r="O153" s="128" t="s">
        <v>1599</v>
      </c>
      <c r="P153" s="128" t="s">
        <v>949</v>
      </c>
      <c r="Q153" s="130"/>
      <c r="R153" s="128" t="str">
        <f t="shared" ref="R153:R154" si="71">O153&amp;" "&amp;P153</f>
        <v>Onsite Energy Use</v>
      </c>
      <c r="S153" s="128" t="s">
        <v>1536</v>
      </c>
      <c r="T153" s="128" t="str">
        <f t="shared" ref="T153:T154" si="72">S153&amp;" ("&amp;R153&amp;")"</f>
        <v>Energy Quantity (Onsite Energy Use)</v>
      </c>
      <c r="U153" s="131" t="s">
        <v>1540</v>
      </c>
      <c r="V153" s="130"/>
      <c r="W153" s="130"/>
      <c r="X153" s="128"/>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row>
    <row r="154" ht="15.75" customHeight="1">
      <c r="A154" s="128"/>
      <c r="B154" s="128"/>
      <c r="C154" s="128"/>
      <c r="D154" s="128"/>
      <c r="E154" s="128"/>
      <c r="F154" s="128" t="s">
        <v>1602</v>
      </c>
      <c r="G154" s="128" t="s">
        <v>1597</v>
      </c>
      <c r="H154" s="128" t="str">
        <f t="shared" si="69"/>
        <v>BART121.2_Onsite Energy_Use</v>
      </c>
      <c r="I154" s="128" t="str">
        <f t="shared" si="70"/>
        <v>BART121.2_Use of energy generated by onsite CHP with total fuel consumption data</v>
      </c>
      <c r="J154" s="129"/>
      <c r="K154" s="129" t="s">
        <v>1603</v>
      </c>
      <c r="L154" s="129"/>
      <c r="M154" s="128"/>
      <c r="N154" s="130"/>
      <c r="O154" s="128" t="s">
        <v>1599</v>
      </c>
      <c r="P154" s="128" t="s">
        <v>949</v>
      </c>
      <c r="Q154" s="130"/>
      <c r="R154" s="128" t="str">
        <f t="shared" si="71"/>
        <v>Onsite Energy Use</v>
      </c>
      <c r="S154" s="128" t="s">
        <v>1536</v>
      </c>
      <c r="T154" s="128" t="str">
        <f t="shared" si="72"/>
        <v>Energy Quantity (Onsite Energy Use)</v>
      </c>
      <c r="U154" s="131" t="s">
        <v>1540</v>
      </c>
      <c r="V154" s="130"/>
      <c r="W154" s="130"/>
      <c r="X154" s="128"/>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row>
    <row r="155" ht="15.75" customHeight="1">
      <c r="A155" s="132"/>
      <c r="B155" s="132"/>
      <c r="C155" s="132"/>
      <c r="D155" s="132"/>
      <c r="E155" s="132"/>
      <c r="F155" s="133"/>
      <c r="G155" s="132"/>
      <c r="H155" s="132"/>
      <c r="I155" s="134"/>
      <c r="J155" s="135"/>
      <c r="K155" s="135"/>
      <c r="L155" s="135"/>
      <c r="M155" s="123"/>
      <c r="N155" s="136"/>
      <c r="O155" s="132"/>
      <c r="P155" s="132"/>
      <c r="Q155" s="136"/>
      <c r="R155" s="132"/>
      <c r="S155" s="132"/>
      <c r="T155" s="105"/>
      <c r="U155" s="137"/>
      <c r="V155" s="138"/>
      <c r="W155" s="136"/>
      <c r="X155" s="123"/>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row>
    <row r="156" ht="15.75" customHeight="1">
      <c r="A156" s="49"/>
      <c r="B156" s="49"/>
      <c r="C156" s="49"/>
      <c r="D156" s="49"/>
      <c r="E156" s="49"/>
      <c r="F156" s="49" t="s">
        <v>1604</v>
      </c>
      <c r="G156" s="49" t="str">
        <f t="shared" ref="G156:G158" si="73">O156&amp;"_"&amp;P156</f>
        <v>Equipment_Operation</v>
      </c>
      <c r="H156" s="83" t="str">
        <f t="shared" ref="H156:H158" si="74">if(G156="", "", F156&amp;"_"&amp;G156)</f>
        <v>BART131_Equipment_Operation</v>
      </c>
      <c r="I156" s="83" t="str">
        <f t="shared" ref="I156:I158" si="75">F156&amp;"_"&amp;if(J156="", if(K156="", L156,K156),J156)</f>
        <v>BART131_Operating Equipment</v>
      </c>
      <c r="J156" s="108" t="s">
        <v>1605</v>
      </c>
      <c r="K156" s="108"/>
      <c r="L156" s="108"/>
      <c r="M156" s="49"/>
      <c r="N156" s="87"/>
      <c r="O156" s="49" t="s">
        <v>1606</v>
      </c>
      <c r="P156" s="49" t="s">
        <v>1564</v>
      </c>
      <c r="Q156" s="87"/>
      <c r="R156" s="49"/>
      <c r="S156" s="49"/>
      <c r="T156" s="49"/>
      <c r="U156" s="79"/>
      <c r="V156" s="87"/>
      <c r="W156" s="87"/>
      <c r="X156" s="49"/>
      <c r="Y156" s="87"/>
      <c r="Z156" s="87"/>
      <c r="AA156" s="87"/>
      <c r="AB156" s="87"/>
      <c r="AC156" s="87"/>
      <c r="AD156" s="87"/>
      <c r="AE156" s="87"/>
      <c r="AF156" s="87"/>
      <c r="AG156" s="87"/>
      <c r="AH156" s="87"/>
      <c r="AI156" s="87"/>
      <c r="AJ156" s="87"/>
      <c r="AK156" s="87"/>
      <c r="AL156" s="87"/>
      <c r="AM156" s="87"/>
      <c r="AN156" s="87"/>
      <c r="AO156" s="87"/>
      <c r="AP156" s="87"/>
      <c r="AQ156" s="87"/>
      <c r="AR156" s="87"/>
      <c r="AS156" s="87"/>
    </row>
    <row r="157" ht="15.75" customHeight="1">
      <c r="A157" s="83"/>
      <c r="B157" s="83"/>
      <c r="C157" s="83"/>
      <c r="D157" s="83"/>
      <c r="E157" s="83"/>
      <c r="F157" s="83" t="s">
        <v>1607</v>
      </c>
      <c r="G157" s="49" t="str">
        <f t="shared" si="73"/>
        <v>Equipment_Operation</v>
      </c>
      <c r="H157" s="83" t="str">
        <f t="shared" si="74"/>
        <v>BAR131.1_Equipment_Operation</v>
      </c>
      <c r="I157" s="83" t="str">
        <f t="shared" si="75"/>
        <v>BAR131.1_Operating time of equipment using electricity</v>
      </c>
      <c r="J157" s="109"/>
      <c r="K157" s="109" t="s">
        <v>1608</v>
      </c>
      <c r="L157" s="109"/>
      <c r="M157" s="83"/>
      <c r="N157" s="84"/>
      <c r="O157" s="83" t="s">
        <v>1606</v>
      </c>
      <c r="P157" s="83" t="s">
        <v>1564</v>
      </c>
      <c r="Q157" s="84"/>
      <c r="R157" s="83" t="str">
        <f t="shared" ref="R157:R158" si="76">O157&amp;" "&amp;P157</f>
        <v>Equipment Operation</v>
      </c>
      <c r="S157" s="83" t="s">
        <v>1609</v>
      </c>
      <c r="T157" s="83" t="str">
        <f t="shared" ref="T157:T158" si="77">S157&amp;" ("&amp;R157&amp;")"</f>
        <v>Operating Time (Equipment Operation)</v>
      </c>
      <c r="U157" s="81" t="s">
        <v>1610</v>
      </c>
      <c r="V157" s="84"/>
      <c r="W157" s="84"/>
      <c r="X157" s="83"/>
      <c r="Y157" s="84"/>
      <c r="Z157" s="84"/>
      <c r="AA157" s="84"/>
      <c r="AB157" s="84"/>
      <c r="AC157" s="84"/>
      <c r="AD157" s="84"/>
      <c r="AE157" s="84"/>
      <c r="AF157" s="84"/>
      <c r="AG157" s="84"/>
      <c r="AH157" s="84"/>
      <c r="AI157" s="84"/>
      <c r="AJ157" s="84"/>
      <c r="AK157" s="84"/>
      <c r="AL157" s="84"/>
      <c r="AM157" s="84"/>
      <c r="AN157" s="84"/>
      <c r="AO157" s="84"/>
      <c r="AP157" s="84"/>
      <c r="AQ157" s="84"/>
      <c r="AR157" s="84"/>
      <c r="AS157" s="84"/>
    </row>
    <row r="158" ht="15.75" customHeight="1">
      <c r="A158" s="83"/>
      <c r="B158" s="83"/>
      <c r="C158" s="83"/>
      <c r="D158" s="83"/>
      <c r="E158" s="83"/>
      <c r="F158" s="83" t="s">
        <v>1611</v>
      </c>
      <c r="G158" s="49" t="str">
        <f t="shared" si="73"/>
        <v>Equipment_Operation</v>
      </c>
      <c r="H158" s="83" t="str">
        <f t="shared" si="74"/>
        <v>BAR131.2_Equipment_Operation</v>
      </c>
      <c r="I158" s="83" t="str">
        <f t="shared" si="75"/>
        <v>BAR131.2_Operating time of equipment using fuels</v>
      </c>
      <c r="J158" s="109"/>
      <c r="K158" s="109" t="s">
        <v>1612</v>
      </c>
      <c r="L158" s="109"/>
      <c r="M158" s="83"/>
      <c r="N158" s="84"/>
      <c r="O158" s="83" t="s">
        <v>1606</v>
      </c>
      <c r="P158" s="83" t="s">
        <v>1564</v>
      </c>
      <c r="Q158" s="84"/>
      <c r="R158" s="83" t="str">
        <f t="shared" si="76"/>
        <v>Equipment Operation</v>
      </c>
      <c r="S158" s="83" t="s">
        <v>1609</v>
      </c>
      <c r="T158" s="83" t="str">
        <f t="shared" si="77"/>
        <v>Operating Time (Equipment Operation)</v>
      </c>
      <c r="U158" s="81" t="s">
        <v>1610</v>
      </c>
      <c r="V158" s="84"/>
      <c r="W158" s="84"/>
      <c r="X158" s="83"/>
      <c r="Y158" s="84"/>
      <c r="Z158" s="84"/>
      <c r="AA158" s="84"/>
      <c r="AB158" s="84"/>
      <c r="AC158" s="84"/>
      <c r="AD158" s="84"/>
      <c r="AE158" s="84"/>
      <c r="AF158" s="84"/>
      <c r="AG158" s="84"/>
      <c r="AH158" s="84"/>
      <c r="AI158" s="84"/>
      <c r="AJ158" s="84"/>
      <c r="AK158" s="84"/>
      <c r="AL158" s="84"/>
      <c r="AM158" s="84"/>
      <c r="AN158" s="84"/>
      <c r="AO158" s="84"/>
      <c r="AP158" s="84"/>
      <c r="AQ158" s="84"/>
      <c r="AR158" s="84"/>
      <c r="AS158" s="84"/>
    </row>
    <row r="159" ht="15.75" customHeight="1">
      <c r="A159" s="139"/>
      <c r="B159" s="139"/>
      <c r="C159" s="139"/>
      <c r="D159" s="139"/>
      <c r="E159" s="139"/>
      <c r="F159" s="102"/>
      <c r="G159" s="139"/>
      <c r="H159" s="139"/>
      <c r="I159" s="140"/>
      <c r="J159" s="141"/>
      <c r="K159" s="141"/>
      <c r="L159" s="141"/>
      <c r="M159" s="104"/>
      <c r="N159" s="142"/>
      <c r="O159" s="139"/>
      <c r="P159" s="139"/>
      <c r="Q159" s="142"/>
      <c r="R159" s="139"/>
      <c r="S159" s="139"/>
      <c r="T159" s="83"/>
      <c r="U159" s="103"/>
      <c r="V159" s="38"/>
      <c r="W159" s="142"/>
      <c r="X159" s="104"/>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row>
    <row r="160" ht="15.75" customHeight="1">
      <c r="A160" s="139"/>
      <c r="B160" s="139"/>
      <c r="C160" s="139"/>
      <c r="D160" s="139"/>
      <c r="E160" s="139"/>
      <c r="F160" s="102"/>
      <c r="G160" s="139"/>
      <c r="H160" s="139"/>
      <c r="I160" s="140"/>
      <c r="J160" s="141"/>
      <c r="K160" s="141"/>
      <c r="L160" s="141"/>
      <c r="M160" s="104"/>
      <c r="N160" s="142"/>
      <c r="O160" s="139"/>
      <c r="P160" s="139"/>
      <c r="Q160" s="142"/>
      <c r="R160" s="139"/>
      <c r="S160" s="139"/>
      <c r="T160" s="83"/>
      <c r="U160" s="103"/>
      <c r="V160" s="38"/>
      <c r="W160" s="142"/>
      <c r="X160" s="104"/>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row>
    <row r="161" ht="15.75" customHeight="1">
      <c r="A161" s="143"/>
      <c r="B161" s="143"/>
      <c r="C161" s="143"/>
      <c r="D161" s="143"/>
      <c r="E161" s="143"/>
      <c r="F161" s="144" t="s">
        <v>1613</v>
      </c>
      <c r="G161" s="143" t="s">
        <v>1614</v>
      </c>
      <c r="H161" s="145" t="str">
        <f>if(G161="", "", F161&amp;"_"&amp;G161)</f>
        <v>BARTx100_Business Activity</v>
      </c>
      <c r="I161" s="145" t="str">
        <f>F161&amp;"_"&amp;if(J161="", if(K161="", L161,K161),J161)</f>
        <v>BARTx100_User defined business activity</v>
      </c>
      <c r="J161" s="146" t="s">
        <v>1615</v>
      </c>
      <c r="K161" s="146"/>
      <c r="L161" s="146"/>
      <c r="M161" s="147"/>
      <c r="N161" s="148"/>
      <c r="O161" s="143"/>
      <c r="P161" s="143"/>
      <c r="Q161" s="148"/>
      <c r="R161" s="143"/>
      <c r="S161" s="145" t="s">
        <v>1616</v>
      </c>
      <c r="T161" s="145" t="s">
        <v>1617</v>
      </c>
      <c r="U161" s="149"/>
      <c r="V161" s="150"/>
      <c r="W161" s="148"/>
      <c r="X161" s="147"/>
      <c r="Y161" s="148"/>
      <c r="Z161" s="148"/>
      <c r="AA161" s="148"/>
      <c r="AB161" s="148"/>
      <c r="AC161" s="148"/>
      <c r="AD161" s="148"/>
      <c r="AE161" s="148"/>
      <c r="AF161" s="148"/>
      <c r="AG161" s="148"/>
      <c r="AH161" s="148"/>
      <c r="AI161" s="148"/>
      <c r="AJ161" s="148"/>
      <c r="AK161" s="148"/>
      <c r="AL161" s="148"/>
      <c r="AM161" s="148"/>
      <c r="AN161" s="148"/>
      <c r="AO161" s="148"/>
      <c r="AP161" s="148"/>
      <c r="AQ161" s="148"/>
      <c r="AR161" s="148"/>
      <c r="AS161" s="148"/>
    </row>
    <row r="162" ht="15.75" customHeight="1">
      <c r="A162" s="139"/>
      <c r="B162" s="139"/>
      <c r="C162" s="139"/>
      <c r="D162" s="139"/>
      <c r="E162" s="139"/>
      <c r="F162" s="102"/>
      <c r="G162" s="139"/>
      <c r="H162" s="139"/>
      <c r="I162" s="140"/>
      <c r="J162" s="141"/>
      <c r="K162" s="141"/>
      <c r="L162" s="141"/>
      <c r="M162" s="104"/>
      <c r="N162" s="142"/>
      <c r="O162" s="139"/>
      <c r="P162" s="139"/>
      <c r="Q162" s="142"/>
      <c r="R162" s="139"/>
      <c r="S162" s="139"/>
      <c r="T162" s="83"/>
      <c r="U162" s="103"/>
      <c r="V162" s="38"/>
      <c r="W162" s="142"/>
      <c r="X162" s="104"/>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row>
    <row r="163" ht="15.75" customHeight="1">
      <c r="A163" s="139"/>
      <c r="B163" s="139"/>
      <c r="C163" s="139"/>
      <c r="D163" s="139"/>
      <c r="E163" s="139"/>
      <c r="F163" s="102"/>
      <c r="G163" s="139"/>
      <c r="H163" s="139"/>
      <c r="I163" s="140"/>
      <c r="J163" s="141"/>
      <c r="K163" s="141"/>
      <c r="L163" s="141"/>
      <c r="M163" s="104"/>
      <c r="N163" s="142"/>
      <c r="O163" s="139"/>
      <c r="P163" s="139"/>
      <c r="Q163" s="142"/>
      <c r="R163" s="139"/>
      <c r="S163" s="139"/>
      <c r="T163" s="83"/>
      <c r="U163" s="103"/>
      <c r="V163" s="38"/>
      <c r="W163" s="142"/>
      <c r="X163" s="104"/>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row>
    <row r="164" ht="15.75" customHeight="1">
      <c r="A164" s="139"/>
      <c r="B164" s="139"/>
      <c r="C164" s="139"/>
      <c r="D164" s="139"/>
      <c r="E164" s="139"/>
      <c r="F164" s="102"/>
      <c r="G164" s="139"/>
      <c r="H164" s="139"/>
      <c r="I164" s="140"/>
      <c r="J164" s="141"/>
      <c r="K164" s="141"/>
      <c r="L164" s="141"/>
      <c r="M164" s="104"/>
      <c r="N164" s="142"/>
      <c r="O164" s="139"/>
      <c r="P164" s="139"/>
      <c r="Q164" s="142"/>
      <c r="R164" s="139"/>
      <c r="S164" s="139"/>
      <c r="T164" s="83"/>
      <c r="U164" s="103"/>
      <c r="V164" s="38"/>
      <c r="W164" s="142"/>
      <c r="X164" s="104"/>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row>
    <row r="165" ht="15.75" customHeight="1">
      <c r="A165" s="139"/>
      <c r="B165" s="139"/>
      <c r="C165" s="139"/>
      <c r="D165" s="139"/>
      <c r="E165" s="139"/>
      <c r="F165" s="102"/>
      <c r="G165" s="139"/>
      <c r="H165" s="139"/>
      <c r="I165" s="140"/>
      <c r="J165" s="141"/>
      <c r="K165" s="141"/>
      <c r="L165" s="141"/>
      <c r="M165" s="104"/>
      <c r="N165" s="142"/>
      <c r="O165" s="139"/>
      <c r="P165" s="139"/>
      <c r="Q165" s="142"/>
      <c r="R165" s="139"/>
      <c r="S165" s="139"/>
      <c r="T165" s="83"/>
      <c r="U165" s="103"/>
      <c r="V165" s="38"/>
      <c r="W165" s="142"/>
      <c r="X165" s="104"/>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row>
    <row r="166" ht="15.75" customHeight="1">
      <c r="A166" s="139"/>
      <c r="B166" s="139"/>
      <c r="C166" s="139"/>
      <c r="D166" s="139"/>
      <c r="E166" s="139"/>
      <c r="F166" s="102"/>
      <c r="G166" s="139"/>
      <c r="H166" s="139"/>
      <c r="I166" s="140"/>
      <c r="J166" s="141"/>
      <c r="K166" s="141"/>
      <c r="L166" s="141"/>
      <c r="M166" s="104"/>
      <c r="N166" s="142"/>
      <c r="O166" s="139"/>
      <c r="P166" s="139"/>
      <c r="Q166" s="142"/>
      <c r="R166" s="139"/>
      <c r="S166" s="139"/>
      <c r="T166" s="83"/>
      <c r="U166" s="103"/>
      <c r="V166" s="38"/>
      <c r="W166" s="142"/>
      <c r="X166" s="104"/>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row>
    <row r="167" ht="15.75" customHeight="1">
      <c r="A167" s="139"/>
      <c r="B167" s="139"/>
      <c r="C167" s="139"/>
      <c r="D167" s="139"/>
      <c r="E167" s="139"/>
      <c r="F167" s="102"/>
      <c r="G167" s="139"/>
      <c r="H167" s="139"/>
      <c r="I167" s="140"/>
      <c r="J167" s="141"/>
      <c r="K167" s="141"/>
      <c r="L167" s="141"/>
      <c r="M167" s="104"/>
      <c r="N167" s="142"/>
      <c r="O167" s="139"/>
      <c r="P167" s="139"/>
      <c r="Q167" s="142"/>
      <c r="R167" s="139"/>
      <c r="S167" s="139"/>
      <c r="T167" s="83"/>
      <c r="U167" s="103"/>
      <c r="V167" s="38"/>
      <c r="W167" s="142"/>
      <c r="X167" s="104"/>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row>
    <row r="168" ht="15.75" customHeight="1">
      <c r="A168" s="139"/>
      <c r="B168" s="139"/>
      <c r="C168" s="139"/>
      <c r="D168" s="139"/>
      <c r="E168" s="139"/>
      <c r="F168" s="102"/>
      <c r="G168" s="139"/>
      <c r="H168" s="139"/>
      <c r="I168" s="140"/>
      <c r="J168" s="141"/>
      <c r="K168" s="141"/>
      <c r="L168" s="141"/>
      <c r="M168" s="104"/>
      <c r="N168" s="142"/>
      <c r="O168" s="139"/>
      <c r="P168" s="139"/>
      <c r="Q168" s="142"/>
      <c r="R168" s="139"/>
      <c r="S168" s="139"/>
      <c r="T168" s="83"/>
      <c r="U168" s="103"/>
      <c r="V168" s="38"/>
      <c r="W168" s="142"/>
      <c r="X168" s="104"/>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row>
    <row r="169" ht="15.75" customHeight="1">
      <c r="A169" s="139"/>
      <c r="B169" s="139"/>
      <c r="C169" s="139"/>
      <c r="D169" s="139"/>
      <c r="E169" s="139"/>
      <c r="F169" s="102"/>
      <c r="G169" s="139"/>
      <c r="H169" s="139"/>
      <c r="I169" s="140"/>
      <c r="J169" s="141"/>
      <c r="K169" s="141"/>
      <c r="L169" s="141"/>
      <c r="M169" s="104"/>
      <c r="N169" s="142"/>
      <c r="O169" s="139"/>
      <c r="P169" s="139"/>
      <c r="Q169" s="142"/>
      <c r="R169" s="139"/>
      <c r="S169" s="139"/>
      <c r="T169" s="83"/>
      <c r="U169" s="103"/>
      <c r="V169" s="38"/>
      <c r="W169" s="142"/>
      <c r="X169" s="104"/>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row>
    <row r="170" ht="15.75" customHeight="1">
      <c r="A170" s="139"/>
      <c r="B170" s="139"/>
      <c r="C170" s="139"/>
      <c r="D170" s="139"/>
      <c r="E170" s="139"/>
      <c r="F170" s="102"/>
      <c r="G170" s="139"/>
      <c r="H170" s="139"/>
      <c r="I170" s="140"/>
      <c r="J170" s="141"/>
      <c r="K170" s="141"/>
      <c r="L170" s="141"/>
      <c r="M170" s="104"/>
      <c r="N170" s="142"/>
      <c r="O170" s="139"/>
      <c r="P170" s="139"/>
      <c r="Q170" s="142"/>
      <c r="R170" s="139"/>
      <c r="S170" s="139"/>
      <c r="T170" s="83"/>
      <c r="U170" s="103"/>
      <c r="V170" s="38"/>
      <c r="W170" s="142"/>
      <c r="X170" s="104"/>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row>
    <row r="171" ht="15.75" customHeight="1">
      <c r="A171" s="139"/>
      <c r="B171" s="139"/>
      <c r="C171" s="139"/>
      <c r="D171" s="139"/>
      <c r="E171" s="139"/>
      <c r="F171" s="102"/>
      <c r="G171" s="139"/>
      <c r="H171" s="139"/>
      <c r="I171" s="140"/>
      <c r="J171" s="141"/>
      <c r="K171" s="141"/>
      <c r="L171" s="141"/>
      <c r="M171" s="104"/>
      <c r="N171" s="142"/>
      <c r="O171" s="139"/>
      <c r="P171" s="139"/>
      <c r="Q171" s="142"/>
      <c r="R171" s="139"/>
      <c r="S171" s="139"/>
      <c r="T171" s="83"/>
      <c r="U171" s="103"/>
      <c r="V171" s="38"/>
      <c r="W171" s="142"/>
      <c r="X171" s="104"/>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row>
    <row r="172" ht="15.75" customHeight="1">
      <c r="A172" s="139"/>
      <c r="B172" s="139"/>
      <c r="C172" s="139"/>
      <c r="D172" s="139"/>
      <c r="E172" s="139"/>
      <c r="F172" s="102"/>
      <c r="G172" s="139"/>
      <c r="H172" s="139"/>
      <c r="I172" s="140"/>
      <c r="J172" s="141"/>
      <c r="K172" s="141"/>
      <c r="L172" s="141"/>
      <c r="M172" s="104"/>
      <c r="N172" s="142"/>
      <c r="O172" s="139"/>
      <c r="P172" s="139"/>
      <c r="Q172" s="142"/>
      <c r="R172" s="139"/>
      <c r="S172" s="139"/>
      <c r="T172" s="83"/>
      <c r="U172" s="103"/>
      <c r="V172" s="38"/>
      <c r="W172" s="142"/>
      <c r="X172" s="104"/>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row>
    <row r="173" ht="15.75" customHeight="1">
      <c r="A173" s="139"/>
      <c r="B173" s="139"/>
      <c r="C173" s="139"/>
      <c r="D173" s="139"/>
      <c r="E173" s="139"/>
      <c r="F173" s="102"/>
      <c r="G173" s="139"/>
      <c r="H173" s="139"/>
      <c r="I173" s="140"/>
      <c r="J173" s="141"/>
      <c r="K173" s="141"/>
      <c r="L173" s="141"/>
      <c r="M173" s="104"/>
      <c r="N173" s="142"/>
      <c r="O173" s="139"/>
      <c r="P173" s="139"/>
      <c r="Q173" s="142"/>
      <c r="R173" s="139"/>
      <c r="S173" s="139"/>
      <c r="T173" s="83"/>
      <c r="U173" s="103"/>
      <c r="V173" s="38"/>
      <c r="W173" s="142"/>
      <c r="X173" s="104"/>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row>
    <row r="174" ht="15.75" customHeight="1">
      <c r="A174" s="139"/>
      <c r="B174" s="139"/>
      <c r="C174" s="139"/>
      <c r="D174" s="139"/>
      <c r="E174" s="139"/>
      <c r="F174" s="102"/>
      <c r="G174" s="139"/>
      <c r="H174" s="139"/>
      <c r="I174" s="140"/>
      <c r="J174" s="141"/>
      <c r="K174" s="141"/>
      <c r="L174" s="141"/>
      <c r="M174" s="104"/>
      <c r="N174" s="142"/>
      <c r="O174" s="139"/>
      <c r="P174" s="139"/>
      <c r="Q174" s="142"/>
      <c r="R174" s="139"/>
      <c r="S174" s="139"/>
      <c r="T174" s="83"/>
      <c r="U174" s="103"/>
      <c r="V174" s="38"/>
      <c r="W174" s="142"/>
      <c r="X174" s="104"/>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row>
    <row r="175" ht="15.75" customHeight="1">
      <c r="A175" s="139"/>
      <c r="B175" s="139"/>
      <c r="C175" s="139"/>
      <c r="D175" s="139"/>
      <c r="E175" s="139"/>
      <c r="F175" s="102"/>
      <c r="G175" s="139"/>
      <c r="H175" s="139"/>
      <c r="I175" s="140"/>
      <c r="J175" s="141"/>
      <c r="K175" s="141"/>
      <c r="L175" s="141"/>
      <c r="M175" s="104"/>
      <c r="N175" s="142"/>
      <c r="O175" s="139"/>
      <c r="P175" s="139"/>
      <c r="Q175" s="142"/>
      <c r="R175" s="139"/>
      <c r="S175" s="139"/>
      <c r="T175" s="83"/>
      <c r="U175" s="103"/>
      <c r="V175" s="38"/>
      <c r="W175" s="142"/>
      <c r="X175" s="104"/>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row>
    <row r="176" ht="15.75" customHeight="1">
      <c r="A176" s="139"/>
      <c r="B176" s="139"/>
      <c r="C176" s="139"/>
      <c r="D176" s="139"/>
      <c r="E176" s="139"/>
      <c r="F176" s="102"/>
      <c r="G176" s="139"/>
      <c r="H176" s="139"/>
      <c r="I176" s="140"/>
      <c r="J176" s="141"/>
      <c r="K176" s="141"/>
      <c r="L176" s="141"/>
      <c r="M176" s="104"/>
      <c r="N176" s="142"/>
      <c r="O176" s="139"/>
      <c r="P176" s="139"/>
      <c r="Q176" s="142"/>
      <c r="R176" s="139"/>
      <c r="S176" s="139"/>
      <c r="T176" s="83"/>
      <c r="U176" s="103"/>
      <c r="V176" s="38"/>
      <c r="W176" s="142"/>
      <c r="X176" s="104"/>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row>
    <row r="177" ht="15.75" customHeight="1">
      <c r="A177" s="139"/>
      <c r="B177" s="139"/>
      <c r="C177" s="139"/>
      <c r="D177" s="139"/>
      <c r="E177" s="139"/>
      <c r="F177" s="102"/>
      <c r="G177" s="139"/>
      <c r="H177" s="139"/>
      <c r="I177" s="140"/>
      <c r="J177" s="141"/>
      <c r="K177" s="141"/>
      <c r="L177" s="141"/>
      <c r="M177" s="104"/>
      <c r="N177" s="142"/>
      <c r="O177" s="139"/>
      <c r="P177" s="139"/>
      <c r="Q177" s="142"/>
      <c r="R177" s="139"/>
      <c r="S177" s="139"/>
      <c r="T177" s="83"/>
      <c r="U177" s="103"/>
      <c r="V177" s="38"/>
      <c r="W177" s="142"/>
      <c r="X177" s="104"/>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row>
    <row r="178" ht="15.75" customHeight="1">
      <c r="A178" s="104"/>
      <c r="B178" s="104"/>
      <c r="C178" s="104"/>
      <c r="D178" s="104"/>
      <c r="E178" s="104"/>
      <c r="F178" s="102"/>
      <c r="G178" s="104"/>
      <c r="H178" s="104"/>
      <c r="I178" s="140"/>
      <c r="J178" s="140"/>
      <c r="K178" s="140"/>
      <c r="L178" s="140"/>
      <c r="M178" s="104"/>
      <c r="N178" s="142"/>
      <c r="O178" s="104"/>
      <c r="P178" s="104"/>
      <c r="Q178" s="142"/>
      <c r="R178" s="104"/>
      <c r="S178" s="104"/>
      <c r="T178" s="104"/>
      <c r="U178" s="103"/>
      <c r="V178" s="142"/>
      <c r="W178" s="142"/>
      <c r="X178" s="104"/>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row>
    <row r="179" ht="15.75" customHeight="1">
      <c r="A179" s="151"/>
      <c r="B179" s="151"/>
      <c r="C179" s="151"/>
      <c r="D179" s="151"/>
      <c r="E179" s="151"/>
      <c r="F179" s="152"/>
      <c r="G179" s="151"/>
      <c r="H179" s="151"/>
      <c r="I179" s="153"/>
      <c r="J179" s="153"/>
      <c r="K179" s="153"/>
      <c r="L179" s="153"/>
      <c r="M179" s="151"/>
      <c r="N179" s="154"/>
      <c r="O179" s="151"/>
      <c r="P179" s="151"/>
      <c r="Q179" s="154"/>
      <c r="R179" s="151"/>
      <c r="S179" s="151"/>
      <c r="T179" s="151"/>
      <c r="U179" s="155"/>
      <c r="V179" s="154"/>
      <c r="W179" s="154"/>
      <c r="X179" s="151"/>
      <c r="Y179" s="154"/>
      <c r="Z179" s="154"/>
      <c r="AA179" s="154"/>
      <c r="AB179" s="154"/>
      <c r="AC179" s="154"/>
      <c r="AD179" s="154"/>
      <c r="AE179" s="154"/>
      <c r="AF179" s="154"/>
      <c r="AG179" s="154"/>
      <c r="AH179" s="154"/>
      <c r="AI179" s="154"/>
      <c r="AJ179" s="154"/>
      <c r="AK179" s="154"/>
      <c r="AL179" s="154"/>
      <c r="AM179" s="154"/>
      <c r="AN179" s="154"/>
      <c r="AO179" s="154"/>
      <c r="AP179" s="154"/>
      <c r="AQ179" s="154"/>
      <c r="AR179" s="154"/>
      <c r="AS179" s="154"/>
    </row>
    <row r="180" ht="15.75" customHeight="1">
      <c r="A180" s="104"/>
      <c r="B180" s="104" t="s">
        <v>950</v>
      </c>
      <c r="C180" s="104"/>
      <c r="D180" s="104" t="s">
        <v>951</v>
      </c>
      <c r="E180" s="104" t="s">
        <v>1618</v>
      </c>
      <c r="F180" s="102"/>
      <c r="G180" s="104"/>
      <c r="H180" s="104" t="s">
        <v>1618</v>
      </c>
      <c r="I180" s="140"/>
      <c r="J180" s="140" t="s">
        <v>1619</v>
      </c>
      <c r="K180" s="140"/>
      <c r="L180" s="140"/>
      <c r="M180" s="104"/>
      <c r="N180" s="142"/>
      <c r="O180" s="104"/>
      <c r="P180" s="104"/>
      <c r="Q180" s="142"/>
      <c r="R180" s="104"/>
      <c r="S180" s="104"/>
      <c r="T180" s="104"/>
      <c r="U180" s="103"/>
      <c r="V180" s="142"/>
      <c r="W180" s="142"/>
      <c r="X180" s="104"/>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row>
    <row r="181" ht="15.75" customHeight="1">
      <c r="A181" s="104"/>
      <c r="B181" s="104" t="s">
        <v>950</v>
      </c>
      <c r="C181" s="104"/>
      <c r="D181" s="104" t="s">
        <v>951</v>
      </c>
      <c r="E181" s="104" t="s">
        <v>1620</v>
      </c>
      <c r="F181" s="102"/>
      <c r="G181" s="104"/>
      <c r="H181" s="104" t="s">
        <v>1620</v>
      </c>
      <c r="I181" s="140"/>
      <c r="J181" s="140" t="s">
        <v>1621</v>
      </c>
      <c r="K181" s="140"/>
      <c r="L181" s="140"/>
      <c r="M181" s="104"/>
      <c r="N181" s="142"/>
      <c r="O181" s="104"/>
      <c r="P181" s="104"/>
      <c r="Q181" s="142"/>
      <c r="R181" s="104"/>
      <c r="S181" s="104"/>
      <c r="T181" s="104"/>
      <c r="U181" s="103"/>
      <c r="V181" s="142"/>
      <c r="W181" s="142"/>
      <c r="X181" s="104"/>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row>
    <row r="182" ht="15.75" customHeight="1">
      <c r="A182" s="104"/>
      <c r="B182" s="104" t="s">
        <v>950</v>
      </c>
      <c r="C182" s="104"/>
      <c r="D182" s="104" t="s">
        <v>951</v>
      </c>
      <c r="E182" s="104" t="s">
        <v>1622</v>
      </c>
      <c r="F182" s="102"/>
      <c r="G182" s="104"/>
      <c r="H182" s="104" t="s">
        <v>1622</v>
      </c>
      <c r="I182" s="140"/>
      <c r="J182" s="140" t="s">
        <v>1623</v>
      </c>
      <c r="K182" s="140"/>
      <c r="L182" s="140"/>
      <c r="M182" s="104"/>
      <c r="N182" s="142"/>
      <c r="O182" s="104"/>
      <c r="P182" s="104"/>
      <c r="Q182" s="142"/>
      <c r="R182" s="104"/>
      <c r="S182" s="104"/>
      <c r="T182" s="104"/>
      <c r="U182" s="103"/>
      <c r="V182" s="142"/>
      <c r="W182" s="142"/>
      <c r="X182" s="104"/>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row>
    <row r="183" ht="15.75" customHeight="1">
      <c r="A183" s="104"/>
      <c r="B183" s="104" t="s">
        <v>950</v>
      </c>
      <c r="C183" s="104"/>
      <c r="D183" s="104" t="s">
        <v>951</v>
      </c>
      <c r="E183" s="104" t="s">
        <v>1624</v>
      </c>
      <c r="F183" s="102"/>
      <c r="G183" s="104"/>
      <c r="H183" s="104" t="s">
        <v>1624</v>
      </c>
      <c r="I183" s="140"/>
      <c r="J183" s="140" t="s">
        <v>1625</v>
      </c>
      <c r="K183" s="140"/>
      <c r="L183" s="140"/>
      <c r="M183" s="104"/>
      <c r="N183" s="142"/>
      <c r="O183" s="104"/>
      <c r="P183" s="104"/>
      <c r="Q183" s="142"/>
      <c r="R183" s="104"/>
      <c r="S183" s="104"/>
      <c r="T183" s="104"/>
      <c r="U183" s="103"/>
      <c r="V183" s="142"/>
      <c r="W183" s="142"/>
      <c r="X183" s="104"/>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row>
    <row r="184" ht="15.75" customHeight="1">
      <c r="A184" s="104"/>
      <c r="B184" s="104" t="s">
        <v>950</v>
      </c>
      <c r="C184" s="104"/>
      <c r="D184" s="104" t="s">
        <v>951</v>
      </c>
      <c r="E184" s="104" t="s">
        <v>1626</v>
      </c>
      <c r="F184" s="102"/>
      <c r="G184" s="104"/>
      <c r="H184" s="104" t="s">
        <v>1626</v>
      </c>
      <c r="I184" s="140"/>
      <c r="J184" s="140" t="s">
        <v>1627</v>
      </c>
      <c r="K184" s="140"/>
      <c r="L184" s="140"/>
      <c r="M184" s="104"/>
      <c r="N184" s="142"/>
      <c r="O184" s="104"/>
      <c r="P184" s="104"/>
      <c r="Q184" s="142"/>
      <c r="R184" s="104"/>
      <c r="S184" s="104"/>
      <c r="T184" s="104"/>
      <c r="U184" s="103"/>
      <c r="V184" s="142"/>
      <c r="W184" s="142"/>
      <c r="X184" s="104"/>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row>
    <row r="185" ht="15.75" customHeight="1">
      <c r="A185" s="104"/>
      <c r="B185" s="104" t="s">
        <v>950</v>
      </c>
      <c r="C185" s="104"/>
      <c r="D185" s="104" t="s">
        <v>951</v>
      </c>
      <c r="E185" s="104"/>
      <c r="F185" s="104" t="s">
        <v>1628</v>
      </c>
      <c r="G185" s="104" t="str">
        <f t="shared" ref="G185:G188" si="78">O185&amp;"_"&amp;P185</f>
        <v>Methane_Recovery</v>
      </c>
      <c r="H185" s="104" t="str">
        <f t="shared" ref="H185:H188" si="79">if(G185="", "", F185&amp;"_"&amp;G185)</f>
        <v>BART51.1_Methane_Recovery</v>
      </c>
      <c r="I185" s="140"/>
      <c r="J185" s="140"/>
      <c r="K185" s="140" t="s">
        <v>1523</v>
      </c>
      <c r="L185" s="140"/>
      <c r="M185" s="104"/>
      <c r="N185" s="142"/>
      <c r="O185" s="104" t="s">
        <v>1519</v>
      </c>
      <c r="P185" s="104" t="s">
        <v>1520</v>
      </c>
      <c r="Q185" s="104"/>
      <c r="R185" s="104" t="str">
        <f t="shared" ref="R185:R188" si="80">O185&amp;" "&amp;P185</f>
        <v>Methane Recovery</v>
      </c>
      <c r="S185" s="104" t="s">
        <v>1521</v>
      </c>
      <c r="T185" s="104" t="str">
        <f t="shared" ref="T185:T188" si="81">S185&amp;" ("&amp;R185&amp;")"</f>
        <v>Methane Quantity (Methane Recovery)</v>
      </c>
      <c r="U185" s="103" t="s">
        <v>1075</v>
      </c>
      <c r="V185" s="142" t="s">
        <v>14</v>
      </c>
      <c r="W185" s="142"/>
      <c r="X185" s="104"/>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row>
    <row r="186" ht="15.75" customHeight="1">
      <c r="A186" s="140"/>
      <c r="B186" s="140" t="s">
        <v>950</v>
      </c>
      <c r="C186" s="140"/>
      <c r="D186" s="140" t="s">
        <v>951</v>
      </c>
      <c r="E186" s="104"/>
      <c r="F186" s="104" t="s">
        <v>1629</v>
      </c>
      <c r="G186" s="104" t="str">
        <f t="shared" si="78"/>
        <v>Methane_Recovery</v>
      </c>
      <c r="H186" s="104" t="str">
        <f t="shared" si="79"/>
        <v>BART051.2_Methane_Recovery</v>
      </c>
      <c r="I186" s="140"/>
      <c r="J186" s="140"/>
      <c r="K186" s="140" t="s">
        <v>1630</v>
      </c>
      <c r="L186" s="140"/>
      <c r="M186" s="104"/>
      <c r="N186" s="142"/>
      <c r="O186" s="104" t="s">
        <v>1519</v>
      </c>
      <c r="P186" s="104" t="s">
        <v>1520</v>
      </c>
      <c r="Q186" s="104"/>
      <c r="R186" s="104" t="str">
        <f t="shared" si="80"/>
        <v>Methane Recovery</v>
      </c>
      <c r="S186" s="104" t="s">
        <v>1521</v>
      </c>
      <c r="T186" s="104" t="str">
        <f t="shared" si="81"/>
        <v>Methane Quantity (Methane Recovery)</v>
      </c>
      <c r="U186" s="103" t="s">
        <v>1075</v>
      </c>
      <c r="V186" s="142" t="s">
        <v>14</v>
      </c>
      <c r="W186" s="142"/>
      <c r="X186" s="104"/>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row>
    <row r="187" ht="15.75" customHeight="1">
      <c r="A187" s="140"/>
      <c r="B187" s="140" t="s">
        <v>950</v>
      </c>
      <c r="C187" s="140"/>
      <c r="D187" s="140" t="s">
        <v>951</v>
      </c>
      <c r="E187" s="104"/>
      <c r="F187" s="104" t="s">
        <v>1631</v>
      </c>
      <c r="G187" s="104" t="str">
        <f t="shared" si="78"/>
        <v>Methane_Recovery</v>
      </c>
      <c r="H187" s="104" t="str">
        <f t="shared" si="79"/>
        <v>BART051.3_Methane_Recovery</v>
      </c>
      <c r="I187" s="140"/>
      <c r="J187" s="140"/>
      <c r="K187" s="140" t="s">
        <v>1632</v>
      </c>
      <c r="L187" s="140"/>
      <c r="M187" s="104"/>
      <c r="N187" s="142"/>
      <c r="O187" s="104" t="s">
        <v>1519</v>
      </c>
      <c r="P187" s="104" t="s">
        <v>1520</v>
      </c>
      <c r="Q187" s="104"/>
      <c r="R187" s="104" t="str">
        <f t="shared" si="80"/>
        <v>Methane Recovery</v>
      </c>
      <c r="S187" s="104" t="s">
        <v>1521</v>
      </c>
      <c r="T187" s="104" t="str">
        <f t="shared" si="81"/>
        <v>Methane Quantity (Methane Recovery)</v>
      </c>
      <c r="U187" s="103" t="s">
        <v>1075</v>
      </c>
      <c r="V187" s="142" t="s">
        <v>14</v>
      </c>
      <c r="W187" s="142"/>
      <c r="X187" s="104"/>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row>
    <row r="188" ht="15.75" customHeight="1">
      <c r="A188" s="140"/>
      <c r="B188" s="140" t="s">
        <v>950</v>
      </c>
      <c r="C188" s="140"/>
      <c r="D188" s="140" t="s">
        <v>951</v>
      </c>
      <c r="E188" s="104"/>
      <c r="F188" s="104" t="s">
        <v>1633</v>
      </c>
      <c r="G188" s="104" t="str">
        <f t="shared" si="78"/>
        <v>Methane_Recovery</v>
      </c>
      <c r="H188" s="104" t="str">
        <f t="shared" si="79"/>
        <v>BART051.4_Methane_Recovery</v>
      </c>
      <c r="I188" s="140"/>
      <c r="J188" s="140"/>
      <c r="K188" s="140" t="s">
        <v>1634</v>
      </c>
      <c r="L188" s="140"/>
      <c r="M188" s="104"/>
      <c r="N188" s="142"/>
      <c r="O188" s="104" t="s">
        <v>1519</v>
      </c>
      <c r="P188" s="104" t="s">
        <v>1520</v>
      </c>
      <c r="Q188" s="104"/>
      <c r="R188" s="104" t="str">
        <f t="shared" si="80"/>
        <v>Methane Recovery</v>
      </c>
      <c r="S188" s="104" t="s">
        <v>1521</v>
      </c>
      <c r="T188" s="104" t="str">
        <f t="shared" si="81"/>
        <v>Methane Quantity (Methane Recovery)</v>
      </c>
      <c r="U188" s="103" t="s">
        <v>1075</v>
      </c>
      <c r="V188" s="142" t="s">
        <v>14</v>
      </c>
      <c r="W188" s="142"/>
      <c r="X188" s="104"/>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row>
    <row r="189" ht="15.75" customHeight="1">
      <c r="A189" s="83"/>
      <c r="B189" s="83"/>
      <c r="C189" s="83"/>
      <c r="D189" s="83"/>
      <c r="E189" s="83"/>
      <c r="F189" s="83"/>
      <c r="G189" s="83"/>
      <c r="H189" s="83"/>
      <c r="I189" s="104"/>
      <c r="J189" s="37"/>
      <c r="K189" s="37"/>
      <c r="L189" s="37"/>
      <c r="M189" s="83"/>
      <c r="N189" s="142"/>
      <c r="O189" s="83"/>
      <c r="P189" s="83"/>
      <c r="Q189" s="84"/>
      <c r="R189" s="83"/>
      <c r="S189" s="83"/>
      <c r="T189" s="83"/>
      <c r="U189" s="156"/>
      <c r="V189" s="38"/>
      <c r="W189" s="38"/>
      <c r="X189" s="37"/>
      <c r="Y189" s="38"/>
      <c r="Z189" s="38"/>
      <c r="AA189" s="38"/>
      <c r="AB189" s="38"/>
      <c r="AC189" s="38"/>
      <c r="AD189" s="38"/>
      <c r="AE189" s="38"/>
      <c r="AF189" s="38"/>
      <c r="AG189" s="38"/>
      <c r="AH189" s="38"/>
      <c r="AI189" s="38"/>
      <c r="AJ189" s="38"/>
      <c r="AK189" s="38"/>
      <c r="AL189" s="38"/>
      <c r="AM189" s="38"/>
      <c r="AN189" s="38"/>
      <c r="AO189" s="38"/>
      <c r="AP189" s="38"/>
      <c r="AQ189" s="38"/>
      <c r="AR189" s="38"/>
      <c r="AS189" s="142"/>
    </row>
    <row r="190" ht="15.75" customHeight="1">
      <c r="A190" s="104"/>
      <c r="B190" s="104" t="s">
        <v>950</v>
      </c>
      <c r="C190" s="104"/>
      <c r="D190" s="104" t="s">
        <v>951</v>
      </c>
      <c r="E190" s="104"/>
      <c r="F190" s="104" t="s">
        <v>1635</v>
      </c>
      <c r="G190" s="104" t="s">
        <v>1636</v>
      </c>
      <c r="H190" s="104" t="str">
        <f t="shared" ref="H190:H194" si="82">if(G190="", "", F190&amp;"_"&amp;G190)</f>
        <v>BART029.a_Natural Gas_Consumption</v>
      </c>
      <c r="I190" s="140"/>
      <c r="J190" s="140" t="s">
        <v>1637</v>
      </c>
      <c r="K190" s="140"/>
      <c r="L190" s="140"/>
      <c r="M190" s="104"/>
      <c r="N190" s="142"/>
      <c r="O190" s="104" t="s">
        <v>1638</v>
      </c>
      <c r="P190" s="104" t="s">
        <v>970</v>
      </c>
      <c r="Q190" s="104"/>
      <c r="R190" s="104" t="str">
        <f t="shared" ref="R190:R194" si="83">O190&amp;" "&amp;P190</f>
        <v>Natural Gas Consumption</v>
      </c>
      <c r="S190" s="104" t="s">
        <v>1639</v>
      </c>
      <c r="T190" s="104" t="str">
        <f t="shared" ref="T190:T194" si="84">S190&amp;" ("&amp;R190&amp;")"</f>
        <v>Natrual Gas Flow Rate (Natural Gas Consumption)</v>
      </c>
      <c r="U190" s="103"/>
      <c r="V190" s="142" t="s">
        <v>15</v>
      </c>
      <c r="W190" s="142"/>
      <c r="X190" s="104"/>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row>
    <row r="191" ht="15.75" customHeight="1">
      <c r="A191" s="104"/>
      <c r="B191" s="104" t="s">
        <v>950</v>
      </c>
      <c r="C191" s="104"/>
      <c r="D191" s="104" t="s">
        <v>951</v>
      </c>
      <c r="E191" s="104"/>
      <c r="F191" s="104" t="s">
        <v>1640</v>
      </c>
      <c r="G191" s="104" t="s">
        <v>1641</v>
      </c>
      <c r="H191" s="104" t="str">
        <f t="shared" si="82"/>
        <v>BART029.b_Biogas_Consumption</v>
      </c>
      <c r="I191" s="140"/>
      <c r="J191" s="140" t="s">
        <v>1642</v>
      </c>
      <c r="K191" s="140"/>
      <c r="L191" s="140"/>
      <c r="M191" s="104"/>
      <c r="N191" s="142"/>
      <c r="O191" s="104" t="s">
        <v>1643</v>
      </c>
      <c r="P191" s="104" t="s">
        <v>970</v>
      </c>
      <c r="Q191" s="104"/>
      <c r="R191" s="104" t="str">
        <f t="shared" si="83"/>
        <v>Biogas Consumption</v>
      </c>
      <c r="S191" s="104" t="s">
        <v>1644</v>
      </c>
      <c r="T191" s="104" t="str">
        <f t="shared" si="84"/>
        <v>Biogas Flow Rate (Biogas Consumption)</v>
      </c>
      <c r="U191" s="103"/>
      <c r="V191" s="142" t="s">
        <v>15</v>
      </c>
      <c r="W191" s="142" t="s">
        <v>1645</v>
      </c>
      <c r="X191" s="104" t="s">
        <v>1646</v>
      </c>
      <c r="Y191" s="142" t="s">
        <v>948</v>
      </c>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row>
    <row r="192" ht="15.75" customHeight="1">
      <c r="A192" s="104"/>
      <c r="B192" s="104" t="s">
        <v>950</v>
      </c>
      <c r="C192" s="104"/>
      <c r="D192" s="104" t="s">
        <v>951</v>
      </c>
      <c r="E192" s="104"/>
      <c r="F192" s="104" t="s">
        <v>1647</v>
      </c>
      <c r="G192" s="104" t="s">
        <v>1648</v>
      </c>
      <c r="H192" s="104" t="str">
        <f t="shared" si="82"/>
        <v>BART029.c_Liquid Biomass_Consumption</v>
      </c>
      <c r="I192" s="140"/>
      <c r="J192" s="140" t="s">
        <v>1649</v>
      </c>
      <c r="K192" s="140"/>
      <c r="L192" s="140"/>
      <c r="M192" s="104"/>
      <c r="N192" s="142"/>
      <c r="O192" s="104" t="s">
        <v>1650</v>
      </c>
      <c r="P192" s="104" t="s">
        <v>970</v>
      </c>
      <c r="Q192" s="104"/>
      <c r="R192" s="104" t="str">
        <f t="shared" si="83"/>
        <v>Liquid Biomass Consumption</v>
      </c>
      <c r="S192" s="104" t="s">
        <v>1651</v>
      </c>
      <c r="T192" s="104" t="str">
        <f t="shared" si="84"/>
        <v>Liquid Biomass Flow Rate (Liquid Biomass Consumption)</v>
      </c>
      <c r="U192" s="103"/>
      <c r="V192" s="142" t="s">
        <v>15</v>
      </c>
      <c r="W192" s="104" t="s">
        <v>1652</v>
      </c>
      <c r="X192" s="104" t="s">
        <v>1653</v>
      </c>
      <c r="Y192" s="142" t="s">
        <v>948</v>
      </c>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row>
    <row r="193" ht="15.75" customHeight="1">
      <c r="A193" s="104"/>
      <c r="B193" s="104" t="s">
        <v>950</v>
      </c>
      <c r="C193" s="104"/>
      <c r="D193" s="104" t="s">
        <v>951</v>
      </c>
      <c r="E193" s="104"/>
      <c r="F193" s="104" t="s">
        <v>1654</v>
      </c>
      <c r="G193" s="104" t="s">
        <v>1655</v>
      </c>
      <c r="H193" s="104" t="str">
        <f t="shared" si="82"/>
        <v>BART029.d_Solid Biomass_Consumption</v>
      </c>
      <c r="I193" s="140"/>
      <c r="J193" s="140" t="s">
        <v>1656</v>
      </c>
      <c r="K193" s="140"/>
      <c r="L193" s="140"/>
      <c r="M193" s="104"/>
      <c r="N193" s="142"/>
      <c r="O193" s="104" t="s">
        <v>1657</v>
      </c>
      <c r="P193" s="104" t="s">
        <v>970</v>
      </c>
      <c r="Q193" s="104"/>
      <c r="R193" s="104" t="str">
        <f t="shared" si="83"/>
        <v>Solid Biomass Consumption</v>
      </c>
      <c r="S193" s="104" t="s">
        <v>1658</v>
      </c>
      <c r="T193" s="104" t="str">
        <f t="shared" si="84"/>
        <v>Solid Biomass Flow Rate (Solid Biomass Consumption)</v>
      </c>
      <c r="U193" s="103"/>
      <c r="V193" s="142" t="s">
        <v>15</v>
      </c>
      <c r="W193" s="104" t="s">
        <v>1659</v>
      </c>
      <c r="X193" s="104" t="s">
        <v>1660</v>
      </c>
      <c r="Y193" s="142" t="s">
        <v>948</v>
      </c>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row>
    <row r="194" ht="15.75" customHeight="1">
      <c r="A194" s="104"/>
      <c r="B194" s="104" t="s">
        <v>950</v>
      </c>
      <c r="C194" s="104"/>
      <c r="D194" s="104" t="s">
        <v>951</v>
      </c>
      <c r="E194" s="104"/>
      <c r="F194" s="104" t="s">
        <v>1661</v>
      </c>
      <c r="G194" s="104" t="s">
        <v>968</v>
      </c>
      <c r="H194" s="104" t="str">
        <f t="shared" si="82"/>
        <v>BART030.a_Fuel_Consumption</v>
      </c>
      <c r="I194" s="140"/>
      <c r="J194" s="140" t="s">
        <v>1662</v>
      </c>
      <c r="K194" s="140"/>
      <c r="L194" s="140"/>
      <c r="M194" s="104"/>
      <c r="N194" s="142"/>
      <c r="O194" s="104" t="s">
        <v>1643</v>
      </c>
      <c r="P194" s="104" t="s">
        <v>970</v>
      </c>
      <c r="Q194" s="104"/>
      <c r="R194" s="104" t="str">
        <f t="shared" si="83"/>
        <v>Biogas Consumption</v>
      </c>
      <c r="S194" s="104" t="s">
        <v>1663</v>
      </c>
      <c r="T194" s="104" t="str">
        <f t="shared" si="84"/>
        <v>Biogas Percent Composition (Biogas Consumption)</v>
      </c>
      <c r="U194" s="103"/>
      <c r="V194" s="142" t="s">
        <v>15</v>
      </c>
      <c r="W194" s="142" t="s">
        <v>1645</v>
      </c>
      <c r="X194" s="104" t="s">
        <v>1646</v>
      </c>
      <c r="Y194" s="142" t="s">
        <v>948</v>
      </c>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row>
    <row r="195" ht="15.75" customHeight="1">
      <c r="A195" s="83"/>
      <c r="B195" s="83"/>
      <c r="C195" s="83"/>
      <c r="D195" s="83"/>
      <c r="E195" s="83"/>
      <c r="F195" s="83"/>
      <c r="G195" s="83"/>
      <c r="H195" s="83"/>
      <c r="I195" s="104"/>
      <c r="J195" s="37"/>
      <c r="K195" s="37"/>
      <c r="L195" s="37"/>
      <c r="M195" s="83"/>
      <c r="N195" s="142"/>
      <c r="O195" s="83"/>
      <c r="P195" s="83"/>
      <c r="Q195" s="84"/>
      <c r="R195" s="83"/>
      <c r="S195" s="83"/>
      <c r="T195" s="83"/>
      <c r="U195" s="156"/>
      <c r="V195" s="38"/>
      <c r="W195" s="38"/>
      <c r="X195" s="37"/>
      <c r="Y195" s="38"/>
      <c r="Z195" s="38"/>
      <c r="AA195" s="38"/>
      <c r="AB195" s="38"/>
      <c r="AC195" s="38"/>
      <c r="AD195" s="38"/>
      <c r="AE195" s="38"/>
      <c r="AF195" s="38"/>
      <c r="AG195" s="38"/>
      <c r="AH195" s="38"/>
      <c r="AI195" s="38"/>
      <c r="AJ195" s="38"/>
      <c r="AK195" s="38"/>
      <c r="AL195" s="38"/>
      <c r="AM195" s="38"/>
      <c r="AN195" s="38"/>
      <c r="AO195" s="38"/>
      <c r="AP195" s="38"/>
      <c r="AQ195" s="38"/>
      <c r="AR195" s="38"/>
      <c r="AS195" s="142"/>
    </row>
    <row r="196" ht="15.75" customHeight="1">
      <c r="A196" s="83"/>
      <c r="B196" s="83"/>
      <c r="C196" s="83"/>
      <c r="D196" s="83"/>
      <c r="E196" s="83"/>
      <c r="F196" s="83"/>
      <c r="G196" s="83"/>
      <c r="H196" s="83"/>
      <c r="I196" s="104"/>
      <c r="J196" s="37"/>
      <c r="K196" s="37"/>
      <c r="L196" s="37"/>
      <c r="M196" s="83"/>
      <c r="N196" s="142"/>
      <c r="O196" s="83"/>
      <c r="P196" s="83"/>
      <c r="Q196" s="84"/>
      <c r="R196" s="83"/>
      <c r="S196" s="83"/>
      <c r="T196" s="83"/>
      <c r="U196" s="156"/>
      <c r="V196" s="38"/>
      <c r="W196" s="38"/>
      <c r="X196" s="37"/>
      <c r="Y196" s="38"/>
      <c r="Z196" s="38"/>
      <c r="AA196" s="38"/>
      <c r="AB196" s="38"/>
      <c r="AC196" s="38"/>
      <c r="AD196" s="38"/>
      <c r="AE196" s="38"/>
      <c r="AF196" s="38"/>
      <c r="AG196" s="38"/>
      <c r="AH196" s="38"/>
      <c r="AI196" s="38"/>
      <c r="AJ196" s="38"/>
      <c r="AK196" s="38"/>
      <c r="AL196" s="38"/>
      <c r="AM196" s="38"/>
      <c r="AN196" s="38"/>
      <c r="AO196" s="38"/>
      <c r="AP196" s="38"/>
      <c r="AQ196" s="38"/>
      <c r="AR196" s="38"/>
      <c r="AS196" s="142"/>
    </row>
    <row r="197" ht="15.75" customHeight="1">
      <c r="A197" s="83"/>
      <c r="B197" s="83"/>
      <c r="C197" s="83"/>
      <c r="D197" s="83"/>
      <c r="E197" s="83"/>
      <c r="F197" s="83"/>
      <c r="G197" s="83"/>
      <c r="H197" s="83"/>
      <c r="I197" s="104"/>
      <c r="J197" s="37"/>
      <c r="K197" s="37"/>
      <c r="L197" s="37"/>
      <c r="M197" s="83"/>
      <c r="N197" s="142"/>
      <c r="O197" s="83"/>
      <c r="P197" s="83"/>
      <c r="Q197" s="84"/>
      <c r="R197" s="83"/>
      <c r="S197" s="83"/>
      <c r="T197" s="83"/>
      <c r="U197" s="156"/>
      <c r="V197" s="38"/>
      <c r="W197" s="38"/>
      <c r="X197" s="37"/>
      <c r="Y197" s="38"/>
      <c r="Z197" s="38"/>
      <c r="AA197" s="38"/>
      <c r="AB197" s="38"/>
      <c r="AC197" s="38"/>
      <c r="AD197" s="38"/>
      <c r="AE197" s="38"/>
      <c r="AF197" s="38"/>
      <c r="AG197" s="38"/>
      <c r="AH197" s="38"/>
      <c r="AI197" s="38"/>
      <c r="AJ197" s="38"/>
      <c r="AK197" s="38"/>
      <c r="AL197" s="38"/>
      <c r="AM197" s="38"/>
      <c r="AN197" s="38"/>
      <c r="AO197" s="38"/>
      <c r="AP197" s="38"/>
      <c r="AQ197" s="38"/>
      <c r="AR197" s="38"/>
      <c r="AS197" s="142"/>
    </row>
    <row r="198" ht="15.75" customHeight="1">
      <c r="A198" s="83"/>
      <c r="B198" s="83"/>
      <c r="C198" s="83"/>
      <c r="D198" s="83"/>
      <c r="E198" s="83"/>
      <c r="F198" s="83"/>
      <c r="G198" s="83"/>
      <c r="H198" s="83"/>
      <c r="I198" s="104"/>
      <c r="J198" s="37"/>
      <c r="K198" s="37"/>
      <c r="L198" s="37"/>
      <c r="M198" s="83"/>
      <c r="N198" s="142"/>
      <c r="O198" s="83"/>
      <c r="P198" s="83"/>
      <c r="Q198" s="84"/>
      <c r="R198" s="83"/>
      <c r="S198" s="83"/>
      <c r="T198" s="83"/>
      <c r="U198" s="156"/>
      <c r="V198" s="38"/>
      <c r="W198" s="38"/>
      <c r="X198" s="37"/>
      <c r="Y198" s="38"/>
      <c r="Z198" s="38"/>
      <c r="AA198" s="38"/>
      <c r="AB198" s="38"/>
      <c r="AC198" s="38"/>
      <c r="AD198" s="38"/>
      <c r="AE198" s="38"/>
      <c r="AF198" s="38"/>
      <c r="AG198" s="38"/>
      <c r="AH198" s="38"/>
      <c r="AI198" s="38"/>
      <c r="AJ198" s="38"/>
      <c r="AK198" s="38"/>
      <c r="AL198" s="38"/>
      <c r="AM198" s="38"/>
      <c r="AN198" s="38"/>
      <c r="AO198" s="38"/>
      <c r="AP198" s="38"/>
      <c r="AQ198" s="38"/>
      <c r="AR198" s="38"/>
      <c r="AS198" s="142"/>
    </row>
    <row r="199" ht="15.75" customHeight="1">
      <c r="A199" s="83"/>
      <c r="B199" s="83"/>
      <c r="C199" s="83"/>
      <c r="D199" s="83"/>
      <c r="E199" s="83"/>
      <c r="F199" s="83"/>
      <c r="G199" s="83"/>
      <c r="H199" s="83"/>
      <c r="I199" s="104"/>
      <c r="J199" s="37"/>
      <c r="K199" s="37"/>
      <c r="L199" s="37"/>
      <c r="M199" s="83"/>
      <c r="N199" s="142"/>
      <c r="O199" s="83"/>
      <c r="P199" s="83"/>
      <c r="Q199" s="84"/>
      <c r="R199" s="83"/>
      <c r="S199" s="83"/>
      <c r="T199" s="83"/>
      <c r="U199" s="156"/>
      <c r="V199" s="38"/>
      <c r="W199" s="38"/>
      <c r="X199" s="37"/>
      <c r="Y199" s="38"/>
      <c r="Z199" s="38"/>
      <c r="AA199" s="38"/>
      <c r="AB199" s="38"/>
      <c r="AC199" s="38"/>
      <c r="AD199" s="38"/>
      <c r="AE199" s="38"/>
      <c r="AF199" s="38"/>
      <c r="AG199" s="38"/>
      <c r="AH199" s="38"/>
      <c r="AI199" s="38"/>
      <c r="AJ199" s="38"/>
      <c r="AK199" s="38"/>
      <c r="AL199" s="38"/>
      <c r="AM199" s="38"/>
      <c r="AN199" s="38"/>
      <c r="AO199" s="38"/>
      <c r="AP199" s="38"/>
      <c r="AQ199" s="38"/>
      <c r="AR199" s="38"/>
      <c r="AS199" s="142"/>
    </row>
    <row r="200" ht="15.75" customHeight="1">
      <c r="A200" s="83"/>
      <c r="B200" s="83"/>
      <c r="C200" s="83"/>
      <c r="D200" s="83"/>
      <c r="E200" s="83"/>
      <c r="F200" s="83"/>
      <c r="G200" s="83"/>
      <c r="H200" s="83"/>
      <c r="I200" s="104"/>
      <c r="J200" s="37"/>
      <c r="K200" s="37"/>
      <c r="L200" s="37"/>
      <c r="M200" s="83"/>
      <c r="N200" s="142"/>
      <c r="O200" s="83"/>
      <c r="P200" s="83"/>
      <c r="Q200" s="84"/>
      <c r="R200" s="83"/>
      <c r="S200" s="83"/>
      <c r="T200" s="83"/>
      <c r="U200" s="156"/>
      <c r="V200" s="38"/>
      <c r="W200" s="38"/>
      <c r="X200" s="37"/>
      <c r="Y200" s="38"/>
      <c r="Z200" s="38"/>
      <c r="AA200" s="38"/>
      <c r="AB200" s="38"/>
      <c r="AC200" s="38"/>
      <c r="AD200" s="38"/>
      <c r="AE200" s="38"/>
      <c r="AF200" s="38"/>
      <c r="AG200" s="38"/>
      <c r="AH200" s="38"/>
      <c r="AI200" s="38"/>
      <c r="AJ200" s="38"/>
      <c r="AK200" s="38"/>
      <c r="AL200" s="38"/>
      <c r="AM200" s="38"/>
      <c r="AN200" s="38"/>
      <c r="AO200" s="38"/>
      <c r="AP200" s="38"/>
      <c r="AQ200" s="38"/>
      <c r="AR200" s="38"/>
      <c r="AS200" s="142"/>
    </row>
    <row r="201" ht="15.75" customHeight="1">
      <c r="A201" s="83"/>
      <c r="B201" s="83"/>
      <c r="C201" s="83"/>
      <c r="D201" s="83"/>
      <c r="E201" s="83"/>
      <c r="F201" s="83"/>
      <c r="G201" s="83"/>
      <c r="H201" s="83"/>
      <c r="I201" s="104"/>
      <c r="J201" s="37"/>
      <c r="K201" s="37"/>
      <c r="L201" s="37"/>
      <c r="M201" s="83"/>
      <c r="N201" s="142"/>
      <c r="O201" s="83"/>
      <c r="P201" s="83"/>
      <c r="Q201" s="84"/>
      <c r="R201" s="83"/>
      <c r="S201" s="83"/>
      <c r="T201" s="83"/>
      <c r="U201" s="156"/>
      <c r="V201" s="38"/>
      <c r="W201" s="38"/>
      <c r="X201" s="37"/>
      <c r="Y201" s="38"/>
      <c r="Z201" s="38"/>
      <c r="AA201" s="38"/>
      <c r="AB201" s="38"/>
      <c r="AC201" s="38"/>
      <c r="AD201" s="38"/>
      <c r="AE201" s="38"/>
      <c r="AF201" s="38"/>
      <c r="AG201" s="38"/>
      <c r="AH201" s="38"/>
      <c r="AI201" s="38"/>
      <c r="AJ201" s="38"/>
      <c r="AK201" s="38"/>
      <c r="AL201" s="38"/>
      <c r="AM201" s="38"/>
      <c r="AN201" s="38"/>
      <c r="AO201" s="38"/>
      <c r="AP201" s="38"/>
      <c r="AQ201" s="38"/>
      <c r="AR201" s="38"/>
      <c r="AS201" s="142"/>
    </row>
    <row r="202" ht="15.75" customHeight="1">
      <c r="A202" s="83"/>
      <c r="B202" s="83"/>
      <c r="C202" s="83"/>
      <c r="D202" s="83"/>
      <c r="E202" s="83"/>
      <c r="F202" s="83"/>
      <c r="G202" s="83"/>
      <c r="H202" s="83"/>
      <c r="I202" s="104"/>
      <c r="J202" s="37"/>
      <c r="K202" s="37"/>
      <c r="L202" s="37"/>
      <c r="M202" s="83"/>
      <c r="N202" s="142"/>
      <c r="O202" s="83"/>
      <c r="P202" s="83"/>
      <c r="Q202" s="84"/>
      <c r="R202" s="83"/>
      <c r="S202" s="83"/>
      <c r="T202" s="83"/>
      <c r="U202" s="156"/>
      <c r="V202" s="38"/>
      <c r="W202" s="38"/>
      <c r="X202" s="37"/>
      <c r="Y202" s="38"/>
      <c r="Z202" s="38"/>
      <c r="AA202" s="38"/>
      <c r="AB202" s="38"/>
      <c r="AC202" s="38"/>
      <c r="AD202" s="38"/>
      <c r="AE202" s="38"/>
      <c r="AF202" s="38"/>
      <c r="AG202" s="38"/>
      <c r="AH202" s="38"/>
      <c r="AI202" s="38"/>
      <c r="AJ202" s="38"/>
      <c r="AK202" s="38"/>
      <c r="AL202" s="38"/>
      <c r="AM202" s="38"/>
      <c r="AN202" s="38"/>
      <c r="AO202" s="38"/>
      <c r="AP202" s="38"/>
      <c r="AQ202" s="38"/>
      <c r="AR202" s="38"/>
      <c r="AS202" s="142"/>
    </row>
    <row r="203" ht="15.75" customHeight="1">
      <c r="A203" s="83"/>
      <c r="B203" s="83"/>
      <c r="C203" s="83"/>
      <c r="D203" s="83"/>
      <c r="E203" s="83"/>
      <c r="F203" s="83"/>
      <c r="G203" s="83"/>
      <c r="H203" s="83"/>
      <c r="I203" s="104"/>
      <c r="J203" s="37"/>
      <c r="K203" s="37"/>
      <c r="L203" s="37"/>
      <c r="M203" s="83"/>
      <c r="N203" s="142"/>
      <c r="O203" s="83"/>
      <c r="P203" s="83"/>
      <c r="Q203" s="84"/>
      <c r="R203" s="83"/>
      <c r="S203" s="83"/>
      <c r="T203" s="83"/>
      <c r="U203" s="156"/>
      <c r="V203" s="38"/>
      <c r="W203" s="38"/>
      <c r="X203" s="37"/>
      <c r="Y203" s="38"/>
      <c r="Z203" s="38"/>
      <c r="AA203" s="38"/>
      <c r="AB203" s="38"/>
      <c r="AC203" s="38"/>
      <c r="AD203" s="38"/>
      <c r="AE203" s="38"/>
      <c r="AF203" s="38"/>
      <c r="AG203" s="38"/>
      <c r="AH203" s="38"/>
      <c r="AI203" s="38"/>
      <c r="AJ203" s="38"/>
      <c r="AK203" s="38"/>
      <c r="AL203" s="38"/>
      <c r="AM203" s="38"/>
      <c r="AN203" s="38"/>
      <c r="AO203" s="38"/>
      <c r="AP203" s="38"/>
      <c r="AQ203" s="38"/>
      <c r="AR203" s="38"/>
      <c r="AS203" s="142"/>
    </row>
    <row r="204" ht="15.75" customHeight="1">
      <c r="A204" s="83"/>
      <c r="B204" s="83"/>
      <c r="C204" s="83"/>
      <c r="D204" s="83"/>
      <c r="E204" s="83"/>
      <c r="F204" s="83"/>
      <c r="G204" s="83"/>
      <c r="H204" s="83"/>
      <c r="I204" s="104"/>
      <c r="J204" s="37"/>
      <c r="K204" s="37"/>
      <c r="L204" s="37"/>
      <c r="M204" s="83"/>
      <c r="N204" s="142"/>
      <c r="O204" s="83"/>
      <c r="P204" s="83"/>
      <c r="Q204" s="84"/>
      <c r="R204" s="83"/>
      <c r="S204" s="83"/>
      <c r="T204" s="83"/>
      <c r="U204" s="156"/>
      <c r="V204" s="38"/>
      <c r="W204" s="38"/>
      <c r="X204" s="37"/>
      <c r="Y204" s="38"/>
      <c r="Z204" s="38"/>
      <c r="AA204" s="38"/>
      <c r="AB204" s="38"/>
      <c r="AC204" s="38"/>
      <c r="AD204" s="38"/>
      <c r="AE204" s="38"/>
      <c r="AF204" s="38"/>
      <c r="AG204" s="38"/>
      <c r="AH204" s="38"/>
      <c r="AI204" s="38"/>
      <c r="AJ204" s="38"/>
      <c r="AK204" s="38"/>
      <c r="AL204" s="38"/>
      <c r="AM204" s="38"/>
      <c r="AN204" s="38"/>
      <c r="AO204" s="38"/>
      <c r="AP204" s="38"/>
      <c r="AQ204" s="38"/>
      <c r="AR204" s="38"/>
      <c r="AS204" s="142"/>
    </row>
    <row r="205" ht="15.75" customHeight="1">
      <c r="A205" s="83"/>
      <c r="B205" s="83"/>
      <c r="C205" s="83"/>
      <c r="D205" s="83"/>
      <c r="E205" s="83"/>
      <c r="F205" s="83"/>
      <c r="G205" s="83"/>
      <c r="H205" s="83"/>
      <c r="I205" s="104"/>
      <c r="J205" s="37"/>
      <c r="K205" s="37"/>
      <c r="L205" s="37"/>
      <c r="M205" s="83"/>
      <c r="N205" s="142"/>
      <c r="O205" s="83"/>
      <c r="P205" s="83"/>
      <c r="Q205" s="84"/>
      <c r="R205" s="83"/>
      <c r="S205" s="83"/>
      <c r="T205" s="83"/>
      <c r="U205" s="156"/>
      <c r="V205" s="38"/>
      <c r="W205" s="38"/>
      <c r="X205" s="37"/>
      <c r="Y205" s="38"/>
      <c r="Z205" s="38"/>
      <c r="AA205" s="38"/>
      <c r="AB205" s="38"/>
      <c r="AC205" s="38"/>
      <c r="AD205" s="38"/>
      <c r="AE205" s="38"/>
      <c r="AF205" s="38"/>
      <c r="AG205" s="38"/>
      <c r="AH205" s="38"/>
      <c r="AI205" s="38"/>
      <c r="AJ205" s="38"/>
      <c r="AK205" s="38"/>
      <c r="AL205" s="38"/>
      <c r="AM205" s="38"/>
      <c r="AN205" s="38"/>
      <c r="AO205" s="38"/>
      <c r="AP205" s="38"/>
      <c r="AQ205" s="38"/>
      <c r="AR205" s="38"/>
      <c r="AS205" s="142"/>
    </row>
    <row r="206" ht="15.75" customHeight="1">
      <c r="A206" s="83"/>
      <c r="B206" s="83"/>
      <c r="C206" s="83"/>
      <c r="D206" s="83"/>
      <c r="E206" s="83"/>
      <c r="F206" s="83"/>
      <c r="G206" s="83"/>
      <c r="H206" s="83"/>
      <c r="I206" s="104"/>
      <c r="J206" s="37"/>
      <c r="K206" s="37"/>
      <c r="L206" s="37"/>
      <c r="M206" s="83"/>
      <c r="N206" s="142"/>
      <c r="O206" s="83"/>
      <c r="P206" s="83"/>
      <c r="Q206" s="84"/>
      <c r="R206" s="83"/>
      <c r="S206" s="83"/>
      <c r="T206" s="83"/>
      <c r="U206" s="156"/>
      <c r="V206" s="38"/>
      <c r="W206" s="38"/>
      <c r="X206" s="37"/>
      <c r="Y206" s="38"/>
      <c r="Z206" s="38"/>
      <c r="AA206" s="38"/>
      <c r="AB206" s="38"/>
      <c r="AC206" s="38"/>
      <c r="AD206" s="38"/>
      <c r="AE206" s="38"/>
      <c r="AF206" s="38"/>
      <c r="AG206" s="38"/>
      <c r="AH206" s="38"/>
      <c r="AI206" s="38"/>
      <c r="AJ206" s="38"/>
      <c r="AK206" s="38"/>
      <c r="AL206" s="38"/>
      <c r="AM206" s="38"/>
      <c r="AN206" s="38"/>
      <c r="AO206" s="38"/>
      <c r="AP206" s="38"/>
      <c r="AQ206" s="38"/>
      <c r="AR206" s="38"/>
      <c r="AS206" s="142"/>
    </row>
    <row r="207" ht="15.75" customHeight="1">
      <c r="A207" s="83"/>
      <c r="B207" s="83"/>
      <c r="C207" s="83"/>
      <c r="D207" s="83"/>
      <c r="E207" s="83"/>
      <c r="F207" s="83"/>
      <c r="G207" s="83"/>
      <c r="H207" s="83"/>
      <c r="I207" s="104"/>
      <c r="J207" s="37"/>
      <c r="K207" s="37"/>
      <c r="L207" s="37"/>
      <c r="M207" s="83"/>
      <c r="N207" s="142"/>
      <c r="O207" s="83"/>
      <c r="P207" s="83"/>
      <c r="Q207" s="84"/>
      <c r="R207" s="83"/>
      <c r="S207" s="83"/>
      <c r="T207" s="83"/>
      <c r="U207" s="156"/>
      <c r="V207" s="38"/>
      <c r="W207" s="38"/>
      <c r="X207" s="37"/>
      <c r="Y207" s="38"/>
      <c r="Z207" s="38"/>
      <c r="AA207" s="38"/>
      <c r="AB207" s="38"/>
      <c r="AC207" s="38"/>
      <c r="AD207" s="38"/>
      <c r="AE207" s="38"/>
      <c r="AF207" s="38"/>
      <c r="AG207" s="38"/>
      <c r="AH207" s="38"/>
      <c r="AI207" s="38"/>
      <c r="AJ207" s="38"/>
      <c r="AK207" s="38"/>
      <c r="AL207" s="38"/>
      <c r="AM207" s="38"/>
      <c r="AN207" s="38"/>
      <c r="AO207" s="38"/>
      <c r="AP207" s="38"/>
      <c r="AQ207" s="38"/>
      <c r="AR207" s="38"/>
      <c r="AS207" s="142"/>
    </row>
    <row r="208" ht="15.75" customHeight="1">
      <c r="A208" s="83"/>
      <c r="B208" s="83"/>
      <c r="C208" s="83"/>
      <c r="D208" s="83"/>
      <c r="E208" s="83"/>
      <c r="F208" s="83"/>
      <c r="G208" s="83"/>
      <c r="H208" s="83"/>
      <c r="I208" s="104"/>
      <c r="J208" s="37"/>
      <c r="K208" s="37"/>
      <c r="L208" s="37"/>
      <c r="M208" s="83"/>
      <c r="N208" s="142"/>
      <c r="O208" s="83"/>
      <c r="P208" s="83"/>
      <c r="Q208" s="84"/>
      <c r="R208" s="83"/>
      <c r="S208" s="83"/>
      <c r="T208" s="83"/>
      <c r="U208" s="156"/>
      <c r="V208" s="38"/>
      <c r="W208" s="38"/>
      <c r="X208" s="37"/>
      <c r="Y208" s="38"/>
      <c r="Z208" s="38"/>
      <c r="AA208" s="38"/>
      <c r="AB208" s="38"/>
      <c r="AC208" s="38"/>
      <c r="AD208" s="38"/>
      <c r="AE208" s="38"/>
      <c r="AF208" s="38"/>
      <c r="AG208" s="38"/>
      <c r="AH208" s="38"/>
      <c r="AI208" s="38"/>
      <c r="AJ208" s="38"/>
      <c r="AK208" s="38"/>
      <c r="AL208" s="38"/>
      <c r="AM208" s="38"/>
      <c r="AN208" s="38"/>
      <c r="AO208" s="38"/>
      <c r="AP208" s="38"/>
      <c r="AQ208" s="38"/>
      <c r="AR208" s="38"/>
      <c r="AS208" s="142"/>
    </row>
    <row r="209" ht="15.75" customHeight="1">
      <c r="A209" s="83"/>
      <c r="B209" s="83"/>
      <c r="C209" s="83"/>
      <c r="D209" s="83"/>
      <c r="E209" s="83"/>
      <c r="F209" s="83"/>
      <c r="G209" s="83"/>
      <c r="H209" s="83"/>
      <c r="I209" s="104"/>
      <c r="J209" s="37"/>
      <c r="K209" s="37"/>
      <c r="L209" s="37"/>
      <c r="M209" s="83"/>
      <c r="N209" s="142"/>
      <c r="O209" s="83"/>
      <c r="P209" s="83"/>
      <c r="Q209" s="84"/>
      <c r="R209" s="83"/>
      <c r="S209" s="83"/>
      <c r="T209" s="83"/>
      <c r="U209" s="156"/>
      <c r="V209" s="38"/>
      <c r="W209" s="38"/>
      <c r="X209" s="37"/>
      <c r="Y209" s="38"/>
      <c r="Z209" s="38"/>
      <c r="AA209" s="38"/>
      <c r="AB209" s="38"/>
      <c r="AC209" s="38"/>
      <c r="AD209" s="38"/>
      <c r="AE209" s="38"/>
      <c r="AF209" s="38"/>
      <c r="AG209" s="38"/>
      <c r="AH209" s="38"/>
      <c r="AI209" s="38"/>
      <c r="AJ209" s="38"/>
      <c r="AK209" s="38"/>
      <c r="AL209" s="38"/>
      <c r="AM209" s="38"/>
      <c r="AN209" s="38"/>
      <c r="AO209" s="38"/>
      <c r="AP209" s="38"/>
      <c r="AQ209" s="38"/>
      <c r="AR209" s="38"/>
      <c r="AS209" s="142"/>
    </row>
    <row r="210" ht="15.75" customHeight="1">
      <c r="A210" s="83"/>
      <c r="B210" s="83"/>
      <c r="C210" s="83"/>
      <c r="D210" s="83"/>
      <c r="E210" s="83"/>
      <c r="F210" s="83"/>
      <c r="G210" s="83"/>
      <c r="H210" s="83"/>
      <c r="I210" s="104"/>
      <c r="J210" s="37"/>
      <c r="K210" s="37"/>
      <c r="L210" s="37"/>
      <c r="M210" s="83"/>
      <c r="N210" s="142"/>
      <c r="O210" s="83"/>
      <c r="P210" s="83"/>
      <c r="Q210" s="84"/>
      <c r="R210" s="83"/>
      <c r="S210" s="83"/>
      <c r="T210" s="83"/>
      <c r="U210" s="156"/>
      <c r="V210" s="38"/>
      <c r="W210" s="38"/>
      <c r="X210" s="37"/>
      <c r="Y210" s="38"/>
      <c r="Z210" s="38"/>
      <c r="AA210" s="38"/>
      <c r="AB210" s="38"/>
      <c r="AC210" s="38"/>
      <c r="AD210" s="38"/>
      <c r="AE210" s="38"/>
      <c r="AF210" s="38"/>
      <c r="AG210" s="38"/>
      <c r="AH210" s="38"/>
      <c r="AI210" s="38"/>
      <c r="AJ210" s="38"/>
      <c r="AK210" s="38"/>
      <c r="AL210" s="38"/>
      <c r="AM210" s="38"/>
      <c r="AN210" s="38"/>
      <c r="AO210" s="38"/>
      <c r="AP210" s="38"/>
      <c r="AQ210" s="38"/>
      <c r="AR210" s="38"/>
      <c r="AS210" s="142"/>
    </row>
    <row r="211" ht="15.75" customHeight="1">
      <c r="A211" s="83"/>
      <c r="B211" s="83"/>
      <c r="C211" s="83"/>
      <c r="D211" s="83"/>
      <c r="E211" s="83"/>
      <c r="F211" s="83"/>
      <c r="G211" s="83"/>
      <c r="H211" s="83"/>
      <c r="I211" s="104"/>
      <c r="J211" s="37"/>
      <c r="K211" s="37"/>
      <c r="L211" s="37"/>
      <c r="M211" s="83"/>
      <c r="N211" s="142"/>
      <c r="O211" s="83"/>
      <c r="P211" s="83"/>
      <c r="Q211" s="84"/>
      <c r="R211" s="83"/>
      <c r="S211" s="83"/>
      <c r="T211" s="83"/>
      <c r="U211" s="156"/>
      <c r="V211" s="38"/>
      <c r="W211" s="38"/>
      <c r="X211" s="37"/>
      <c r="Y211" s="38"/>
      <c r="Z211" s="38"/>
      <c r="AA211" s="38"/>
      <c r="AB211" s="38"/>
      <c r="AC211" s="38"/>
      <c r="AD211" s="38"/>
      <c r="AE211" s="38"/>
      <c r="AF211" s="38"/>
      <c r="AG211" s="38"/>
      <c r="AH211" s="38"/>
      <c r="AI211" s="38"/>
      <c r="AJ211" s="38"/>
      <c r="AK211" s="38"/>
      <c r="AL211" s="38"/>
      <c r="AM211" s="38"/>
      <c r="AN211" s="38"/>
      <c r="AO211" s="38"/>
      <c r="AP211" s="38"/>
      <c r="AQ211" s="38"/>
      <c r="AR211" s="38"/>
      <c r="AS211" s="142"/>
    </row>
    <row r="212" ht="15.75" customHeight="1">
      <c r="A212" s="83"/>
      <c r="B212" s="83"/>
      <c r="C212" s="83"/>
      <c r="D212" s="83"/>
      <c r="E212" s="83"/>
      <c r="F212" s="83"/>
      <c r="G212" s="83"/>
      <c r="H212" s="83"/>
      <c r="I212" s="104"/>
      <c r="J212" s="37"/>
      <c r="K212" s="37"/>
      <c r="L212" s="37"/>
      <c r="M212" s="83"/>
      <c r="N212" s="142"/>
      <c r="O212" s="83"/>
      <c r="P212" s="83"/>
      <c r="Q212" s="84"/>
      <c r="R212" s="83"/>
      <c r="S212" s="83"/>
      <c r="T212" s="83"/>
      <c r="U212" s="156"/>
      <c r="V212" s="38"/>
      <c r="W212" s="38"/>
      <c r="X212" s="37"/>
      <c r="Y212" s="38"/>
      <c r="Z212" s="38"/>
      <c r="AA212" s="38"/>
      <c r="AB212" s="38"/>
      <c r="AC212" s="38"/>
      <c r="AD212" s="38"/>
      <c r="AE212" s="38"/>
      <c r="AF212" s="38"/>
      <c r="AG212" s="38"/>
      <c r="AH212" s="38"/>
      <c r="AI212" s="38"/>
      <c r="AJ212" s="38"/>
      <c r="AK212" s="38"/>
      <c r="AL212" s="38"/>
      <c r="AM212" s="38"/>
      <c r="AN212" s="38"/>
      <c r="AO212" s="38"/>
      <c r="AP212" s="38"/>
      <c r="AQ212" s="38"/>
      <c r="AR212" s="38"/>
      <c r="AS212" s="142"/>
    </row>
    <row r="213" ht="15.75" customHeight="1">
      <c r="A213" s="83"/>
      <c r="B213" s="83"/>
      <c r="C213" s="83"/>
      <c r="D213" s="83"/>
      <c r="E213" s="83"/>
      <c r="F213" s="83"/>
      <c r="G213" s="83"/>
      <c r="H213" s="83"/>
      <c r="I213" s="104"/>
      <c r="J213" s="37"/>
      <c r="K213" s="37"/>
      <c r="L213" s="37"/>
      <c r="M213" s="83"/>
      <c r="N213" s="142"/>
      <c r="O213" s="83"/>
      <c r="P213" s="83"/>
      <c r="Q213" s="84"/>
      <c r="R213" s="83"/>
      <c r="S213" s="83"/>
      <c r="T213" s="83"/>
      <c r="U213" s="156"/>
      <c r="V213" s="38"/>
      <c r="W213" s="38"/>
      <c r="X213" s="37"/>
      <c r="Y213" s="38"/>
      <c r="Z213" s="38"/>
      <c r="AA213" s="38"/>
      <c r="AB213" s="38"/>
      <c r="AC213" s="38"/>
      <c r="AD213" s="38"/>
      <c r="AE213" s="38"/>
      <c r="AF213" s="38"/>
      <c r="AG213" s="38"/>
      <c r="AH213" s="38"/>
      <c r="AI213" s="38"/>
      <c r="AJ213" s="38"/>
      <c r="AK213" s="38"/>
      <c r="AL213" s="38"/>
      <c r="AM213" s="38"/>
      <c r="AN213" s="38"/>
      <c r="AO213" s="38"/>
      <c r="AP213" s="38"/>
      <c r="AQ213" s="38"/>
      <c r="AR213" s="38"/>
      <c r="AS213" s="142"/>
    </row>
    <row r="214" ht="15.75" customHeight="1">
      <c r="A214" s="83"/>
      <c r="B214" s="83"/>
      <c r="C214" s="83"/>
      <c r="D214" s="83"/>
      <c r="E214" s="83"/>
      <c r="F214" s="83"/>
      <c r="G214" s="83"/>
      <c r="H214" s="83"/>
      <c r="I214" s="104"/>
      <c r="J214" s="37"/>
      <c r="K214" s="37"/>
      <c r="L214" s="37"/>
      <c r="M214" s="83"/>
      <c r="N214" s="142"/>
      <c r="O214" s="83"/>
      <c r="P214" s="83"/>
      <c r="Q214" s="84"/>
      <c r="R214" s="83"/>
      <c r="S214" s="83"/>
      <c r="T214" s="83"/>
      <c r="U214" s="156"/>
      <c r="V214" s="38"/>
      <c r="W214" s="38"/>
      <c r="X214" s="37"/>
      <c r="Y214" s="38"/>
      <c r="Z214" s="38"/>
      <c r="AA214" s="38"/>
      <c r="AB214" s="38"/>
      <c r="AC214" s="38"/>
      <c r="AD214" s="38"/>
      <c r="AE214" s="38"/>
      <c r="AF214" s="38"/>
      <c r="AG214" s="38"/>
      <c r="AH214" s="38"/>
      <c r="AI214" s="38"/>
      <c r="AJ214" s="38"/>
      <c r="AK214" s="38"/>
      <c r="AL214" s="38"/>
      <c r="AM214" s="38"/>
      <c r="AN214" s="38"/>
      <c r="AO214" s="38"/>
      <c r="AP214" s="38"/>
      <c r="AQ214" s="38"/>
      <c r="AR214" s="38"/>
      <c r="AS214" s="142"/>
    </row>
    <row r="215" ht="15.75" customHeight="1">
      <c r="A215" s="83"/>
      <c r="B215" s="83"/>
      <c r="C215" s="83"/>
      <c r="D215" s="83"/>
      <c r="E215" s="83"/>
      <c r="F215" s="83"/>
      <c r="G215" s="83"/>
      <c r="H215" s="83"/>
      <c r="I215" s="104"/>
      <c r="J215" s="37"/>
      <c r="K215" s="37"/>
      <c r="L215" s="37"/>
      <c r="M215" s="83"/>
      <c r="N215" s="142"/>
      <c r="O215" s="83"/>
      <c r="P215" s="83"/>
      <c r="Q215" s="84"/>
      <c r="R215" s="83"/>
      <c r="S215" s="83"/>
      <c r="T215" s="83"/>
      <c r="U215" s="156"/>
      <c r="V215" s="38"/>
      <c r="W215" s="38"/>
      <c r="X215" s="37"/>
      <c r="Y215" s="38"/>
      <c r="Z215" s="38"/>
      <c r="AA215" s="38"/>
      <c r="AB215" s="38"/>
      <c r="AC215" s="38"/>
      <c r="AD215" s="38"/>
      <c r="AE215" s="38"/>
      <c r="AF215" s="38"/>
      <c r="AG215" s="38"/>
      <c r="AH215" s="38"/>
      <c r="AI215" s="38"/>
      <c r="AJ215" s="38"/>
      <c r="AK215" s="38"/>
      <c r="AL215" s="38"/>
      <c r="AM215" s="38"/>
      <c r="AN215" s="38"/>
      <c r="AO215" s="38"/>
      <c r="AP215" s="38"/>
      <c r="AQ215" s="38"/>
      <c r="AR215" s="38"/>
      <c r="AS215" s="142"/>
    </row>
    <row r="216" ht="15.75" customHeight="1">
      <c r="A216" s="83"/>
      <c r="B216" s="83"/>
      <c r="C216" s="83"/>
      <c r="D216" s="83"/>
      <c r="E216" s="83"/>
      <c r="F216" s="83"/>
      <c r="G216" s="83"/>
      <c r="H216" s="83"/>
      <c r="I216" s="104"/>
      <c r="J216" s="37"/>
      <c r="K216" s="37"/>
      <c r="L216" s="37"/>
      <c r="M216" s="83"/>
      <c r="N216" s="142"/>
      <c r="O216" s="83"/>
      <c r="P216" s="83"/>
      <c r="Q216" s="84"/>
      <c r="R216" s="83"/>
      <c r="S216" s="83"/>
      <c r="T216" s="83"/>
      <c r="U216" s="156"/>
      <c r="V216" s="38"/>
      <c r="W216" s="38"/>
      <c r="X216" s="37"/>
      <c r="Y216" s="38"/>
      <c r="Z216" s="38"/>
      <c r="AA216" s="38"/>
      <c r="AB216" s="38"/>
      <c r="AC216" s="38"/>
      <c r="AD216" s="38"/>
      <c r="AE216" s="38"/>
      <c r="AF216" s="38"/>
      <c r="AG216" s="38"/>
      <c r="AH216" s="38"/>
      <c r="AI216" s="38"/>
      <c r="AJ216" s="38"/>
      <c r="AK216" s="38"/>
      <c r="AL216" s="38"/>
      <c r="AM216" s="38"/>
      <c r="AN216" s="38"/>
      <c r="AO216" s="38"/>
      <c r="AP216" s="38"/>
      <c r="AQ216" s="38"/>
      <c r="AR216" s="38"/>
      <c r="AS216" s="142"/>
    </row>
    <row r="217" ht="15.75" customHeight="1">
      <c r="A217" s="83"/>
      <c r="B217" s="83"/>
      <c r="C217" s="83"/>
      <c r="D217" s="83"/>
      <c r="E217" s="83"/>
      <c r="F217" s="83"/>
      <c r="G217" s="83"/>
      <c r="H217" s="83"/>
      <c r="I217" s="104"/>
      <c r="J217" s="37"/>
      <c r="K217" s="37"/>
      <c r="L217" s="37"/>
      <c r="M217" s="83"/>
      <c r="N217" s="142"/>
      <c r="O217" s="83"/>
      <c r="P217" s="83"/>
      <c r="Q217" s="84"/>
      <c r="R217" s="83"/>
      <c r="S217" s="83"/>
      <c r="T217" s="83"/>
      <c r="U217" s="156"/>
      <c r="V217" s="38"/>
      <c r="W217" s="38"/>
      <c r="X217" s="37"/>
      <c r="Y217" s="38"/>
      <c r="Z217" s="38"/>
      <c r="AA217" s="38"/>
      <c r="AB217" s="38"/>
      <c r="AC217" s="38"/>
      <c r="AD217" s="38"/>
      <c r="AE217" s="38"/>
      <c r="AF217" s="38"/>
      <c r="AG217" s="38"/>
      <c r="AH217" s="38"/>
      <c r="AI217" s="38"/>
      <c r="AJ217" s="38"/>
      <c r="AK217" s="38"/>
      <c r="AL217" s="38"/>
      <c r="AM217" s="38"/>
      <c r="AN217" s="38"/>
      <c r="AO217" s="38"/>
      <c r="AP217" s="38"/>
      <c r="AQ217" s="38"/>
      <c r="AR217" s="38"/>
      <c r="AS217" s="142"/>
    </row>
    <row r="218" ht="15.75" customHeight="1">
      <c r="A218" s="83"/>
      <c r="B218" s="83"/>
      <c r="C218" s="83"/>
      <c r="D218" s="83"/>
      <c r="E218" s="83"/>
      <c r="F218" s="83"/>
      <c r="G218" s="83"/>
      <c r="H218" s="83"/>
      <c r="I218" s="104"/>
      <c r="J218" s="37"/>
      <c r="K218" s="37"/>
      <c r="L218" s="37"/>
      <c r="M218" s="83"/>
      <c r="N218" s="142"/>
      <c r="O218" s="83"/>
      <c r="P218" s="83"/>
      <c r="Q218" s="84"/>
      <c r="R218" s="83"/>
      <c r="S218" s="83"/>
      <c r="T218" s="83"/>
      <c r="U218" s="156"/>
      <c r="V218" s="38"/>
      <c r="W218" s="38"/>
      <c r="X218" s="37"/>
      <c r="Y218" s="38"/>
      <c r="Z218" s="38"/>
      <c r="AA218" s="38"/>
      <c r="AB218" s="38"/>
      <c r="AC218" s="38"/>
      <c r="AD218" s="38"/>
      <c r="AE218" s="38"/>
      <c r="AF218" s="38"/>
      <c r="AG218" s="38"/>
      <c r="AH218" s="38"/>
      <c r="AI218" s="38"/>
      <c r="AJ218" s="38"/>
      <c r="AK218" s="38"/>
      <c r="AL218" s="38"/>
      <c r="AM218" s="38"/>
      <c r="AN218" s="38"/>
      <c r="AO218" s="38"/>
      <c r="AP218" s="38"/>
      <c r="AQ218" s="38"/>
      <c r="AR218" s="38"/>
      <c r="AS218" s="142"/>
    </row>
    <row r="219" ht="15.75" customHeight="1">
      <c r="A219" s="83"/>
      <c r="B219" s="83"/>
      <c r="C219" s="83"/>
      <c r="D219" s="83"/>
      <c r="E219" s="83"/>
      <c r="F219" s="83"/>
      <c r="G219" s="83"/>
      <c r="H219" s="83"/>
      <c r="I219" s="104"/>
      <c r="J219" s="37"/>
      <c r="K219" s="37"/>
      <c r="L219" s="37"/>
      <c r="M219" s="83"/>
      <c r="N219" s="142"/>
      <c r="O219" s="83"/>
      <c r="P219" s="83"/>
      <c r="Q219" s="84"/>
      <c r="R219" s="83"/>
      <c r="S219" s="83"/>
      <c r="T219" s="83"/>
      <c r="U219" s="156"/>
      <c r="V219" s="38"/>
      <c r="W219" s="38"/>
      <c r="X219" s="37"/>
      <c r="Y219" s="38"/>
      <c r="Z219" s="38"/>
      <c r="AA219" s="38"/>
      <c r="AB219" s="38"/>
      <c r="AC219" s="38"/>
      <c r="AD219" s="38"/>
      <c r="AE219" s="38"/>
      <c r="AF219" s="38"/>
      <c r="AG219" s="38"/>
      <c r="AH219" s="38"/>
      <c r="AI219" s="38"/>
      <c r="AJ219" s="38"/>
      <c r="AK219" s="38"/>
      <c r="AL219" s="38"/>
      <c r="AM219" s="38"/>
      <c r="AN219" s="38"/>
      <c r="AO219" s="38"/>
      <c r="AP219" s="38"/>
      <c r="AQ219" s="38"/>
      <c r="AR219" s="38"/>
      <c r="AS219" s="142"/>
    </row>
    <row r="220" ht="15.75" customHeight="1">
      <c r="A220" s="83"/>
      <c r="B220" s="83"/>
      <c r="C220" s="83"/>
      <c r="D220" s="83"/>
      <c r="E220" s="83"/>
      <c r="F220" s="83"/>
      <c r="G220" s="83"/>
      <c r="H220" s="83"/>
      <c r="I220" s="104"/>
      <c r="J220" s="37"/>
      <c r="K220" s="37"/>
      <c r="L220" s="37"/>
      <c r="M220" s="83"/>
      <c r="N220" s="142"/>
      <c r="O220" s="83"/>
      <c r="P220" s="83"/>
      <c r="Q220" s="84"/>
      <c r="R220" s="83"/>
      <c r="S220" s="83"/>
      <c r="T220" s="83"/>
      <c r="U220" s="156"/>
      <c r="V220" s="38"/>
      <c r="W220" s="38"/>
      <c r="X220" s="37"/>
      <c r="Y220" s="38"/>
      <c r="Z220" s="38"/>
      <c r="AA220" s="38"/>
      <c r="AB220" s="38"/>
      <c r="AC220" s="38"/>
      <c r="AD220" s="38"/>
      <c r="AE220" s="38"/>
      <c r="AF220" s="38"/>
      <c r="AG220" s="38"/>
      <c r="AH220" s="38"/>
      <c r="AI220" s="38"/>
      <c r="AJ220" s="38"/>
      <c r="AK220" s="38"/>
      <c r="AL220" s="38"/>
      <c r="AM220" s="38"/>
      <c r="AN220" s="38"/>
      <c r="AO220" s="38"/>
      <c r="AP220" s="38"/>
      <c r="AQ220" s="38"/>
      <c r="AR220" s="38"/>
      <c r="AS220" s="142"/>
    </row>
    <row r="221" ht="15.75" customHeight="1">
      <c r="A221" s="83"/>
      <c r="B221" s="83"/>
      <c r="C221" s="83"/>
      <c r="D221" s="83"/>
      <c r="E221" s="83"/>
      <c r="F221" s="83"/>
      <c r="G221" s="83"/>
      <c r="H221" s="83"/>
      <c r="I221" s="104"/>
      <c r="J221" s="37"/>
      <c r="K221" s="37"/>
      <c r="L221" s="37"/>
      <c r="M221" s="83"/>
      <c r="N221" s="142"/>
      <c r="O221" s="83"/>
      <c r="P221" s="83"/>
      <c r="Q221" s="84"/>
      <c r="R221" s="83"/>
      <c r="S221" s="83"/>
      <c r="T221" s="83"/>
      <c r="U221" s="156"/>
      <c r="V221" s="38"/>
      <c r="W221" s="38"/>
      <c r="X221" s="37"/>
      <c r="Y221" s="38"/>
      <c r="Z221" s="38"/>
      <c r="AA221" s="38"/>
      <c r="AB221" s="38"/>
      <c r="AC221" s="38"/>
      <c r="AD221" s="38"/>
      <c r="AE221" s="38"/>
      <c r="AF221" s="38"/>
      <c r="AG221" s="38"/>
      <c r="AH221" s="38"/>
      <c r="AI221" s="38"/>
      <c r="AJ221" s="38"/>
      <c r="AK221" s="38"/>
      <c r="AL221" s="38"/>
      <c r="AM221" s="38"/>
      <c r="AN221" s="38"/>
      <c r="AO221" s="38"/>
      <c r="AP221" s="38"/>
      <c r="AQ221" s="38"/>
      <c r="AR221" s="38"/>
      <c r="AS221" s="142"/>
    </row>
    <row r="222" ht="15.75" customHeight="1">
      <c r="A222" s="83"/>
      <c r="B222" s="83"/>
      <c r="C222" s="83"/>
      <c r="D222" s="83"/>
      <c r="E222" s="83"/>
      <c r="F222" s="83"/>
      <c r="G222" s="83"/>
      <c r="H222" s="83"/>
      <c r="I222" s="104"/>
      <c r="J222" s="37"/>
      <c r="K222" s="37"/>
      <c r="L222" s="37"/>
      <c r="M222" s="83"/>
      <c r="N222" s="142"/>
      <c r="O222" s="83"/>
      <c r="P222" s="83"/>
      <c r="Q222" s="84"/>
      <c r="R222" s="83"/>
      <c r="S222" s="83"/>
      <c r="T222" s="83"/>
      <c r="U222" s="156"/>
      <c r="V222" s="38"/>
      <c r="W222" s="38"/>
      <c r="X222" s="37"/>
      <c r="Y222" s="38"/>
      <c r="Z222" s="38"/>
      <c r="AA222" s="38"/>
      <c r="AB222" s="38"/>
      <c r="AC222" s="38"/>
      <c r="AD222" s="38"/>
      <c r="AE222" s="38"/>
      <c r="AF222" s="38"/>
      <c r="AG222" s="38"/>
      <c r="AH222" s="38"/>
      <c r="AI222" s="38"/>
      <c r="AJ222" s="38"/>
      <c r="AK222" s="38"/>
      <c r="AL222" s="38"/>
      <c r="AM222" s="38"/>
      <c r="AN222" s="38"/>
      <c r="AO222" s="38"/>
      <c r="AP222" s="38"/>
      <c r="AQ222" s="38"/>
      <c r="AR222" s="38"/>
      <c r="AS222" s="142"/>
    </row>
    <row r="223" ht="15.75" customHeight="1">
      <c r="A223" s="83"/>
      <c r="B223" s="83"/>
      <c r="C223" s="83"/>
      <c r="D223" s="83"/>
      <c r="E223" s="83"/>
      <c r="F223" s="83"/>
      <c r="G223" s="83"/>
      <c r="H223" s="83"/>
      <c r="I223" s="104"/>
      <c r="J223" s="37"/>
      <c r="K223" s="37"/>
      <c r="L223" s="37"/>
      <c r="M223" s="83"/>
      <c r="N223" s="142"/>
      <c r="O223" s="83"/>
      <c r="P223" s="83"/>
      <c r="Q223" s="84"/>
      <c r="R223" s="83"/>
      <c r="S223" s="83"/>
      <c r="T223" s="83"/>
      <c r="U223" s="156"/>
      <c r="V223" s="38"/>
      <c r="W223" s="38"/>
      <c r="X223" s="37"/>
      <c r="Y223" s="38"/>
      <c r="Z223" s="38"/>
      <c r="AA223" s="38"/>
      <c r="AB223" s="38"/>
      <c r="AC223" s="38"/>
      <c r="AD223" s="38"/>
      <c r="AE223" s="38"/>
      <c r="AF223" s="38"/>
      <c r="AG223" s="38"/>
      <c r="AH223" s="38"/>
      <c r="AI223" s="38"/>
      <c r="AJ223" s="38"/>
      <c r="AK223" s="38"/>
      <c r="AL223" s="38"/>
      <c r="AM223" s="38"/>
      <c r="AN223" s="38"/>
      <c r="AO223" s="38"/>
      <c r="AP223" s="38"/>
      <c r="AQ223" s="38"/>
      <c r="AR223" s="38"/>
      <c r="AS223" s="142"/>
    </row>
    <row r="224" ht="15.75" customHeight="1">
      <c r="A224" s="83"/>
      <c r="B224" s="83"/>
      <c r="C224" s="83"/>
      <c r="D224" s="83"/>
      <c r="E224" s="83"/>
      <c r="F224" s="83"/>
      <c r="G224" s="83"/>
      <c r="H224" s="83"/>
      <c r="I224" s="104"/>
      <c r="J224" s="37"/>
      <c r="K224" s="37"/>
      <c r="L224" s="37"/>
      <c r="M224" s="83"/>
      <c r="N224" s="142"/>
      <c r="O224" s="83"/>
      <c r="P224" s="83"/>
      <c r="Q224" s="84"/>
      <c r="R224" s="83"/>
      <c r="S224" s="83"/>
      <c r="T224" s="83"/>
      <c r="U224" s="156"/>
      <c r="V224" s="38"/>
      <c r="W224" s="38"/>
      <c r="X224" s="37"/>
      <c r="Y224" s="38"/>
      <c r="Z224" s="38"/>
      <c r="AA224" s="38"/>
      <c r="AB224" s="38"/>
      <c r="AC224" s="38"/>
      <c r="AD224" s="38"/>
      <c r="AE224" s="38"/>
      <c r="AF224" s="38"/>
      <c r="AG224" s="38"/>
      <c r="AH224" s="38"/>
      <c r="AI224" s="38"/>
      <c r="AJ224" s="38"/>
      <c r="AK224" s="38"/>
      <c r="AL224" s="38"/>
      <c r="AM224" s="38"/>
      <c r="AN224" s="38"/>
      <c r="AO224" s="38"/>
      <c r="AP224" s="38"/>
      <c r="AQ224" s="38"/>
      <c r="AR224" s="38"/>
      <c r="AS224" s="142"/>
    </row>
    <row r="225" ht="15.75" customHeight="1">
      <c r="A225" s="83"/>
      <c r="B225" s="83"/>
      <c r="C225" s="83"/>
      <c r="D225" s="83"/>
      <c r="E225" s="83"/>
      <c r="F225" s="83"/>
      <c r="G225" s="83"/>
      <c r="H225" s="83"/>
      <c r="I225" s="104"/>
      <c r="J225" s="37"/>
      <c r="K225" s="37"/>
      <c r="L225" s="37"/>
      <c r="M225" s="83"/>
      <c r="N225" s="142"/>
      <c r="O225" s="83"/>
      <c r="P225" s="83"/>
      <c r="Q225" s="84"/>
      <c r="R225" s="83"/>
      <c r="S225" s="83"/>
      <c r="T225" s="83"/>
      <c r="U225" s="156"/>
      <c r="V225" s="38"/>
      <c r="W225" s="38"/>
      <c r="X225" s="37"/>
      <c r="Y225" s="38"/>
      <c r="Z225" s="38"/>
      <c r="AA225" s="38"/>
      <c r="AB225" s="38"/>
      <c r="AC225" s="38"/>
      <c r="AD225" s="38"/>
      <c r="AE225" s="38"/>
      <c r="AF225" s="38"/>
      <c r="AG225" s="38"/>
      <c r="AH225" s="38"/>
      <c r="AI225" s="38"/>
      <c r="AJ225" s="38"/>
      <c r="AK225" s="38"/>
      <c r="AL225" s="38"/>
      <c r="AM225" s="38"/>
      <c r="AN225" s="38"/>
      <c r="AO225" s="38"/>
      <c r="AP225" s="38"/>
      <c r="AQ225" s="38"/>
      <c r="AR225" s="38"/>
      <c r="AS225" s="142"/>
    </row>
    <row r="226" ht="15.75" customHeight="1">
      <c r="A226" s="83"/>
      <c r="B226" s="83"/>
      <c r="C226" s="83"/>
      <c r="D226" s="83"/>
      <c r="E226" s="83"/>
      <c r="F226" s="83"/>
      <c r="G226" s="83"/>
      <c r="H226" s="83"/>
      <c r="I226" s="104"/>
      <c r="J226" s="37"/>
      <c r="K226" s="37"/>
      <c r="L226" s="37"/>
      <c r="M226" s="83"/>
      <c r="N226" s="142"/>
      <c r="O226" s="83"/>
      <c r="P226" s="83"/>
      <c r="Q226" s="84"/>
      <c r="R226" s="83"/>
      <c r="S226" s="83"/>
      <c r="T226" s="83"/>
      <c r="U226" s="156"/>
      <c r="V226" s="38"/>
      <c r="W226" s="38"/>
      <c r="X226" s="37"/>
      <c r="Y226" s="38"/>
      <c r="Z226" s="38"/>
      <c r="AA226" s="38"/>
      <c r="AB226" s="38"/>
      <c r="AC226" s="38"/>
      <c r="AD226" s="38"/>
      <c r="AE226" s="38"/>
      <c r="AF226" s="38"/>
      <c r="AG226" s="38"/>
      <c r="AH226" s="38"/>
      <c r="AI226" s="38"/>
      <c r="AJ226" s="38"/>
      <c r="AK226" s="38"/>
      <c r="AL226" s="38"/>
      <c r="AM226" s="38"/>
      <c r="AN226" s="38"/>
      <c r="AO226" s="38"/>
      <c r="AP226" s="38"/>
      <c r="AQ226" s="38"/>
      <c r="AR226" s="38"/>
      <c r="AS226" s="142"/>
    </row>
    <row r="227" ht="15.75" customHeight="1">
      <c r="A227" s="83"/>
      <c r="B227" s="83"/>
      <c r="C227" s="83"/>
      <c r="D227" s="83"/>
      <c r="E227" s="83"/>
      <c r="F227" s="83"/>
      <c r="G227" s="83"/>
      <c r="H227" s="83"/>
      <c r="I227" s="104"/>
      <c r="J227" s="37"/>
      <c r="K227" s="37"/>
      <c r="L227" s="37"/>
      <c r="M227" s="83"/>
      <c r="N227" s="142"/>
      <c r="O227" s="83"/>
      <c r="P227" s="83"/>
      <c r="Q227" s="84"/>
      <c r="R227" s="83"/>
      <c r="S227" s="83"/>
      <c r="T227" s="83"/>
      <c r="U227" s="156"/>
      <c r="V227" s="38"/>
      <c r="W227" s="38"/>
      <c r="X227" s="37"/>
      <c r="Y227" s="38"/>
      <c r="Z227" s="38"/>
      <c r="AA227" s="38"/>
      <c r="AB227" s="38"/>
      <c r="AC227" s="38"/>
      <c r="AD227" s="38"/>
      <c r="AE227" s="38"/>
      <c r="AF227" s="38"/>
      <c r="AG227" s="38"/>
      <c r="AH227" s="38"/>
      <c r="AI227" s="38"/>
      <c r="AJ227" s="38"/>
      <c r="AK227" s="38"/>
      <c r="AL227" s="38"/>
      <c r="AM227" s="38"/>
      <c r="AN227" s="38"/>
      <c r="AO227" s="38"/>
      <c r="AP227" s="38"/>
      <c r="AQ227" s="38"/>
      <c r="AR227" s="38"/>
      <c r="AS227" s="142"/>
    </row>
    <row r="228" ht="15.75" customHeight="1">
      <c r="A228" s="83"/>
      <c r="B228" s="83"/>
      <c r="C228" s="83"/>
      <c r="D228" s="83"/>
      <c r="E228" s="83"/>
      <c r="F228" s="83"/>
      <c r="G228" s="83"/>
      <c r="H228" s="83"/>
      <c r="I228" s="104"/>
      <c r="J228" s="37"/>
      <c r="K228" s="37"/>
      <c r="L228" s="37"/>
      <c r="M228" s="83"/>
      <c r="N228" s="142"/>
      <c r="O228" s="83"/>
      <c r="P228" s="83"/>
      <c r="Q228" s="84"/>
      <c r="R228" s="83"/>
      <c r="S228" s="83"/>
      <c r="T228" s="83"/>
      <c r="U228" s="156"/>
      <c r="V228" s="38"/>
      <c r="W228" s="38"/>
      <c r="X228" s="37"/>
      <c r="Y228" s="38"/>
      <c r="Z228" s="38"/>
      <c r="AA228" s="38"/>
      <c r="AB228" s="38"/>
      <c r="AC228" s="38"/>
      <c r="AD228" s="38"/>
      <c r="AE228" s="38"/>
      <c r="AF228" s="38"/>
      <c r="AG228" s="38"/>
      <c r="AH228" s="38"/>
      <c r="AI228" s="38"/>
      <c r="AJ228" s="38"/>
      <c r="AK228" s="38"/>
      <c r="AL228" s="38"/>
      <c r="AM228" s="38"/>
      <c r="AN228" s="38"/>
      <c r="AO228" s="38"/>
      <c r="AP228" s="38"/>
      <c r="AQ228" s="38"/>
      <c r="AR228" s="38"/>
      <c r="AS228" s="142"/>
    </row>
    <row r="229" ht="15.75" customHeight="1">
      <c r="A229" s="83"/>
      <c r="B229" s="83"/>
      <c r="C229" s="83"/>
      <c r="D229" s="83"/>
      <c r="E229" s="83"/>
      <c r="F229" s="83"/>
      <c r="G229" s="83"/>
      <c r="H229" s="83"/>
      <c r="I229" s="104"/>
      <c r="J229" s="37"/>
      <c r="K229" s="37"/>
      <c r="L229" s="37"/>
      <c r="M229" s="83"/>
      <c r="N229" s="142"/>
      <c r="O229" s="83"/>
      <c r="P229" s="83"/>
      <c r="Q229" s="84"/>
      <c r="R229" s="83"/>
      <c r="S229" s="83"/>
      <c r="T229" s="83"/>
      <c r="U229" s="156"/>
      <c r="V229" s="38"/>
      <c r="W229" s="38"/>
      <c r="X229" s="37"/>
      <c r="Y229" s="38"/>
      <c r="Z229" s="38"/>
      <c r="AA229" s="38"/>
      <c r="AB229" s="38"/>
      <c r="AC229" s="38"/>
      <c r="AD229" s="38"/>
      <c r="AE229" s="38"/>
      <c r="AF229" s="38"/>
      <c r="AG229" s="38"/>
      <c r="AH229" s="38"/>
      <c r="AI229" s="38"/>
      <c r="AJ229" s="38"/>
      <c r="AK229" s="38"/>
      <c r="AL229" s="38"/>
      <c r="AM229" s="38"/>
      <c r="AN229" s="38"/>
      <c r="AO229" s="38"/>
      <c r="AP229" s="38"/>
      <c r="AQ229" s="38"/>
      <c r="AR229" s="38"/>
      <c r="AS229" s="142"/>
    </row>
    <row r="230" ht="15.75" customHeight="1">
      <c r="A230" s="83"/>
      <c r="B230" s="83"/>
      <c r="C230" s="83"/>
      <c r="D230" s="83"/>
      <c r="E230" s="83"/>
      <c r="F230" s="83"/>
      <c r="G230" s="83"/>
      <c r="H230" s="83"/>
      <c r="I230" s="104"/>
      <c r="J230" s="37"/>
      <c r="K230" s="37"/>
      <c r="L230" s="37"/>
      <c r="M230" s="83"/>
      <c r="N230" s="142"/>
      <c r="O230" s="83"/>
      <c r="P230" s="83"/>
      <c r="Q230" s="84"/>
      <c r="R230" s="83"/>
      <c r="S230" s="83"/>
      <c r="T230" s="83"/>
      <c r="U230" s="156"/>
      <c r="V230" s="38"/>
      <c r="W230" s="38"/>
      <c r="X230" s="37"/>
      <c r="Y230" s="38"/>
      <c r="Z230" s="38"/>
      <c r="AA230" s="38"/>
      <c r="AB230" s="38"/>
      <c r="AC230" s="38"/>
      <c r="AD230" s="38"/>
      <c r="AE230" s="38"/>
      <c r="AF230" s="38"/>
      <c r="AG230" s="38"/>
      <c r="AH230" s="38"/>
      <c r="AI230" s="38"/>
      <c r="AJ230" s="38"/>
      <c r="AK230" s="38"/>
      <c r="AL230" s="38"/>
      <c r="AM230" s="38"/>
      <c r="AN230" s="38"/>
      <c r="AO230" s="38"/>
      <c r="AP230" s="38"/>
      <c r="AQ230" s="38"/>
      <c r="AR230" s="38"/>
      <c r="AS230" s="142"/>
    </row>
    <row r="231" ht="15.75" customHeight="1">
      <c r="A231" s="83"/>
      <c r="B231" s="83"/>
      <c r="C231" s="83"/>
      <c r="D231" s="83"/>
      <c r="E231" s="83"/>
      <c r="F231" s="83"/>
      <c r="G231" s="83"/>
      <c r="H231" s="83"/>
      <c r="I231" s="104"/>
      <c r="J231" s="37"/>
      <c r="K231" s="37"/>
      <c r="L231" s="37"/>
      <c r="M231" s="83"/>
      <c r="N231" s="142"/>
      <c r="O231" s="83"/>
      <c r="P231" s="83"/>
      <c r="Q231" s="84"/>
      <c r="R231" s="83"/>
      <c r="S231" s="83"/>
      <c r="T231" s="83"/>
      <c r="U231" s="156"/>
      <c r="V231" s="38"/>
      <c r="W231" s="38"/>
      <c r="X231" s="37"/>
      <c r="Y231" s="38"/>
      <c r="Z231" s="38"/>
      <c r="AA231" s="38"/>
      <c r="AB231" s="38"/>
      <c r="AC231" s="38"/>
      <c r="AD231" s="38"/>
      <c r="AE231" s="38"/>
      <c r="AF231" s="38"/>
      <c r="AG231" s="38"/>
      <c r="AH231" s="38"/>
      <c r="AI231" s="38"/>
      <c r="AJ231" s="38"/>
      <c r="AK231" s="38"/>
      <c r="AL231" s="38"/>
      <c r="AM231" s="38"/>
      <c r="AN231" s="38"/>
      <c r="AO231" s="38"/>
      <c r="AP231" s="38"/>
      <c r="AQ231" s="38"/>
      <c r="AR231" s="38"/>
      <c r="AS231" s="142"/>
    </row>
    <row r="232" ht="15.75" customHeight="1">
      <c r="A232" s="83"/>
      <c r="B232" s="83"/>
      <c r="C232" s="83"/>
      <c r="D232" s="83"/>
      <c r="E232" s="83"/>
      <c r="F232" s="83"/>
      <c r="G232" s="83"/>
      <c r="H232" s="83"/>
      <c r="I232" s="104"/>
      <c r="J232" s="37"/>
      <c r="K232" s="37"/>
      <c r="L232" s="37"/>
      <c r="M232" s="83"/>
      <c r="N232" s="142"/>
      <c r="O232" s="83"/>
      <c r="P232" s="83"/>
      <c r="Q232" s="84"/>
      <c r="R232" s="83"/>
      <c r="S232" s="83"/>
      <c r="T232" s="83"/>
      <c r="U232" s="156"/>
      <c r="V232" s="38"/>
      <c r="W232" s="38"/>
      <c r="X232" s="37"/>
      <c r="Y232" s="38"/>
      <c r="Z232" s="38"/>
      <c r="AA232" s="38"/>
      <c r="AB232" s="38"/>
      <c r="AC232" s="38"/>
      <c r="AD232" s="38"/>
      <c r="AE232" s="38"/>
      <c r="AF232" s="38"/>
      <c r="AG232" s="38"/>
      <c r="AH232" s="38"/>
      <c r="AI232" s="38"/>
      <c r="AJ232" s="38"/>
      <c r="AK232" s="38"/>
      <c r="AL232" s="38"/>
      <c r="AM232" s="38"/>
      <c r="AN232" s="38"/>
      <c r="AO232" s="38"/>
      <c r="AP232" s="38"/>
      <c r="AQ232" s="38"/>
      <c r="AR232" s="38"/>
      <c r="AS232" s="142"/>
    </row>
    <row r="233" ht="15.75" customHeight="1">
      <c r="A233" s="83"/>
      <c r="B233" s="83"/>
      <c r="C233" s="83"/>
      <c r="D233" s="83"/>
      <c r="E233" s="83"/>
      <c r="F233" s="83"/>
      <c r="G233" s="83"/>
      <c r="H233" s="83"/>
      <c r="I233" s="104"/>
      <c r="J233" s="37"/>
      <c r="K233" s="37"/>
      <c r="L233" s="37"/>
      <c r="M233" s="83"/>
      <c r="N233" s="142"/>
      <c r="O233" s="83"/>
      <c r="P233" s="83"/>
      <c r="Q233" s="84"/>
      <c r="R233" s="83"/>
      <c r="S233" s="83"/>
      <c r="T233" s="83"/>
      <c r="U233" s="156"/>
      <c r="V233" s="38"/>
      <c r="W233" s="38"/>
      <c r="X233" s="37"/>
      <c r="Y233" s="38"/>
      <c r="Z233" s="38"/>
      <c r="AA233" s="38"/>
      <c r="AB233" s="38"/>
      <c r="AC233" s="38"/>
      <c r="AD233" s="38"/>
      <c r="AE233" s="38"/>
      <c r="AF233" s="38"/>
      <c r="AG233" s="38"/>
      <c r="AH233" s="38"/>
      <c r="AI233" s="38"/>
      <c r="AJ233" s="38"/>
      <c r="AK233" s="38"/>
      <c r="AL233" s="38"/>
      <c r="AM233" s="38"/>
      <c r="AN233" s="38"/>
      <c r="AO233" s="38"/>
      <c r="AP233" s="38"/>
      <c r="AQ233" s="38"/>
      <c r="AR233" s="38"/>
      <c r="AS233" s="142"/>
    </row>
    <row r="234" ht="15.75" customHeight="1">
      <c r="A234" s="83"/>
      <c r="B234" s="83"/>
      <c r="C234" s="83"/>
      <c r="D234" s="83"/>
      <c r="E234" s="83"/>
      <c r="F234" s="83"/>
      <c r="G234" s="83"/>
      <c r="H234" s="83"/>
      <c r="I234" s="104"/>
      <c r="J234" s="37"/>
      <c r="K234" s="37"/>
      <c r="L234" s="37"/>
      <c r="M234" s="83"/>
      <c r="N234" s="142"/>
      <c r="O234" s="83"/>
      <c r="P234" s="83"/>
      <c r="Q234" s="84"/>
      <c r="R234" s="83"/>
      <c r="S234" s="83"/>
      <c r="T234" s="83"/>
      <c r="U234" s="156"/>
      <c r="V234" s="38"/>
      <c r="W234" s="38"/>
      <c r="X234" s="37"/>
      <c r="Y234" s="38"/>
      <c r="Z234" s="38"/>
      <c r="AA234" s="38"/>
      <c r="AB234" s="38"/>
      <c r="AC234" s="38"/>
      <c r="AD234" s="38"/>
      <c r="AE234" s="38"/>
      <c r="AF234" s="38"/>
      <c r="AG234" s="38"/>
      <c r="AH234" s="38"/>
      <c r="AI234" s="38"/>
      <c r="AJ234" s="38"/>
      <c r="AK234" s="38"/>
      <c r="AL234" s="38"/>
      <c r="AM234" s="38"/>
      <c r="AN234" s="38"/>
      <c r="AO234" s="38"/>
      <c r="AP234" s="38"/>
      <c r="AQ234" s="38"/>
      <c r="AR234" s="38"/>
      <c r="AS234" s="142"/>
    </row>
    <row r="235" ht="15.75" customHeight="1">
      <c r="A235" s="83"/>
      <c r="B235" s="83"/>
      <c r="C235" s="83"/>
      <c r="D235" s="83"/>
      <c r="E235" s="83"/>
      <c r="F235" s="83"/>
      <c r="G235" s="83"/>
      <c r="H235" s="83"/>
      <c r="I235" s="104"/>
      <c r="J235" s="37"/>
      <c r="K235" s="37"/>
      <c r="L235" s="37"/>
      <c r="M235" s="83"/>
      <c r="N235" s="142"/>
      <c r="O235" s="83"/>
      <c r="P235" s="83"/>
      <c r="Q235" s="84"/>
      <c r="R235" s="83"/>
      <c r="S235" s="83"/>
      <c r="T235" s="83"/>
      <c r="U235" s="156"/>
      <c r="V235" s="38"/>
      <c r="W235" s="38"/>
      <c r="X235" s="37"/>
      <c r="Y235" s="38"/>
      <c r="Z235" s="38"/>
      <c r="AA235" s="38"/>
      <c r="AB235" s="38"/>
      <c r="AC235" s="38"/>
      <c r="AD235" s="38"/>
      <c r="AE235" s="38"/>
      <c r="AF235" s="38"/>
      <c r="AG235" s="38"/>
      <c r="AH235" s="38"/>
      <c r="AI235" s="38"/>
      <c r="AJ235" s="38"/>
      <c r="AK235" s="38"/>
      <c r="AL235" s="38"/>
      <c r="AM235" s="38"/>
      <c r="AN235" s="38"/>
      <c r="AO235" s="38"/>
      <c r="AP235" s="38"/>
      <c r="AQ235" s="38"/>
      <c r="AR235" s="38"/>
      <c r="AS235" s="142"/>
    </row>
    <row r="236" ht="15.75" customHeight="1">
      <c r="A236" s="83"/>
      <c r="B236" s="83"/>
      <c r="C236" s="83"/>
      <c r="D236" s="83"/>
      <c r="E236" s="83"/>
      <c r="F236" s="83"/>
      <c r="G236" s="83"/>
      <c r="H236" s="83"/>
      <c r="I236" s="104"/>
      <c r="J236" s="37"/>
      <c r="K236" s="37"/>
      <c r="L236" s="37"/>
      <c r="M236" s="83"/>
      <c r="N236" s="142"/>
      <c r="O236" s="83"/>
      <c r="P236" s="83"/>
      <c r="Q236" s="84"/>
      <c r="R236" s="83"/>
      <c r="S236" s="83"/>
      <c r="T236" s="83"/>
      <c r="U236" s="156"/>
      <c r="V236" s="38"/>
      <c r="W236" s="38"/>
      <c r="X236" s="37"/>
      <c r="Y236" s="38"/>
      <c r="Z236" s="38"/>
      <c r="AA236" s="38"/>
      <c r="AB236" s="38"/>
      <c r="AC236" s="38"/>
      <c r="AD236" s="38"/>
      <c r="AE236" s="38"/>
      <c r="AF236" s="38"/>
      <c r="AG236" s="38"/>
      <c r="AH236" s="38"/>
      <c r="AI236" s="38"/>
      <c r="AJ236" s="38"/>
      <c r="AK236" s="38"/>
      <c r="AL236" s="38"/>
      <c r="AM236" s="38"/>
      <c r="AN236" s="38"/>
      <c r="AO236" s="38"/>
      <c r="AP236" s="38"/>
      <c r="AQ236" s="38"/>
      <c r="AR236" s="38"/>
      <c r="AS236" s="142"/>
    </row>
    <row r="237" ht="15.75" customHeight="1">
      <c r="A237" s="83"/>
      <c r="B237" s="83"/>
      <c r="C237" s="83"/>
      <c r="D237" s="83"/>
      <c r="E237" s="83"/>
      <c r="F237" s="83"/>
      <c r="G237" s="83"/>
      <c r="H237" s="83"/>
      <c r="I237" s="104"/>
      <c r="J237" s="37"/>
      <c r="K237" s="37"/>
      <c r="L237" s="37"/>
      <c r="M237" s="83"/>
      <c r="N237" s="142"/>
      <c r="O237" s="83"/>
      <c r="P237" s="83"/>
      <c r="Q237" s="84"/>
      <c r="R237" s="83"/>
      <c r="S237" s="83"/>
      <c r="T237" s="83"/>
      <c r="U237" s="156"/>
      <c r="V237" s="38"/>
      <c r="W237" s="38"/>
      <c r="X237" s="37"/>
      <c r="Y237" s="38"/>
      <c r="Z237" s="38"/>
      <c r="AA237" s="38"/>
      <c r="AB237" s="38"/>
      <c r="AC237" s="38"/>
      <c r="AD237" s="38"/>
      <c r="AE237" s="38"/>
      <c r="AF237" s="38"/>
      <c r="AG237" s="38"/>
      <c r="AH237" s="38"/>
      <c r="AI237" s="38"/>
      <c r="AJ237" s="38"/>
      <c r="AK237" s="38"/>
      <c r="AL237" s="38"/>
      <c r="AM237" s="38"/>
      <c r="AN237" s="38"/>
      <c r="AO237" s="38"/>
      <c r="AP237" s="38"/>
      <c r="AQ237" s="38"/>
      <c r="AR237" s="38"/>
      <c r="AS237" s="142"/>
    </row>
    <row r="238" ht="15.75" customHeight="1">
      <c r="A238" s="83"/>
      <c r="B238" s="83"/>
      <c r="C238" s="83"/>
      <c r="D238" s="83"/>
      <c r="E238" s="83"/>
      <c r="F238" s="83"/>
      <c r="G238" s="83"/>
      <c r="H238" s="83"/>
      <c r="I238" s="104"/>
      <c r="J238" s="37"/>
      <c r="K238" s="37"/>
      <c r="L238" s="37"/>
      <c r="M238" s="83"/>
      <c r="N238" s="142"/>
      <c r="O238" s="83"/>
      <c r="P238" s="83"/>
      <c r="Q238" s="84"/>
      <c r="R238" s="83"/>
      <c r="S238" s="83"/>
      <c r="T238" s="83"/>
      <c r="U238" s="156"/>
      <c r="V238" s="38"/>
      <c r="W238" s="38"/>
      <c r="X238" s="37"/>
      <c r="Y238" s="38"/>
      <c r="Z238" s="38"/>
      <c r="AA238" s="38"/>
      <c r="AB238" s="38"/>
      <c r="AC238" s="38"/>
      <c r="AD238" s="38"/>
      <c r="AE238" s="38"/>
      <c r="AF238" s="38"/>
      <c r="AG238" s="38"/>
      <c r="AH238" s="38"/>
      <c r="AI238" s="38"/>
      <c r="AJ238" s="38"/>
      <c r="AK238" s="38"/>
      <c r="AL238" s="38"/>
      <c r="AM238" s="38"/>
      <c r="AN238" s="38"/>
      <c r="AO238" s="38"/>
      <c r="AP238" s="38"/>
      <c r="AQ238" s="38"/>
      <c r="AR238" s="38"/>
      <c r="AS238" s="142"/>
    </row>
    <row r="239" ht="15.75" customHeight="1">
      <c r="A239" s="83"/>
      <c r="B239" s="83"/>
      <c r="C239" s="83"/>
      <c r="D239" s="83"/>
      <c r="E239" s="83"/>
      <c r="F239" s="83"/>
      <c r="G239" s="83"/>
      <c r="H239" s="83"/>
      <c r="I239" s="104"/>
      <c r="J239" s="37"/>
      <c r="K239" s="37"/>
      <c r="L239" s="37"/>
      <c r="M239" s="83"/>
      <c r="N239" s="142"/>
      <c r="O239" s="83"/>
      <c r="P239" s="83"/>
      <c r="Q239" s="84"/>
      <c r="R239" s="83"/>
      <c r="S239" s="83"/>
      <c r="T239" s="83"/>
      <c r="U239" s="156"/>
      <c r="V239" s="38"/>
      <c r="W239" s="38"/>
      <c r="X239" s="37"/>
      <c r="Y239" s="38"/>
      <c r="Z239" s="38"/>
      <c r="AA239" s="38"/>
      <c r="AB239" s="38"/>
      <c r="AC239" s="38"/>
      <c r="AD239" s="38"/>
      <c r="AE239" s="38"/>
      <c r="AF239" s="38"/>
      <c r="AG239" s="38"/>
      <c r="AH239" s="38"/>
      <c r="AI239" s="38"/>
      <c r="AJ239" s="38"/>
      <c r="AK239" s="38"/>
      <c r="AL239" s="38"/>
      <c r="AM239" s="38"/>
      <c r="AN239" s="38"/>
      <c r="AO239" s="38"/>
      <c r="AP239" s="38"/>
      <c r="AQ239" s="38"/>
      <c r="AR239" s="38"/>
      <c r="AS239" s="142"/>
    </row>
    <row r="240" ht="15.75" customHeight="1">
      <c r="A240" s="83"/>
      <c r="B240" s="83"/>
      <c r="C240" s="83"/>
      <c r="D240" s="83"/>
      <c r="E240" s="83"/>
      <c r="F240" s="83"/>
      <c r="G240" s="83"/>
      <c r="H240" s="83"/>
      <c r="I240" s="104"/>
      <c r="J240" s="37"/>
      <c r="K240" s="37"/>
      <c r="L240" s="37"/>
      <c r="M240" s="83"/>
      <c r="N240" s="142"/>
      <c r="O240" s="83"/>
      <c r="P240" s="83"/>
      <c r="Q240" s="84"/>
      <c r="R240" s="83"/>
      <c r="S240" s="83"/>
      <c r="T240" s="83"/>
      <c r="U240" s="156"/>
      <c r="V240" s="38"/>
      <c r="W240" s="38"/>
      <c r="X240" s="37"/>
      <c r="Y240" s="38"/>
      <c r="Z240" s="38"/>
      <c r="AA240" s="38"/>
      <c r="AB240" s="38"/>
      <c r="AC240" s="38"/>
      <c r="AD240" s="38"/>
      <c r="AE240" s="38"/>
      <c r="AF240" s="38"/>
      <c r="AG240" s="38"/>
      <c r="AH240" s="38"/>
      <c r="AI240" s="38"/>
      <c r="AJ240" s="38"/>
      <c r="AK240" s="38"/>
      <c r="AL240" s="38"/>
      <c r="AM240" s="38"/>
      <c r="AN240" s="38"/>
      <c r="AO240" s="38"/>
      <c r="AP240" s="38"/>
      <c r="AQ240" s="38"/>
      <c r="AR240" s="38"/>
      <c r="AS240" s="142"/>
    </row>
    <row r="241" ht="15.75" customHeight="1">
      <c r="A241" s="83"/>
      <c r="B241" s="83"/>
      <c r="C241" s="83"/>
      <c r="D241" s="83"/>
      <c r="E241" s="83"/>
      <c r="F241" s="83"/>
      <c r="G241" s="83"/>
      <c r="H241" s="83"/>
      <c r="I241" s="104"/>
      <c r="J241" s="37"/>
      <c r="K241" s="37"/>
      <c r="L241" s="37"/>
      <c r="M241" s="83"/>
      <c r="N241" s="142"/>
      <c r="O241" s="83"/>
      <c r="P241" s="83"/>
      <c r="Q241" s="84"/>
      <c r="R241" s="83"/>
      <c r="S241" s="83"/>
      <c r="T241" s="83"/>
      <c r="U241" s="156"/>
      <c r="V241" s="38"/>
      <c r="W241" s="38"/>
      <c r="X241" s="37"/>
      <c r="Y241" s="38"/>
      <c r="Z241" s="38"/>
      <c r="AA241" s="38"/>
      <c r="AB241" s="38"/>
      <c r="AC241" s="38"/>
      <c r="AD241" s="38"/>
      <c r="AE241" s="38"/>
      <c r="AF241" s="38"/>
      <c r="AG241" s="38"/>
      <c r="AH241" s="38"/>
      <c r="AI241" s="38"/>
      <c r="AJ241" s="38"/>
      <c r="AK241" s="38"/>
      <c r="AL241" s="38"/>
      <c r="AM241" s="38"/>
      <c r="AN241" s="38"/>
      <c r="AO241" s="38"/>
      <c r="AP241" s="38"/>
      <c r="AQ241" s="38"/>
      <c r="AR241" s="38"/>
      <c r="AS241" s="142"/>
    </row>
    <row r="242" ht="15.75" customHeight="1">
      <c r="A242" s="83"/>
      <c r="B242" s="83"/>
      <c r="C242" s="83"/>
      <c r="D242" s="83"/>
      <c r="E242" s="83"/>
      <c r="F242" s="83"/>
      <c r="G242" s="83"/>
      <c r="H242" s="83"/>
      <c r="I242" s="104"/>
      <c r="J242" s="37"/>
      <c r="K242" s="37"/>
      <c r="L242" s="37"/>
      <c r="M242" s="83"/>
      <c r="N242" s="142"/>
      <c r="O242" s="83"/>
      <c r="P242" s="83"/>
      <c r="Q242" s="84"/>
      <c r="R242" s="83"/>
      <c r="S242" s="83"/>
      <c r="T242" s="83"/>
      <c r="U242" s="156"/>
      <c r="V242" s="38"/>
      <c r="W242" s="38"/>
      <c r="X242" s="37"/>
      <c r="Y242" s="38"/>
      <c r="Z242" s="38"/>
      <c r="AA242" s="38"/>
      <c r="AB242" s="38"/>
      <c r="AC242" s="38"/>
      <c r="AD242" s="38"/>
      <c r="AE242" s="38"/>
      <c r="AF242" s="38"/>
      <c r="AG242" s="38"/>
      <c r="AH242" s="38"/>
      <c r="AI242" s="38"/>
      <c r="AJ242" s="38"/>
      <c r="AK242" s="38"/>
      <c r="AL242" s="38"/>
      <c r="AM242" s="38"/>
      <c r="AN242" s="38"/>
      <c r="AO242" s="38"/>
      <c r="AP242" s="38"/>
      <c r="AQ242" s="38"/>
      <c r="AR242" s="38"/>
      <c r="AS242" s="142"/>
    </row>
    <row r="243" ht="15.75" customHeight="1">
      <c r="A243" s="83"/>
      <c r="B243" s="83"/>
      <c r="C243" s="83"/>
      <c r="D243" s="83"/>
      <c r="E243" s="83"/>
      <c r="F243" s="83"/>
      <c r="G243" s="83"/>
      <c r="H243" s="83"/>
      <c r="I243" s="104"/>
      <c r="J243" s="37"/>
      <c r="K243" s="37"/>
      <c r="L243" s="37"/>
      <c r="M243" s="83"/>
      <c r="N243" s="142"/>
      <c r="O243" s="83"/>
      <c r="P243" s="83"/>
      <c r="Q243" s="84"/>
      <c r="R243" s="83"/>
      <c r="S243" s="83"/>
      <c r="T243" s="83"/>
      <c r="U243" s="156"/>
      <c r="V243" s="38"/>
      <c r="W243" s="38"/>
      <c r="X243" s="37"/>
      <c r="Y243" s="38"/>
      <c r="Z243" s="38"/>
      <c r="AA243" s="38"/>
      <c r="AB243" s="38"/>
      <c r="AC243" s="38"/>
      <c r="AD243" s="38"/>
      <c r="AE243" s="38"/>
      <c r="AF243" s="38"/>
      <c r="AG243" s="38"/>
      <c r="AH243" s="38"/>
      <c r="AI243" s="38"/>
      <c r="AJ243" s="38"/>
      <c r="AK243" s="38"/>
      <c r="AL243" s="38"/>
      <c r="AM243" s="38"/>
      <c r="AN243" s="38"/>
      <c r="AO243" s="38"/>
      <c r="AP243" s="38"/>
      <c r="AQ243" s="38"/>
      <c r="AR243" s="38"/>
      <c r="AS243" s="142"/>
    </row>
    <row r="244" ht="15.75" customHeight="1">
      <c r="A244" s="83"/>
      <c r="B244" s="83"/>
      <c r="C244" s="83"/>
      <c r="D244" s="83"/>
      <c r="E244" s="83"/>
      <c r="F244" s="83"/>
      <c r="G244" s="83"/>
      <c r="H244" s="83"/>
      <c r="I244" s="104"/>
      <c r="J244" s="37"/>
      <c r="K244" s="37"/>
      <c r="L244" s="37"/>
      <c r="M244" s="83"/>
      <c r="N244" s="142"/>
      <c r="O244" s="83"/>
      <c r="P244" s="83"/>
      <c r="Q244" s="84"/>
      <c r="R244" s="83"/>
      <c r="S244" s="83"/>
      <c r="T244" s="83"/>
      <c r="U244" s="156"/>
      <c r="V244" s="38"/>
      <c r="W244" s="38"/>
      <c r="X244" s="37"/>
      <c r="Y244" s="38"/>
      <c r="Z244" s="38"/>
      <c r="AA244" s="38"/>
      <c r="AB244" s="38"/>
      <c r="AC244" s="38"/>
      <c r="AD244" s="38"/>
      <c r="AE244" s="38"/>
      <c r="AF244" s="38"/>
      <c r="AG244" s="38"/>
      <c r="AH244" s="38"/>
      <c r="AI244" s="38"/>
      <c r="AJ244" s="38"/>
      <c r="AK244" s="38"/>
      <c r="AL244" s="38"/>
      <c r="AM244" s="38"/>
      <c r="AN244" s="38"/>
      <c r="AO244" s="38"/>
      <c r="AP244" s="38"/>
      <c r="AQ244" s="38"/>
      <c r="AR244" s="38"/>
      <c r="AS244" s="142"/>
    </row>
    <row r="245" ht="15.75" customHeight="1">
      <c r="A245" s="83"/>
      <c r="B245" s="83"/>
      <c r="C245" s="83"/>
      <c r="D245" s="83"/>
      <c r="E245" s="83"/>
      <c r="F245" s="83"/>
      <c r="G245" s="83"/>
      <c r="H245" s="83"/>
      <c r="I245" s="104"/>
      <c r="J245" s="37"/>
      <c r="K245" s="37"/>
      <c r="L245" s="37"/>
      <c r="M245" s="83"/>
      <c r="N245" s="142"/>
      <c r="O245" s="83"/>
      <c r="P245" s="83"/>
      <c r="Q245" s="84"/>
      <c r="R245" s="83"/>
      <c r="S245" s="83"/>
      <c r="T245" s="83"/>
      <c r="U245" s="156"/>
      <c r="V245" s="38"/>
      <c r="W245" s="38"/>
      <c r="X245" s="37"/>
      <c r="Y245" s="38"/>
      <c r="Z245" s="38"/>
      <c r="AA245" s="38"/>
      <c r="AB245" s="38"/>
      <c r="AC245" s="38"/>
      <c r="AD245" s="38"/>
      <c r="AE245" s="38"/>
      <c r="AF245" s="38"/>
      <c r="AG245" s="38"/>
      <c r="AH245" s="38"/>
      <c r="AI245" s="38"/>
      <c r="AJ245" s="38"/>
      <c r="AK245" s="38"/>
      <c r="AL245" s="38"/>
      <c r="AM245" s="38"/>
      <c r="AN245" s="38"/>
      <c r="AO245" s="38"/>
      <c r="AP245" s="38"/>
      <c r="AQ245" s="38"/>
      <c r="AR245" s="38"/>
      <c r="AS245" s="142"/>
    </row>
    <row r="246" ht="15.75" customHeight="1">
      <c r="A246" s="83"/>
      <c r="B246" s="83"/>
      <c r="C246" s="83"/>
      <c r="D246" s="83"/>
      <c r="E246" s="83"/>
      <c r="F246" s="83"/>
      <c r="G246" s="83"/>
      <c r="H246" s="83"/>
      <c r="I246" s="104"/>
      <c r="J246" s="37"/>
      <c r="K246" s="37"/>
      <c r="L246" s="37"/>
      <c r="M246" s="83"/>
      <c r="N246" s="142"/>
      <c r="O246" s="83"/>
      <c r="P246" s="83"/>
      <c r="Q246" s="84"/>
      <c r="R246" s="83"/>
      <c r="S246" s="83"/>
      <c r="T246" s="83"/>
      <c r="U246" s="156"/>
      <c r="V246" s="38"/>
      <c r="W246" s="38"/>
      <c r="X246" s="37"/>
      <c r="Y246" s="38"/>
      <c r="Z246" s="38"/>
      <c r="AA246" s="38"/>
      <c r="AB246" s="38"/>
      <c r="AC246" s="38"/>
      <c r="AD246" s="38"/>
      <c r="AE246" s="38"/>
      <c r="AF246" s="38"/>
      <c r="AG246" s="38"/>
      <c r="AH246" s="38"/>
      <c r="AI246" s="38"/>
      <c r="AJ246" s="38"/>
      <c r="AK246" s="38"/>
      <c r="AL246" s="38"/>
      <c r="AM246" s="38"/>
      <c r="AN246" s="38"/>
      <c r="AO246" s="38"/>
      <c r="AP246" s="38"/>
      <c r="AQ246" s="38"/>
      <c r="AR246" s="38"/>
      <c r="AS246" s="142"/>
    </row>
    <row r="247" ht="15.75" customHeight="1">
      <c r="A247" s="83"/>
      <c r="B247" s="83"/>
      <c r="C247" s="83"/>
      <c r="D247" s="83"/>
      <c r="E247" s="83"/>
      <c r="F247" s="83"/>
      <c r="G247" s="83"/>
      <c r="H247" s="83"/>
      <c r="I247" s="104"/>
      <c r="J247" s="37"/>
      <c r="K247" s="37"/>
      <c r="L247" s="37"/>
      <c r="M247" s="83"/>
      <c r="N247" s="142"/>
      <c r="O247" s="83"/>
      <c r="P247" s="83"/>
      <c r="Q247" s="84"/>
      <c r="R247" s="83"/>
      <c r="S247" s="83"/>
      <c r="T247" s="83"/>
      <c r="U247" s="156"/>
      <c r="V247" s="38"/>
      <c r="W247" s="38"/>
      <c r="X247" s="37"/>
      <c r="Y247" s="38"/>
      <c r="Z247" s="38"/>
      <c r="AA247" s="38"/>
      <c r="AB247" s="38"/>
      <c r="AC247" s="38"/>
      <c r="AD247" s="38"/>
      <c r="AE247" s="38"/>
      <c r="AF247" s="38"/>
      <c r="AG247" s="38"/>
      <c r="AH247" s="38"/>
      <c r="AI247" s="38"/>
      <c r="AJ247" s="38"/>
      <c r="AK247" s="38"/>
      <c r="AL247" s="38"/>
      <c r="AM247" s="38"/>
      <c r="AN247" s="38"/>
      <c r="AO247" s="38"/>
      <c r="AP247" s="38"/>
      <c r="AQ247" s="38"/>
      <c r="AR247" s="38"/>
      <c r="AS247" s="142"/>
    </row>
    <row r="248" ht="15.75" customHeight="1">
      <c r="A248" s="83"/>
      <c r="B248" s="83"/>
      <c r="C248" s="83"/>
      <c r="D248" s="83"/>
      <c r="E248" s="83"/>
      <c r="F248" s="83"/>
      <c r="G248" s="83"/>
      <c r="H248" s="83"/>
      <c r="I248" s="104"/>
      <c r="J248" s="37"/>
      <c r="K248" s="37"/>
      <c r="L248" s="37"/>
      <c r="M248" s="83"/>
      <c r="N248" s="142"/>
      <c r="O248" s="83"/>
      <c r="P248" s="83"/>
      <c r="Q248" s="84"/>
      <c r="R248" s="83"/>
      <c r="S248" s="83"/>
      <c r="T248" s="83"/>
      <c r="U248" s="156"/>
      <c r="V248" s="38"/>
      <c r="W248" s="38"/>
      <c r="X248" s="37"/>
      <c r="Y248" s="38"/>
      <c r="Z248" s="38"/>
      <c r="AA248" s="38"/>
      <c r="AB248" s="38"/>
      <c r="AC248" s="38"/>
      <c r="AD248" s="38"/>
      <c r="AE248" s="38"/>
      <c r="AF248" s="38"/>
      <c r="AG248" s="38"/>
      <c r="AH248" s="38"/>
      <c r="AI248" s="38"/>
      <c r="AJ248" s="38"/>
      <c r="AK248" s="38"/>
      <c r="AL248" s="38"/>
      <c r="AM248" s="38"/>
      <c r="AN248" s="38"/>
      <c r="AO248" s="38"/>
      <c r="AP248" s="38"/>
      <c r="AQ248" s="38"/>
      <c r="AR248" s="38"/>
      <c r="AS248" s="142"/>
    </row>
    <row r="249" ht="15.75" customHeight="1">
      <c r="A249" s="83"/>
      <c r="B249" s="83"/>
      <c r="C249" s="83"/>
      <c r="D249" s="83"/>
      <c r="E249" s="83"/>
      <c r="F249" s="83"/>
      <c r="G249" s="83"/>
      <c r="H249" s="83"/>
      <c r="I249" s="104"/>
      <c r="J249" s="37"/>
      <c r="K249" s="37"/>
      <c r="L249" s="37"/>
      <c r="M249" s="83"/>
      <c r="N249" s="142"/>
      <c r="O249" s="83"/>
      <c r="P249" s="83"/>
      <c r="Q249" s="84"/>
      <c r="R249" s="83"/>
      <c r="S249" s="83"/>
      <c r="T249" s="83"/>
      <c r="U249" s="156"/>
      <c r="V249" s="38"/>
      <c r="W249" s="38"/>
      <c r="X249" s="37"/>
      <c r="Y249" s="38"/>
      <c r="Z249" s="38"/>
      <c r="AA249" s="38"/>
      <c r="AB249" s="38"/>
      <c r="AC249" s="38"/>
      <c r="AD249" s="38"/>
      <c r="AE249" s="38"/>
      <c r="AF249" s="38"/>
      <c r="AG249" s="38"/>
      <c r="AH249" s="38"/>
      <c r="AI249" s="38"/>
      <c r="AJ249" s="38"/>
      <c r="AK249" s="38"/>
      <c r="AL249" s="38"/>
      <c r="AM249" s="38"/>
      <c r="AN249" s="38"/>
      <c r="AO249" s="38"/>
      <c r="AP249" s="38"/>
      <c r="AQ249" s="38"/>
      <c r="AR249" s="38"/>
      <c r="AS249" s="142"/>
    </row>
    <row r="250" ht="15.75" customHeight="1">
      <c r="A250" s="83"/>
      <c r="B250" s="83"/>
      <c r="C250" s="83"/>
      <c r="D250" s="83"/>
      <c r="E250" s="83"/>
      <c r="F250" s="83"/>
      <c r="G250" s="83"/>
      <c r="H250" s="83"/>
      <c r="I250" s="104"/>
      <c r="J250" s="37"/>
      <c r="K250" s="37"/>
      <c r="L250" s="37"/>
      <c r="M250" s="83"/>
      <c r="N250" s="142"/>
      <c r="O250" s="83"/>
      <c r="P250" s="83"/>
      <c r="Q250" s="84"/>
      <c r="R250" s="83"/>
      <c r="S250" s="83"/>
      <c r="T250" s="83"/>
      <c r="U250" s="156"/>
      <c r="V250" s="38"/>
      <c r="W250" s="38"/>
      <c r="X250" s="37"/>
      <c r="Y250" s="38"/>
      <c r="Z250" s="38"/>
      <c r="AA250" s="38"/>
      <c r="AB250" s="38"/>
      <c r="AC250" s="38"/>
      <c r="AD250" s="38"/>
      <c r="AE250" s="38"/>
      <c r="AF250" s="38"/>
      <c r="AG250" s="38"/>
      <c r="AH250" s="38"/>
      <c r="AI250" s="38"/>
      <c r="AJ250" s="38"/>
      <c r="AK250" s="38"/>
      <c r="AL250" s="38"/>
      <c r="AM250" s="38"/>
      <c r="AN250" s="38"/>
      <c r="AO250" s="38"/>
      <c r="AP250" s="38"/>
      <c r="AQ250" s="38"/>
      <c r="AR250" s="38"/>
      <c r="AS250" s="142"/>
    </row>
    <row r="251" ht="15.75" customHeight="1">
      <c r="A251" s="83"/>
      <c r="B251" s="83"/>
      <c r="C251" s="83"/>
      <c r="D251" s="83"/>
      <c r="E251" s="83"/>
      <c r="F251" s="83"/>
      <c r="G251" s="83"/>
      <c r="H251" s="83"/>
      <c r="I251" s="104"/>
      <c r="J251" s="37"/>
      <c r="K251" s="37"/>
      <c r="L251" s="37"/>
      <c r="M251" s="83"/>
      <c r="N251" s="142"/>
      <c r="O251" s="83"/>
      <c r="P251" s="83"/>
      <c r="Q251" s="84"/>
      <c r="R251" s="83"/>
      <c r="S251" s="83"/>
      <c r="T251" s="83"/>
      <c r="U251" s="156"/>
      <c r="V251" s="38"/>
      <c r="W251" s="38"/>
      <c r="X251" s="37"/>
      <c r="Y251" s="38"/>
      <c r="Z251" s="38"/>
      <c r="AA251" s="38"/>
      <c r="AB251" s="38"/>
      <c r="AC251" s="38"/>
      <c r="AD251" s="38"/>
      <c r="AE251" s="38"/>
      <c r="AF251" s="38"/>
      <c r="AG251" s="38"/>
      <c r="AH251" s="38"/>
      <c r="AI251" s="38"/>
      <c r="AJ251" s="38"/>
      <c r="AK251" s="38"/>
      <c r="AL251" s="38"/>
      <c r="AM251" s="38"/>
      <c r="AN251" s="38"/>
      <c r="AO251" s="38"/>
      <c r="AP251" s="38"/>
      <c r="AQ251" s="38"/>
      <c r="AR251" s="38"/>
      <c r="AS251" s="142"/>
    </row>
    <row r="252" ht="15.75" customHeight="1">
      <c r="A252" s="83"/>
      <c r="B252" s="83"/>
      <c r="C252" s="83"/>
      <c r="D252" s="83"/>
      <c r="E252" s="83"/>
      <c r="F252" s="83"/>
      <c r="G252" s="83"/>
      <c r="H252" s="83"/>
      <c r="I252" s="104"/>
      <c r="J252" s="37"/>
      <c r="K252" s="37"/>
      <c r="L252" s="37"/>
      <c r="M252" s="83"/>
      <c r="N252" s="142"/>
      <c r="O252" s="83"/>
      <c r="P252" s="83"/>
      <c r="Q252" s="84"/>
      <c r="R252" s="83"/>
      <c r="S252" s="83"/>
      <c r="T252" s="83"/>
      <c r="U252" s="156"/>
      <c r="V252" s="38"/>
      <c r="W252" s="38"/>
      <c r="X252" s="37"/>
      <c r="Y252" s="38"/>
      <c r="Z252" s="38"/>
      <c r="AA252" s="38"/>
      <c r="AB252" s="38"/>
      <c r="AC252" s="38"/>
      <c r="AD252" s="38"/>
      <c r="AE252" s="38"/>
      <c r="AF252" s="38"/>
      <c r="AG252" s="38"/>
      <c r="AH252" s="38"/>
      <c r="AI252" s="38"/>
      <c r="AJ252" s="38"/>
      <c r="AK252" s="38"/>
      <c r="AL252" s="38"/>
      <c r="AM252" s="38"/>
      <c r="AN252" s="38"/>
      <c r="AO252" s="38"/>
      <c r="AP252" s="38"/>
      <c r="AQ252" s="38"/>
      <c r="AR252" s="38"/>
      <c r="AS252" s="142"/>
    </row>
    <row r="253" ht="15.75" customHeight="1">
      <c r="A253" s="83"/>
      <c r="B253" s="83"/>
      <c r="C253" s="83"/>
      <c r="D253" s="83"/>
      <c r="E253" s="83"/>
      <c r="F253" s="83"/>
      <c r="G253" s="83"/>
      <c r="H253" s="83"/>
      <c r="I253" s="104"/>
      <c r="J253" s="37"/>
      <c r="K253" s="37"/>
      <c r="L253" s="37"/>
      <c r="M253" s="83"/>
      <c r="N253" s="142"/>
      <c r="O253" s="83"/>
      <c r="P253" s="83"/>
      <c r="Q253" s="84"/>
      <c r="R253" s="83"/>
      <c r="S253" s="83"/>
      <c r="T253" s="83"/>
      <c r="U253" s="156"/>
      <c r="V253" s="38"/>
      <c r="W253" s="38"/>
      <c r="X253" s="37"/>
      <c r="Y253" s="38"/>
      <c r="Z253" s="38"/>
      <c r="AA253" s="38"/>
      <c r="AB253" s="38"/>
      <c r="AC253" s="38"/>
      <c r="AD253" s="38"/>
      <c r="AE253" s="38"/>
      <c r="AF253" s="38"/>
      <c r="AG253" s="38"/>
      <c r="AH253" s="38"/>
      <c r="AI253" s="38"/>
      <c r="AJ253" s="38"/>
      <c r="AK253" s="38"/>
      <c r="AL253" s="38"/>
      <c r="AM253" s="38"/>
      <c r="AN253" s="38"/>
      <c r="AO253" s="38"/>
      <c r="AP253" s="38"/>
      <c r="AQ253" s="38"/>
      <c r="AR253" s="38"/>
      <c r="AS253" s="142"/>
    </row>
    <row r="254" ht="15.75" customHeight="1">
      <c r="A254" s="83"/>
      <c r="B254" s="83"/>
      <c r="C254" s="83"/>
      <c r="D254" s="83"/>
      <c r="E254" s="83"/>
      <c r="F254" s="83"/>
      <c r="G254" s="83"/>
      <c r="H254" s="83"/>
      <c r="I254" s="104"/>
      <c r="J254" s="37"/>
      <c r="K254" s="37"/>
      <c r="L254" s="37"/>
      <c r="M254" s="83"/>
      <c r="N254" s="142"/>
      <c r="O254" s="83"/>
      <c r="P254" s="83"/>
      <c r="Q254" s="84"/>
      <c r="R254" s="83"/>
      <c r="S254" s="83"/>
      <c r="T254" s="83"/>
      <c r="U254" s="156"/>
      <c r="V254" s="38"/>
      <c r="W254" s="38"/>
      <c r="X254" s="37"/>
      <c r="Y254" s="38"/>
      <c r="Z254" s="38"/>
      <c r="AA254" s="38"/>
      <c r="AB254" s="38"/>
      <c r="AC254" s="38"/>
      <c r="AD254" s="38"/>
      <c r="AE254" s="38"/>
      <c r="AF254" s="38"/>
      <c r="AG254" s="38"/>
      <c r="AH254" s="38"/>
      <c r="AI254" s="38"/>
      <c r="AJ254" s="38"/>
      <c r="AK254" s="38"/>
      <c r="AL254" s="38"/>
      <c r="AM254" s="38"/>
      <c r="AN254" s="38"/>
      <c r="AO254" s="38"/>
      <c r="AP254" s="38"/>
      <c r="AQ254" s="38"/>
      <c r="AR254" s="38"/>
      <c r="AS254" s="142"/>
    </row>
    <row r="255" ht="15.75" customHeight="1">
      <c r="A255" s="83"/>
      <c r="B255" s="83"/>
      <c r="C255" s="83"/>
      <c r="D255" s="83"/>
      <c r="E255" s="83"/>
      <c r="F255" s="83"/>
      <c r="G255" s="83"/>
      <c r="H255" s="83"/>
      <c r="I255" s="104"/>
      <c r="J255" s="37"/>
      <c r="K255" s="37"/>
      <c r="L255" s="37"/>
      <c r="M255" s="83"/>
      <c r="N255" s="142"/>
      <c r="O255" s="83"/>
      <c r="P255" s="83"/>
      <c r="Q255" s="84"/>
      <c r="R255" s="83"/>
      <c r="S255" s="83"/>
      <c r="T255" s="83"/>
      <c r="U255" s="156"/>
      <c r="V255" s="38"/>
      <c r="W255" s="38"/>
      <c r="X255" s="37"/>
      <c r="Y255" s="38"/>
      <c r="Z255" s="38"/>
      <c r="AA255" s="38"/>
      <c r="AB255" s="38"/>
      <c r="AC255" s="38"/>
      <c r="AD255" s="38"/>
      <c r="AE255" s="38"/>
      <c r="AF255" s="38"/>
      <c r="AG255" s="38"/>
      <c r="AH255" s="38"/>
      <c r="AI255" s="38"/>
      <c r="AJ255" s="38"/>
      <c r="AK255" s="38"/>
      <c r="AL255" s="38"/>
      <c r="AM255" s="38"/>
      <c r="AN255" s="38"/>
      <c r="AO255" s="38"/>
      <c r="AP255" s="38"/>
      <c r="AQ255" s="38"/>
      <c r="AR255" s="38"/>
      <c r="AS255" s="142"/>
    </row>
    <row r="256" ht="15.75" customHeight="1">
      <c r="A256" s="83"/>
      <c r="B256" s="83"/>
      <c r="C256" s="83"/>
      <c r="D256" s="83"/>
      <c r="E256" s="83"/>
      <c r="F256" s="83"/>
      <c r="G256" s="83"/>
      <c r="H256" s="83"/>
      <c r="I256" s="104"/>
      <c r="J256" s="37"/>
      <c r="K256" s="37"/>
      <c r="L256" s="37"/>
      <c r="M256" s="83"/>
      <c r="N256" s="142"/>
      <c r="O256" s="83"/>
      <c r="P256" s="83"/>
      <c r="Q256" s="84"/>
      <c r="R256" s="83"/>
      <c r="S256" s="83"/>
      <c r="T256" s="83"/>
      <c r="U256" s="156"/>
      <c r="V256" s="38"/>
      <c r="W256" s="38"/>
      <c r="X256" s="37"/>
      <c r="Y256" s="38"/>
      <c r="Z256" s="38"/>
      <c r="AA256" s="38"/>
      <c r="AB256" s="38"/>
      <c r="AC256" s="38"/>
      <c r="AD256" s="38"/>
      <c r="AE256" s="38"/>
      <c r="AF256" s="38"/>
      <c r="AG256" s="38"/>
      <c r="AH256" s="38"/>
      <c r="AI256" s="38"/>
      <c r="AJ256" s="38"/>
      <c r="AK256" s="38"/>
      <c r="AL256" s="38"/>
      <c r="AM256" s="38"/>
      <c r="AN256" s="38"/>
      <c r="AO256" s="38"/>
      <c r="AP256" s="38"/>
      <c r="AQ256" s="38"/>
      <c r="AR256" s="38"/>
      <c r="AS256" s="142"/>
    </row>
    <row r="257" ht="15.75" customHeight="1">
      <c r="A257" s="83"/>
      <c r="B257" s="83"/>
      <c r="C257" s="83"/>
      <c r="D257" s="83"/>
      <c r="E257" s="83"/>
      <c r="F257" s="83"/>
      <c r="G257" s="83"/>
      <c r="H257" s="83"/>
      <c r="I257" s="104"/>
      <c r="J257" s="37"/>
      <c r="K257" s="37"/>
      <c r="L257" s="37"/>
      <c r="M257" s="83"/>
      <c r="N257" s="142"/>
      <c r="O257" s="83"/>
      <c r="P257" s="83"/>
      <c r="Q257" s="84"/>
      <c r="R257" s="83"/>
      <c r="S257" s="83"/>
      <c r="T257" s="83"/>
      <c r="U257" s="156"/>
      <c r="V257" s="38"/>
      <c r="W257" s="38"/>
      <c r="X257" s="37"/>
      <c r="Y257" s="38"/>
      <c r="Z257" s="38"/>
      <c r="AA257" s="38"/>
      <c r="AB257" s="38"/>
      <c r="AC257" s="38"/>
      <c r="AD257" s="38"/>
      <c r="AE257" s="38"/>
      <c r="AF257" s="38"/>
      <c r="AG257" s="38"/>
      <c r="AH257" s="38"/>
      <c r="AI257" s="38"/>
      <c r="AJ257" s="38"/>
      <c r="AK257" s="38"/>
      <c r="AL257" s="38"/>
      <c r="AM257" s="38"/>
      <c r="AN257" s="38"/>
      <c r="AO257" s="38"/>
      <c r="AP257" s="38"/>
      <c r="AQ257" s="38"/>
      <c r="AR257" s="38"/>
      <c r="AS257" s="142"/>
    </row>
    <row r="258" ht="15.75" customHeight="1">
      <c r="A258" s="83"/>
      <c r="B258" s="83"/>
      <c r="C258" s="83"/>
      <c r="D258" s="83"/>
      <c r="E258" s="83"/>
      <c r="F258" s="83"/>
      <c r="G258" s="83"/>
      <c r="H258" s="83"/>
      <c r="I258" s="104"/>
      <c r="J258" s="37"/>
      <c r="K258" s="37"/>
      <c r="L258" s="37"/>
      <c r="M258" s="83"/>
      <c r="N258" s="142"/>
      <c r="O258" s="83"/>
      <c r="P258" s="83"/>
      <c r="Q258" s="84"/>
      <c r="R258" s="83"/>
      <c r="S258" s="83"/>
      <c r="T258" s="83"/>
      <c r="U258" s="156"/>
      <c r="V258" s="38"/>
      <c r="W258" s="38"/>
      <c r="X258" s="37"/>
      <c r="Y258" s="38"/>
      <c r="Z258" s="38"/>
      <c r="AA258" s="38"/>
      <c r="AB258" s="38"/>
      <c r="AC258" s="38"/>
      <c r="AD258" s="38"/>
      <c r="AE258" s="38"/>
      <c r="AF258" s="38"/>
      <c r="AG258" s="38"/>
      <c r="AH258" s="38"/>
      <c r="AI258" s="38"/>
      <c r="AJ258" s="38"/>
      <c r="AK258" s="38"/>
      <c r="AL258" s="38"/>
      <c r="AM258" s="38"/>
      <c r="AN258" s="38"/>
      <c r="AO258" s="38"/>
      <c r="AP258" s="38"/>
      <c r="AQ258" s="38"/>
      <c r="AR258" s="38"/>
      <c r="AS258" s="142"/>
    </row>
    <row r="259" ht="15.75" customHeight="1">
      <c r="A259" s="83"/>
      <c r="B259" s="83"/>
      <c r="C259" s="83"/>
      <c r="D259" s="83"/>
      <c r="E259" s="83"/>
      <c r="F259" s="83"/>
      <c r="G259" s="83"/>
      <c r="H259" s="83"/>
      <c r="I259" s="104"/>
      <c r="J259" s="37"/>
      <c r="K259" s="37"/>
      <c r="L259" s="37"/>
      <c r="M259" s="83"/>
      <c r="N259" s="142"/>
      <c r="O259" s="83"/>
      <c r="P259" s="83"/>
      <c r="Q259" s="84"/>
      <c r="R259" s="83"/>
      <c r="S259" s="83"/>
      <c r="T259" s="83"/>
      <c r="U259" s="156"/>
      <c r="V259" s="38"/>
      <c r="W259" s="38"/>
      <c r="X259" s="37"/>
      <c r="Y259" s="38"/>
      <c r="Z259" s="38"/>
      <c r="AA259" s="38"/>
      <c r="AB259" s="38"/>
      <c r="AC259" s="38"/>
      <c r="AD259" s="38"/>
      <c r="AE259" s="38"/>
      <c r="AF259" s="38"/>
      <c r="AG259" s="38"/>
      <c r="AH259" s="38"/>
      <c r="AI259" s="38"/>
      <c r="AJ259" s="38"/>
      <c r="AK259" s="38"/>
      <c r="AL259" s="38"/>
      <c r="AM259" s="38"/>
      <c r="AN259" s="38"/>
      <c r="AO259" s="38"/>
      <c r="AP259" s="38"/>
      <c r="AQ259" s="38"/>
      <c r="AR259" s="38"/>
      <c r="AS259" s="142"/>
    </row>
    <row r="260" ht="15.75" customHeight="1">
      <c r="A260" s="83"/>
      <c r="B260" s="83"/>
      <c r="C260" s="83"/>
      <c r="D260" s="83"/>
      <c r="E260" s="83"/>
      <c r="F260" s="83"/>
      <c r="G260" s="83"/>
      <c r="H260" s="83"/>
      <c r="I260" s="104"/>
      <c r="J260" s="37"/>
      <c r="K260" s="37"/>
      <c r="L260" s="37"/>
      <c r="M260" s="83"/>
      <c r="N260" s="142"/>
      <c r="O260" s="83"/>
      <c r="P260" s="83"/>
      <c r="Q260" s="84"/>
      <c r="R260" s="83"/>
      <c r="S260" s="83"/>
      <c r="T260" s="83"/>
      <c r="U260" s="156"/>
      <c r="V260" s="38"/>
      <c r="W260" s="38"/>
      <c r="X260" s="37"/>
      <c r="Y260" s="38"/>
      <c r="Z260" s="38"/>
      <c r="AA260" s="38"/>
      <c r="AB260" s="38"/>
      <c r="AC260" s="38"/>
      <c r="AD260" s="38"/>
      <c r="AE260" s="38"/>
      <c r="AF260" s="38"/>
      <c r="AG260" s="38"/>
      <c r="AH260" s="38"/>
      <c r="AI260" s="38"/>
      <c r="AJ260" s="38"/>
      <c r="AK260" s="38"/>
      <c r="AL260" s="38"/>
      <c r="AM260" s="38"/>
      <c r="AN260" s="38"/>
      <c r="AO260" s="38"/>
      <c r="AP260" s="38"/>
      <c r="AQ260" s="38"/>
      <c r="AR260" s="38"/>
      <c r="AS260" s="142"/>
    </row>
    <row r="261" ht="15.75" customHeight="1">
      <c r="A261" s="83"/>
      <c r="B261" s="83"/>
      <c r="C261" s="83"/>
      <c r="D261" s="83"/>
      <c r="E261" s="83"/>
      <c r="F261" s="83"/>
      <c r="G261" s="83"/>
      <c r="H261" s="83"/>
      <c r="I261" s="104"/>
      <c r="J261" s="37"/>
      <c r="K261" s="37"/>
      <c r="L261" s="37"/>
      <c r="M261" s="83"/>
      <c r="N261" s="142"/>
      <c r="O261" s="83"/>
      <c r="P261" s="83"/>
      <c r="Q261" s="84"/>
      <c r="R261" s="83"/>
      <c r="S261" s="83"/>
      <c r="T261" s="83"/>
      <c r="U261" s="156"/>
      <c r="V261" s="38"/>
      <c r="W261" s="38"/>
      <c r="X261" s="37"/>
      <c r="Y261" s="38"/>
      <c r="Z261" s="38"/>
      <c r="AA261" s="38"/>
      <c r="AB261" s="38"/>
      <c r="AC261" s="38"/>
      <c r="AD261" s="38"/>
      <c r="AE261" s="38"/>
      <c r="AF261" s="38"/>
      <c r="AG261" s="38"/>
      <c r="AH261" s="38"/>
      <c r="AI261" s="38"/>
      <c r="AJ261" s="38"/>
      <c r="AK261" s="38"/>
      <c r="AL261" s="38"/>
      <c r="AM261" s="38"/>
      <c r="AN261" s="38"/>
      <c r="AO261" s="38"/>
      <c r="AP261" s="38"/>
      <c r="AQ261" s="38"/>
      <c r="AR261" s="38"/>
      <c r="AS261" s="142"/>
    </row>
    <row r="262" ht="15.75" customHeight="1">
      <c r="A262" s="83"/>
      <c r="B262" s="83"/>
      <c r="C262" s="83"/>
      <c r="D262" s="83"/>
      <c r="E262" s="83"/>
      <c r="F262" s="83"/>
      <c r="G262" s="83"/>
      <c r="H262" s="83"/>
      <c r="I262" s="104"/>
      <c r="J262" s="37"/>
      <c r="K262" s="37"/>
      <c r="L262" s="37"/>
      <c r="M262" s="83"/>
      <c r="N262" s="142"/>
      <c r="O262" s="83"/>
      <c r="P262" s="83"/>
      <c r="Q262" s="84"/>
      <c r="R262" s="83"/>
      <c r="S262" s="83"/>
      <c r="T262" s="83"/>
      <c r="U262" s="156"/>
      <c r="V262" s="38"/>
      <c r="W262" s="38"/>
      <c r="X262" s="37"/>
      <c r="Y262" s="38"/>
      <c r="Z262" s="38"/>
      <c r="AA262" s="38"/>
      <c r="AB262" s="38"/>
      <c r="AC262" s="38"/>
      <c r="AD262" s="38"/>
      <c r="AE262" s="38"/>
      <c r="AF262" s="38"/>
      <c r="AG262" s="38"/>
      <c r="AH262" s="38"/>
      <c r="AI262" s="38"/>
      <c r="AJ262" s="38"/>
      <c r="AK262" s="38"/>
      <c r="AL262" s="38"/>
      <c r="AM262" s="38"/>
      <c r="AN262" s="38"/>
      <c r="AO262" s="38"/>
      <c r="AP262" s="38"/>
      <c r="AQ262" s="38"/>
      <c r="AR262" s="38"/>
      <c r="AS262" s="142"/>
    </row>
    <row r="263" ht="15.75" customHeight="1">
      <c r="A263" s="83"/>
      <c r="B263" s="83"/>
      <c r="C263" s="83"/>
      <c r="D263" s="83"/>
      <c r="E263" s="83"/>
      <c r="F263" s="83"/>
      <c r="G263" s="83"/>
      <c r="H263" s="83"/>
      <c r="I263" s="104"/>
      <c r="J263" s="37"/>
      <c r="K263" s="37"/>
      <c r="L263" s="37"/>
      <c r="M263" s="83"/>
      <c r="N263" s="142"/>
      <c r="O263" s="83"/>
      <c r="P263" s="83"/>
      <c r="Q263" s="84"/>
      <c r="R263" s="83"/>
      <c r="S263" s="83"/>
      <c r="T263" s="83"/>
      <c r="U263" s="156"/>
      <c r="V263" s="38"/>
      <c r="W263" s="38"/>
      <c r="X263" s="37"/>
      <c r="Y263" s="38"/>
      <c r="Z263" s="38"/>
      <c r="AA263" s="38"/>
      <c r="AB263" s="38"/>
      <c r="AC263" s="38"/>
      <c r="AD263" s="38"/>
      <c r="AE263" s="38"/>
      <c r="AF263" s="38"/>
      <c r="AG263" s="38"/>
      <c r="AH263" s="38"/>
      <c r="AI263" s="38"/>
      <c r="AJ263" s="38"/>
      <c r="AK263" s="38"/>
      <c r="AL263" s="38"/>
      <c r="AM263" s="38"/>
      <c r="AN263" s="38"/>
      <c r="AO263" s="38"/>
      <c r="AP263" s="38"/>
      <c r="AQ263" s="38"/>
      <c r="AR263" s="38"/>
      <c r="AS263" s="142"/>
    </row>
    <row r="264" ht="15.75" customHeight="1">
      <c r="A264" s="83"/>
      <c r="B264" s="83"/>
      <c r="C264" s="83"/>
      <c r="D264" s="83"/>
      <c r="E264" s="83"/>
      <c r="F264" s="83"/>
      <c r="G264" s="83"/>
      <c r="H264" s="83"/>
      <c r="I264" s="104"/>
      <c r="J264" s="37"/>
      <c r="K264" s="37"/>
      <c r="L264" s="37"/>
      <c r="M264" s="83"/>
      <c r="N264" s="142"/>
      <c r="O264" s="83"/>
      <c r="P264" s="83"/>
      <c r="Q264" s="84"/>
      <c r="R264" s="83"/>
      <c r="S264" s="83"/>
      <c r="T264" s="83"/>
      <c r="U264" s="156"/>
      <c r="V264" s="38"/>
      <c r="W264" s="38"/>
      <c r="X264" s="37"/>
      <c r="Y264" s="38"/>
      <c r="Z264" s="38"/>
      <c r="AA264" s="38"/>
      <c r="AB264" s="38"/>
      <c r="AC264" s="38"/>
      <c r="AD264" s="38"/>
      <c r="AE264" s="38"/>
      <c r="AF264" s="38"/>
      <c r="AG264" s="38"/>
      <c r="AH264" s="38"/>
      <c r="AI264" s="38"/>
      <c r="AJ264" s="38"/>
      <c r="AK264" s="38"/>
      <c r="AL264" s="38"/>
      <c r="AM264" s="38"/>
      <c r="AN264" s="38"/>
      <c r="AO264" s="38"/>
      <c r="AP264" s="38"/>
      <c r="AQ264" s="38"/>
      <c r="AR264" s="38"/>
      <c r="AS264" s="142"/>
    </row>
    <row r="265" ht="15.75" customHeight="1">
      <c r="A265" s="83"/>
      <c r="B265" s="83"/>
      <c r="C265" s="83"/>
      <c r="D265" s="83"/>
      <c r="E265" s="83"/>
      <c r="F265" s="83"/>
      <c r="G265" s="83"/>
      <c r="H265" s="83"/>
      <c r="I265" s="104"/>
      <c r="J265" s="37"/>
      <c r="K265" s="37"/>
      <c r="L265" s="37"/>
      <c r="M265" s="83"/>
      <c r="N265" s="142"/>
      <c r="O265" s="83"/>
      <c r="P265" s="83"/>
      <c r="Q265" s="84"/>
      <c r="R265" s="83"/>
      <c r="S265" s="83"/>
      <c r="T265" s="83"/>
      <c r="U265" s="156"/>
      <c r="V265" s="38"/>
      <c r="W265" s="38"/>
      <c r="X265" s="37"/>
      <c r="Y265" s="38"/>
      <c r="Z265" s="38"/>
      <c r="AA265" s="38"/>
      <c r="AB265" s="38"/>
      <c r="AC265" s="38"/>
      <c r="AD265" s="38"/>
      <c r="AE265" s="38"/>
      <c r="AF265" s="38"/>
      <c r="AG265" s="38"/>
      <c r="AH265" s="38"/>
      <c r="AI265" s="38"/>
      <c r="AJ265" s="38"/>
      <c r="AK265" s="38"/>
      <c r="AL265" s="38"/>
      <c r="AM265" s="38"/>
      <c r="AN265" s="38"/>
      <c r="AO265" s="38"/>
      <c r="AP265" s="38"/>
      <c r="AQ265" s="38"/>
      <c r="AR265" s="38"/>
      <c r="AS265" s="142"/>
    </row>
    <row r="266" ht="15.75" customHeight="1">
      <c r="A266" s="83"/>
      <c r="B266" s="83"/>
      <c r="C266" s="83"/>
      <c r="D266" s="83"/>
      <c r="E266" s="83"/>
      <c r="F266" s="83"/>
      <c r="G266" s="83"/>
      <c r="H266" s="83"/>
      <c r="I266" s="104"/>
      <c r="J266" s="37"/>
      <c r="K266" s="37"/>
      <c r="L266" s="37"/>
      <c r="M266" s="83"/>
      <c r="N266" s="142"/>
      <c r="O266" s="83"/>
      <c r="P266" s="83"/>
      <c r="Q266" s="84"/>
      <c r="R266" s="83"/>
      <c r="S266" s="83"/>
      <c r="T266" s="83"/>
      <c r="U266" s="156"/>
      <c r="V266" s="38"/>
      <c r="W266" s="38"/>
      <c r="X266" s="37"/>
      <c r="Y266" s="38"/>
      <c r="Z266" s="38"/>
      <c r="AA266" s="38"/>
      <c r="AB266" s="38"/>
      <c r="AC266" s="38"/>
      <c r="AD266" s="38"/>
      <c r="AE266" s="38"/>
      <c r="AF266" s="38"/>
      <c r="AG266" s="38"/>
      <c r="AH266" s="38"/>
      <c r="AI266" s="38"/>
      <c r="AJ266" s="38"/>
      <c r="AK266" s="38"/>
      <c r="AL266" s="38"/>
      <c r="AM266" s="38"/>
      <c r="AN266" s="38"/>
      <c r="AO266" s="38"/>
      <c r="AP266" s="38"/>
      <c r="AQ266" s="38"/>
      <c r="AR266" s="38"/>
      <c r="AS266" s="142"/>
    </row>
    <row r="267" ht="15.75" customHeight="1">
      <c r="A267" s="83"/>
      <c r="B267" s="83"/>
      <c r="C267" s="83"/>
      <c r="D267" s="83"/>
      <c r="E267" s="83"/>
      <c r="F267" s="83"/>
      <c r="G267" s="83"/>
      <c r="H267" s="83"/>
      <c r="I267" s="104"/>
      <c r="J267" s="37"/>
      <c r="K267" s="37"/>
      <c r="L267" s="37"/>
      <c r="M267" s="83"/>
      <c r="N267" s="142"/>
      <c r="O267" s="83"/>
      <c r="P267" s="83"/>
      <c r="Q267" s="84"/>
      <c r="R267" s="83"/>
      <c r="S267" s="83"/>
      <c r="T267" s="83"/>
      <c r="U267" s="156"/>
      <c r="V267" s="38"/>
      <c r="W267" s="38"/>
      <c r="X267" s="37"/>
      <c r="Y267" s="38"/>
      <c r="Z267" s="38"/>
      <c r="AA267" s="38"/>
      <c r="AB267" s="38"/>
      <c r="AC267" s="38"/>
      <c r="AD267" s="38"/>
      <c r="AE267" s="38"/>
      <c r="AF267" s="38"/>
      <c r="AG267" s="38"/>
      <c r="AH267" s="38"/>
      <c r="AI267" s="38"/>
      <c r="AJ267" s="38"/>
      <c r="AK267" s="38"/>
      <c r="AL267" s="38"/>
      <c r="AM267" s="38"/>
      <c r="AN267" s="38"/>
      <c r="AO267" s="38"/>
      <c r="AP267" s="38"/>
      <c r="AQ267" s="38"/>
      <c r="AR267" s="38"/>
      <c r="AS267" s="142"/>
    </row>
    <row r="268" ht="15.75" customHeight="1">
      <c r="A268" s="83"/>
      <c r="B268" s="83"/>
      <c r="C268" s="83"/>
      <c r="D268" s="83"/>
      <c r="E268" s="83"/>
      <c r="F268" s="83"/>
      <c r="G268" s="83"/>
      <c r="H268" s="83"/>
      <c r="I268" s="104"/>
      <c r="J268" s="37"/>
      <c r="K268" s="37"/>
      <c r="L268" s="37"/>
      <c r="M268" s="83"/>
      <c r="N268" s="142"/>
      <c r="O268" s="83"/>
      <c r="P268" s="83"/>
      <c r="Q268" s="84"/>
      <c r="R268" s="83"/>
      <c r="S268" s="83"/>
      <c r="T268" s="83"/>
      <c r="U268" s="156"/>
      <c r="V268" s="38"/>
      <c r="W268" s="38"/>
      <c r="X268" s="37"/>
      <c r="Y268" s="38"/>
      <c r="Z268" s="38"/>
      <c r="AA268" s="38"/>
      <c r="AB268" s="38"/>
      <c r="AC268" s="38"/>
      <c r="AD268" s="38"/>
      <c r="AE268" s="38"/>
      <c r="AF268" s="38"/>
      <c r="AG268" s="38"/>
      <c r="AH268" s="38"/>
      <c r="AI268" s="38"/>
      <c r="AJ268" s="38"/>
      <c r="AK268" s="38"/>
      <c r="AL268" s="38"/>
      <c r="AM268" s="38"/>
      <c r="AN268" s="38"/>
      <c r="AO268" s="38"/>
      <c r="AP268" s="38"/>
      <c r="AQ268" s="38"/>
      <c r="AR268" s="38"/>
      <c r="AS268" s="142"/>
    </row>
    <row r="269" ht="15.75" customHeight="1">
      <c r="A269" s="83"/>
      <c r="B269" s="83"/>
      <c r="C269" s="83"/>
      <c r="D269" s="83"/>
      <c r="E269" s="83"/>
      <c r="F269" s="83"/>
      <c r="G269" s="83"/>
      <c r="H269" s="83"/>
      <c r="I269" s="104"/>
      <c r="J269" s="37"/>
      <c r="K269" s="37"/>
      <c r="L269" s="37"/>
      <c r="M269" s="83"/>
      <c r="N269" s="142"/>
      <c r="O269" s="83"/>
      <c r="P269" s="83"/>
      <c r="Q269" s="84"/>
      <c r="R269" s="83"/>
      <c r="S269" s="83"/>
      <c r="T269" s="83"/>
      <c r="U269" s="156"/>
      <c r="V269" s="38"/>
      <c r="W269" s="38"/>
      <c r="X269" s="37"/>
      <c r="Y269" s="38"/>
      <c r="Z269" s="38"/>
      <c r="AA269" s="38"/>
      <c r="AB269" s="38"/>
      <c r="AC269" s="38"/>
      <c r="AD269" s="38"/>
      <c r="AE269" s="38"/>
      <c r="AF269" s="38"/>
      <c r="AG269" s="38"/>
      <c r="AH269" s="38"/>
      <c r="AI269" s="38"/>
      <c r="AJ269" s="38"/>
      <c r="AK269" s="38"/>
      <c r="AL269" s="38"/>
      <c r="AM269" s="38"/>
      <c r="AN269" s="38"/>
      <c r="AO269" s="38"/>
      <c r="AP269" s="38"/>
      <c r="AQ269" s="38"/>
      <c r="AR269" s="38"/>
      <c r="AS269" s="142"/>
    </row>
    <row r="270" ht="15.75" customHeight="1">
      <c r="A270" s="83"/>
      <c r="B270" s="83"/>
      <c r="C270" s="83"/>
      <c r="D270" s="83"/>
      <c r="E270" s="83"/>
      <c r="F270" s="83"/>
      <c r="G270" s="83"/>
      <c r="H270" s="83"/>
      <c r="I270" s="104"/>
      <c r="J270" s="37"/>
      <c r="K270" s="37"/>
      <c r="L270" s="37"/>
      <c r="M270" s="83"/>
      <c r="N270" s="142"/>
      <c r="O270" s="83"/>
      <c r="P270" s="83"/>
      <c r="Q270" s="84"/>
      <c r="R270" s="83"/>
      <c r="S270" s="83"/>
      <c r="T270" s="83"/>
      <c r="U270" s="156"/>
      <c r="V270" s="38"/>
      <c r="W270" s="38"/>
      <c r="X270" s="37"/>
      <c r="Y270" s="38"/>
      <c r="Z270" s="38"/>
      <c r="AA270" s="38"/>
      <c r="AB270" s="38"/>
      <c r="AC270" s="38"/>
      <c r="AD270" s="38"/>
      <c r="AE270" s="38"/>
      <c r="AF270" s="38"/>
      <c r="AG270" s="38"/>
      <c r="AH270" s="38"/>
      <c r="AI270" s="38"/>
      <c r="AJ270" s="38"/>
      <c r="AK270" s="38"/>
      <c r="AL270" s="38"/>
      <c r="AM270" s="38"/>
      <c r="AN270" s="38"/>
      <c r="AO270" s="38"/>
      <c r="AP270" s="38"/>
      <c r="AQ270" s="38"/>
      <c r="AR270" s="38"/>
      <c r="AS270" s="142"/>
    </row>
    <row r="271" ht="15.75" customHeight="1">
      <c r="A271" s="83"/>
      <c r="B271" s="83"/>
      <c r="C271" s="83"/>
      <c r="D271" s="83"/>
      <c r="E271" s="83"/>
      <c r="F271" s="83"/>
      <c r="G271" s="83"/>
      <c r="H271" s="83"/>
      <c r="I271" s="104"/>
      <c r="J271" s="37"/>
      <c r="K271" s="37"/>
      <c r="L271" s="37"/>
      <c r="M271" s="83"/>
      <c r="N271" s="142"/>
      <c r="O271" s="83"/>
      <c r="P271" s="83"/>
      <c r="Q271" s="84"/>
      <c r="R271" s="83"/>
      <c r="S271" s="83"/>
      <c r="T271" s="83"/>
      <c r="U271" s="156"/>
      <c r="V271" s="38"/>
      <c r="W271" s="38"/>
      <c r="X271" s="37"/>
      <c r="Y271" s="38"/>
      <c r="Z271" s="38"/>
      <c r="AA271" s="38"/>
      <c r="AB271" s="38"/>
      <c r="AC271" s="38"/>
      <c r="AD271" s="38"/>
      <c r="AE271" s="38"/>
      <c r="AF271" s="38"/>
      <c r="AG271" s="38"/>
      <c r="AH271" s="38"/>
      <c r="AI271" s="38"/>
      <c r="AJ271" s="38"/>
      <c r="AK271" s="38"/>
      <c r="AL271" s="38"/>
      <c r="AM271" s="38"/>
      <c r="AN271" s="38"/>
      <c r="AO271" s="38"/>
      <c r="AP271" s="38"/>
      <c r="AQ271" s="38"/>
      <c r="AR271" s="38"/>
      <c r="AS271" s="142"/>
    </row>
    <row r="272" ht="15.75" customHeight="1">
      <c r="A272" s="83"/>
      <c r="B272" s="83"/>
      <c r="C272" s="83"/>
      <c r="D272" s="83"/>
      <c r="E272" s="83"/>
      <c r="F272" s="83"/>
      <c r="G272" s="83"/>
      <c r="H272" s="83"/>
      <c r="I272" s="104"/>
      <c r="J272" s="37"/>
      <c r="K272" s="37"/>
      <c r="L272" s="37"/>
      <c r="M272" s="83"/>
      <c r="N272" s="142"/>
      <c r="O272" s="83"/>
      <c r="P272" s="83"/>
      <c r="Q272" s="84"/>
      <c r="R272" s="83"/>
      <c r="S272" s="83"/>
      <c r="T272" s="83"/>
      <c r="U272" s="156"/>
      <c r="V272" s="38"/>
      <c r="W272" s="38"/>
      <c r="X272" s="37"/>
      <c r="Y272" s="38"/>
      <c r="Z272" s="38"/>
      <c r="AA272" s="38"/>
      <c r="AB272" s="38"/>
      <c r="AC272" s="38"/>
      <c r="AD272" s="38"/>
      <c r="AE272" s="38"/>
      <c r="AF272" s="38"/>
      <c r="AG272" s="38"/>
      <c r="AH272" s="38"/>
      <c r="AI272" s="38"/>
      <c r="AJ272" s="38"/>
      <c r="AK272" s="38"/>
      <c r="AL272" s="38"/>
      <c r="AM272" s="38"/>
      <c r="AN272" s="38"/>
      <c r="AO272" s="38"/>
      <c r="AP272" s="38"/>
      <c r="AQ272" s="38"/>
      <c r="AR272" s="38"/>
      <c r="AS272" s="142"/>
    </row>
    <row r="273" ht="15.75" customHeight="1">
      <c r="A273" s="83"/>
      <c r="B273" s="83"/>
      <c r="C273" s="83"/>
      <c r="D273" s="83"/>
      <c r="E273" s="83"/>
      <c r="F273" s="83"/>
      <c r="G273" s="83"/>
      <c r="H273" s="83"/>
      <c r="I273" s="104"/>
      <c r="J273" s="37"/>
      <c r="K273" s="37"/>
      <c r="L273" s="37"/>
      <c r="M273" s="83"/>
      <c r="N273" s="142"/>
      <c r="O273" s="83"/>
      <c r="P273" s="83"/>
      <c r="Q273" s="84"/>
      <c r="R273" s="83"/>
      <c r="S273" s="83"/>
      <c r="T273" s="83"/>
      <c r="U273" s="156"/>
      <c r="V273" s="38"/>
      <c r="W273" s="38"/>
      <c r="X273" s="37"/>
      <c r="Y273" s="38"/>
      <c r="Z273" s="38"/>
      <c r="AA273" s="38"/>
      <c r="AB273" s="38"/>
      <c r="AC273" s="38"/>
      <c r="AD273" s="38"/>
      <c r="AE273" s="38"/>
      <c r="AF273" s="38"/>
      <c r="AG273" s="38"/>
      <c r="AH273" s="38"/>
      <c r="AI273" s="38"/>
      <c r="AJ273" s="38"/>
      <c r="AK273" s="38"/>
      <c r="AL273" s="38"/>
      <c r="AM273" s="38"/>
      <c r="AN273" s="38"/>
      <c r="AO273" s="38"/>
      <c r="AP273" s="38"/>
      <c r="AQ273" s="38"/>
      <c r="AR273" s="38"/>
      <c r="AS273" s="142"/>
    </row>
    <row r="274" ht="15.75" customHeight="1">
      <c r="A274" s="83"/>
      <c r="B274" s="83"/>
      <c r="C274" s="83"/>
      <c r="D274" s="83"/>
      <c r="E274" s="83"/>
      <c r="F274" s="83"/>
      <c r="G274" s="83"/>
      <c r="H274" s="83"/>
      <c r="I274" s="104"/>
      <c r="J274" s="37"/>
      <c r="K274" s="37"/>
      <c r="L274" s="37"/>
      <c r="M274" s="83"/>
      <c r="N274" s="142"/>
      <c r="O274" s="83"/>
      <c r="P274" s="83"/>
      <c r="Q274" s="84"/>
      <c r="R274" s="83"/>
      <c r="S274" s="83"/>
      <c r="T274" s="83"/>
      <c r="U274" s="156"/>
      <c r="V274" s="38"/>
      <c r="W274" s="38"/>
      <c r="X274" s="37"/>
      <c r="Y274" s="38"/>
      <c r="Z274" s="38"/>
      <c r="AA274" s="38"/>
      <c r="AB274" s="38"/>
      <c r="AC274" s="38"/>
      <c r="AD274" s="38"/>
      <c r="AE274" s="38"/>
      <c r="AF274" s="38"/>
      <c r="AG274" s="38"/>
      <c r="AH274" s="38"/>
      <c r="AI274" s="38"/>
      <c r="AJ274" s="38"/>
      <c r="AK274" s="38"/>
      <c r="AL274" s="38"/>
      <c r="AM274" s="38"/>
      <c r="AN274" s="38"/>
      <c r="AO274" s="38"/>
      <c r="AP274" s="38"/>
      <c r="AQ274" s="38"/>
      <c r="AR274" s="38"/>
      <c r="AS274" s="142"/>
    </row>
    <row r="275" ht="15.75" customHeight="1">
      <c r="A275" s="83"/>
      <c r="B275" s="83"/>
      <c r="C275" s="83"/>
      <c r="D275" s="83"/>
      <c r="E275" s="83"/>
      <c r="F275" s="83"/>
      <c r="G275" s="83"/>
      <c r="H275" s="83"/>
      <c r="I275" s="104"/>
      <c r="J275" s="37"/>
      <c r="K275" s="37"/>
      <c r="L275" s="37"/>
      <c r="M275" s="83"/>
      <c r="N275" s="142"/>
      <c r="O275" s="83"/>
      <c r="P275" s="83"/>
      <c r="Q275" s="84"/>
      <c r="R275" s="83"/>
      <c r="S275" s="83"/>
      <c r="T275" s="83"/>
      <c r="U275" s="156"/>
      <c r="V275" s="38"/>
      <c r="W275" s="38"/>
      <c r="X275" s="37"/>
      <c r="Y275" s="38"/>
      <c r="Z275" s="38"/>
      <c r="AA275" s="38"/>
      <c r="AB275" s="38"/>
      <c r="AC275" s="38"/>
      <c r="AD275" s="38"/>
      <c r="AE275" s="38"/>
      <c r="AF275" s="38"/>
      <c r="AG275" s="38"/>
      <c r="AH275" s="38"/>
      <c r="AI275" s="38"/>
      <c r="AJ275" s="38"/>
      <c r="AK275" s="38"/>
      <c r="AL275" s="38"/>
      <c r="AM275" s="38"/>
      <c r="AN275" s="38"/>
      <c r="AO275" s="38"/>
      <c r="AP275" s="38"/>
      <c r="AQ275" s="38"/>
      <c r="AR275" s="38"/>
      <c r="AS275" s="142"/>
    </row>
    <row r="276" ht="15.75" customHeight="1">
      <c r="A276" s="83"/>
      <c r="B276" s="83"/>
      <c r="C276" s="83"/>
      <c r="D276" s="83"/>
      <c r="E276" s="83"/>
      <c r="F276" s="83"/>
      <c r="G276" s="83"/>
      <c r="H276" s="83"/>
      <c r="I276" s="104"/>
      <c r="J276" s="37"/>
      <c r="K276" s="37"/>
      <c r="L276" s="37"/>
      <c r="M276" s="83"/>
      <c r="N276" s="142"/>
      <c r="O276" s="83"/>
      <c r="P276" s="83"/>
      <c r="Q276" s="84"/>
      <c r="R276" s="83"/>
      <c r="S276" s="83"/>
      <c r="T276" s="83"/>
      <c r="U276" s="156"/>
      <c r="V276" s="38"/>
      <c r="W276" s="38"/>
      <c r="X276" s="37"/>
      <c r="Y276" s="38"/>
      <c r="Z276" s="38"/>
      <c r="AA276" s="38"/>
      <c r="AB276" s="38"/>
      <c r="AC276" s="38"/>
      <c r="AD276" s="38"/>
      <c r="AE276" s="38"/>
      <c r="AF276" s="38"/>
      <c r="AG276" s="38"/>
      <c r="AH276" s="38"/>
      <c r="AI276" s="38"/>
      <c r="AJ276" s="38"/>
      <c r="AK276" s="38"/>
      <c r="AL276" s="38"/>
      <c r="AM276" s="38"/>
      <c r="AN276" s="38"/>
      <c r="AO276" s="38"/>
      <c r="AP276" s="38"/>
      <c r="AQ276" s="38"/>
      <c r="AR276" s="38"/>
      <c r="AS276" s="142"/>
    </row>
    <row r="277" ht="15.75" customHeight="1">
      <c r="A277" s="83"/>
      <c r="B277" s="83"/>
      <c r="C277" s="83"/>
      <c r="D277" s="83"/>
      <c r="E277" s="83"/>
      <c r="F277" s="83"/>
      <c r="G277" s="83"/>
      <c r="H277" s="83"/>
      <c r="I277" s="104"/>
      <c r="J277" s="37"/>
      <c r="K277" s="37"/>
      <c r="L277" s="37"/>
      <c r="M277" s="83"/>
      <c r="N277" s="142"/>
      <c r="O277" s="83"/>
      <c r="P277" s="83"/>
      <c r="Q277" s="84"/>
      <c r="R277" s="83"/>
      <c r="S277" s="83"/>
      <c r="T277" s="83"/>
      <c r="U277" s="156"/>
      <c r="V277" s="38"/>
      <c r="W277" s="38"/>
      <c r="X277" s="37"/>
      <c r="Y277" s="38"/>
      <c r="Z277" s="38"/>
      <c r="AA277" s="38"/>
      <c r="AB277" s="38"/>
      <c r="AC277" s="38"/>
      <c r="AD277" s="38"/>
      <c r="AE277" s="38"/>
      <c r="AF277" s="38"/>
      <c r="AG277" s="38"/>
      <c r="AH277" s="38"/>
      <c r="AI277" s="38"/>
      <c r="AJ277" s="38"/>
      <c r="AK277" s="38"/>
      <c r="AL277" s="38"/>
      <c r="AM277" s="38"/>
      <c r="AN277" s="38"/>
      <c r="AO277" s="38"/>
      <c r="AP277" s="38"/>
      <c r="AQ277" s="38"/>
      <c r="AR277" s="38"/>
      <c r="AS277" s="142"/>
    </row>
    <row r="278" ht="15.75" customHeight="1">
      <c r="A278" s="83"/>
      <c r="B278" s="83"/>
      <c r="C278" s="83"/>
      <c r="D278" s="83"/>
      <c r="E278" s="83"/>
      <c r="F278" s="83"/>
      <c r="G278" s="83"/>
      <c r="H278" s="83"/>
      <c r="I278" s="104"/>
      <c r="J278" s="37"/>
      <c r="K278" s="37"/>
      <c r="L278" s="37"/>
      <c r="M278" s="83"/>
      <c r="N278" s="142"/>
      <c r="O278" s="83"/>
      <c r="P278" s="83"/>
      <c r="Q278" s="84"/>
      <c r="R278" s="83"/>
      <c r="S278" s="83"/>
      <c r="T278" s="83"/>
      <c r="U278" s="156"/>
      <c r="V278" s="38"/>
      <c r="W278" s="38"/>
      <c r="X278" s="37"/>
      <c r="Y278" s="38"/>
      <c r="Z278" s="38"/>
      <c r="AA278" s="38"/>
      <c r="AB278" s="38"/>
      <c r="AC278" s="38"/>
      <c r="AD278" s="38"/>
      <c r="AE278" s="38"/>
      <c r="AF278" s="38"/>
      <c r="AG278" s="38"/>
      <c r="AH278" s="38"/>
      <c r="AI278" s="38"/>
      <c r="AJ278" s="38"/>
      <c r="AK278" s="38"/>
      <c r="AL278" s="38"/>
      <c r="AM278" s="38"/>
      <c r="AN278" s="38"/>
      <c r="AO278" s="38"/>
      <c r="AP278" s="38"/>
      <c r="AQ278" s="38"/>
      <c r="AR278" s="38"/>
      <c r="AS278" s="142"/>
    </row>
    <row r="279" ht="15.75" customHeight="1">
      <c r="A279" s="83"/>
      <c r="B279" s="83"/>
      <c r="C279" s="83"/>
      <c r="D279" s="83"/>
      <c r="E279" s="83"/>
      <c r="F279" s="83"/>
      <c r="G279" s="83"/>
      <c r="H279" s="83"/>
      <c r="I279" s="104"/>
      <c r="J279" s="37"/>
      <c r="K279" s="37"/>
      <c r="L279" s="37"/>
      <c r="M279" s="83"/>
      <c r="N279" s="142"/>
      <c r="O279" s="83"/>
      <c r="P279" s="83"/>
      <c r="Q279" s="84"/>
      <c r="R279" s="83"/>
      <c r="S279" s="83"/>
      <c r="T279" s="83"/>
      <c r="U279" s="156"/>
      <c r="V279" s="38"/>
      <c r="W279" s="38"/>
      <c r="X279" s="37"/>
      <c r="Y279" s="38"/>
      <c r="Z279" s="38"/>
      <c r="AA279" s="38"/>
      <c r="AB279" s="38"/>
      <c r="AC279" s="38"/>
      <c r="AD279" s="38"/>
      <c r="AE279" s="38"/>
      <c r="AF279" s="38"/>
      <c r="AG279" s="38"/>
      <c r="AH279" s="38"/>
      <c r="AI279" s="38"/>
      <c r="AJ279" s="38"/>
      <c r="AK279" s="38"/>
      <c r="AL279" s="38"/>
      <c r="AM279" s="38"/>
      <c r="AN279" s="38"/>
      <c r="AO279" s="38"/>
      <c r="AP279" s="38"/>
      <c r="AQ279" s="38"/>
      <c r="AR279" s="38"/>
      <c r="AS279" s="142"/>
    </row>
    <row r="280" ht="15.75" customHeight="1">
      <c r="A280" s="83"/>
      <c r="B280" s="83"/>
      <c r="C280" s="83"/>
      <c r="D280" s="83"/>
      <c r="E280" s="83"/>
      <c r="F280" s="83"/>
      <c r="G280" s="83"/>
      <c r="H280" s="83"/>
      <c r="I280" s="104"/>
      <c r="J280" s="37"/>
      <c r="K280" s="37"/>
      <c r="L280" s="37"/>
      <c r="M280" s="83"/>
      <c r="N280" s="142"/>
      <c r="O280" s="83"/>
      <c r="P280" s="83"/>
      <c r="Q280" s="84"/>
      <c r="R280" s="83"/>
      <c r="S280" s="83"/>
      <c r="T280" s="83"/>
      <c r="U280" s="156"/>
      <c r="V280" s="38"/>
      <c r="W280" s="38"/>
      <c r="X280" s="37"/>
      <c r="Y280" s="38"/>
      <c r="Z280" s="38"/>
      <c r="AA280" s="38"/>
      <c r="AB280" s="38"/>
      <c r="AC280" s="38"/>
      <c r="AD280" s="38"/>
      <c r="AE280" s="38"/>
      <c r="AF280" s="38"/>
      <c r="AG280" s="38"/>
      <c r="AH280" s="38"/>
      <c r="AI280" s="38"/>
      <c r="AJ280" s="38"/>
      <c r="AK280" s="38"/>
      <c r="AL280" s="38"/>
      <c r="AM280" s="38"/>
      <c r="AN280" s="38"/>
      <c r="AO280" s="38"/>
      <c r="AP280" s="38"/>
      <c r="AQ280" s="38"/>
      <c r="AR280" s="38"/>
      <c r="AS280" s="142"/>
    </row>
    <row r="281" ht="15.75" customHeight="1">
      <c r="A281" s="83"/>
      <c r="B281" s="83"/>
      <c r="C281" s="83"/>
      <c r="D281" s="83"/>
      <c r="E281" s="83"/>
      <c r="F281" s="83"/>
      <c r="G281" s="83"/>
      <c r="H281" s="83"/>
      <c r="I281" s="104"/>
      <c r="J281" s="37"/>
      <c r="K281" s="37"/>
      <c r="L281" s="37"/>
      <c r="M281" s="83"/>
      <c r="N281" s="142"/>
      <c r="O281" s="83"/>
      <c r="P281" s="83"/>
      <c r="Q281" s="84"/>
      <c r="R281" s="83"/>
      <c r="S281" s="83"/>
      <c r="T281" s="83"/>
      <c r="U281" s="156"/>
      <c r="V281" s="38"/>
      <c r="W281" s="38"/>
      <c r="X281" s="37"/>
      <c r="Y281" s="38"/>
      <c r="Z281" s="38"/>
      <c r="AA281" s="38"/>
      <c r="AB281" s="38"/>
      <c r="AC281" s="38"/>
      <c r="AD281" s="38"/>
      <c r="AE281" s="38"/>
      <c r="AF281" s="38"/>
      <c r="AG281" s="38"/>
      <c r="AH281" s="38"/>
      <c r="AI281" s="38"/>
      <c r="AJ281" s="38"/>
      <c r="AK281" s="38"/>
      <c r="AL281" s="38"/>
      <c r="AM281" s="38"/>
      <c r="AN281" s="38"/>
      <c r="AO281" s="38"/>
      <c r="AP281" s="38"/>
      <c r="AQ281" s="38"/>
      <c r="AR281" s="38"/>
      <c r="AS281" s="142"/>
    </row>
    <row r="282" ht="15.75" customHeight="1">
      <c r="A282" s="83"/>
      <c r="B282" s="83"/>
      <c r="C282" s="83"/>
      <c r="D282" s="83"/>
      <c r="E282" s="83"/>
      <c r="F282" s="83"/>
      <c r="G282" s="83"/>
      <c r="H282" s="83"/>
      <c r="I282" s="104"/>
      <c r="J282" s="37"/>
      <c r="K282" s="37"/>
      <c r="L282" s="37"/>
      <c r="M282" s="83"/>
      <c r="N282" s="142"/>
      <c r="O282" s="83"/>
      <c r="P282" s="83"/>
      <c r="Q282" s="84"/>
      <c r="R282" s="83"/>
      <c r="S282" s="83"/>
      <c r="T282" s="83"/>
      <c r="U282" s="156"/>
      <c r="V282" s="38"/>
      <c r="W282" s="38"/>
      <c r="X282" s="37"/>
      <c r="Y282" s="38"/>
      <c r="Z282" s="38"/>
      <c r="AA282" s="38"/>
      <c r="AB282" s="38"/>
      <c r="AC282" s="38"/>
      <c r="AD282" s="38"/>
      <c r="AE282" s="38"/>
      <c r="AF282" s="38"/>
      <c r="AG282" s="38"/>
      <c r="AH282" s="38"/>
      <c r="AI282" s="38"/>
      <c r="AJ282" s="38"/>
      <c r="AK282" s="38"/>
      <c r="AL282" s="38"/>
      <c r="AM282" s="38"/>
      <c r="AN282" s="38"/>
      <c r="AO282" s="38"/>
      <c r="AP282" s="38"/>
      <c r="AQ282" s="38"/>
      <c r="AR282" s="38"/>
      <c r="AS282" s="142"/>
    </row>
    <row r="283" ht="15.75" customHeight="1">
      <c r="A283" s="83"/>
      <c r="B283" s="83"/>
      <c r="C283" s="83"/>
      <c r="D283" s="83"/>
      <c r="E283" s="83"/>
      <c r="F283" s="83"/>
      <c r="G283" s="83"/>
      <c r="H283" s="83"/>
      <c r="I283" s="104"/>
      <c r="J283" s="37"/>
      <c r="K283" s="37"/>
      <c r="L283" s="37"/>
      <c r="M283" s="83"/>
      <c r="N283" s="142"/>
      <c r="O283" s="83"/>
      <c r="P283" s="83"/>
      <c r="Q283" s="84"/>
      <c r="R283" s="83"/>
      <c r="S283" s="83"/>
      <c r="T283" s="83"/>
      <c r="U283" s="156"/>
      <c r="V283" s="38"/>
      <c r="W283" s="38"/>
      <c r="X283" s="37"/>
      <c r="Y283" s="38"/>
      <c r="Z283" s="38"/>
      <c r="AA283" s="38"/>
      <c r="AB283" s="38"/>
      <c r="AC283" s="38"/>
      <c r="AD283" s="38"/>
      <c r="AE283" s="38"/>
      <c r="AF283" s="38"/>
      <c r="AG283" s="38"/>
      <c r="AH283" s="38"/>
      <c r="AI283" s="38"/>
      <c r="AJ283" s="38"/>
      <c r="AK283" s="38"/>
      <c r="AL283" s="38"/>
      <c r="AM283" s="38"/>
      <c r="AN283" s="38"/>
      <c r="AO283" s="38"/>
      <c r="AP283" s="38"/>
      <c r="AQ283" s="38"/>
      <c r="AR283" s="38"/>
      <c r="AS283" s="142"/>
    </row>
    <row r="284" ht="15.75" customHeight="1">
      <c r="A284" s="83"/>
      <c r="B284" s="83"/>
      <c r="C284" s="83"/>
      <c r="D284" s="83"/>
      <c r="E284" s="83"/>
      <c r="F284" s="83"/>
      <c r="G284" s="83"/>
      <c r="H284" s="83"/>
      <c r="I284" s="104"/>
      <c r="J284" s="37"/>
      <c r="K284" s="37"/>
      <c r="L284" s="37"/>
      <c r="M284" s="83"/>
      <c r="N284" s="142"/>
      <c r="O284" s="83"/>
      <c r="P284" s="83"/>
      <c r="Q284" s="84"/>
      <c r="R284" s="83"/>
      <c r="S284" s="83"/>
      <c r="T284" s="83"/>
      <c r="U284" s="156"/>
      <c r="V284" s="38"/>
      <c r="W284" s="38"/>
      <c r="X284" s="37"/>
      <c r="Y284" s="38"/>
      <c r="Z284" s="38"/>
      <c r="AA284" s="38"/>
      <c r="AB284" s="38"/>
      <c r="AC284" s="38"/>
      <c r="AD284" s="38"/>
      <c r="AE284" s="38"/>
      <c r="AF284" s="38"/>
      <c r="AG284" s="38"/>
      <c r="AH284" s="38"/>
      <c r="AI284" s="38"/>
      <c r="AJ284" s="38"/>
      <c r="AK284" s="38"/>
      <c r="AL284" s="38"/>
      <c r="AM284" s="38"/>
      <c r="AN284" s="38"/>
      <c r="AO284" s="38"/>
      <c r="AP284" s="38"/>
      <c r="AQ284" s="38"/>
      <c r="AR284" s="38"/>
      <c r="AS284" s="142"/>
    </row>
    <row r="285" ht="15.75" customHeight="1">
      <c r="A285" s="83"/>
      <c r="B285" s="83"/>
      <c r="C285" s="83"/>
      <c r="D285" s="83"/>
      <c r="E285" s="83"/>
      <c r="F285" s="83"/>
      <c r="G285" s="83"/>
      <c r="H285" s="83"/>
      <c r="I285" s="104"/>
      <c r="J285" s="37"/>
      <c r="K285" s="37"/>
      <c r="L285" s="37"/>
      <c r="M285" s="83"/>
      <c r="N285" s="142"/>
      <c r="O285" s="83"/>
      <c r="P285" s="83"/>
      <c r="Q285" s="84"/>
      <c r="R285" s="83"/>
      <c r="S285" s="83"/>
      <c r="T285" s="83"/>
      <c r="U285" s="156"/>
      <c r="V285" s="38"/>
      <c r="W285" s="38"/>
      <c r="X285" s="37"/>
      <c r="Y285" s="38"/>
      <c r="Z285" s="38"/>
      <c r="AA285" s="38"/>
      <c r="AB285" s="38"/>
      <c r="AC285" s="38"/>
      <c r="AD285" s="38"/>
      <c r="AE285" s="38"/>
      <c r="AF285" s="38"/>
      <c r="AG285" s="38"/>
      <c r="AH285" s="38"/>
      <c r="AI285" s="38"/>
      <c r="AJ285" s="38"/>
      <c r="AK285" s="38"/>
      <c r="AL285" s="38"/>
      <c r="AM285" s="38"/>
      <c r="AN285" s="38"/>
      <c r="AO285" s="38"/>
      <c r="AP285" s="38"/>
      <c r="AQ285" s="38"/>
      <c r="AR285" s="38"/>
      <c r="AS285" s="142"/>
    </row>
    <row r="286" ht="15.75" customHeight="1">
      <c r="A286" s="83"/>
      <c r="B286" s="83"/>
      <c r="C286" s="83"/>
      <c r="D286" s="83"/>
      <c r="E286" s="83"/>
      <c r="F286" s="83"/>
      <c r="G286" s="83"/>
      <c r="H286" s="83"/>
      <c r="I286" s="104"/>
      <c r="J286" s="37"/>
      <c r="K286" s="37"/>
      <c r="L286" s="37"/>
      <c r="M286" s="83"/>
      <c r="N286" s="142"/>
      <c r="O286" s="83"/>
      <c r="P286" s="83"/>
      <c r="Q286" s="84"/>
      <c r="R286" s="83"/>
      <c r="S286" s="83"/>
      <c r="T286" s="83"/>
      <c r="U286" s="156"/>
      <c r="V286" s="38"/>
      <c r="W286" s="38"/>
      <c r="X286" s="37"/>
      <c r="Y286" s="38"/>
      <c r="Z286" s="38"/>
      <c r="AA286" s="38"/>
      <c r="AB286" s="38"/>
      <c r="AC286" s="38"/>
      <c r="AD286" s="38"/>
      <c r="AE286" s="38"/>
      <c r="AF286" s="38"/>
      <c r="AG286" s="38"/>
      <c r="AH286" s="38"/>
      <c r="AI286" s="38"/>
      <c r="AJ286" s="38"/>
      <c r="AK286" s="38"/>
      <c r="AL286" s="38"/>
      <c r="AM286" s="38"/>
      <c r="AN286" s="38"/>
      <c r="AO286" s="38"/>
      <c r="AP286" s="38"/>
      <c r="AQ286" s="38"/>
      <c r="AR286" s="38"/>
      <c r="AS286" s="142"/>
    </row>
    <row r="287" ht="15.75" customHeight="1">
      <c r="A287" s="83"/>
      <c r="B287" s="83"/>
      <c r="C287" s="83"/>
      <c r="D287" s="83"/>
      <c r="E287" s="83"/>
      <c r="F287" s="83"/>
      <c r="G287" s="83"/>
      <c r="H287" s="83"/>
      <c r="I287" s="104"/>
      <c r="J287" s="37"/>
      <c r="K287" s="37"/>
      <c r="L287" s="37"/>
      <c r="M287" s="83"/>
      <c r="N287" s="142"/>
      <c r="O287" s="83"/>
      <c r="P287" s="83"/>
      <c r="Q287" s="84"/>
      <c r="R287" s="83"/>
      <c r="S287" s="83"/>
      <c r="T287" s="83"/>
      <c r="U287" s="156"/>
      <c r="V287" s="38"/>
      <c r="W287" s="38"/>
      <c r="X287" s="37"/>
      <c r="Y287" s="38"/>
      <c r="Z287" s="38"/>
      <c r="AA287" s="38"/>
      <c r="AB287" s="38"/>
      <c r="AC287" s="38"/>
      <c r="AD287" s="38"/>
      <c r="AE287" s="38"/>
      <c r="AF287" s="38"/>
      <c r="AG287" s="38"/>
      <c r="AH287" s="38"/>
      <c r="AI287" s="38"/>
      <c r="AJ287" s="38"/>
      <c r="AK287" s="38"/>
      <c r="AL287" s="38"/>
      <c r="AM287" s="38"/>
      <c r="AN287" s="38"/>
      <c r="AO287" s="38"/>
      <c r="AP287" s="38"/>
      <c r="AQ287" s="38"/>
      <c r="AR287" s="38"/>
      <c r="AS287" s="142"/>
    </row>
    <row r="288" ht="15.75" customHeight="1">
      <c r="A288" s="83"/>
      <c r="B288" s="83"/>
      <c r="C288" s="83"/>
      <c r="D288" s="83"/>
      <c r="E288" s="83"/>
      <c r="F288" s="83"/>
      <c r="G288" s="83"/>
      <c r="H288" s="83"/>
      <c r="I288" s="104"/>
      <c r="J288" s="37"/>
      <c r="K288" s="37"/>
      <c r="L288" s="37"/>
      <c r="M288" s="83"/>
      <c r="N288" s="142"/>
      <c r="O288" s="83"/>
      <c r="P288" s="83"/>
      <c r="Q288" s="84"/>
      <c r="R288" s="83"/>
      <c r="S288" s="83"/>
      <c r="T288" s="83"/>
      <c r="U288" s="156"/>
      <c r="V288" s="38"/>
      <c r="W288" s="38"/>
      <c r="X288" s="37"/>
      <c r="Y288" s="38"/>
      <c r="Z288" s="38"/>
      <c r="AA288" s="38"/>
      <c r="AB288" s="38"/>
      <c r="AC288" s="38"/>
      <c r="AD288" s="38"/>
      <c r="AE288" s="38"/>
      <c r="AF288" s="38"/>
      <c r="AG288" s="38"/>
      <c r="AH288" s="38"/>
      <c r="AI288" s="38"/>
      <c r="AJ288" s="38"/>
      <c r="AK288" s="38"/>
      <c r="AL288" s="38"/>
      <c r="AM288" s="38"/>
      <c r="AN288" s="38"/>
      <c r="AO288" s="38"/>
      <c r="AP288" s="38"/>
      <c r="AQ288" s="38"/>
      <c r="AR288" s="38"/>
      <c r="AS288" s="142"/>
    </row>
    <row r="289" ht="15.75" customHeight="1">
      <c r="A289" s="83"/>
      <c r="B289" s="83"/>
      <c r="C289" s="83"/>
      <c r="D289" s="83"/>
      <c r="E289" s="83"/>
      <c r="F289" s="83"/>
      <c r="G289" s="83"/>
      <c r="H289" s="83"/>
      <c r="I289" s="104"/>
      <c r="J289" s="37"/>
      <c r="K289" s="37"/>
      <c r="L289" s="37"/>
      <c r="M289" s="83"/>
      <c r="N289" s="142"/>
      <c r="O289" s="83"/>
      <c r="P289" s="83"/>
      <c r="Q289" s="84"/>
      <c r="R289" s="83"/>
      <c r="S289" s="83"/>
      <c r="T289" s="83"/>
      <c r="U289" s="156"/>
      <c r="V289" s="38"/>
      <c r="W289" s="38"/>
      <c r="X289" s="37"/>
      <c r="Y289" s="38"/>
      <c r="Z289" s="38"/>
      <c r="AA289" s="38"/>
      <c r="AB289" s="38"/>
      <c r="AC289" s="38"/>
      <c r="AD289" s="38"/>
      <c r="AE289" s="38"/>
      <c r="AF289" s="38"/>
      <c r="AG289" s="38"/>
      <c r="AH289" s="38"/>
      <c r="AI289" s="38"/>
      <c r="AJ289" s="38"/>
      <c r="AK289" s="38"/>
      <c r="AL289" s="38"/>
      <c r="AM289" s="38"/>
      <c r="AN289" s="38"/>
      <c r="AO289" s="38"/>
      <c r="AP289" s="38"/>
      <c r="AQ289" s="38"/>
      <c r="AR289" s="38"/>
      <c r="AS289" s="142"/>
    </row>
    <row r="290" ht="15.75" customHeight="1">
      <c r="A290" s="83"/>
      <c r="B290" s="83"/>
      <c r="C290" s="83"/>
      <c r="D290" s="83"/>
      <c r="E290" s="83"/>
      <c r="F290" s="83"/>
      <c r="G290" s="83"/>
      <c r="H290" s="83"/>
      <c r="I290" s="104"/>
      <c r="J290" s="37"/>
      <c r="K290" s="37"/>
      <c r="L290" s="37"/>
      <c r="M290" s="83"/>
      <c r="N290" s="142"/>
      <c r="O290" s="83"/>
      <c r="P290" s="83"/>
      <c r="Q290" s="84"/>
      <c r="R290" s="83"/>
      <c r="S290" s="83"/>
      <c r="T290" s="83"/>
      <c r="U290" s="156"/>
      <c r="V290" s="38"/>
      <c r="W290" s="38"/>
      <c r="X290" s="37"/>
      <c r="Y290" s="38"/>
      <c r="Z290" s="38"/>
      <c r="AA290" s="38"/>
      <c r="AB290" s="38"/>
      <c r="AC290" s="38"/>
      <c r="AD290" s="38"/>
      <c r="AE290" s="38"/>
      <c r="AF290" s="38"/>
      <c r="AG290" s="38"/>
      <c r="AH290" s="38"/>
      <c r="AI290" s="38"/>
      <c r="AJ290" s="38"/>
      <c r="AK290" s="38"/>
      <c r="AL290" s="38"/>
      <c r="AM290" s="38"/>
      <c r="AN290" s="38"/>
      <c r="AO290" s="38"/>
      <c r="AP290" s="38"/>
      <c r="AQ290" s="38"/>
      <c r="AR290" s="38"/>
      <c r="AS290" s="142"/>
    </row>
    <row r="291" ht="15.75" customHeight="1">
      <c r="A291" s="83"/>
      <c r="B291" s="83"/>
      <c r="C291" s="83"/>
      <c r="D291" s="83"/>
      <c r="E291" s="83"/>
      <c r="F291" s="83"/>
      <c r="G291" s="83"/>
      <c r="H291" s="83"/>
      <c r="I291" s="104"/>
      <c r="J291" s="37"/>
      <c r="K291" s="37"/>
      <c r="L291" s="37"/>
      <c r="M291" s="83"/>
      <c r="N291" s="142"/>
      <c r="O291" s="83"/>
      <c r="P291" s="83"/>
      <c r="Q291" s="84"/>
      <c r="R291" s="83"/>
      <c r="S291" s="83"/>
      <c r="T291" s="83"/>
      <c r="U291" s="156"/>
      <c r="V291" s="38"/>
      <c r="W291" s="38"/>
      <c r="X291" s="37"/>
      <c r="Y291" s="38"/>
      <c r="Z291" s="38"/>
      <c r="AA291" s="38"/>
      <c r="AB291" s="38"/>
      <c r="AC291" s="38"/>
      <c r="AD291" s="38"/>
      <c r="AE291" s="38"/>
      <c r="AF291" s="38"/>
      <c r="AG291" s="38"/>
      <c r="AH291" s="38"/>
      <c r="AI291" s="38"/>
      <c r="AJ291" s="38"/>
      <c r="AK291" s="38"/>
      <c r="AL291" s="38"/>
      <c r="AM291" s="38"/>
      <c r="AN291" s="38"/>
      <c r="AO291" s="38"/>
      <c r="AP291" s="38"/>
      <c r="AQ291" s="38"/>
      <c r="AR291" s="38"/>
      <c r="AS291" s="142"/>
    </row>
    <row r="292" ht="15.75" customHeight="1">
      <c r="A292" s="83"/>
      <c r="B292" s="83"/>
      <c r="C292" s="83"/>
      <c r="D292" s="83"/>
      <c r="E292" s="83"/>
      <c r="F292" s="83"/>
      <c r="G292" s="83"/>
      <c r="H292" s="83"/>
      <c r="I292" s="104"/>
      <c r="J292" s="37"/>
      <c r="K292" s="37"/>
      <c r="L292" s="37"/>
      <c r="M292" s="83"/>
      <c r="N292" s="142"/>
      <c r="O292" s="83"/>
      <c r="P292" s="83"/>
      <c r="Q292" s="84"/>
      <c r="R292" s="83"/>
      <c r="S292" s="83"/>
      <c r="T292" s="83"/>
      <c r="U292" s="156"/>
      <c r="V292" s="38"/>
      <c r="W292" s="38"/>
      <c r="X292" s="37"/>
      <c r="Y292" s="38"/>
      <c r="Z292" s="38"/>
      <c r="AA292" s="38"/>
      <c r="AB292" s="38"/>
      <c r="AC292" s="38"/>
      <c r="AD292" s="38"/>
      <c r="AE292" s="38"/>
      <c r="AF292" s="38"/>
      <c r="AG292" s="38"/>
      <c r="AH292" s="38"/>
      <c r="AI292" s="38"/>
      <c r="AJ292" s="38"/>
      <c r="AK292" s="38"/>
      <c r="AL292" s="38"/>
      <c r="AM292" s="38"/>
      <c r="AN292" s="38"/>
      <c r="AO292" s="38"/>
      <c r="AP292" s="38"/>
      <c r="AQ292" s="38"/>
      <c r="AR292" s="38"/>
      <c r="AS292" s="142"/>
    </row>
    <row r="293" ht="15.75" customHeight="1">
      <c r="A293" s="83"/>
      <c r="B293" s="83"/>
      <c r="C293" s="83"/>
      <c r="D293" s="83"/>
      <c r="E293" s="83"/>
      <c r="F293" s="83"/>
      <c r="G293" s="83"/>
      <c r="H293" s="83"/>
      <c r="I293" s="104"/>
      <c r="J293" s="37"/>
      <c r="K293" s="37"/>
      <c r="L293" s="37"/>
      <c r="M293" s="83"/>
      <c r="N293" s="142"/>
      <c r="O293" s="83"/>
      <c r="P293" s="83"/>
      <c r="Q293" s="84"/>
      <c r="R293" s="83"/>
      <c r="S293" s="83"/>
      <c r="T293" s="83"/>
      <c r="U293" s="156"/>
      <c r="V293" s="38"/>
      <c r="W293" s="38"/>
      <c r="X293" s="37"/>
      <c r="Y293" s="38"/>
      <c r="Z293" s="38"/>
      <c r="AA293" s="38"/>
      <c r="AB293" s="38"/>
      <c r="AC293" s="38"/>
      <c r="AD293" s="38"/>
      <c r="AE293" s="38"/>
      <c r="AF293" s="38"/>
      <c r="AG293" s="38"/>
      <c r="AH293" s="38"/>
      <c r="AI293" s="38"/>
      <c r="AJ293" s="38"/>
      <c r="AK293" s="38"/>
      <c r="AL293" s="38"/>
      <c r="AM293" s="38"/>
      <c r="AN293" s="38"/>
      <c r="AO293" s="38"/>
      <c r="AP293" s="38"/>
      <c r="AQ293" s="38"/>
      <c r="AR293" s="38"/>
      <c r="AS293" s="142"/>
    </row>
    <row r="294" ht="15.75" customHeight="1">
      <c r="A294" s="83"/>
      <c r="B294" s="83"/>
      <c r="C294" s="83"/>
      <c r="D294" s="83"/>
      <c r="E294" s="83"/>
      <c r="F294" s="83"/>
      <c r="G294" s="83"/>
      <c r="H294" s="83"/>
      <c r="I294" s="104"/>
      <c r="J294" s="37"/>
      <c r="K294" s="37"/>
      <c r="L294" s="37"/>
      <c r="M294" s="83"/>
      <c r="N294" s="142"/>
      <c r="O294" s="83"/>
      <c r="P294" s="83"/>
      <c r="Q294" s="84"/>
      <c r="R294" s="83"/>
      <c r="S294" s="83"/>
      <c r="T294" s="83"/>
      <c r="U294" s="156"/>
      <c r="V294" s="38"/>
      <c r="W294" s="38"/>
      <c r="X294" s="37"/>
      <c r="Y294" s="38"/>
      <c r="Z294" s="38"/>
      <c r="AA294" s="38"/>
      <c r="AB294" s="38"/>
      <c r="AC294" s="38"/>
      <c r="AD294" s="38"/>
      <c r="AE294" s="38"/>
      <c r="AF294" s="38"/>
      <c r="AG294" s="38"/>
      <c r="AH294" s="38"/>
      <c r="AI294" s="38"/>
      <c r="AJ294" s="38"/>
      <c r="AK294" s="38"/>
      <c r="AL294" s="38"/>
      <c r="AM294" s="38"/>
      <c r="AN294" s="38"/>
      <c r="AO294" s="38"/>
      <c r="AP294" s="38"/>
      <c r="AQ294" s="38"/>
      <c r="AR294" s="38"/>
      <c r="AS294" s="142"/>
    </row>
    <row r="295" ht="15.75" customHeight="1">
      <c r="A295" s="83"/>
      <c r="B295" s="83"/>
      <c r="C295" s="83"/>
      <c r="D295" s="83"/>
      <c r="E295" s="83"/>
      <c r="F295" s="83"/>
      <c r="G295" s="83"/>
      <c r="H295" s="83"/>
      <c r="I295" s="104"/>
      <c r="J295" s="37"/>
      <c r="K295" s="37"/>
      <c r="L295" s="37"/>
      <c r="M295" s="83"/>
      <c r="N295" s="142"/>
      <c r="O295" s="83"/>
      <c r="P295" s="83"/>
      <c r="Q295" s="84"/>
      <c r="R295" s="83"/>
      <c r="S295" s="83"/>
      <c r="T295" s="83"/>
      <c r="U295" s="156"/>
      <c r="V295" s="38"/>
      <c r="W295" s="38"/>
      <c r="X295" s="37"/>
      <c r="Y295" s="38"/>
      <c r="Z295" s="38"/>
      <c r="AA295" s="38"/>
      <c r="AB295" s="38"/>
      <c r="AC295" s="38"/>
      <c r="AD295" s="38"/>
      <c r="AE295" s="38"/>
      <c r="AF295" s="38"/>
      <c r="AG295" s="38"/>
      <c r="AH295" s="38"/>
      <c r="AI295" s="38"/>
      <c r="AJ295" s="38"/>
      <c r="AK295" s="38"/>
      <c r="AL295" s="38"/>
      <c r="AM295" s="38"/>
      <c r="AN295" s="38"/>
      <c r="AO295" s="38"/>
      <c r="AP295" s="38"/>
      <c r="AQ295" s="38"/>
      <c r="AR295" s="38"/>
      <c r="AS295" s="142"/>
    </row>
    <row r="296" ht="15.75" customHeight="1">
      <c r="A296" s="83"/>
      <c r="B296" s="83"/>
      <c r="C296" s="83"/>
      <c r="D296" s="83"/>
      <c r="E296" s="83"/>
      <c r="F296" s="83"/>
      <c r="G296" s="83"/>
      <c r="H296" s="83"/>
      <c r="I296" s="104"/>
      <c r="J296" s="37"/>
      <c r="K296" s="37"/>
      <c r="L296" s="37"/>
      <c r="M296" s="83"/>
      <c r="N296" s="142"/>
      <c r="O296" s="83"/>
      <c r="P296" s="83"/>
      <c r="Q296" s="84"/>
      <c r="R296" s="83"/>
      <c r="S296" s="83"/>
      <c r="T296" s="83"/>
      <c r="U296" s="156"/>
      <c r="V296" s="38"/>
      <c r="W296" s="38"/>
      <c r="X296" s="37"/>
      <c r="Y296" s="38"/>
      <c r="Z296" s="38"/>
      <c r="AA296" s="38"/>
      <c r="AB296" s="38"/>
      <c r="AC296" s="38"/>
      <c r="AD296" s="38"/>
      <c r="AE296" s="38"/>
      <c r="AF296" s="38"/>
      <c r="AG296" s="38"/>
      <c r="AH296" s="38"/>
      <c r="AI296" s="38"/>
      <c r="AJ296" s="38"/>
      <c r="AK296" s="38"/>
      <c r="AL296" s="38"/>
      <c r="AM296" s="38"/>
      <c r="AN296" s="38"/>
      <c r="AO296" s="38"/>
      <c r="AP296" s="38"/>
      <c r="AQ296" s="38"/>
      <c r="AR296" s="38"/>
      <c r="AS296" s="142"/>
    </row>
    <row r="297" ht="15.75" customHeight="1">
      <c r="A297" s="83"/>
      <c r="B297" s="83"/>
      <c r="C297" s="83"/>
      <c r="D297" s="83"/>
      <c r="E297" s="83"/>
      <c r="F297" s="83"/>
      <c r="G297" s="83"/>
      <c r="H297" s="83"/>
      <c r="I297" s="104"/>
      <c r="J297" s="37"/>
      <c r="K297" s="37"/>
      <c r="L297" s="37"/>
      <c r="M297" s="83"/>
      <c r="N297" s="142"/>
      <c r="O297" s="83"/>
      <c r="P297" s="83"/>
      <c r="Q297" s="84"/>
      <c r="R297" s="83"/>
      <c r="S297" s="83"/>
      <c r="T297" s="83"/>
      <c r="U297" s="156"/>
      <c r="V297" s="38"/>
      <c r="W297" s="38"/>
      <c r="X297" s="37"/>
      <c r="Y297" s="38"/>
      <c r="Z297" s="38"/>
      <c r="AA297" s="38"/>
      <c r="AB297" s="38"/>
      <c r="AC297" s="38"/>
      <c r="AD297" s="38"/>
      <c r="AE297" s="38"/>
      <c r="AF297" s="38"/>
      <c r="AG297" s="38"/>
      <c r="AH297" s="38"/>
      <c r="AI297" s="38"/>
      <c r="AJ297" s="38"/>
      <c r="AK297" s="38"/>
      <c r="AL297" s="38"/>
      <c r="AM297" s="38"/>
      <c r="AN297" s="38"/>
      <c r="AO297" s="38"/>
      <c r="AP297" s="38"/>
      <c r="AQ297" s="38"/>
      <c r="AR297" s="38"/>
      <c r="AS297" s="142"/>
    </row>
    <row r="298" ht="15.75" customHeight="1">
      <c r="A298" s="83"/>
      <c r="B298" s="83"/>
      <c r="C298" s="83"/>
      <c r="D298" s="83"/>
      <c r="E298" s="83"/>
      <c r="F298" s="83"/>
      <c r="G298" s="83"/>
      <c r="H298" s="83"/>
      <c r="I298" s="104"/>
      <c r="J298" s="37"/>
      <c r="K298" s="37"/>
      <c r="L298" s="37"/>
      <c r="M298" s="83"/>
      <c r="N298" s="142"/>
      <c r="O298" s="83"/>
      <c r="P298" s="83"/>
      <c r="Q298" s="84"/>
      <c r="R298" s="83"/>
      <c r="S298" s="83"/>
      <c r="T298" s="83"/>
      <c r="U298" s="156"/>
      <c r="V298" s="38"/>
      <c r="W298" s="38"/>
      <c r="X298" s="37"/>
      <c r="Y298" s="38"/>
      <c r="Z298" s="38"/>
      <c r="AA298" s="38"/>
      <c r="AB298" s="38"/>
      <c r="AC298" s="38"/>
      <c r="AD298" s="38"/>
      <c r="AE298" s="38"/>
      <c r="AF298" s="38"/>
      <c r="AG298" s="38"/>
      <c r="AH298" s="38"/>
      <c r="AI298" s="38"/>
      <c r="AJ298" s="38"/>
      <c r="AK298" s="38"/>
      <c r="AL298" s="38"/>
      <c r="AM298" s="38"/>
      <c r="AN298" s="38"/>
      <c r="AO298" s="38"/>
      <c r="AP298" s="38"/>
      <c r="AQ298" s="38"/>
      <c r="AR298" s="38"/>
      <c r="AS298" s="142"/>
    </row>
    <row r="299" ht="15.75" customHeight="1">
      <c r="A299" s="83"/>
      <c r="B299" s="83"/>
      <c r="C299" s="83"/>
      <c r="D299" s="83"/>
      <c r="E299" s="83"/>
      <c r="F299" s="83"/>
      <c r="G299" s="83"/>
      <c r="H299" s="83"/>
      <c r="I299" s="104"/>
      <c r="J299" s="37"/>
      <c r="K299" s="37"/>
      <c r="L299" s="37"/>
      <c r="M299" s="83"/>
      <c r="N299" s="142"/>
      <c r="O299" s="83"/>
      <c r="P299" s="83"/>
      <c r="Q299" s="84"/>
      <c r="R299" s="83"/>
      <c r="S299" s="83"/>
      <c r="T299" s="83"/>
      <c r="U299" s="156"/>
      <c r="V299" s="38"/>
      <c r="W299" s="38"/>
      <c r="X299" s="37"/>
      <c r="Y299" s="38"/>
      <c r="Z299" s="38"/>
      <c r="AA299" s="38"/>
      <c r="AB299" s="38"/>
      <c r="AC299" s="38"/>
      <c r="AD299" s="38"/>
      <c r="AE299" s="38"/>
      <c r="AF299" s="38"/>
      <c r="AG299" s="38"/>
      <c r="AH299" s="38"/>
      <c r="AI299" s="38"/>
      <c r="AJ299" s="38"/>
      <c r="AK299" s="38"/>
      <c r="AL299" s="38"/>
      <c r="AM299" s="38"/>
      <c r="AN299" s="38"/>
      <c r="AO299" s="38"/>
      <c r="AP299" s="38"/>
      <c r="AQ299" s="38"/>
      <c r="AR299" s="38"/>
      <c r="AS299" s="142"/>
    </row>
    <row r="300" ht="15.75" customHeight="1">
      <c r="A300" s="83"/>
      <c r="B300" s="83"/>
      <c r="C300" s="83"/>
      <c r="D300" s="83"/>
      <c r="E300" s="83"/>
      <c r="F300" s="83"/>
      <c r="G300" s="83"/>
      <c r="H300" s="83"/>
      <c r="I300" s="104"/>
      <c r="J300" s="37"/>
      <c r="K300" s="37"/>
      <c r="L300" s="37"/>
      <c r="M300" s="83"/>
      <c r="N300" s="142"/>
      <c r="O300" s="83"/>
      <c r="P300" s="83"/>
      <c r="Q300" s="84"/>
      <c r="R300" s="83"/>
      <c r="S300" s="83"/>
      <c r="T300" s="83"/>
      <c r="U300" s="156"/>
      <c r="V300" s="38"/>
      <c r="W300" s="38"/>
      <c r="X300" s="37"/>
      <c r="Y300" s="38"/>
      <c r="Z300" s="38"/>
      <c r="AA300" s="38"/>
      <c r="AB300" s="38"/>
      <c r="AC300" s="38"/>
      <c r="AD300" s="38"/>
      <c r="AE300" s="38"/>
      <c r="AF300" s="38"/>
      <c r="AG300" s="38"/>
      <c r="AH300" s="38"/>
      <c r="AI300" s="38"/>
      <c r="AJ300" s="38"/>
      <c r="AK300" s="38"/>
      <c r="AL300" s="38"/>
      <c r="AM300" s="38"/>
      <c r="AN300" s="38"/>
      <c r="AO300" s="38"/>
      <c r="AP300" s="38"/>
      <c r="AQ300" s="38"/>
      <c r="AR300" s="38"/>
      <c r="AS300" s="142"/>
    </row>
    <row r="301" ht="15.75" customHeight="1">
      <c r="A301" s="83"/>
      <c r="B301" s="83"/>
      <c r="C301" s="83"/>
      <c r="D301" s="83"/>
      <c r="E301" s="83"/>
      <c r="F301" s="83"/>
      <c r="G301" s="83"/>
      <c r="H301" s="83"/>
      <c r="I301" s="104"/>
      <c r="J301" s="37"/>
      <c r="K301" s="37"/>
      <c r="L301" s="37"/>
      <c r="M301" s="83"/>
      <c r="N301" s="142"/>
      <c r="O301" s="83"/>
      <c r="P301" s="83"/>
      <c r="Q301" s="84"/>
      <c r="R301" s="83"/>
      <c r="S301" s="83"/>
      <c r="T301" s="83"/>
      <c r="U301" s="156"/>
      <c r="V301" s="38"/>
      <c r="W301" s="38"/>
      <c r="X301" s="37"/>
      <c r="Y301" s="38"/>
      <c r="Z301" s="38"/>
      <c r="AA301" s="38"/>
      <c r="AB301" s="38"/>
      <c r="AC301" s="38"/>
      <c r="AD301" s="38"/>
      <c r="AE301" s="38"/>
      <c r="AF301" s="38"/>
      <c r="AG301" s="38"/>
      <c r="AH301" s="38"/>
      <c r="AI301" s="38"/>
      <c r="AJ301" s="38"/>
      <c r="AK301" s="38"/>
      <c r="AL301" s="38"/>
      <c r="AM301" s="38"/>
      <c r="AN301" s="38"/>
      <c r="AO301" s="38"/>
      <c r="AP301" s="38"/>
      <c r="AQ301" s="38"/>
      <c r="AR301" s="38"/>
      <c r="AS301" s="142"/>
    </row>
    <row r="302" ht="15.75" customHeight="1">
      <c r="A302" s="83"/>
      <c r="B302" s="83"/>
      <c r="C302" s="83"/>
      <c r="D302" s="83"/>
      <c r="E302" s="83"/>
      <c r="F302" s="83"/>
      <c r="G302" s="83"/>
      <c r="H302" s="83"/>
      <c r="I302" s="104"/>
      <c r="J302" s="37"/>
      <c r="K302" s="37"/>
      <c r="L302" s="37"/>
      <c r="M302" s="83"/>
      <c r="N302" s="142"/>
      <c r="O302" s="83"/>
      <c r="P302" s="83"/>
      <c r="Q302" s="84"/>
      <c r="R302" s="83"/>
      <c r="S302" s="83"/>
      <c r="T302" s="83"/>
      <c r="U302" s="156"/>
      <c r="V302" s="38"/>
      <c r="W302" s="38"/>
      <c r="X302" s="37"/>
      <c r="Y302" s="38"/>
      <c r="Z302" s="38"/>
      <c r="AA302" s="38"/>
      <c r="AB302" s="38"/>
      <c r="AC302" s="38"/>
      <c r="AD302" s="38"/>
      <c r="AE302" s="38"/>
      <c r="AF302" s="38"/>
      <c r="AG302" s="38"/>
      <c r="AH302" s="38"/>
      <c r="AI302" s="38"/>
      <c r="AJ302" s="38"/>
      <c r="AK302" s="38"/>
      <c r="AL302" s="38"/>
      <c r="AM302" s="38"/>
      <c r="AN302" s="38"/>
      <c r="AO302" s="38"/>
      <c r="AP302" s="38"/>
      <c r="AQ302" s="38"/>
      <c r="AR302" s="38"/>
      <c r="AS302" s="142"/>
    </row>
    <row r="303" ht="15.75" customHeight="1">
      <c r="A303" s="83"/>
      <c r="B303" s="83"/>
      <c r="C303" s="83"/>
      <c r="D303" s="83"/>
      <c r="E303" s="83"/>
      <c r="F303" s="83"/>
      <c r="G303" s="83"/>
      <c r="H303" s="83"/>
      <c r="I303" s="104"/>
      <c r="J303" s="37"/>
      <c r="K303" s="37"/>
      <c r="L303" s="37"/>
      <c r="M303" s="83"/>
      <c r="N303" s="142"/>
      <c r="O303" s="83"/>
      <c r="P303" s="83"/>
      <c r="Q303" s="84"/>
      <c r="R303" s="83"/>
      <c r="S303" s="83"/>
      <c r="T303" s="83"/>
      <c r="U303" s="156"/>
      <c r="V303" s="38"/>
      <c r="W303" s="38"/>
      <c r="X303" s="37"/>
      <c r="Y303" s="38"/>
      <c r="Z303" s="38"/>
      <c r="AA303" s="38"/>
      <c r="AB303" s="38"/>
      <c r="AC303" s="38"/>
      <c r="AD303" s="38"/>
      <c r="AE303" s="38"/>
      <c r="AF303" s="38"/>
      <c r="AG303" s="38"/>
      <c r="AH303" s="38"/>
      <c r="AI303" s="38"/>
      <c r="AJ303" s="38"/>
      <c r="AK303" s="38"/>
      <c r="AL303" s="38"/>
      <c r="AM303" s="38"/>
      <c r="AN303" s="38"/>
      <c r="AO303" s="38"/>
      <c r="AP303" s="38"/>
      <c r="AQ303" s="38"/>
      <c r="AR303" s="38"/>
      <c r="AS303" s="142"/>
    </row>
    <row r="304" ht="15.75" customHeight="1">
      <c r="A304" s="83"/>
      <c r="B304" s="83"/>
      <c r="C304" s="83"/>
      <c r="D304" s="83"/>
      <c r="E304" s="83"/>
      <c r="F304" s="83"/>
      <c r="G304" s="83"/>
      <c r="H304" s="83"/>
      <c r="I304" s="104"/>
      <c r="J304" s="37"/>
      <c r="K304" s="37"/>
      <c r="L304" s="37"/>
      <c r="M304" s="83"/>
      <c r="N304" s="142"/>
      <c r="O304" s="83"/>
      <c r="P304" s="83"/>
      <c r="Q304" s="84"/>
      <c r="R304" s="83"/>
      <c r="S304" s="83"/>
      <c r="T304" s="83"/>
      <c r="U304" s="156"/>
      <c r="V304" s="38"/>
      <c r="W304" s="38"/>
      <c r="X304" s="37"/>
      <c r="Y304" s="38"/>
      <c r="Z304" s="38"/>
      <c r="AA304" s="38"/>
      <c r="AB304" s="38"/>
      <c r="AC304" s="38"/>
      <c r="AD304" s="38"/>
      <c r="AE304" s="38"/>
      <c r="AF304" s="38"/>
      <c r="AG304" s="38"/>
      <c r="AH304" s="38"/>
      <c r="AI304" s="38"/>
      <c r="AJ304" s="38"/>
      <c r="AK304" s="38"/>
      <c r="AL304" s="38"/>
      <c r="AM304" s="38"/>
      <c r="AN304" s="38"/>
      <c r="AO304" s="38"/>
      <c r="AP304" s="38"/>
      <c r="AQ304" s="38"/>
      <c r="AR304" s="38"/>
      <c r="AS304" s="142"/>
    </row>
    <row r="305" ht="15.75" customHeight="1">
      <c r="A305" s="83"/>
      <c r="B305" s="83"/>
      <c r="C305" s="83"/>
      <c r="D305" s="83"/>
      <c r="E305" s="83"/>
      <c r="F305" s="83"/>
      <c r="G305" s="83"/>
      <c r="H305" s="83"/>
      <c r="I305" s="104"/>
      <c r="J305" s="37"/>
      <c r="K305" s="37"/>
      <c r="L305" s="37"/>
      <c r="M305" s="83"/>
      <c r="N305" s="142"/>
      <c r="O305" s="83"/>
      <c r="P305" s="83"/>
      <c r="Q305" s="84"/>
      <c r="R305" s="83"/>
      <c r="S305" s="83"/>
      <c r="T305" s="83"/>
      <c r="U305" s="156"/>
      <c r="V305" s="38"/>
      <c r="W305" s="38"/>
      <c r="X305" s="37"/>
      <c r="Y305" s="38"/>
      <c r="Z305" s="38"/>
      <c r="AA305" s="38"/>
      <c r="AB305" s="38"/>
      <c r="AC305" s="38"/>
      <c r="AD305" s="38"/>
      <c r="AE305" s="38"/>
      <c r="AF305" s="38"/>
      <c r="AG305" s="38"/>
      <c r="AH305" s="38"/>
      <c r="AI305" s="38"/>
      <c r="AJ305" s="38"/>
      <c r="AK305" s="38"/>
      <c r="AL305" s="38"/>
      <c r="AM305" s="38"/>
      <c r="AN305" s="38"/>
      <c r="AO305" s="38"/>
      <c r="AP305" s="38"/>
      <c r="AQ305" s="38"/>
      <c r="AR305" s="38"/>
      <c r="AS305" s="142"/>
    </row>
    <row r="306" ht="15.75" customHeight="1">
      <c r="A306" s="83"/>
      <c r="B306" s="83"/>
      <c r="C306" s="83"/>
      <c r="D306" s="83"/>
      <c r="E306" s="83"/>
      <c r="F306" s="83"/>
      <c r="G306" s="83"/>
      <c r="H306" s="83"/>
      <c r="I306" s="104"/>
      <c r="J306" s="37"/>
      <c r="K306" s="37"/>
      <c r="L306" s="37"/>
      <c r="M306" s="83"/>
      <c r="N306" s="142"/>
      <c r="O306" s="83"/>
      <c r="P306" s="83"/>
      <c r="Q306" s="84"/>
      <c r="R306" s="83"/>
      <c r="S306" s="83"/>
      <c r="T306" s="83"/>
      <c r="U306" s="156"/>
      <c r="V306" s="38"/>
      <c r="W306" s="38"/>
      <c r="X306" s="37"/>
      <c r="Y306" s="38"/>
      <c r="Z306" s="38"/>
      <c r="AA306" s="38"/>
      <c r="AB306" s="38"/>
      <c r="AC306" s="38"/>
      <c r="AD306" s="38"/>
      <c r="AE306" s="38"/>
      <c r="AF306" s="38"/>
      <c r="AG306" s="38"/>
      <c r="AH306" s="38"/>
      <c r="AI306" s="38"/>
      <c r="AJ306" s="38"/>
      <c r="AK306" s="38"/>
      <c r="AL306" s="38"/>
      <c r="AM306" s="38"/>
      <c r="AN306" s="38"/>
      <c r="AO306" s="38"/>
      <c r="AP306" s="38"/>
      <c r="AQ306" s="38"/>
      <c r="AR306" s="38"/>
      <c r="AS306" s="142"/>
    </row>
    <row r="307" ht="15.75" customHeight="1">
      <c r="A307" s="83"/>
      <c r="B307" s="83"/>
      <c r="C307" s="83"/>
      <c r="D307" s="83"/>
      <c r="E307" s="83"/>
      <c r="F307" s="83"/>
      <c r="G307" s="83"/>
      <c r="H307" s="83"/>
      <c r="I307" s="104"/>
      <c r="J307" s="37"/>
      <c r="K307" s="37"/>
      <c r="L307" s="37"/>
      <c r="M307" s="83"/>
      <c r="N307" s="142"/>
      <c r="O307" s="83"/>
      <c r="P307" s="83"/>
      <c r="Q307" s="84"/>
      <c r="R307" s="83"/>
      <c r="S307" s="83"/>
      <c r="T307" s="83"/>
      <c r="U307" s="156"/>
      <c r="V307" s="38"/>
      <c r="W307" s="38"/>
      <c r="X307" s="37"/>
      <c r="Y307" s="38"/>
      <c r="Z307" s="38"/>
      <c r="AA307" s="38"/>
      <c r="AB307" s="38"/>
      <c r="AC307" s="38"/>
      <c r="AD307" s="38"/>
      <c r="AE307" s="38"/>
      <c r="AF307" s="38"/>
      <c r="AG307" s="38"/>
      <c r="AH307" s="38"/>
      <c r="AI307" s="38"/>
      <c r="AJ307" s="38"/>
      <c r="AK307" s="38"/>
      <c r="AL307" s="38"/>
      <c r="AM307" s="38"/>
      <c r="AN307" s="38"/>
      <c r="AO307" s="38"/>
      <c r="AP307" s="38"/>
      <c r="AQ307" s="38"/>
      <c r="AR307" s="38"/>
      <c r="AS307" s="142"/>
    </row>
    <row r="308" ht="15.75" customHeight="1">
      <c r="A308" s="83"/>
      <c r="B308" s="83"/>
      <c r="C308" s="83"/>
      <c r="D308" s="83"/>
      <c r="E308" s="83"/>
      <c r="F308" s="83"/>
      <c r="G308" s="83"/>
      <c r="H308" s="83"/>
      <c r="I308" s="104"/>
      <c r="J308" s="37"/>
      <c r="K308" s="37"/>
      <c r="L308" s="37"/>
      <c r="M308" s="83"/>
      <c r="N308" s="142"/>
      <c r="O308" s="83"/>
      <c r="P308" s="83"/>
      <c r="Q308" s="84"/>
      <c r="R308" s="83"/>
      <c r="S308" s="83"/>
      <c r="T308" s="83"/>
      <c r="U308" s="156"/>
      <c r="V308" s="38"/>
      <c r="W308" s="38"/>
      <c r="X308" s="37"/>
      <c r="Y308" s="38"/>
      <c r="Z308" s="38"/>
      <c r="AA308" s="38"/>
      <c r="AB308" s="38"/>
      <c r="AC308" s="38"/>
      <c r="AD308" s="38"/>
      <c r="AE308" s="38"/>
      <c r="AF308" s="38"/>
      <c r="AG308" s="38"/>
      <c r="AH308" s="38"/>
      <c r="AI308" s="38"/>
      <c r="AJ308" s="38"/>
      <c r="AK308" s="38"/>
      <c r="AL308" s="38"/>
      <c r="AM308" s="38"/>
      <c r="AN308" s="38"/>
      <c r="AO308" s="38"/>
      <c r="AP308" s="38"/>
      <c r="AQ308" s="38"/>
      <c r="AR308" s="38"/>
      <c r="AS308" s="142"/>
    </row>
    <row r="309" ht="15.75" customHeight="1">
      <c r="A309" s="83"/>
      <c r="B309" s="83"/>
      <c r="C309" s="83"/>
      <c r="D309" s="83"/>
      <c r="E309" s="83"/>
      <c r="F309" s="83"/>
      <c r="G309" s="83"/>
      <c r="H309" s="83"/>
      <c r="I309" s="104"/>
      <c r="J309" s="37"/>
      <c r="K309" s="37"/>
      <c r="L309" s="37"/>
      <c r="M309" s="83"/>
      <c r="N309" s="142"/>
      <c r="O309" s="83"/>
      <c r="P309" s="83"/>
      <c r="Q309" s="84"/>
      <c r="R309" s="83"/>
      <c r="S309" s="83"/>
      <c r="T309" s="83"/>
      <c r="U309" s="156"/>
      <c r="V309" s="38"/>
      <c r="W309" s="38"/>
      <c r="X309" s="37"/>
      <c r="Y309" s="38"/>
      <c r="Z309" s="38"/>
      <c r="AA309" s="38"/>
      <c r="AB309" s="38"/>
      <c r="AC309" s="38"/>
      <c r="AD309" s="38"/>
      <c r="AE309" s="38"/>
      <c r="AF309" s="38"/>
      <c r="AG309" s="38"/>
      <c r="AH309" s="38"/>
      <c r="AI309" s="38"/>
      <c r="AJ309" s="38"/>
      <c r="AK309" s="38"/>
      <c r="AL309" s="38"/>
      <c r="AM309" s="38"/>
      <c r="AN309" s="38"/>
      <c r="AO309" s="38"/>
      <c r="AP309" s="38"/>
      <c r="AQ309" s="38"/>
      <c r="AR309" s="38"/>
      <c r="AS309" s="142"/>
    </row>
    <row r="310" ht="15.75" customHeight="1">
      <c r="A310" s="83"/>
      <c r="B310" s="83"/>
      <c r="C310" s="83"/>
      <c r="D310" s="83"/>
      <c r="E310" s="83"/>
      <c r="F310" s="83"/>
      <c r="G310" s="83"/>
      <c r="H310" s="83"/>
      <c r="I310" s="104"/>
      <c r="J310" s="37"/>
      <c r="K310" s="37"/>
      <c r="L310" s="37"/>
      <c r="M310" s="83"/>
      <c r="N310" s="142"/>
      <c r="O310" s="83"/>
      <c r="P310" s="83"/>
      <c r="Q310" s="84"/>
      <c r="R310" s="83"/>
      <c r="S310" s="83"/>
      <c r="T310" s="83"/>
      <c r="U310" s="156"/>
      <c r="V310" s="38"/>
      <c r="W310" s="38"/>
      <c r="X310" s="37"/>
      <c r="Y310" s="38"/>
      <c r="Z310" s="38"/>
      <c r="AA310" s="38"/>
      <c r="AB310" s="38"/>
      <c r="AC310" s="38"/>
      <c r="AD310" s="38"/>
      <c r="AE310" s="38"/>
      <c r="AF310" s="38"/>
      <c r="AG310" s="38"/>
      <c r="AH310" s="38"/>
      <c r="AI310" s="38"/>
      <c r="AJ310" s="38"/>
      <c r="AK310" s="38"/>
      <c r="AL310" s="38"/>
      <c r="AM310" s="38"/>
      <c r="AN310" s="38"/>
      <c r="AO310" s="38"/>
      <c r="AP310" s="38"/>
      <c r="AQ310" s="38"/>
      <c r="AR310" s="38"/>
      <c r="AS310" s="142"/>
    </row>
    <row r="311" ht="15.75" customHeight="1">
      <c r="A311" s="83"/>
      <c r="B311" s="83"/>
      <c r="C311" s="83"/>
      <c r="D311" s="83"/>
      <c r="E311" s="83"/>
      <c r="F311" s="83"/>
      <c r="G311" s="83"/>
      <c r="H311" s="83"/>
      <c r="I311" s="104"/>
      <c r="J311" s="37"/>
      <c r="K311" s="37"/>
      <c r="L311" s="37"/>
      <c r="M311" s="83"/>
      <c r="N311" s="142"/>
      <c r="O311" s="83"/>
      <c r="P311" s="83"/>
      <c r="Q311" s="84"/>
      <c r="R311" s="83"/>
      <c r="S311" s="83"/>
      <c r="T311" s="83"/>
      <c r="U311" s="156"/>
      <c r="V311" s="38"/>
      <c r="W311" s="38"/>
      <c r="X311" s="37"/>
      <c r="Y311" s="38"/>
      <c r="Z311" s="38"/>
      <c r="AA311" s="38"/>
      <c r="AB311" s="38"/>
      <c r="AC311" s="38"/>
      <c r="AD311" s="38"/>
      <c r="AE311" s="38"/>
      <c r="AF311" s="38"/>
      <c r="AG311" s="38"/>
      <c r="AH311" s="38"/>
      <c r="AI311" s="38"/>
      <c r="AJ311" s="38"/>
      <c r="AK311" s="38"/>
      <c r="AL311" s="38"/>
      <c r="AM311" s="38"/>
      <c r="AN311" s="38"/>
      <c r="AO311" s="38"/>
      <c r="AP311" s="38"/>
      <c r="AQ311" s="38"/>
      <c r="AR311" s="38"/>
      <c r="AS311" s="142"/>
    </row>
    <row r="312" ht="15.75" customHeight="1">
      <c r="A312" s="83"/>
      <c r="B312" s="83"/>
      <c r="C312" s="83"/>
      <c r="D312" s="83"/>
      <c r="E312" s="83"/>
      <c r="F312" s="83"/>
      <c r="G312" s="83"/>
      <c r="H312" s="83"/>
      <c r="I312" s="104"/>
      <c r="J312" s="37"/>
      <c r="K312" s="37"/>
      <c r="L312" s="37"/>
      <c r="M312" s="83"/>
      <c r="N312" s="142"/>
      <c r="O312" s="83"/>
      <c r="P312" s="83"/>
      <c r="Q312" s="84"/>
      <c r="R312" s="83"/>
      <c r="S312" s="83"/>
      <c r="T312" s="83"/>
      <c r="U312" s="156"/>
      <c r="V312" s="38"/>
      <c r="W312" s="38"/>
      <c r="X312" s="37"/>
      <c r="Y312" s="38"/>
      <c r="Z312" s="38"/>
      <c r="AA312" s="38"/>
      <c r="AB312" s="38"/>
      <c r="AC312" s="38"/>
      <c r="AD312" s="38"/>
      <c r="AE312" s="38"/>
      <c r="AF312" s="38"/>
      <c r="AG312" s="38"/>
      <c r="AH312" s="38"/>
      <c r="AI312" s="38"/>
      <c r="AJ312" s="38"/>
      <c r="AK312" s="38"/>
      <c r="AL312" s="38"/>
      <c r="AM312" s="38"/>
      <c r="AN312" s="38"/>
      <c r="AO312" s="38"/>
      <c r="AP312" s="38"/>
      <c r="AQ312" s="38"/>
      <c r="AR312" s="38"/>
      <c r="AS312" s="142"/>
    </row>
    <row r="313" ht="15.75" customHeight="1">
      <c r="A313" s="83"/>
      <c r="B313" s="83"/>
      <c r="C313" s="83"/>
      <c r="D313" s="83"/>
      <c r="E313" s="83"/>
      <c r="F313" s="83"/>
      <c r="G313" s="83"/>
      <c r="H313" s="83"/>
      <c r="I313" s="104"/>
      <c r="J313" s="37"/>
      <c r="K313" s="37"/>
      <c r="L313" s="37"/>
      <c r="M313" s="83"/>
      <c r="N313" s="142"/>
      <c r="O313" s="83"/>
      <c r="P313" s="83"/>
      <c r="Q313" s="84"/>
      <c r="R313" s="83"/>
      <c r="S313" s="83"/>
      <c r="T313" s="83"/>
      <c r="U313" s="156"/>
      <c r="V313" s="38"/>
      <c r="W313" s="38"/>
      <c r="X313" s="37"/>
      <c r="Y313" s="38"/>
      <c r="Z313" s="38"/>
      <c r="AA313" s="38"/>
      <c r="AB313" s="38"/>
      <c r="AC313" s="38"/>
      <c r="AD313" s="38"/>
      <c r="AE313" s="38"/>
      <c r="AF313" s="38"/>
      <c r="AG313" s="38"/>
      <c r="AH313" s="38"/>
      <c r="AI313" s="38"/>
      <c r="AJ313" s="38"/>
      <c r="AK313" s="38"/>
      <c r="AL313" s="38"/>
      <c r="AM313" s="38"/>
      <c r="AN313" s="38"/>
      <c r="AO313" s="38"/>
      <c r="AP313" s="38"/>
      <c r="AQ313" s="38"/>
      <c r="AR313" s="38"/>
      <c r="AS313" s="142"/>
    </row>
    <row r="314" ht="15.75" customHeight="1">
      <c r="A314" s="83"/>
      <c r="B314" s="83"/>
      <c r="C314" s="83"/>
      <c r="D314" s="83"/>
      <c r="E314" s="83"/>
      <c r="F314" s="83"/>
      <c r="G314" s="83"/>
      <c r="H314" s="83"/>
      <c r="I314" s="104"/>
      <c r="J314" s="37"/>
      <c r="K314" s="37"/>
      <c r="L314" s="37"/>
      <c r="M314" s="83"/>
      <c r="N314" s="142"/>
      <c r="O314" s="83"/>
      <c r="P314" s="83"/>
      <c r="Q314" s="84"/>
      <c r="R314" s="83"/>
      <c r="S314" s="83"/>
      <c r="T314" s="83"/>
      <c r="U314" s="156"/>
      <c r="V314" s="38"/>
      <c r="W314" s="38"/>
      <c r="X314" s="37"/>
      <c r="Y314" s="38"/>
      <c r="Z314" s="38"/>
      <c r="AA314" s="38"/>
      <c r="AB314" s="38"/>
      <c r="AC314" s="38"/>
      <c r="AD314" s="38"/>
      <c r="AE314" s="38"/>
      <c r="AF314" s="38"/>
      <c r="AG314" s="38"/>
      <c r="AH314" s="38"/>
      <c r="AI314" s="38"/>
      <c r="AJ314" s="38"/>
      <c r="AK314" s="38"/>
      <c r="AL314" s="38"/>
      <c r="AM314" s="38"/>
      <c r="AN314" s="38"/>
      <c r="AO314" s="38"/>
      <c r="AP314" s="38"/>
      <c r="AQ314" s="38"/>
      <c r="AR314" s="38"/>
      <c r="AS314" s="142"/>
    </row>
    <row r="315" ht="15.75" customHeight="1">
      <c r="A315" s="83"/>
      <c r="B315" s="83"/>
      <c r="C315" s="83"/>
      <c r="D315" s="83"/>
      <c r="E315" s="83"/>
      <c r="F315" s="83"/>
      <c r="G315" s="83"/>
      <c r="H315" s="83"/>
      <c r="I315" s="104"/>
      <c r="J315" s="37"/>
      <c r="K315" s="37"/>
      <c r="L315" s="37"/>
      <c r="M315" s="83"/>
      <c r="N315" s="142"/>
      <c r="O315" s="83"/>
      <c r="P315" s="83"/>
      <c r="Q315" s="84"/>
      <c r="R315" s="83"/>
      <c r="S315" s="83"/>
      <c r="T315" s="83"/>
      <c r="U315" s="156"/>
      <c r="V315" s="38"/>
      <c r="W315" s="38"/>
      <c r="X315" s="37"/>
      <c r="Y315" s="38"/>
      <c r="Z315" s="38"/>
      <c r="AA315" s="38"/>
      <c r="AB315" s="38"/>
      <c r="AC315" s="38"/>
      <c r="AD315" s="38"/>
      <c r="AE315" s="38"/>
      <c r="AF315" s="38"/>
      <c r="AG315" s="38"/>
      <c r="AH315" s="38"/>
      <c r="AI315" s="38"/>
      <c r="AJ315" s="38"/>
      <c r="AK315" s="38"/>
      <c r="AL315" s="38"/>
      <c r="AM315" s="38"/>
      <c r="AN315" s="38"/>
      <c r="AO315" s="38"/>
      <c r="AP315" s="38"/>
      <c r="AQ315" s="38"/>
      <c r="AR315" s="38"/>
      <c r="AS315" s="142"/>
    </row>
    <row r="316" ht="15.75" customHeight="1">
      <c r="A316" s="83"/>
      <c r="B316" s="83"/>
      <c r="C316" s="83"/>
      <c r="D316" s="83"/>
      <c r="E316" s="83"/>
      <c r="F316" s="83"/>
      <c r="G316" s="83"/>
      <c r="H316" s="83"/>
      <c r="I316" s="104"/>
      <c r="J316" s="37"/>
      <c r="K316" s="37"/>
      <c r="L316" s="37"/>
      <c r="M316" s="83"/>
      <c r="N316" s="142"/>
      <c r="O316" s="83"/>
      <c r="P316" s="83"/>
      <c r="Q316" s="84"/>
      <c r="R316" s="83"/>
      <c r="S316" s="83"/>
      <c r="T316" s="83"/>
      <c r="U316" s="156"/>
      <c r="V316" s="38"/>
      <c r="W316" s="38"/>
      <c r="X316" s="37"/>
      <c r="Y316" s="38"/>
      <c r="Z316" s="38"/>
      <c r="AA316" s="38"/>
      <c r="AB316" s="38"/>
      <c r="AC316" s="38"/>
      <c r="AD316" s="38"/>
      <c r="AE316" s="38"/>
      <c r="AF316" s="38"/>
      <c r="AG316" s="38"/>
      <c r="AH316" s="38"/>
      <c r="AI316" s="38"/>
      <c r="AJ316" s="38"/>
      <c r="AK316" s="38"/>
      <c r="AL316" s="38"/>
      <c r="AM316" s="38"/>
      <c r="AN316" s="38"/>
      <c r="AO316" s="38"/>
      <c r="AP316" s="38"/>
      <c r="AQ316" s="38"/>
      <c r="AR316" s="38"/>
      <c r="AS316" s="142"/>
    </row>
    <row r="317" ht="15.75" customHeight="1">
      <c r="A317" s="83"/>
      <c r="B317" s="83"/>
      <c r="C317" s="83"/>
      <c r="D317" s="83"/>
      <c r="E317" s="83"/>
      <c r="F317" s="83"/>
      <c r="G317" s="83"/>
      <c r="H317" s="83"/>
      <c r="I317" s="104"/>
      <c r="J317" s="37"/>
      <c r="K317" s="37"/>
      <c r="L317" s="37"/>
      <c r="M317" s="83"/>
      <c r="N317" s="142"/>
      <c r="O317" s="83"/>
      <c r="P317" s="83"/>
      <c r="Q317" s="84"/>
      <c r="R317" s="83"/>
      <c r="S317" s="83"/>
      <c r="T317" s="83"/>
      <c r="U317" s="156"/>
      <c r="V317" s="38"/>
      <c r="W317" s="38"/>
      <c r="X317" s="37"/>
      <c r="Y317" s="38"/>
      <c r="Z317" s="38"/>
      <c r="AA317" s="38"/>
      <c r="AB317" s="38"/>
      <c r="AC317" s="38"/>
      <c r="AD317" s="38"/>
      <c r="AE317" s="38"/>
      <c r="AF317" s="38"/>
      <c r="AG317" s="38"/>
      <c r="AH317" s="38"/>
      <c r="AI317" s="38"/>
      <c r="AJ317" s="38"/>
      <c r="AK317" s="38"/>
      <c r="AL317" s="38"/>
      <c r="AM317" s="38"/>
      <c r="AN317" s="38"/>
      <c r="AO317" s="38"/>
      <c r="AP317" s="38"/>
      <c r="AQ317" s="38"/>
      <c r="AR317" s="38"/>
      <c r="AS317" s="142"/>
    </row>
    <row r="318" ht="15.75" customHeight="1">
      <c r="A318" s="83"/>
      <c r="B318" s="83"/>
      <c r="C318" s="83"/>
      <c r="D318" s="83"/>
      <c r="E318" s="83"/>
      <c r="F318" s="83"/>
      <c r="G318" s="83"/>
      <c r="H318" s="83"/>
      <c r="I318" s="104"/>
      <c r="J318" s="37"/>
      <c r="K318" s="37"/>
      <c r="L318" s="37"/>
      <c r="M318" s="83"/>
      <c r="N318" s="142"/>
      <c r="O318" s="83"/>
      <c r="P318" s="83"/>
      <c r="Q318" s="84"/>
      <c r="R318" s="83"/>
      <c r="S318" s="83"/>
      <c r="T318" s="83"/>
      <c r="U318" s="156"/>
      <c r="V318" s="38"/>
      <c r="W318" s="38"/>
      <c r="X318" s="37"/>
      <c r="Y318" s="38"/>
      <c r="Z318" s="38"/>
      <c r="AA318" s="38"/>
      <c r="AB318" s="38"/>
      <c r="AC318" s="38"/>
      <c r="AD318" s="38"/>
      <c r="AE318" s="38"/>
      <c r="AF318" s="38"/>
      <c r="AG318" s="38"/>
      <c r="AH318" s="38"/>
      <c r="AI318" s="38"/>
      <c r="AJ318" s="38"/>
      <c r="AK318" s="38"/>
      <c r="AL318" s="38"/>
      <c r="AM318" s="38"/>
      <c r="AN318" s="38"/>
      <c r="AO318" s="38"/>
      <c r="AP318" s="38"/>
      <c r="AQ318" s="38"/>
      <c r="AR318" s="38"/>
      <c r="AS318" s="142"/>
    </row>
    <row r="319" ht="15.75" customHeight="1">
      <c r="A319" s="83"/>
      <c r="B319" s="83"/>
      <c r="C319" s="83"/>
      <c r="D319" s="83"/>
      <c r="E319" s="83"/>
      <c r="F319" s="83"/>
      <c r="G319" s="83"/>
      <c r="H319" s="83"/>
      <c r="I319" s="104"/>
      <c r="J319" s="37"/>
      <c r="K319" s="37"/>
      <c r="L319" s="37"/>
      <c r="M319" s="83"/>
      <c r="N319" s="142"/>
      <c r="O319" s="83"/>
      <c r="P319" s="83"/>
      <c r="Q319" s="84"/>
      <c r="R319" s="83"/>
      <c r="S319" s="83"/>
      <c r="T319" s="83"/>
      <c r="U319" s="156"/>
      <c r="V319" s="38"/>
      <c r="W319" s="38"/>
      <c r="X319" s="37"/>
      <c r="Y319" s="38"/>
      <c r="Z319" s="38"/>
      <c r="AA319" s="38"/>
      <c r="AB319" s="38"/>
      <c r="AC319" s="38"/>
      <c r="AD319" s="38"/>
      <c r="AE319" s="38"/>
      <c r="AF319" s="38"/>
      <c r="AG319" s="38"/>
      <c r="AH319" s="38"/>
      <c r="AI319" s="38"/>
      <c r="AJ319" s="38"/>
      <c r="AK319" s="38"/>
      <c r="AL319" s="38"/>
      <c r="AM319" s="38"/>
      <c r="AN319" s="38"/>
      <c r="AO319" s="38"/>
      <c r="AP319" s="38"/>
      <c r="AQ319" s="38"/>
      <c r="AR319" s="38"/>
      <c r="AS319" s="142"/>
    </row>
    <row r="320" ht="15.75" customHeight="1">
      <c r="A320" s="83"/>
      <c r="B320" s="83"/>
      <c r="C320" s="83"/>
      <c r="D320" s="83"/>
      <c r="E320" s="83"/>
      <c r="F320" s="83"/>
      <c r="G320" s="83"/>
      <c r="H320" s="83"/>
      <c r="I320" s="104"/>
      <c r="J320" s="37"/>
      <c r="K320" s="37"/>
      <c r="L320" s="37"/>
      <c r="M320" s="83"/>
      <c r="N320" s="142"/>
      <c r="O320" s="83"/>
      <c r="P320" s="83"/>
      <c r="Q320" s="84"/>
      <c r="R320" s="83"/>
      <c r="S320" s="83"/>
      <c r="T320" s="83"/>
      <c r="U320" s="156"/>
      <c r="V320" s="38"/>
      <c r="W320" s="38"/>
      <c r="X320" s="37"/>
      <c r="Y320" s="38"/>
      <c r="Z320" s="38"/>
      <c r="AA320" s="38"/>
      <c r="AB320" s="38"/>
      <c r="AC320" s="38"/>
      <c r="AD320" s="38"/>
      <c r="AE320" s="38"/>
      <c r="AF320" s="38"/>
      <c r="AG320" s="38"/>
      <c r="AH320" s="38"/>
      <c r="AI320" s="38"/>
      <c r="AJ320" s="38"/>
      <c r="AK320" s="38"/>
      <c r="AL320" s="38"/>
      <c r="AM320" s="38"/>
      <c r="AN320" s="38"/>
      <c r="AO320" s="38"/>
      <c r="AP320" s="38"/>
      <c r="AQ320" s="38"/>
      <c r="AR320" s="38"/>
      <c r="AS320" s="142"/>
    </row>
    <row r="321" ht="15.75" customHeight="1">
      <c r="A321" s="83"/>
      <c r="B321" s="83"/>
      <c r="C321" s="83"/>
      <c r="D321" s="83"/>
      <c r="E321" s="83"/>
      <c r="F321" s="83"/>
      <c r="G321" s="83"/>
      <c r="H321" s="83"/>
      <c r="I321" s="104"/>
      <c r="J321" s="37"/>
      <c r="K321" s="37"/>
      <c r="L321" s="37"/>
      <c r="M321" s="83"/>
      <c r="N321" s="142"/>
      <c r="O321" s="83"/>
      <c r="P321" s="83"/>
      <c r="Q321" s="84"/>
      <c r="R321" s="83"/>
      <c r="S321" s="83"/>
      <c r="T321" s="83"/>
      <c r="U321" s="156"/>
      <c r="V321" s="38"/>
      <c r="W321" s="38"/>
      <c r="X321" s="37"/>
      <c r="Y321" s="38"/>
      <c r="Z321" s="38"/>
      <c r="AA321" s="38"/>
      <c r="AB321" s="38"/>
      <c r="AC321" s="38"/>
      <c r="AD321" s="38"/>
      <c r="AE321" s="38"/>
      <c r="AF321" s="38"/>
      <c r="AG321" s="38"/>
      <c r="AH321" s="38"/>
      <c r="AI321" s="38"/>
      <c r="AJ321" s="38"/>
      <c r="AK321" s="38"/>
      <c r="AL321" s="38"/>
      <c r="AM321" s="38"/>
      <c r="AN321" s="38"/>
      <c r="AO321" s="38"/>
      <c r="AP321" s="38"/>
      <c r="AQ321" s="38"/>
      <c r="AR321" s="38"/>
      <c r="AS321" s="142"/>
    </row>
    <row r="322" ht="15.75" customHeight="1">
      <c r="A322" s="83"/>
      <c r="B322" s="83"/>
      <c r="C322" s="83"/>
      <c r="D322" s="83"/>
      <c r="E322" s="83"/>
      <c r="F322" s="83"/>
      <c r="G322" s="83"/>
      <c r="H322" s="83"/>
      <c r="I322" s="104"/>
      <c r="J322" s="37"/>
      <c r="K322" s="37"/>
      <c r="L322" s="37"/>
      <c r="M322" s="83"/>
      <c r="N322" s="142"/>
      <c r="O322" s="83"/>
      <c r="P322" s="83"/>
      <c r="Q322" s="84"/>
      <c r="R322" s="83"/>
      <c r="S322" s="83"/>
      <c r="T322" s="83"/>
      <c r="U322" s="156"/>
      <c r="V322" s="38"/>
      <c r="W322" s="38"/>
      <c r="X322" s="37"/>
      <c r="Y322" s="38"/>
      <c r="Z322" s="38"/>
      <c r="AA322" s="38"/>
      <c r="AB322" s="38"/>
      <c r="AC322" s="38"/>
      <c r="AD322" s="38"/>
      <c r="AE322" s="38"/>
      <c r="AF322" s="38"/>
      <c r="AG322" s="38"/>
      <c r="AH322" s="38"/>
      <c r="AI322" s="38"/>
      <c r="AJ322" s="38"/>
      <c r="AK322" s="38"/>
      <c r="AL322" s="38"/>
      <c r="AM322" s="38"/>
      <c r="AN322" s="38"/>
      <c r="AO322" s="38"/>
      <c r="AP322" s="38"/>
      <c r="AQ322" s="38"/>
      <c r="AR322" s="38"/>
      <c r="AS322" s="142"/>
    </row>
    <row r="323" ht="15.75" customHeight="1">
      <c r="A323" s="83"/>
      <c r="B323" s="83"/>
      <c r="C323" s="83"/>
      <c r="D323" s="83"/>
      <c r="E323" s="83"/>
      <c r="F323" s="83"/>
      <c r="G323" s="83"/>
      <c r="H323" s="83"/>
      <c r="I323" s="104"/>
      <c r="J323" s="37"/>
      <c r="K323" s="37"/>
      <c r="L323" s="37"/>
      <c r="M323" s="83"/>
      <c r="N323" s="142"/>
      <c r="O323" s="83"/>
      <c r="P323" s="83"/>
      <c r="Q323" s="84"/>
      <c r="R323" s="83"/>
      <c r="S323" s="83"/>
      <c r="T323" s="83"/>
      <c r="U323" s="156"/>
      <c r="V323" s="38"/>
      <c r="W323" s="38"/>
      <c r="X323" s="37"/>
      <c r="Y323" s="38"/>
      <c r="Z323" s="38"/>
      <c r="AA323" s="38"/>
      <c r="AB323" s="38"/>
      <c r="AC323" s="38"/>
      <c r="AD323" s="38"/>
      <c r="AE323" s="38"/>
      <c r="AF323" s="38"/>
      <c r="AG323" s="38"/>
      <c r="AH323" s="38"/>
      <c r="AI323" s="38"/>
      <c r="AJ323" s="38"/>
      <c r="AK323" s="38"/>
      <c r="AL323" s="38"/>
      <c r="AM323" s="38"/>
      <c r="AN323" s="38"/>
      <c r="AO323" s="38"/>
      <c r="AP323" s="38"/>
      <c r="AQ323" s="38"/>
      <c r="AR323" s="38"/>
      <c r="AS323" s="142"/>
    </row>
    <row r="324" ht="15.75" customHeight="1">
      <c r="A324" s="83"/>
      <c r="B324" s="83"/>
      <c r="C324" s="83"/>
      <c r="D324" s="83"/>
      <c r="E324" s="83"/>
      <c r="F324" s="83"/>
      <c r="G324" s="83"/>
      <c r="H324" s="83"/>
      <c r="I324" s="104"/>
      <c r="J324" s="37"/>
      <c r="K324" s="37"/>
      <c r="L324" s="37"/>
      <c r="M324" s="83"/>
      <c r="N324" s="142"/>
      <c r="O324" s="83"/>
      <c r="P324" s="83"/>
      <c r="Q324" s="84"/>
      <c r="R324" s="83"/>
      <c r="S324" s="83"/>
      <c r="T324" s="83"/>
      <c r="U324" s="156"/>
      <c r="V324" s="38"/>
      <c r="W324" s="38"/>
      <c r="X324" s="37"/>
      <c r="Y324" s="38"/>
      <c r="Z324" s="38"/>
      <c r="AA324" s="38"/>
      <c r="AB324" s="38"/>
      <c r="AC324" s="38"/>
      <c r="AD324" s="38"/>
      <c r="AE324" s="38"/>
      <c r="AF324" s="38"/>
      <c r="AG324" s="38"/>
      <c r="AH324" s="38"/>
      <c r="AI324" s="38"/>
      <c r="AJ324" s="38"/>
      <c r="AK324" s="38"/>
      <c r="AL324" s="38"/>
      <c r="AM324" s="38"/>
      <c r="AN324" s="38"/>
      <c r="AO324" s="38"/>
      <c r="AP324" s="38"/>
      <c r="AQ324" s="38"/>
      <c r="AR324" s="38"/>
      <c r="AS324" s="142"/>
    </row>
    <row r="325" ht="15.75" customHeight="1">
      <c r="A325" s="83"/>
      <c r="B325" s="83"/>
      <c r="C325" s="83"/>
      <c r="D325" s="83"/>
      <c r="E325" s="83"/>
      <c r="F325" s="83"/>
      <c r="G325" s="83"/>
      <c r="H325" s="83"/>
      <c r="I325" s="104"/>
      <c r="J325" s="37"/>
      <c r="K325" s="37"/>
      <c r="L325" s="37"/>
      <c r="M325" s="83"/>
      <c r="N325" s="142"/>
      <c r="O325" s="83"/>
      <c r="P325" s="83"/>
      <c r="Q325" s="84"/>
      <c r="R325" s="83"/>
      <c r="S325" s="83"/>
      <c r="T325" s="83"/>
      <c r="U325" s="156"/>
      <c r="V325" s="38"/>
      <c r="W325" s="38"/>
      <c r="X325" s="37"/>
      <c r="Y325" s="38"/>
      <c r="Z325" s="38"/>
      <c r="AA325" s="38"/>
      <c r="AB325" s="38"/>
      <c r="AC325" s="38"/>
      <c r="AD325" s="38"/>
      <c r="AE325" s="38"/>
      <c r="AF325" s="38"/>
      <c r="AG325" s="38"/>
      <c r="AH325" s="38"/>
      <c r="AI325" s="38"/>
      <c r="AJ325" s="38"/>
      <c r="AK325" s="38"/>
      <c r="AL325" s="38"/>
      <c r="AM325" s="38"/>
      <c r="AN325" s="38"/>
      <c r="AO325" s="38"/>
      <c r="AP325" s="38"/>
      <c r="AQ325" s="38"/>
      <c r="AR325" s="38"/>
      <c r="AS325" s="142"/>
    </row>
    <row r="326" ht="15.75" customHeight="1">
      <c r="A326" s="83"/>
      <c r="B326" s="83"/>
      <c r="C326" s="83"/>
      <c r="D326" s="83"/>
      <c r="E326" s="83"/>
      <c r="F326" s="83"/>
      <c r="G326" s="83"/>
      <c r="H326" s="83"/>
      <c r="I326" s="104"/>
      <c r="J326" s="37"/>
      <c r="K326" s="37"/>
      <c r="L326" s="37"/>
      <c r="M326" s="83"/>
      <c r="N326" s="142"/>
      <c r="O326" s="83"/>
      <c r="P326" s="83"/>
      <c r="Q326" s="84"/>
      <c r="R326" s="83"/>
      <c r="S326" s="83"/>
      <c r="T326" s="83"/>
      <c r="U326" s="156"/>
      <c r="V326" s="38"/>
      <c r="W326" s="38"/>
      <c r="X326" s="37"/>
      <c r="Y326" s="38"/>
      <c r="Z326" s="38"/>
      <c r="AA326" s="38"/>
      <c r="AB326" s="38"/>
      <c r="AC326" s="38"/>
      <c r="AD326" s="38"/>
      <c r="AE326" s="38"/>
      <c r="AF326" s="38"/>
      <c r="AG326" s="38"/>
      <c r="AH326" s="38"/>
      <c r="AI326" s="38"/>
      <c r="AJ326" s="38"/>
      <c r="AK326" s="38"/>
      <c r="AL326" s="38"/>
      <c r="AM326" s="38"/>
      <c r="AN326" s="38"/>
      <c r="AO326" s="38"/>
      <c r="AP326" s="38"/>
      <c r="AQ326" s="38"/>
      <c r="AR326" s="38"/>
      <c r="AS326" s="142"/>
    </row>
    <row r="327" ht="15.75" customHeight="1">
      <c r="A327" s="83"/>
      <c r="B327" s="83"/>
      <c r="C327" s="83"/>
      <c r="D327" s="83"/>
      <c r="E327" s="83"/>
      <c r="F327" s="83"/>
      <c r="G327" s="83"/>
      <c r="H327" s="83"/>
      <c r="I327" s="104"/>
      <c r="J327" s="37"/>
      <c r="K327" s="37"/>
      <c r="L327" s="37"/>
      <c r="M327" s="83"/>
      <c r="N327" s="142"/>
      <c r="O327" s="83"/>
      <c r="P327" s="83"/>
      <c r="Q327" s="84"/>
      <c r="R327" s="83"/>
      <c r="S327" s="83"/>
      <c r="T327" s="83"/>
      <c r="U327" s="156"/>
      <c r="V327" s="38"/>
      <c r="W327" s="38"/>
      <c r="X327" s="37"/>
      <c r="Y327" s="38"/>
      <c r="Z327" s="38"/>
      <c r="AA327" s="38"/>
      <c r="AB327" s="38"/>
      <c r="AC327" s="38"/>
      <c r="AD327" s="38"/>
      <c r="AE327" s="38"/>
      <c r="AF327" s="38"/>
      <c r="AG327" s="38"/>
      <c r="AH327" s="38"/>
      <c r="AI327" s="38"/>
      <c r="AJ327" s="38"/>
      <c r="AK327" s="38"/>
      <c r="AL327" s="38"/>
      <c r="AM327" s="38"/>
      <c r="AN327" s="38"/>
      <c r="AO327" s="38"/>
      <c r="AP327" s="38"/>
      <c r="AQ327" s="38"/>
      <c r="AR327" s="38"/>
      <c r="AS327" s="142"/>
    </row>
    <row r="328" ht="15.75" customHeight="1">
      <c r="A328" s="83"/>
      <c r="B328" s="83"/>
      <c r="C328" s="83"/>
      <c r="D328" s="83"/>
      <c r="E328" s="83"/>
      <c r="F328" s="83"/>
      <c r="G328" s="83"/>
      <c r="H328" s="83"/>
      <c r="I328" s="104"/>
      <c r="J328" s="37"/>
      <c r="K328" s="37"/>
      <c r="L328" s="37"/>
      <c r="M328" s="83"/>
      <c r="N328" s="142"/>
      <c r="O328" s="83"/>
      <c r="P328" s="83"/>
      <c r="Q328" s="84"/>
      <c r="R328" s="83"/>
      <c r="S328" s="83"/>
      <c r="T328" s="83"/>
      <c r="U328" s="156"/>
      <c r="V328" s="38"/>
      <c r="W328" s="38"/>
      <c r="X328" s="37"/>
      <c r="Y328" s="38"/>
      <c r="Z328" s="38"/>
      <c r="AA328" s="38"/>
      <c r="AB328" s="38"/>
      <c r="AC328" s="38"/>
      <c r="AD328" s="38"/>
      <c r="AE328" s="38"/>
      <c r="AF328" s="38"/>
      <c r="AG328" s="38"/>
      <c r="AH328" s="38"/>
      <c r="AI328" s="38"/>
      <c r="AJ328" s="38"/>
      <c r="AK328" s="38"/>
      <c r="AL328" s="38"/>
      <c r="AM328" s="38"/>
      <c r="AN328" s="38"/>
      <c r="AO328" s="38"/>
      <c r="AP328" s="38"/>
      <c r="AQ328" s="38"/>
      <c r="AR328" s="38"/>
      <c r="AS328" s="142"/>
    </row>
    <row r="329" ht="15.75" customHeight="1">
      <c r="A329" s="83"/>
      <c r="B329" s="83"/>
      <c r="C329" s="83"/>
      <c r="D329" s="83"/>
      <c r="E329" s="83"/>
      <c r="F329" s="83"/>
      <c r="G329" s="83"/>
      <c r="H329" s="83"/>
      <c r="I329" s="104"/>
      <c r="J329" s="37"/>
      <c r="K329" s="37"/>
      <c r="L329" s="37"/>
      <c r="M329" s="83"/>
      <c r="N329" s="142"/>
      <c r="O329" s="83"/>
      <c r="P329" s="83"/>
      <c r="Q329" s="84"/>
      <c r="R329" s="83"/>
      <c r="S329" s="83"/>
      <c r="T329" s="83"/>
      <c r="U329" s="156"/>
      <c r="V329" s="38"/>
      <c r="W329" s="38"/>
      <c r="X329" s="37"/>
      <c r="Y329" s="38"/>
      <c r="Z329" s="38"/>
      <c r="AA329" s="38"/>
      <c r="AB329" s="38"/>
      <c r="AC329" s="38"/>
      <c r="AD329" s="38"/>
      <c r="AE329" s="38"/>
      <c r="AF329" s="38"/>
      <c r="AG329" s="38"/>
      <c r="AH329" s="38"/>
      <c r="AI329" s="38"/>
      <c r="AJ329" s="38"/>
      <c r="AK329" s="38"/>
      <c r="AL329" s="38"/>
      <c r="AM329" s="38"/>
      <c r="AN329" s="38"/>
      <c r="AO329" s="38"/>
      <c r="AP329" s="38"/>
      <c r="AQ329" s="38"/>
      <c r="AR329" s="38"/>
      <c r="AS329" s="142"/>
    </row>
    <row r="330" ht="15.75" customHeight="1">
      <c r="A330" s="83"/>
      <c r="B330" s="83"/>
      <c r="C330" s="83"/>
      <c r="D330" s="83"/>
      <c r="E330" s="83"/>
      <c r="F330" s="83"/>
      <c r="G330" s="83"/>
      <c r="H330" s="83"/>
      <c r="I330" s="104"/>
      <c r="J330" s="37"/>
      <c r="K330" s="37"/>
      <c r="L330" s="37"/>
      <c r="M330" s="83"/>
      <c r="N330" s="142"/>
      <c r="O330" s="83"/>
      <c r="P330" s="83"/>
      <c r="Q330" s="84"/>
      <c r="R330" s="83"/>
      <c r="S330" s="83"/>
      <c r="T330" s="83"/>
      <c r="U330" s="156"/>
      <c r="V330" s="38"/>
      <c r="W330" s="38"/>
      <c r="X330" s="37"/>
      <c r="Y330" s="38"/>
      <c r="Z330" s="38"/>
      <c r="AA330" s="38"/>
      <c r="AB330" s="38"/>
      <c r="AC330" s="38"/>
      <c r="AD330" s="38"/>
      <c r="AE330" s="38"/>
      <c r="AF330" s="38"/>
      <c r="AG330" s="38"/>
      <c r="AH330" s="38"/>
      <c r="AI330" s="38"/>
      <c r="AJ330" s="38"/>
      <c r="AK330" s="38"/>
      <c r="AL330" s="38"/>
      <c r="AM330" s="38"/>
      <c r="AN330" s="38"/>
      <c r="AO330" s="38"/>
      <c r="AP330" s="38"/>
      <c r="AQ330" s="38"/>
      <c r="AR330" s="38"/>
      <c r="AS330" s="142"/>
    </row>
    <row r="331" ht="15.75" customHeight="1">
      <c r="A331" s="83"/>
      <c r="B331" s="83"/>
      <c r="C331" s="83"/>
      <c r="D331" s="83"/>
      <c r="E331" s="83"/>
      <c r="F331" s="83"/>
      <c r="G331" s="83"/>
      <c r="H331" s="83"/>
      <c r="I331" s="104"/>
      <c r="J331" s="37"/>
      <c r="K331" s="37"/>
      <c r="L331" s="37"/>
      <c r="M331" s="83"/>
      <c r="N331" s="142"/>
      <c r="O331" s="83"/>
      <c r="P331" s="83"/>
      <c r="Q331" s="84"/>
      <c r="R331" s="83"/>
      <c r="S331" s="83"/>
      <c r="T331" s="83"/>
      <c r="U331" s="156"/>
      <c r="V331" s="38"/>
      <c r="W331" s="38"/>
      <c r="X331" s="37"/>
      <c r="Y331" s="38"/>
      <c r="Z331" s="38"/>
      <c r="AA331" s="38"/>
      <c r="AB331" s="38"/>
      <c r="AC331" s="38"/>
      <c r="AD331" s="38"/>
      <c r="AE331" s="38"/>
      <c r="AF331" s="38"/>
      <c r="AG331" s="38"/>
      <c r="AH331" s="38"/>
      <c r="AI331" s="38"/>
      <c r="AJ331" s="38"/>
      <c r="AK331" s="38"/>
      <c r="AL331" s="38"/>
      <c r="AM331" s="38"/>
      <c r="AN331" s="38"/>
      <c r="AO331" s="38"/>
      <c r="AP331" s="38"/>
      <c r="AQ331" s="38"/>
      <c r="AR331" s="38"/>
      <c r="AS331" s="142"/>
    </row>
    <row r="332" ht="15.75" customHeight="1">
      <c r="A332" s="83"/>
      <c r="B332" s="83"/>
      <c r="C332" s="83"/>
      <c r="D332" s="83"/>
      <c r="E332" s="83"/>
      <c r="F332" s="83"/>
      <c r="G332" s="83"/>
      <c r="H332" s="83"/>
      <c r="I332" s="104"/>
      <c r="J332" s="37"/>
      <c r="K332" s="37"/>
      <c r="L332" s="37"/>
      <c r="M332" s="83"/>
      <c r="N332" s="142"/>
      <c r="O332" s="83"/>
      <c r="P332" s="83"/>
      <c r="Q332" s="84"/>
      <c r="R332" s="83"/>
      <c r="S332" s="83"/>
      <c r="T332" s="83"/>
      <c r="U332" s="156"/>
      <c r="V332" s="38"/>
      <c r="W332" s="38"/>
      <c r="X332" s="37"/>
      <c r="Y332" s="38"/>
      <c r="Z332" s="38"/>
      <c r="AA332" s="38"/>
      <c r="AB332" s="38"/>
      <c r="AC332" s="38"/>
      <c r="AD332" s="38"/>
      <c r="AE332" s="38"/>
      <c r="AF332" s="38"/>
      <c r="AG332" s="38"/>
      <c r="AH332" s="38"/>
      <c r="AI332" s="38"/>
      <c r="AJ332" s="38"/>
      <c r="AK332" s="38"/>
      <c r="AL332" s="38"/>
      <c r="AM332" s="38"/>
      <c r="AN332" s="38"/>
      <c r="AO332" s="38"/>
      <c r="AP332" s="38"/>
      <c r="AQ332" s="38"/>
      <c r="AR332" s="38"/>
      <c r="AS332" s="142"/>
    </row>
    <row r="333" ht="15.75" customHeight="1">
      <c r="A333" s="83"/>
      <c r="B333" s="83"/>
      <c r="C333" s="83"/>
      <c r="D333" s="83"/>
      <c r="E333" s="83"/>
      <c r="F333" s="83"/>
      <c r="G333" s="83"/>
      <c r="H333" s="83"/>
      <c r="I333" s="104"/>
      <c r="J333" s="37"/>
      <c r="K333" s="37"/>
      <c r="L333" s="37"/>
      <c r="M333" s="83"/>
      <c r="N333" s="142"/>
      <c r="O333" s="83"/>
      <c r="P333" s="83"/>
      <c r="Q333" s="84"/>
      <c r="R333" s="83"/>
      <c r="S333" s="83"/>
      <c r="T333" s="83"/>
      <c r="U333" s="156"/>
      <c r="V333" s="38"/>
      <c r="W333" s="38"/>
      <c r="X333" s="37"/>
      <c r="Y333" s="38"/>
      <c r="Z333" s="38"/>
      <c r="AA333" s="38"/>
      <c r="AB333" s="38"/>
      <c r="AC333" s="38"/>
      <c r="AD333" s="38"/>
      <c r="AE333" s="38"/>
      <c r="AF333" s="38"/>
      <c r="AG333" s="38"/>
      <c r="AH333" s="38"/>
      <c r="AI333" s="38"/>
      <c r="AJ333" s="38"/>
      <c r="AK333" s="38"/>
      <c r="AL333" s="38"/>
      <c r="AM333" s="38"/>
      <c r="AN333" s="38"/>
      <c r="AO333" s="38"/>
      <c r="AP333" s="38"/>
      <c r="AQ333" s="38"/>
      <c r="AR333" s="38"/>
      <c r="AS333" s="142"/>
    </row>
    <row r="334" ht="15.75" customHeight="1">
      <c r="A334" s="83"/>
      <c r="B334" s="83"/>
      <c r="C334" s="83"/>
      <c r="D334" s="83"/>
      <c r="E334" s="83"/>
      <c r="F334" s="83"/>
      <c r="G334" s="83"/>
      <c r="H334" s="83"/>
      <c r="I334" s="104"/>
      <c r="J334" s="37"/>
      <c r="K334" s="37"/>
      <c r="L334" s="37"/>
      <c r="M334" s="83"/>
      <c r="N334" s="142"/>
      <c r="O334" s="83"/>
      <c r="P334" s="83"/>
      <c r="Q334" s="84"/>
      <c r="R334" s="83"/>
      <c r="S334" s="83"/>
      <c r="T334" s="83"/>
      <c r="U334" s="156"/>
      <c r="V334" s="38"/>
      <c r="W334" s="38"/>
      <c r="X334" s="37"/>
      <c r="Y334" s="38"/>
      <c r="Z334" s="38"/>
      <c r="AA334" s="38"/>
      <c r="AB334" s="38"/>
      <c r="AC334" s="38"/>
      <c r="AD334" s="38"/>
      <c r="AE334" s="38"/>
      <c r="AF334" s="38"/>
      <c r="AG334" s="38"/>
      <c r="AH334" s="38"/>
      <c r="AI334" s="38"/>
      <c r="AJ334" s="38"/>
      <c r="AK334" s="38"/>
      <c r="AL334" s="38"/>
      <c r="AM334" s="38"/>
      <c r="AN334" s="38"/>
      <c r="AO334" s="38"/>
      <c r="AP334" s="38"/>
      <c r="AQ334" s="38"/>
      <c r="AR334" s="38"/>
      <c r="AS334" s="142"/>
    </row>
    <row r="335" ht="15.75" customHeight="1">
      <c r="A335" s="83"/>
      <c r="B335" s="83"/>
      <c r="C335" s="83"/>
      <c r="D335" s="83"/>
      <c r="E335" s="83"/>
      <c r="F335" s="83"/>
      <c r="G335" s="83"/>
      <c r="H335" s="83"/>
      <c r="I335" s="104"/>
      <c r="J335" s="37"/>
      <c r="K335" s="37"/>
      <c r="L335" s="37"/>
      <c r="M335" s="83"/>
      <c r="N335" s="142"/>
      <c r="O335" s="83"/>
      <c r="P335" s="83"/>
      <c r="Q335" s="84"/>
      <c r="R335" s="83"/>
      <c r="S335" s="83"/>
      <c r="T335" s="83"/>
      <c r="U335" s="156"/>
      <c r="V335" s="38"/>
      <c r="W335" s="38"/>
      <c r="X335" s="37"/>
      <c r="Y335" s="38"/>
      <c r="Z335" s="38"/>
      <c r="AA335" s="38"/>
      <c r="AB335" s="38"/>
      <c r="AC335" s="38"/>
      <c r="AD335" s="38"/>
      <c r="AE335" s="38"/>
      <c r="AF335" s="38"/>
      <c r="AG335" s="38"/>
      <c r="AH335" s="38"/>
      <c r="AI335" s="38"/>
      <c r="AJ335" s="38"/>
      <c r="AK335" s="38"/>
      <c r="AL335" s="38"/>
      <c r="AM335" s="38"/>
      <c r="AN335" s="38"/>
      <c r="AO335" s="38"/>
      <c r="AP335" s="38"/>
      <c r="AQ335" s="38"/>
      <c r="AR335" s="38"/>
      <c r="AS335" s="142"/>
    </row>
    <row r="336" ht="15.75" customHeight="1">
      <c r="A336" s="83"/>
      <c r="B336" s="83"/>
      <c r="C336" s="83"/>
      <c r="D336" s="83"/>
      <c r="E336" s="83"/>
      <c r="F336" s="83"/>
      <c r="G336" s="83"/>
      <c r="H336" s="83"/>
      <c r="I336" s="104"/>
      <c r="J336" s="37"/>
      <c r="K336" s="37"/>
      <c r="L336" s="37"/>
      <c r="M336" s="83"/>
      <c r="N336" s="142"/>
      <c r="O336" s="83"/>
      <c r="P336" s="83"/>
      <c r="Q336" s="84"/>
      <c r="R336" s="83"/>
      <c r="S336" s="83"/>
      <c r="T336" s="83"/>
      <c r="U336" s="156"/>
      <c r="V336" s="38"/>
      <c r="W336" s="38"/>
      <c r="X336" s="37"/>
      <c r="Y336" s="38"/>
      <c r="Z336" s="38"/>
      <c r="AA336" s="38"/>
      <c r="AB336" s="38"/>
      <c r="AC336" s="38"/>
      <c r="AD336" s="38"/>
      <c r="AE336" s="38"/>
      <c r="AF336" s="38"/>
      <c r="AG336" s="38"/>
      <c r="AH336" s="38"/>
      <c r="AI336" s="38"/>
      <c r="AJ336" s="38"/>
      <c r="AK336" s="38"/>
      <c r="AL336" s="38"/>
      <c r="AM336" s="38"/>
      <c r="AN336" s="38"/>
      <c r="AO336" s="38"/>
      <c r="AP336" s="38"/>
      <c r="AQ336" s="38"/>
      <c r="AR336" s="38"/>
      <c r="AS336" s="142"/>
    </row>
    <row r="337" ht="15.75" customHeight="1">
      <c r="A337" s="83"/>
      <c r="B337" s="83"/>
      <c r="C337" s="83"/>
      <c r="D337" s="83"/>
      <c r="E337" s="83"/>
      <c r="F337" s="83"/>
      <c r="G337" s="83"/>
      <c r="H337" s="83"/>
      <c r="I337" s="104"/>
      <c r="J337" s="37"/>
      <c r="K337" s="37"/>
      <c r="L337" s="37"/>
      <c r="M337" s="83"/>
      <c r="N337" s="142"/>
      <c r="O337" s="83"/>
      <c r="P337" s="83"/>
      <c r="Q337" s="84"/>
      <c r="R337" s="83"/>
      <c r="S337" s="83"/>
      <c r="T337" s="83"/>
      <c r="U337" s="156"/>
      <c r="V337" s="38"/>
      <c r="W337" s="38"/>
      <c r="X337" s="37"/>
      <c r="Y337" s="38"/>
      <c r="Z337" s="38"/>
      <c r="AA337" s="38"/>
      <c r="AB337" s="38"/>
      <c r="AC337" s="38"/>
      <c r="AD337" s="38"/>
      <c r="AE337" s="38"/>
      <c r="AF337" s="38"/>
      <c r="AG337" s="38"/>
      <c r="AH337" s="38"/>
      <c r="AI337" s="38"/>
      <c r="AJ337" s="38"/>
      <c r="AK337" s="38"/>
      <c r="AL337" s="38"/>
      <c r="AM337" s="38"/>
      <c r="AN337" s="38"/>
      <c r="AO337" s="38"/>
      <c r="AP337" s="38"/>
      <c r="AQ337" s="38"/>
      <c r="AR337" s="38"/>
      <c r="AS337" s="142"/>
    </row>
    <row r="338" ht="15.75" customHeight="1">
      <c r="A338" s="83"/>
      <c r="B338" s="83"/>
      <c r="C338" s="83"/>
      <c r="D338" s="83"/>
      <c r="E338" s="83"/>
      <c r="F338" s="83"/>
      <c r="G338" s="83"/>
      <c r="H338" s="83"/>
      <c r="I338" s="104"/>
      <c r="J338" s="37"/>
      <c r="K338" s="37"/>
      <c r="L338" s="37"/>
      <c r="M338" s="83"/>
      <c r="N338" s="142"/>
      <c r="O338" s="83"/>
      <c r="P338" s="83"/>
      <c r="Q338" s="84"/>
      <c r="R338" s="83"/>
      <c r="S338" s="83"/>
      <c r="T338" s="83"/>
      <c r="U338" s="156"/>
      <c r="V338" s="38"/>
      <c r="W338" s="38"/>
      <c r="X338" s="37"/>
      <c r="Y338" s="38"/>
      <c r="Z338" s="38"/>
      <c r="AA338" s="38"/>
      <c r="AB338" s="38"/>
      <c r="AC338" s="38"/>
      <c r="AD338" s="38"/>
      <c r="AE338" s="38"/>
      <c r="AF338" s="38"/>
      <c r="AG338" s="38"/>
      <c r="AH338" s="38"/>
      <c r="AI338" s="38"/>
      <c r="AJ338" s="38"/>
      <c r="AK338" s="38"/>
      <c r="AL338" s="38"/>
      <c r="AM338" s="38"/>
      <c r="AN338" s="38"/>
      <c r="AO338" s="38"/>
      <c r="AP338" s="38"/>
      <c r="AQ338" s="38"/>
      <c r="AR338" s="38"/>
      <c r="AS338" s="142"/>
    </row>
    <row r="339" ht="15.75" customHeight="1">
      <c r="A339" s="83"/>
      <c r="B339" s="83"/>
      <c r="C339" s="83"/>
      <c r="D339" s="83"/>
      <c r="E339" s="83"/>
      <c r="F339" s="83"/>
      <c r="G339" s="83"/>
      <c r="H339" s="83"/>
      <c r="I339" s="104"/>
      <c r="J339" s="37"/>
      <c r="K339" s="37"/>
      <c r="L339" s="37"/>
      <c r="M339" s="83"/>
      <c r="N339" s="142"/>
      <c r="O339" s="83"/>
      <c r="P339" s="83"/>
      <c r="Q339" s="84"/>
      <c r="R339" s="83"/>
      <c r="S339" s="83"/>
      <c r="T339" s="83"/>
      <c r="U339" s="156"/>
      <c r="V339" s="38"/>
      <c r="W339" s="38"/>
      <c r="X339" s="37"/>
      <c r="Y339" s="38"/>
      <c r="Z339" s="38"/>
      <c r="AA339" s="38"/>
      <c r="AB339" s="38"/>
      <c r="AC339" s="38"/>
      <c r="AD339" s="38"/>
      <c r="AE339" s="38"/>
      <c r="AF339" s="38"/>
      <c r="AG339" s="38"/>
      <c r="AH339" s="38"/>
      <c r="AI339" s="38"/>
      <c r="AJ339" s="38"/>
      <c r="AK339" s="38"/>
      <c r="AL339" s="38"/>
      <c r="AM339" s="38"/>
      <c r="AN339" s="38"/>
      <c r="AO339" s="38"/>
      <c r="AP339" s="38"/>
      <c r="AQ339" s="38"/>
      <c r="AR339" s="38"/>
      <c r="AS339" s="142"/>
    </row>
    <row r="340" ht="15.75" customHeight="1">
      <c r="A340" s="83"/>
      <c r="B340" s="83"/>
      <c r="C340" s="83"/>
      <c r="D340" s="83"/>
      <c r="E340" s="83"/>
      <c r="F340" s="83"/>
      <c r="G340" s="83"/>
      <c r="H340" s="83"/>
      <c r="I340" s="104"/>
      <c r="J340" s="37"/>
      <c r="K340" s="37"/>
      <c r="L340" s="37"/>
      <c r="M340" s="83"/>
      <c r="N340" s="142"/>
      <c r="O340" s="83"/>
      <c r="P340" s="83"/>
      <c r="Q340" s="84"/>
      <c r="R340" s="83"/>
      <c r="S340" s="83"/>
      <c r="T340" s="83"/>
      <c r="U340" s="156"/>
      <c r="V340" s="38"/>
      <c r="W340" s="38"/>
      <c r="X340" s="37"/>
      <c r="Y340" s="38"/>
      <c r="Z340" s="38"/>
      <c r="AA340" s="38"/>
      <c r="AB340" s="38"/>
      <c r="AC340" s="38"/>
      <c r="AD340" s="38"/>
      <c r="AE340" s="38"/>
      <c r="AF340" s="38"/>
      <c r="AG340" s="38"/>
      <c r="AH340" s="38"/>
      <c r="AI340" s="38"/>
      <c r="AJ340" s="38"/>
      <c r="AK340" s="38"/>
      <c r="AL340" s="38"/>
      <c r="AM340" s="38"/>
      <c r="AN340" s="38"/>
      <c r="AO340" s="38"/>
      <c r="AP340" s="38"/>
      <c r="AQ340" s="38"/>
      <c r="AR340" s="38"/>
      <c r="AS340" s="142"/>
    </row>
    <row r="341" ht="15.75" customHeight="1">
      <c r="A341" s="83"/>
      <c r="B341" s="83"/>
      <c r="C341" s="83"/>
      <c r="D341" s="83"/>
      <c r="E341" s="83"/>
      <c r="F341" s="83"/>
      <c r="G341" s="83"/>
      <c r="H341" s="83"/>
      <c r="I341" s="104"/>
      <c r="J341" s="37"/>
      <c r="K341" s="37"/>
      <c r="L341" s="37"/>
      <c r="M341" s="83"/>
      <c r="N341" s="142"/>
      <c r="O341" s="83"/>
      <c r="P341" s="83"/>
      <c r="Q341" s="84"/>
      <c r="R341" s="83"/>
      <c r="S341" s="83"/>
      <c r="T341" s="83"/>
      <c r="U341" s="156"/>
      <c r="V341" s="38"/>
      <c r="W341" s="38"/>
      <c r="X341" s="37"/>
      <c r="Y341" s="38"/>
      <c r="Z341" s="38"/>
      <c r="AA341" s="38"/>
      <c r="AB341" s="38"/>
      <c r="AC341" s="38"/>
      <c r="AD341" s="38"/>
      <c r="AE341" s="38"/>
      <c r="AF341" s="38"/>
      <c r="AG341" s="38"/>
      <c r="AH341" s="38"/>
      <c r="AI341" s="38"/>
      <c r="AJ341" s="38"/>
      <c r="AK341" s="38"/>
      <c r="AL341" s="38"/>
      <c r="AM341" s="38"/>
      <c r="AN341" s="38"/>
      <c r="AO341" s="38"/>
      <c r="AP341" s="38"/>
      <c r="AQ341" s="38"/>
      <c r="AR341" s="38"/>
      <c r="AS341" s="142"/>
    </row>
    <row r="342" ht="15.75" customHeight="1">
      <c r="A342" s="83"/>
      <c r="B342" s="83"/>
      <c r="C342" s="83"/>
      <c r="D342" s="83"/>
      <c r="E342" s="83"/>
      <c r="F342" s="83"/>
      <c r="G342" s="83"/>
      <c r="H342" s="83"/>
      <c r="I342" s="104"/>
      <c r="J342" s="37"/>
      <c r="K342" s="37"/>
      <c r="L342" s="37"/>
      <c r="M342" s="83"/>
      <c r="N342" s="142"/>
      <c r="O342" s="83"/>
      <c r="P342" s="83"/>
      <c r="Q342" s="84"/>
      <c r="R342" s="83"/>
      <c r="S342" s="83"/>
      <c r="T342" s="83"/>
      <c r="U342" s="156"/>
      <c r="V342" s="38"/>
      <c r="W342" s="38"/>
      <c r="X342" s="37"/>
      <c r="Y342" s="38"/>
      <c r="Z342" s="38"/>
      <c r="AA342" s="38"/>
      <c r="AB342" s="38"/>
      <c r="AC342" s="38"/>
      <c r="AD342" s="38"/>
      <c r="AE342" s="38"/>
      <c r="AF342" s="38"/>
      <c r="AG342" s="38"/>
      <c r="AH342" s="38"/>
      <c r="AI342" s="38"/>
      <c r="AJ342" s="38"/>
      <c r="AK342" s="38"/>
      <c r="AL342" s="38"/>
      <c r="AM342" s="38"/>
      <c r="AN342" s="38"/>
      <c r="AO342" s="38"/>
      <c r="AP342" s="38"/>
      <c r="AQ342" s="38"/>
      <c r="AR342" s="38"/>
      <c r="AS342" s="142"/>
    </row>
    <row r="343" ht="15.75" customHeight="1">
      <c r="A343" s="83"/>
      <c r="B343" s="83"/>
      <c r="C343" s="83"/>
      <c r="D343" s="83"/>
      <c r="E343" s="83"/>
      <c r="F343" s="83"/>
      <c r="G343" s="83"/>
      <c r="H343" s="83"/>
      <c r="I343" s="104"/>
      <c r="J343" s="37"/>
      <c r="K343" s="37"/>
      <c r="L343" s="37"/>
      <c r="M343" s="83"/>
      <c r="N343" s="142"/>
      <c r="O343" s="83"/>
      <c r="P343" s="83"/>
      <c r="Q343" s="84"/>
      <c r="R343" s="83"/>
      <c r="S343" s="83"/>
      <c r="T343" s="83"/>
      <c r="U343" s="156"/>
      <c r="V343" s="38"/>
      <c r="W343" s="38"/>
      <c r="X343" s="37"/>
      <c r="Y343" s="38"/>
      <c r="Z343" s="38"/>
      <c r="AA343" s="38"/>
      <c r="AB343" s="38"/>
      <c r="AC343" s="38"/>
      <c r="AD343" s="38"/>
      <c r="AE343" s="38"/>
      <c r="AF343" s="38"/>
      <c r="AG343" s="38"/>
      <c r="AH343" s="38"/>
      <c r="AI343" s="38"/>
      <c r="AJ343" s="38"/>
      <c r="AK343" s="38"/>
      <c r="AL343" s="38"/>
      <c r="AM343" s="38"/>
      <c r="AN343" s="38"/>
      <c r="AO343" s="38"/>
      <c r="AP343" s="38"/>
      <c r="AQ343" s="38"/>
      <c r="AR343" s="38"/>
      <c r="AS343" s="142"/>
    </row>
    <row r="344" ht="15.75" customHeight="1">
      <c r="A344" s="83"/>
      <c r="B344" s="83"/>
      <c r="C344" s="83"/>
      <c r="D344" s="83"/>
      <c r="E344" s="83"/>
      <c r="F344" s="83"/>
      <c r="G344" s="83"/>
      <c r="H344" s="83"/>
      <c r="I344" s="104"/>
      <c r="J344" s="37"/>
      <c r="K344" s="37"/>
      <c r="L344" s="37"/>
      <c r="M344" s="83"/>
      <c r="N344" s="142"/>
      <c r="O344" s="83"/>
      <c r="P344" s="83"/>
      <c r="Q344" s="84"/>
      <c r="R344" s="83"/>
      <c r="S344" s="83"/>
      <c r="T344" s="83"/>
      <c r="U344" s="156"/>
      <c r="V344" s="38"/>
      <c r="W344" s="38"/>
      <c r="X344" s="37"/>
      <c r="Y344" s="38"/>
      <c r="Z344" s="38"/>
      <c r="AA344" s="38"/>
      <c r="AB344" s="38"/>
      <c r="AC344" s="38"/>
      <c r="AD344" s="38"/>
      <c r="AE344" s="38"/>
      <c r="AF344" s="38"/>
      <c r="AG344" s="38"/>
      <c r="AH344" s="38"/>
      <c r="AI344" s="38"/>
      <c r="AJ344" s="38"/>
      <c r="AK344" s="38"/>
      <c r="AL344" s="38"/>
      <c r="AM344" s="38"/>
      <c r="AN344" s="38"/>
      <c r="AO344" s="38"/>
      <c r="AP344" s="38"/>
      <c r="AQ344" s="38"/>
      <c r="AR344" s="38"/>
      <c r="AS344" s="142"/>
    </row>
    <row r="345" ht="15.75" customHeight="1">
      <c r="A345" s="83"/>
      <c r="B345" s="83"/>
      <c r="C345" s="83"/>
      <c r="D345" s="83"/>
      <c r="E345" s="83"/>
      <c r="F345" s="83"/>
      <c r="G345" s="83"/>
      <c r="H345" s="83"/>
      <c r="I345" s="104"/>
      <c r="J345" s="37"/>
      <c r="K345" s="37"/>
      <c r="L345" s="37"/>
      <c r="M345" s="83"/>
      <c r="N345" s="142"/>
      <c r="O345" s="83"/>
      <c r="P345" s="83"/>
      <c r="Q345" s="84"/>
      <c r="R345" s="83"/>
      <c r="S345" s="83"/>
      <c r="T345" s="83"/>
      <c r="U345" s="156"/>
      <c r="V345" s="38"/>
      <c r="W345" s="38"/>
      <c r="X345" s="37"/>
      <c r="Y345" s="38"/>
      <c r="Z345" s="38"/>
      <c r="AA345" s="38"/>
      <c r="AB345" s="38"/>
      <c r="AC345" s="38"/>
      <c r="AD345" s="38"/>
      <c r="AE345" s="38"/>
      <c r="AF345" s="38"/>
      <c r="AG345" s="38"/>
      <c r="AH345" s="38"/>
      <c r="AI345" s="38"/>
      <c r="AJ345" s="38"/>
      <c r="AK345" s="38"/>
      <c r="AL345" s="38"/>
      <c r="AM345" s="38"/>
      <c r="AN345" s="38"/>
      <c r="AO345" s="38"/>
      <c r="AP345" s="38"/>
      <c r="AQ345" s="38"/>
      <c r="AR345" s="38"/>
      <c r="AS345" s="142"/>
    </row>
    <row r="346" ht="15.75" customHeight="1">
      <c r="A346" s="83"/>
      <c r="B346" s="83"/>
      <c r="C346" s="83"/>
      <c r="D346" s="83"/>
      <c r="E346" s="83"/>
      <c r="F346" s="83"/>
      <c r="G346" s="83"/>
      <c r="H346" s="83"/>
      <c r="I346" s="104"/>
      <c r="J346" s="37"/>
      <c r="K346" s="37"/>
      <c r="L346" s="37"/>
      <c r="M346" s="83"/>
      <c r="N346" s="142"/>
      <c r="O346" s="83"/>
      <c r="P346" s="83"/>
      <c r="Q346" s="84"/>
      <c r="R346" s="83"/>
      <c r="S346" s="83"/>
      <c r="T346" s="83"/>
      <c r="U346" s="156"/>
      <c r="V346" s="38"/>
      <c r="W346" s="38"/>
      <c r="X346" s="37"/>
      <c r="Y346" s="38"/>
      <c r="Z346" s="38"/>
      <c r="AA346" s="38"/>
      <c r="AB346" s="38"/>
      <c r="AC346" s="38"/>
      <c r="AD346" s="38"/>
      <c r="AE346" s="38"/>
      <c r="AF346" s="38"/>
      <c r="AG346" s="38"/>
      <c r="AH346" s="38"/>
      <c r="AI346" s="38"/>
      <c r="AJ346" s="38"/>
      <c r="AK346" s="38"/>
      <c r="AL346" s="38"/>
      <c r="AM346" s="38"/>
      <c r="AN346" s="38"/>
      <c r="AO346" s="38"/>
      <c r="AP346" s="38"/>
      <c r="AQ346" s="38"/>
      <c r="AR346" s="38"/>
      <c r="AS346" s="142"/>
    </row>
    <row r="347" ht="15.75" customHeight="1">
      <c r="A347" s="83"/>
      <c r="B347" s="83"/>
      <c r="C347" s="83"/>
      <c r="D347" s="83"/>
      <c r="E347" s="83"/>
      <c r="F347" s="83"/>
      <c r="G347" s="83"/>
      <c r="H347" s="83"/>
      <c r="I347" s="104"/>
      <c r="J347" s="37"/>
      <c r="K347" s="37"/>
      <c r="L347" s="37"/>
      <c r="M347" s="83"/>
      <c r="N347" s="142"/>
      <c r="O347" s="83"/>
      <c r="P347" s="83"/>
      <c r="Q347" s="84"/>
      <c r="R347" s="83"/>
      <c r="S347" s="83"/>
      <c r="T347" s="83"/>
      <c r="U347" s="156"/>
      <c r="V347" s="38"/>
      <c r="W347" s="38"/>
      <c r="X347" s="37"/>
      <c r="Y347" s="38"/>
      <c r="Z347" s="38"/>
      <c r="AA347" s="38"/>
      <c r="AB347" s="38"/>
      <c r="AC347" s="38"/>
      <c r="AD347" s="38"/>
      <c r="AE347" s="38"/>
      <c r="AF347" s="38"/>
      <c r="AG347" s="38"/>
      <c r="AH347" s="38"/>
      <c r="AI347" s="38"/>
      <c r="AJ347" s="38"/>
      <c r="AK347" s="38"/>
      <c r="AL347" s="38"/>
      <c r="AM347" s="38"/>
      <c r="AN347" s="38"/>
      <c r="AO347" s="38"/>
      <c r="AP347" s="38"/>
      <c r="AQ347" s="38"/>
      <c r="AR347" s="38"/>
      <c r="AS347" s="142"/>
    </row>
    <row r="348" ht="15.75" customHeight="1">
      <c r="A348" s="83"/>
      <c r="B348" s="83"/>
      <c r="C348" s="83"/>
      <c r="D348" s="83"/>
      <c r="E348" s="83"/>
      <c r="F348" s="83"/>
      <c r="G348" s="83"/>
      <c r="H348" s="83"/>
      <c r="I348" s="104"/>
      <c r="J348" s="37"/>
      <c r="K348" s="37"/>
      <c r="L348" s="37"/>
      <c r="M348" s="83"/>
      <c r="N348" s="142"/>
      <c r="O348" s="83"/>
      <c r="P348" s="83"/>
      <c r="Q348" s="84"/>
      <c r="R348" s="83"/>
      <c r="S348" s="83"/>
      <c r="T348" s="83"/>
      <c r="U348" s="156"/>
      <c r="V348" s="38"/>
      <c r="W348" s="38"/>
      <c r="X348" s="37"/>
      <c r="Y348" s="38"/>
      <c r="Z348" s="38"/>
      <c r="AA348" s="38"/>
      <c r="AB348" s="38"/>
      <c r="AC348" s="38"/>
      <c r="AD348" s="38"/>
      <c r="AE348" s="38"/>
      <c r="AF348" s="38"/>
      <c r="AG348" s="38"/>
      <c r="AH348" s="38"/>
      <c r="AI348" s="38"/>
      <c r="AJ348" s="38"/>
      <c r="AK348" s="38"/>
      <c r="AL348" s="38"/>
      <c r="AM348" s="38"/>
      <c r="AN348" s="38"/>
      <c r="AO348" s="38"/>
      <c r="AP348" s="38"/>
      <c r="AQ348" s="38"/>
      <c r="AR348" s="38"/>
      <c r="AS348" s="142"/>
    </row>
    <row r="349" ht="15.75" customHeight="1">
      <c r="A349" s="83"/>
      <c r="B349" s="83"/>
      <c r="C349" s="83"/>
      <c r="D349" s="83"/>
      <c r="E349" s="83"/>
      <c r="F349" s="83"/>
      <c r="G349" s="83"/>
      <c r="H349" s="83"/>
      <c r="I349" s="104"/>
      <c r="J349" s="37"/>
      <c r="K349" s="37"/>
      <c r="L349" s="37"/>
      <c r="M349" s="83"/>
      <c r="N349" s="142"/>
      <c r="O349" s="83"/>
      <c r="P349" s="83"/>
      <c r="Q349" s="84"/>
      <c r="R349" s="83"/>
      <c r="S349" s="83"/>
      <c r="T349" s="83"/>
      <c r="U349" s="156"/>
      <c r="V349" s="38"/>
      <c r="W349" s="38"/>
      <c r="X349" s="37"/>
      <c r="Y349" s="38"/>
      <c r="Z349" s="38"/>
      <c r="AA349" s="38"/>
      <c r="AB349" s="38"/>
      <c r="AC349" s="38"/>
      <c r="AD349" s="38"/>
      <c r="AE349" s="38"/>
      <c r="AF349" s="38"/>
      <c r="AG349" s="38"/>
      <c r="AH349" s="38"/>
      <c r="AI349" s="38"/>
      <c r="AJ349" s="38"/>
      <c r="AK349" s="38"/>
      <c r="AL349" s="38"/>
      <c r="AM349" s="38"/>
      <c r="AN349" s="38"/>
      <c r="AO349" s="38"/>
      <c r="AP349" s="38"/>
      <c r="AQ349" s="38"/>
      <c r="AR349" s="38"/>
      <c r="AS349" s="142"/>
    </row>
    <row r="350" ht="15.75" customHeight="1">
      <c r="A350" s="83"/>
      <c r="B350" s="83"/>
      <c r="C350" s="83"/>
      <c r="D350" s="83"/>
      <c r="E350" s="83"/>
      <c r="F350" s="83"/>
      <c r="G350" s="83"/>
      <c r="H350" s="83"/>
      <c r="I350" s="104"/>
      <c r="J350" s="37"/>
      <c r="K350" s="37"/>
      <c r="L350" s="37"/>
      <c r="M350" s="83"/>
      <c r="N350" s="142"/>
      <c r="O350" s="83"/>
      <c r="P350" s="83"/>
      <c r="Q350" s="84"/>
      <c r="R350" s="83"/>
      <c r="S350" s="83"/>
      <c r="T350" s="83"/>
      <c r="U350" s="156"/>
      <c r="V350" s="38"/>
      <c r="W350" s="38"/>
      <c r="X350" s="37"/>
      <c r="Y350" s="38"/>
      <c r="Z350" s="38"/>
      <c r="AA350" s="38"/>
      <c r="AB350" s="38"/>
      <c r="AC350" s="38"/>
      <c r="AD350" s="38"/>
      <c r="AE350" s="38"/>
      <c r="AF350" s="38"/>
      <c r="AG350" s="38"/>
      <c r="AH350" s="38"/>
      <c r="AI350" s="38"/>
      <c r="AJ350" s="38"/>
      <c r="AK350" s="38"/>
      <c r="AL350" s="38"/>
      <c r="AM350" s="38"/>
      <c r="AN350" s="38"/>
      <c r="AO350" s="38"/>
      <c r="AP350" s="38"/>
      <c r="AQ350" s="38"/>
      <c r="AR350" s="38"/>
      <c r="AS350" s="142"/>
    </row>
    <row r="351" ht="15.75" customHeight="1">
      <c r="A351" s="83"/>
      <c r="B351" s="83"/>
      <c r="C351" s="83"/>
      <c r="D351" s="83"/>
      <c r="E351" s="83"/>
      <c r="F351" s="83"/>
      <c r="G351" s="83"/>
      <c r="H351" s="83"/>
      <c r="I351" s="104"/>
      <c r="J351" s="37"/>
      <c r="K351" s="37"/>
      <c r="L351" s="37"/>
      <c r="M351" s="83"/>
      <c r="N351" s="142"/>
      <c r="O351" s="83"/>
      <c r="P351" s="83"/>
      <c r="Q351" s="84"/>
      <c r="R351" s="83"/>
      <c r="S351" s="83"/>
      <c r="T351" s="83"/>
      <c r="U351" s="156"/>
      <c r="V351" s="38"/>
      <c r="W351" s="38"/>
      <c r="X351" s="37"/>
      <c r="Y351" s="38"/>
      <c r="Z351" s="38"/>
      <c r="AA351" s="38"/>
      <c r="AB351" s="38"/>
      <c r="AC351" s="38"/>
      <c r="AD351" s="38"/>
      <c r="AE351" s="38"/>
      <c r="AF351" s="38"/>
      <c r="AG351" s="38"/>
      <c r="AH351" s="38"/>
      <c r="AI351" s="38"/>
      <c r="AJ351" s="38"/>
      <c r="AK351" s="38"/>
      <c r="AL351" s="38"/>
      <c r="AM351" s="38"/>
      <c r="AN351" s="38"/>
      <c r="AO351" s="38"/>
      <c r="AP351" s="38"/>
      <c r="AQ351" s="38"/>
      <c r="AR351" s="38"/>
      <c r="AS351" s="142"/>
    </row>
    <row r="352" ht="15.75" customHeight="1">
      <c r="A352" s="83"/>
      <c r="B352" s="83"/>
      <c r="C352" s="83"/>
      <c r="D352" s="83"/>
      <c r="E352" s="83"/>
      <c r="F352" s="83"/>
      <c r="G352" s="83"/>
      <c r="H352" s="83"/>
      <c r="I352" s="104"/>
      <c r="J352" s="37"/>
      <c r="K352" s="37"/>
      <c r="L352" s="37"/>
      <c r="M352" s="83"/>
      <c r="N352" s="142"/>
      <c r="O352" s="83"/>
      <c r="P352" s="83"/>
      <c r="Q352" s="84"/>
      <c r="R352" s="83"/>
      <c r="S352" s="83"/>
      <c r="T352" s="83"/>
      <c r="U352" s="156"/>
      <c r="V352" s="38"/>
      <c r="W352" s="38"/>
      <c r="X352" s="37"/>
      <c r="Y352" s="38"/>
      <c r="Z352" s="38"/>
      <c r="AA352" s="38"/>
      <c r="AB352" s="38"/>
      <c r="AC352" s="38"/>
      <c r="AD352" s="38"/>
      <c r="AE352" s="38"/>
      <c r="AF352" s="38"/>
      <c r="AG352" s="38"/>
      <c r="AH352" s="38"/>
      <c r="AI352" s="38"/>
      <c r="AJ352" s="38"/>
      <c r="AK352" s="38"/>
      <c r="AL352" s="38"/>
      <c r="AM352" s="38"/>
      <c r="AN352" s="38"/>
      <c r="AO352" s="38"/>
      <c r="AP352" s="38"/>
      <c r="AQ352" s="38"/>
      <c r="AR352" s="38"/>
      <c r="AS352" s="142"/>
    </row>
    <row r="353" ht="15.75" customHeight="1">
      <c r="A353" s="83"/>
      <c r="B353" s="83"/>
      <c r="C353" s="83"/>
      <c r="D353" s="83"/>
      <c r="E353" s="83"/>
      <c r="F353" s="83"/>
      <c r="G353" s="83"/>
      <c r="H353" s="83"/>
      <c r="I353" s="104"/>
      <c r="J353" s="37"/>
      <c r="K353" s="37"/>
      <c r="L353" s="37"/>
      <c r="M353" s="83"/>
      <c r="N353" s="142"/>
      <c r="O353" s="83"/>
      <c r="P353" s="83"/>
      <c r="Q353" s="84"/>
      <c r="R353" s="83"/>
      <c r="S353" s="83"/>
      <c r="T353" s="83"/>
      <c r="U353" s="156"/>
      <c r="V353" s="38"/>
      <c r="W353" s="38"/>
      <c r="X353" s="37"/>
      <c r="Y353" s="38"/>
      <c r="Z353" s="38"/>
      <c r="AA353" s="38"/>
      <c r="AB353" s="38"/>
      <c r="AC353" s="38"/>
      <c r="AD353" s="38"/>
      <c r="AE353" s="38"/>
      <c r="AF353" s="38"/>
      <c r="AG353" s="38"/>
      <c r="AH353" s="38"/>
      <c r="AI353" s="38"/>
      <c r="AJ353" s="38"/>
      <c r="AK353" s="38"/>
      <c r="AL353" s="38"/>
      <c r="AM353" s="38"/>
      <c r="AN353" s="38"/>
      <c r="AO353" s="38"/>
      <c r="AP353" s="38"/>
      <c r="AQ353" s="38"/>
      <c r="AR353" s="38"/>
      <c r="AS353" s="142"/>
    </row>
    <row r="354" ht="15.75" customHeight="1">
      <c r="A354" s="83"/>
      <c r="B354" s="83"/>
      <c r="C354" s="83"/>
      <c r="D354" s="83"/>
      <c r="E354" s="83"/>
      <c r="F354" s="83"/>
      <c r="G354" s="83"/>
      <c r="H354" s="83"/>
      <c r="I354" s="104"/>
      <c r="J354" s="37"/>
      <c r="K354" s="37"/>
      <c r="L354" s="37"/>
      <c r="M354" s="83"/>
      <c r="N354" s="142"/>
      <c r="O354" s="83"/>
      <c r="P354" s="83"/>
      <c r="Q354" s="84"/>
      <c r="R354" s="83"/>
      <c r="S354" s="83"/>
      <c r="T354" s="83"/>
      <c r="U354" s="156"/>
      <c r="V354" s="38"/>
      <c r="W354" s="38"/>
      <c r="X354" s="37"/>
      <c r="Y354" s="38"/>
      <c r="Z354" s="38"/>
      <c r="AA354" s="38"/>
      <c r="AB354" s="38"/>
      <c r="AC354" s="38"/>
      <c r="AD354" s="38"/>
      <c r="AE354" s="38"/>
      <c r="AF354" s="38"/>
      <c r="AG354" s="38"/>
      <c r="AH354" s="38"/>
      <c r="AI354" s="38"/>
      <c r="AJ354" s="38"/>
      <c r="AK354" s="38"/>
      <c r="AL354" s="38"/>
      <c r="AM354" s="38"/>
      <c r="AN354" s="38"/>
      <c r="AO354" s="38"/>
      <c r="AP354" s="38"/>
      <c r="AQ354" s="38"/>
      <c r="AR354" s="38"/>
      <c r="AS354" s="142"/>
    </row>
    <row r="355" ht="15.75" customHeight="1">
      <c r="A355" s="83"/>
      <c r="B355" s="83"/>
      <c r="C355" s="83"/>
      <c r="D355" s="83"/>
      <c r="E355" s="83"/>
      <c r="F355" s="83"/>
      <c r="G355" s="83"/>
      <c r="H355" s="83"/>
      <c r="I355" s="104"/>
      <c r="J355" s="37"/>
      <c r="K355" s="37"/>
      <c r="L355" s="37"/>
      <c r="M355" s="83"/>
      <c r="N355" s="142"/>
      <c r="O355" s="83"/>
      <c r="P355" s="83"/>
      <c r="Q355" s="84"/>
      <c r="R355" s="83"/>
      <c r="S355" s="83"/>
      <c r="T355" s="83"/>
      <c r="U355" s="156"/>
      <c r="V355" s="38"/>
      <c r="W355" s="38"/>
      <c r="X355" s="37"/>
      <c r="Y355" s="38"/>
      <c r="Z355" s="38"/>
      <c r="AA355" s="38"/>
      <c r="AB355" s="38"/>
      <c r="AC355" s="38"/>
      <c r="AD355" s="38"/>
      <c r="AE355" s="38"/>
      <c r="AF355" s="38"/>
      <c r="AG355" s="38"/>
      <c r="AH355" s="38"/>
      <c r="AI355" s="38"/>
      <c r="AJ355" s="38"/>
      <c r="AK355" s="38"/>
      <c r="AL355" s="38"/>
      <c r="AM355" s="38"/>
      <c r="AN355" s="38"/>
      <c r="AO355" s="38"/>
      <c r="AP355" s="38"/>
      <c r="AQ355" s="38"/>
      <c r="AR355" s="38"/>
      <c r="AS355" s="142"/>
    </row>
    <row r="356" ht="15.75" customHeight="1">
      <c r="A356" s="83"/>
      <c r="B356" s="83"/>
      <c r="C356" s="83"/>
      <c r="D356" s="83"/>
      <c r="E356" s="83"/>
      <c r="F356" s="83"/>
      <c r="G356" s="83"/>
      <c r="H356" s="83"/>
      <c r="I356" s="104"/>
      <c r="J356" s="37"/>
      <c r="K356" s="37"/>
      <c r="L356" s="37"/>
      <c r="M356" s="83"/>
      <c r="N356" s="142"/>
      <c r="O356" s="83"/>
      <c r="P356" s="83"/>
      <c r="Q356" s="84"/>
      <c r="R356" s="83"/>
      <c r="S356" s="83"/>
      <c r="T356" s="83"/>
      <c r="U356" s="156"/>
      <c r="V356" s="38"/>
      <c r="W356" s="38"/>
      <c r="X356" s="37"/>
      <c r="Y356" s="38"/>
      <c r="Z356" s="38"/>
      <c r="AA356" s="38"/>
      <c r="AB356" s="38"/>
      <c r="AC356" s="38"/>
      <c r="AD356" s="38"/>
      <c r="AE356" s="38"/>
      <c r="AF356" s="38"/>
      <c r="AG356" s="38"/>
      <c r="AH356" s="38"/>
      <c r="AI356" s="38"/>
      <c r="AJ356" s="38"/>
      <c r="AK356" s="38"/>
      <c r="AL356" s="38"/>
      <c r="AM356" s="38"/>
      <c r="AN356" s="38"/>
      <c r="AO356" s="38"/>
      <c r="AP356" s="38"/>
      <c r="AQ356" s="38"/>
      <c r="AR356" s="38"/>
      <c r="AS356" s="142"/>
    </row>
    <row r="357" ht="15.75" customHeight="1">
      <c r="A357" s="83"/>
      <c r="B357" s="83"/>
      <c r="C357" s="83"/>
      <c r="D357" s="83"/>
      <c r="E357" s="83"/>
      <c r="F357" s="83"/>
      <c r="G357" s="83"/>
      <c r="H357" s="83"/>
      <c r="I357" s="104"/>
      <c r="J357" s="37"/>
      <c r="K357" s="37"/>
      <c r="L357" s="37"/>
      <c r="M357" s="83"/>
      <c r="N357" s="142"/>
      <c r="O357" s="83"/>
      <c r="P357" s="83"/>
      <c r="Q357" s="84"/>
      <c r="R357" s="83"/>
      <c r="S357" s="83"/>
      <c r="T357" s="83"/>
      <c r="U357" s="156"/>
      <c r="V357" s="38"/>
      <c r="W357" s="38"/>
      <c r="X357" s="37"/>
      <c r="Y357" s="38"/>
      <c r="Z357" s="38"/>
      <c r="AA357" s="38"/>
      <c r="AB357" s="38"/>
      <c r="AC357" s="38"/>
      <c r="AD357" s="38"/>
      <c r="AE357" s="38"/>
      <c r="AF357" s="38"/>
      <c r="AG357" s="38"/>
      <c r="AH357" s="38"/>
      <c r="AI357" s="38"/>
      <c r="AJ357" s="38"/>
      <c r="AK357" s="38"/>
      <c r="AL357" s="38"/>
      <c r="AM357" s="38"/>
      <c r="AN357" s="38"/>
      <c r="AO357" s="38"/>
      <c r="AP357" s="38"/>
      <c r="AQ357" s="38"/>
      <c r="AR357" s="38"/>
      <c r="AS357" s="142"/>
    </row>
    <row r="358" ht="15.75" customHeight="1">
      <c r="A358" s="83"/>
      <c r="B358" s="83"/>
      <c r="C358" s="83"/>
      <c r="D358" s="83"/>
      <c r="E358" s="83"/>
      <c r="F358" s="83"/>
      <c r="G358" s="83"/>
      <c r="H358" s="83"/>
      <c r="I358" s="104"/>
      <c r="J358" s="37"/>
      <c r="K358" s="37"/>
      <c r="L358" s="37"/>
      <c r="M358" s="83"/>
      <c r="N358" s="142"/>
      <c r="O358" s="83"/>
      <c r="P358" s="83"/>
      <c r="Q358" s="84"/>
      <c r="R358" s="83"/>
      <c r="S358" s="83"/>
      <c r="T358" s="83"/>
      <c r="U358" s="156"/>
      <c r="V358" s="38"/>
      <c r="W358" s="38"/>
      <c r="X358" s="37"/>
      <c r="Y358" s="38"/>
      <c r="Z358" s="38"/>
      <c r="AA358" s="38"/>
      <c r="AB358" s="38"/>
      <c r="AC358" s="38"/>
      <c r="AD358" s="38"/>
      <c r="AE358" s="38"/>
      <c r="AF358" s="38"/>
      <c r="AG358" s="38"/>
      <c r="AH358" s="38"/>
      <c r="AI358" s="38"/>
      <c r="AJ358" s="38"/>
      <c r="AK358" s="38"/>
      <c r="AL358" s="38"/>
      <c r="AM358" s="38"/>
      <c r="AN358" s="38"/>
      <c r="AO358" s="38"/>
      <c r="AP358" s="38"/>
      <c r="AQ358" s="38"/>
      <c r="AR358" s="38"/>
      <c r="AS358" s="142"/>
    </row>
    <row r="359" ht="15.75" customHeight="1">
      <c r="A359" s="83"/>
      <c r="B359" s="83"/>
      <c r="C359" s="83"/>
      <c r="D359" s="83"/>
      <c r="E359" s="83"/>
      <c r="F359" s="83"/>
      <c r="G359" s="83"/>
      <c r="H359" s="83"/>
      <c r="I359" s="104"/>
      <c r="J359" s="37"/>
      <c r="K359" s="37"/>
      <c r="L359" s="37"/>
      <c r="M359" s="83"/>
      <c r="N359" s="142"/>
      <c r="O359" s="83"/>
      <c r="P359" s="83"/>
      <c r="Q359" s="84"/>
      <c r="R359" s="83"/>
      <c r="S359" s="83"/>
      <c r="T359" s="83"/>
      <c r="U359" s="156"/>
      <c r="V359" s="38"/>
      <c r="W359" s="38"/>
      <c r="X359" s="37"/>
      <c r="Y359" s="38"/>
      <c r="Z359" s="38"/>
      <c r="AA359" s="38"/>
      <c r="AB359" s="38"/>
      <c r="AC359" s="38"/>
      <c r="AD359" s="38"/>
      <c r="AE359" s="38"/>
      <c r="AF359" s="38"/>
      <c r="AG359" s="38"/>
      <c r="AH359" s="38"/>
      <c r="AI359" s="38"/>
      <c r="AJ359" s="38"/>
      <c r="AK359" s="38"/>
      <c r="AL359" s="38"/>
      <c r="AM359" s="38"/>
      <c r="AN359" s="38"/>
      <c r="AO359" s="38"/>
      <c r="AP359" s="38"/>
      <c r="AQ359" s="38"/>
      <c r="AR359" s="38"/>
      <c r="AS359" s="142"/>
    </row>
    <row r="360" ht="15.75" customHeight="1">
      <c r="A360" s="83"/>
      <c r="B360" s="83"/>
      <c r="C360" s="83"/>
      <c r="D360" s="83"/>
      <c r="E360" s="83"/>
      <c r="F360" s="83"/>
      <c r="G360" s="83"/>
      <c r="H360" s="83"/>
      <c r="I360" s="104"/>
      <c r="J360" s="37"/>
      <c r="K360" s="37"/>
      <c r="L360" s="37"/>
      <c r="M360" s="83"/>
      <c r="N360" s="142"/>
      <c r="O360" s="83"/>
      <c r="P360" s="83"/>
      <c r="Q360" s="84"/>
      <c r="R360" s="83"/>
      <c r="S360" s="83"/>
      <c r="T360" s="83"/>
      <c r="U360" s="156"/>
      <c r="V360" s="38"/>
      <c r="W360" s="38"/>
      <c r="X360" s="37"/>
      <c r="Y360" s="38"/>
      <c r="Z360" s="38"/>
      <c r="AA360" s="38"/>
      <c r="AB360" s="38"/>
      <c r="AC360" s="38"/>
      <c r="AD360" s="38"/>
      <c r="AE360" s="38"/>
      <c r="AF360" s="38"/>
      <c r="AG360" s="38"/>
      <c r="AH360" s="38"/>
      <c r="AI360" s="38"/>
      <c r="AJ360" s="38"/>
      <c r="AK360" s="38"/>
      <c r="AL360" s="38"/>
      <c r="AM360" s="38"/>
      <c r="AN360" s="38"/>
      <c r="AO360" s="38"/>
      <c r="AP360" s="38"/>
      <c r="AQ360" s="38"/>
      <c r="AR360" s="38"/>
      <c r="AS360" s="142"/>
    </row>
    <row r="361" ht="15.75" customHeight="1">
      <c r="A361" s="83"/>
      <c r="B361" s="83"/>
      <c r="C361" s="83"/>
      <c r="D361" s="83"/>
      <c r="E361" s="83"/>
      <c r="F361" s="83"/>
      <c r="G361" s="83"/>
      <c r="H361" s="83"/>
      <c r="I361" s="104"/>
      <c r="J361" s="37"/>
      <c r="K361" s="37"/>
      <c r="L361" s="37"/>
      <c r="M361" s="83"/>
      <c r="N361" s="142"/>
      <c r="O361" s="83"/>
      <c r="P361" s="83"/>
      <c r="Q361" s="84"/>
      <c r="R361" s="83"/>
      <c r="S361" s="83"/>
      <c r="T361" s="83"/>
      <c r="U361" s="156"/>
      <c r="V361" s="38"/>
      <c r="W361" s="38"/>
      <c r="X361" s="37"/>
      <c r="Y361" s="38"/>
      <c r="Z361" s="38"/>
      <c r="AA361" s="38"/>
      <c r="AB361" s="38"/>
      <c r="AC361" s="38"/>
      <c r="AD361" s="38"/>
      <c r="AE361" s="38"/>
      <c r="AF361" s="38"/>
      <c r="AG361" s="38"/>
      <c r="AH361" s="38"/>
      <c r="AI361" s="38"/>
      <c r="AJ361" s="38"/>
      <c r="AK361" s="38"/>
      <c r="AL361" s="38"/>
      <c r="AM361" s="38"/>
      <c r="AN361" s="38"/>
      <c r="AO361" s="38"/>
      <c r="AP361" s="38"/>
      <c r="AQ361" s="38"/>
      <c r="AR361" s="38"/>
      <c r="AS361" s="142"/>
    </row>
    <row r="362" ht="15.75" customHeight="1">
      <c r="A362" s="83"/>
      <c r="B362" s="83"/>
      <c r="C362" s="83"/>
      <c r="D362" s="83"/>
      <c r="E362" s="83"/>
      <c r="F362" s="83"/>
      <c r="G362" s="83"/>
      <c r="H362" s="83"/>
      <c r="I362" s="104"/>
      <c r="J362" s="37"/>
      <c r="K362" s="37"/>
      <c r="L362" s="37"/>
      <c r="M362" s="83"/>
      <c r="N362" s="142"/>
      <c r="O362" s="83"/>
      <c r="P362" s="83"/>
      <c r="Q362" s="84"/>
      <c r="R362" s="83"/>
      <c r="S362" s="83"/>
      <c r="T362" s="83"/>
      <c r="U362" s="156"/>
      <c r="V362" s="38"/>
      <c r="W362" s="38"/>
      <c r="X362" s="37"/>
      <c r="Y362" s="38"/>
      <c r="Z362" s="38"/>
      <c r="AA362" s="38"/>
      <c r="AB362" s="38"/>
      <c r="AC362" s="38"/>
      <c r="AD362" s="38"/>
      <c r="AE362" s="38"/>
      <c r="AF362" s="38"/>
      <c r="AG362" s="38"/>
      <c r="AH362" s="38"/>
      <c r="AI362" s="38"/>
      <c r="AJ362" s="38"/>
      <c r="AK362" s="38"/>
      <c r="AL362" s="38"/>
      <c r="AM362" s="38"/>
      <c r="AN362" s="38"/>
      <c r="AO362" s="38"/>
      <c r="AP362" s="38"/>
      <c r="AQ362" s="38"/>
      <c r="AR362" s="38"/>
      <c r="AS362" s="142"/>
    </row>
    <row r="363" ht="15.75" customHeight="1">
      <c r="A363" s="83"/>
      <c r="B363" s="83"/>
      <c r="C363" s="83"/>
      <c r="D363" s="83"/>
      <c r="E363" s="83"/>
      <c r="F363" s="83"/>
      <c r="G363" s="83"/>
      <c r="H363" s="83"/>
      <c r="I363" s="104"/>
      <c r="J363" s="37"/>
      <c r="K363" s="37"/>
      <c r="L363" s="37"/>
      <c r="M363" s="83"/>
      <c r="N363" s="142"/>
      <c r="O363" s="83"/>
      <c r="P363" s="83"/>
      <c r="Q363" s="84"/>
      <c r="R363" s="83"/>
      <c r="S363" s="83"/>
      <c r="T363" s="83"/>
      <c r="U363" s="156"/>
      <c r="V363" s="38"/>
      <c r="W363" s="38"/>
      <c r="X363" s="37"/>
      <c r="Y363" s="38"/>
      <c r="Z363" s="38"/>
      <c r="AA363" s="38"/>
      <c r="AB363" s="38"/>
      <c r="AC363" s="38"/>
      <c r="AD363" s="38"/>
      <c r="AE363" s="38"/>
      <c r="AF363" s="38"/>
      <c r="AG363" s="38"/>
      <c r="AH363" s="38"/>
      <c r="AI363" s="38"/>
      <c r="AJ363" s="38"/>
      <c r="AK363" s="38"/>
      <c r="AL363" s="38"/>
      <c r="AM363" s="38"/>
      <c r="AN363" s="38"/>
      <c r="AO363" s="38"/>
      <c r="AP363" s="38"/>
      <c r="AQ363" s="38"/>
      <c r="AR363" s="38"/>
      <c r="AS363" s="142"/>
    </row>
    <row r="364" ht="15.75" customHeight="1">
      <c r="A364" s="83"/>
      <c r="B364" s="83"/>
      <c r="C364" s="83"/>
      <c r="D364" s="83"/>
      <c r="E364" s="83"/>
      <c r="F364" s="83"/>
      <c r="G364" s="83"/>
      <c r="H364" s="83"/>
      <c r="I364" s="104"/>
      <c r="J364" s="37"/>
      <c r="K364" s="37"/>
      <c r="L364" s="37"/>
      <c r="M364" s="83"/>
      <c r="N364" s="142"/>
      <c r="O364" s="83"/>
      <c r="P364" s="83"/>
      <c r="Q364" s="84"/>
      <c r="R364" s="83"/>
      <c r="S364" s="83"/>
      <c r="T364" s="83"/>
      <c r="U364" s="156"/>
      <c r="V364" s="38"/>
      <c r="W364" s="38"/>
      <c r="X364" s="37"/>
      <c r="Y364" s="38"/>
      <c r="Z364" s="38"/>
      <c r="AA364" s="38"/>
      <c r="AB364" s="38"/>
      <c r="AC364" s="38"/>
      <c r="AD364" s="38"/>
      <c r="AE364" s="38"/>
      <c r="AF364" s="38"/>
      <c r="AG364" s="38"/>
      <c r="AH364" s="38"/>
      <c r="AI364" s="38"/>
      <c r="AJ364" s="38"/>
      <c r="AK364" s="38"/>
      <c r="AL364" s="38"/>
      <c r="AM364" s="38"/>
      <c r="AN364" s="38"/>
      <c r="AO364" s="38"/>
      <c r="AP364" s="38"/>
      <c r="AQ364" s="38"/>
      <c r="AR364" s="38"/>
      <c r="AS364" s="142"/>
    </row>
    <row r="365" ht="15.75" customHeight="1">
      <c r="A365" s="83"/>
      <c r="B365" s="83"/>
      <c r="C365" s="83"/>
      <c r="D365" s="83"/>
      <c r="E365" s="83"/>
      <c r="F365" s="83"/>
      <c r="G365" s="83"/>
      <c r="H365" s="83"/>
      <c r="I365" s="104"/>
      <c r="J365" s="37"/>
      <c r="K365" s="37"/>
      <c r="L365" s="37"/>
      <c r="M365" s="83"/>
      <c r="N365" s="142"/>
      <c r="O365" s="83"/>
      <c r="P365" s="83"/>
      <c r="Q365" s="84"/>
      <c r="R365" s="83"/>
      <c r="S365" s="83"/>
      <c r="T365" s="83"/>
      <c r="U365" s="156"/>
      <c r="V365" s="38"/>
      <c r="W365" s="38"/>
      <c r="X365" s="37"/>
      <c r="Y365" s="38"/>
      <c r="Z365" s="38"/>
      <c r="AA365" s="38"/>
      <c r="AB365" s="38"/>
      <c r="AC365" s="38"/>
      <c r="AD365" s="38"/>
      <c r="AE365" s="38"/>
      <c r="AF365" s="38"/>
      <c r="AG365" s="38"/>
      <c r="AH365" s="38"/>
      <c r="AI365" s="38"/>
      <c r="AJ365" s="38"/>
      <c r="AK365" s="38"/>
      <c r="AL365" s="38"/>
      <c r="AM365" s="38"/>
      <c r="AN365" s="38"/>
      <c r="AO365" s="38"/>
      <c r="AP365" s="38"/>
      <c r="AQ365" s="38"/>
      <c r="AR365" s="38"/>
      <c r="AS365" s="142"/>
    </row>
    <row r="366" ht="15.75" customHeight="1">
      <c r="A366" s="83"/>
      <c r="B366" s="83"/>
      <c r="C366" s="83"/>
      <c r="D366" s="83"/>
      <c r="E366" s="83"/>
      <c r="F366" s="83"/>
      <c r="G366" s="83"/>
      <c r="H366" s="83"/>
      <c r="I366" s="104"/>
      <c r="J366" s="37"/>
      <c r="K366" s="37"/>
      <c r="L366" s="37"/>
      <c r="M366" s="83"/>
      <c r="N366" s="142"/>
      <c r="O366" s="83"/>
      <c r="P366" s="83"/>
      <c r="Q366" s="84"/>
      <c r="R366" s="83"/>
      <c r="S366" s="83"/>
      <c r="T366" s="83"/>
      <c r="U366" s="156"/>
      <c r="V366" s="38"/>
      <c r="W366" s="38"/>
      <c r="X366" s="37"/>
      <c r="Y366" s="38"/>
      <c r="Z366" s="38"/>
      <c r="AA366" s="38"/>
      <c r="AB366" s="38"/>
      <c r="AC366" s="38"/>
      <c r="AD366" s="38"/>
      <c r="AE366" s="38"/>
      <c r="AF366" s="38"/>
      <c r="AG366" s="38"/>
      <c r="AH366" s="38"/>
      <c r="AI366" s="38"/>
      <c r="AJ366" s="38"/>
      <c r="AK366" s="38"/>
      <c r="AL366" s="38"/>
      <c r="AM366" s="38"/>
      <c r="AN366" s="38"/>
      <c r="AO366" s="38"/>
      <c r="AP366" s="38"/>
      <c r="AQ366" s="38"/>
      <c r="AR366" s="38"/>
      <c r="AS366" s="142"/>
    </row>
    <row r="367" ht="15.75" customHeight="1">
      <c r="A367" s="83"/>
      <c r="B367" s="83"/>
      <c r="C367" s="83"/>
      <c r="D367" s="83"/>
      <c r="E367" s="83"/>
      <c r="F367" s="83"/>
      <c r="G367" s="83"/>
      <c r="H367" s="83"/>
      <c r="I367" s="104"/>
      <c r="J367" s="37"/>
      <c r="K367" s="37"/>
      <c r="L367" s="37"/>
      <c r="M367" s="83"/>
      <c r="N367" s="142"/>
      <c r="O367" s="83"/>
      <c r="P367" s="83"/>
      <c r="Q367" s="84"/>
      <c r="R367" s="83"/>
      <c r="S367" s="83"/>
      <c r="T367" s="83"/>
      <c r="U367" s="156"/>
      <c r="V367" s="38"/>
      <c r="W367" s="38"/>
      <c r="X367" s="37"/>
      <c r="Y367" s="38"/>
      <c r="Z367" s="38"/>
      <c r="AA367" s="38"/>
      <c r="AB367" s="38"/>
      <c r="AC367" s="38"/>
      <c r="AD367" s="38"/>
      <c r="AE367" s="38"/>
      <c r="AF367" s="38"/>
      <c r="AG367" s="38"/>
      <c r="AH367" s="38"/>
      <c r="AI367" s="38"/>
      <c r="AJ367" s="38"/>
      <c r="AK367" s="38"/>
      <c r="AL367" s="38"/>
      <c r="AM367" s="38"/>
      <c r="AN367" s="38"/>
      <c r="AO367" s="38"/>
      <c r="AP367" s="38"/>
      <c r="AQ367" s="38"/>
      <c r="AR367" s="38"/>
      <c r="AS367" s="142"/>
    </row>
    <row r="368" ht="15.75" customHeight="1">
      <c r="A368" s="83"/>
      <c r="B368" s="83"/>
      <c r="C368" s="83"/>
      <c r="D368" s="83"/>
      <c r="E368" s="83"/>
      <c r="F368" s="83"/>
      <c r="G368" s="83"/>
      <c r="H368" s="83"/>
      <c r="I368" s="104"/>
      <c r="J368" s="37"/>
      <c r="K368" s="37"/>
      <c r="L368" s="37"/>
      <c r="M368" s="83"/>
      <c r="N368" s="142"/>
      <c r="O368" s="83"/>
      <c r="P368" s="83"/>
      <c r="Q368" s="84"/>
      <c r="R368" s="83"/>
      <c r="S368" s="83"/>
      <c r="T368" s="83"/>
      <c r="U368" s="156"/>
      <c r="V368" s="38"/>
      <c r="W368" s="38"/>
      <c r="X368" s="37"/>
      <c r="Y368" s="38"/>
      <c r="Z368" s="38"/>
      <c r="AA368" s="38"/>
      <c r="AB368" s="38"/>
      <c r="AC368" s="38"/>
      <c r="AD368" s="38"/>
      <c r="AE368" s="38"/>
      <c r="AF368" s="38"/>
      <c r="AG368" s="38"/>
      <c r="AH368" s="38"/>
      <c r="AI368" s="38"/>
      <c r="AJ368" s="38"/>
      <c r="AK368" s="38"/>
      <c r="AL368" s="38"/>
      <c r="AM368" s="38"/>
      <c r="AN368" s="38"/>
      <c r="AO368" s="38"/>
      <c r="AP368" s="38"/>
      <c r="AQ368" s="38"/>
      <c r="AR368" s="38"/>
      <c r="AS368" s="142"/>
    </row>
    <row r="369" ht="15.75" customHeight="1">
      <c r="A369" s="83"/>
      <c r="B369" s="83"/>
      <c r="C369" s="83"/>
      <c r="D369" s="83"/>
      <c r="E369" s="83"/>
      <c r="F369" s="83"/>
      <c r="G369" s="83"/>
      <c r="H369" s="83"/>
      <c r="I369" s="104"/>
      <c r="J369" s="37"/>
      <c r="K369" s="37"/>
      <c r="L369" s="37"/>
      <c r="M369" s="83"/>
      <c r="N369" s="142"/>
      <c r="O369" s="83"/>
      <c r="P369" s="83"/>
      <c r="Q369" s="84"/>
      <c r="R369" s="83"/>
      <c r="S369" s="83"/>
      <c r="T369" s="83"/>
      <c r="U369" s="156"/>
      <c r="V369" s="38"/>
      <c r="W369" s="38"/>
      <c r="X369" s="37"/>
      <c r="Y369" s="38"/>
      <c r="Z369" s="38"/>
      <c r="AA369" s="38"/>
      <c r="AB369" s="38"/>
      <c r="AC369" s="38"/>
      <c r="AD369" s="38"/>
      <c r="AE369" s="38"/>
      <c r="AF369" s="38"/>
      <c r="AG369" s="38"/>
      <c r="AH369" s="38"/>
      <c r="AI369" s="38"/>
      <c r="AJ369" s="38"/>
      <c r="AK369" s="38"/>
      <c r="AL369" s="38"/>
      <c r="AM369" s="38"/>
      <c r="AN369" s="38"/>
      <c r="AO369" s="38"/>
      <c r="AP369" s="38"/>
      <c r="AQ369" s="38"/>
      <c r="AR369" s="38"/>
      <c r="AS369" s="142"/>
    </row>
    <row r="370" ht="15.75" customHeight="1">
      <c r="A370" s="83"/>
      <c r="B370" s="83"/>
      <c r="C370" s="83"/>
      <c r="D370" s="83"/>
      <c r="E370" s="83"/>
      <c r="F370" s="83"/>
      <c r="G370" s="83"/>
      <c r="H370" s="83"/>
      <c r="I370" s="104"/>
      <c r="J370" s="37"/>
      <c r="K370" s="37"/>
      <c r="L370" s="37"/>
      <c r="M370" s="83"/>
      <c r="N370" s="142"/>
      <c r="O370" s="83"/>
      <c r="P370" s="83"/>
      <c r="Q370" s="84"/>
      <c r="R370" s="83"/>
      <c r="S370" s="83"/>
      <c r="T370" s="83"/>
      <c r="U370" s="156"/>
      <c r="V370" s="38"/>
      <c r="W370" s="38"/>
      <c r="X370" s="37"/>
      <c r="Y370" s="38"/>
      <c r="Z370" s="38"/>
      <c r="AA370" s="38"/>
      <c r="AB370" s="38"/>
      <c r="AC370" s="38"/>
      <c r="AD370" s="38"/>
      <c r="AE370" s="38"/>
      <c r="AF370" s="38"/>
      <c r="AG370" s="38"/>
      <c r="AH370" s="38"/>
      <c r="AI370" s="38"/>
      <c r="AJ370" s="38"/>
      <c r="AK370" s="38"/>
      <c r="AL370" s="38"/>
      <c r="AM370" s="38"/>
      <c r="AN370" s="38"/>
      <c r="AO370" s="38"/>
      <c r="AP370" s="38"/>
      <c r="AQ370" s="38"/>
      <c r="AR370" s="38"/>
      <c r="AS370" s="142"/>
    </row>
    <row r="371" ht="15.75" customHeight="1">
      <c r="A371" s="83"/>
      <c r="B371" s="83"/>
      <c r="C371" s="83"/>
      <c r="D371" s="83"/>
      <c r="E371" s="83"/>
      <c r="F371" s="83"/>
      <c r="G371" s="83"/>
      <c r="H371" s="83"/>
      <c r="I371" s="104"/>
      <c r="J371" s="37"/>
      <c r="K371" s="37"/>
      <c r="L371" s="37"/>
      <c r="M371" s="83"/>
      <c r="N371" s="142"/>
      <c r="O371" s="83"/>
      <c r="P371" s="83"/>
      <c r="Q371" s="84"/>
      <c r="R371" s="83"/>
      <c r="S371" s="83"/>
      <c r="T371" s="83"/>
      <c r="U371" s="156"/>
      <c r="V371" s="38"/>
      <c r="W371" s="38"/>
      <c r="X371" s="37"/>
      <c r="Y371" s="38"/>
      <c r="Z371" s="38"/>
      <c r="AA371" s="38"/>
      <c r="AB371" s="38"/>
      <c r="AC371" s="38"/>
      <c r="AD371" s="38"/>
      <c r="AE371" s="38"/>
      <c r="AF371" s="38"/>
      <c r="AG371" s="38"/>
      <c r="AH371" s="38"/>
      <c r="AI371" s="38"/>
      <c r="AJ371" s="38"/>
      <c r="AK371" s="38"/>
      <c r="AL371" s="38"/>
      <c r="AM371" s="38"/>
      <c r="AN371" s="38"/>
      <c r="AO371" s="38"/>
      <c r="AP371" s="38"/>
      <c r="AQ371" s="38"/>
      <c r="AR371" s="38"/>
      <c r="AS371" s="142"/>
    </row>
    <row r="372" ht="15.75" customHeight="1">
      <c r="A372" s="83"/>
      <c r="B372" s="83"/>
      <c r="C372" s="83"/>
      <c r="D372" s="83"/>
      <c r="E372" s="83"/>
      <c r="F372" s="83"/>
      <c r="G372" s="83"/>
      <c r="H372" s="83"/>
      <c r="I372" s="104"/>
      <c r="J372" s="37"/>
      <c r="K372" s="37"/>
      <c r="L372" s="37"/>
      <c r="M372" s="83"/>
      <c r="N372" s="142"/>
      <c r="O372" s="83"/>
      <c r="P372" s="83"/>
      <c r="Q372" s="84"/>
      <c r="R372" s="83"/>
      <c r="S372" s="83"/>
      <c r="T372" s="83"/>
      <c r="U372" s="156"/>
      <c r="V372" s="38"/>
      <c r="W372" s="38"/>
      <c r="X372" s="37"/>
      <c r="Y372" s="38"/>
      <c r="Z372" s="38"/>
      <c r="AA372" s="38"/>
      <c r="AB372" s="38"/>
      <c r="AC372" s="38"/>
      <c r="AD372" s="38"/>
      <c r="AE372" s="38"/>
      <c r="AF372" s="38"/>
      <c r="AG372" s="38"/>
      <c r="AH372" s="38"/>
      <c r="AI372" s="38"/>
      <c r="AJ372" s="38"/>
      <c r="AK372" s="38"/>
      <c r="AL372" s="38"/>
      <c r="AM372" s="38"/>
      <c r="AN372" s="38"/>
      <c r="AO372" s="38"/>
      <c r="AP372" s="38"/>
      <c r="AQ372" s="38"/>
      <c r="AR372" s="38"/>
      <c r="AS372" s="142"/>
    </row>
    <row r="373" ht="15.75" customHeight="1">
      <c r="A373" s="83"/>
      <c r="B373" s="83"/>
      <c r="C373" s="83"/>
      <c r="D373" s="83"/>
      <c r="E373" s="83"/>
      <c r="F373" s="83"/>
      <c r="G373" s="83"/>
      <c r="H373" s="83"/>
      <c r="I373" s="104"/>
      <c r="J373" s="37"/>
      <c r="K373" s="37"/>
      <c r="L373" s="37"/>
      <c r="M373" s="83"/>
      <c r="N373" s="142"/>
      <c r="O373" s="83"/>
      <c r="P373" s="83"/>
      <c r="Q373" s="84"/>
      <c r="R373" s="83"/>
      <c r="S373" s="83"/>
      <c r="T373" s="83"/>
      <c r="U373" s="156"/>
      <c r="V373" s="38"/>
      <c r="W373" s="38"/>
      <c r="X373" s="37"/>
      <c r="Y373" s="38"/>
      <c r="Z373" s="38"/>
      <c r="AA373" s="38"/>
      <c r="AB373" s="38"/>
      <c r="AC373" s="38"/>
      <c r="AD373" s="38"/>
      <c r="AE373" s="38"/>
      <c r="AF373" s="38"/>
      <c r="AG373" s="38"/>
      <c r="AH373" s="38"/>
      <c r="AI373" s="38"/>
      <c r="AJ373" s="38"/>
      <c r="AK373" s="38"/>
      <c r="AL373" s="38"/>
      <c r="AM373" s="38"/>
      <c r="AN373" s="38"/>
      <c r="AO373" s="38"/>
      <c r="AP373" s="38"/>
      <c r="AQ373" s="38"/>
      <c r="AR373" s="38"/>
      <c r="AS373" s="142"/>
    </row>
    <row r="374" ht="15.75" customHeight="1">
      <c r="A374" s="83"/>
      <c r="B374" s="83"/>
      <c r="C374" s="83"/>
      <c r="D374" s="83"/>
      <c r="E374" s="83"/>
      <c r="F374" s="83"/>
      <c r="G374" s="83"/>
      <c r="H374" s="83"/>
      <c r="I374" s="104"/>
      <c r="J374" s="37"/>
      <c r="K374" s="37"/>
      <c r="L374" s="37"/>
      <c r="M374" s="83"/>
      <c r="N374" s="142"/>
      <c r="O374" s="83"/>
      <c r="P374" s="83"/>
      <c r="Q374" s="84"/>
      <c r="R374" s="83"/>
      <c r="S374" s="83"/>
      <c r="T374" s="83"/>
      <c r="U374" s="156"/>
      <c r="V374" s="38"/>
      <c r="W374" s="38"/>
      <c r="X374" s="37"/>
      <c r="Y374" s="38"/>
      <c r="Z374" s="38"/>
      <c r="AA374" s="38"/>
      <c r="AB374" s="38"/>
      <c r="AC374" s="38"/>
      <c r="AD374" s="38"/>
      <c r="AE374" s="38"/>
      <c r="AF374" s="38"/>
      <c r="AG374" s="38"/>
      <c r="AH374" s="38"/>
      <c r="AI374" s="38"/>
      <c r="AJ374" s="38"/>
      <c r="AK374" s="38"/>
      <c r="AL374" s="38"/>
      <c r="AM374" s="38"/>
      <c r="AN374" s="38"/>
      <c r="AO374" s="38"/>
      <c r="AP374" s="38"/>
      <c r="AQ374" s="38"/>
      <c r="AR374" s="38"/>
      <c r="AS374" s="142"/>
    </row>
    <row r="375" ht="15.75" customHeight="1">
      <c r="A375" s="83"/>
      <c r="B375" s="83"/>
      <c r="C375" s="83"/>
      <c r="D375" s="83"/>
      <c r="E375" s="83"/>
      <c r="F375" s="83"/>
      <c r="G375" s="83"/>
      <c r="H375" s="83"/>
      <c r="I375" s="104"/>
      <c r="J375" s="37"/>
      <c r="K375" s="37"/>
      <c r="L375" s="37"/>
      <c r="M375" s="83"/>
      <c r="N375" s="142"/>
      <c r="O375" s="83"/>
      <c r="P375" s="83"/>
      <c r="Q375" s="84"/>
      <c r="R375" s="83"/>
      <c r="S375" s="83"/>
      <c r="T375" s="83"/>
      <c r="U375" s="156"/>
      <c r="V375" s="38"/>
      <c r="W375" s="38"/>
      <c r="X375" s="37"/>
      <c r="Y375" s="38"/>
      <c r="Z375" s="38"/>
      <c r="AA375" s="38"/>
      <c r="AB375" s="38"/>
      <c r="AC375" s="38"/>
      <c r="AD375" s="38"/>
      <c r="AE375" s="38"/>
      <c r="AF375" s="38"/>
      <c r="AG375" s="38"/>
      <c r="AH375" s="38"/>
      <c r="AI375" s="38"/>
      <c r="AJ375" s="38"/>
      <c r="AK375" s="38"/>
      <c r="AL375" s="38"/>
      <c r="AM375" s="38"/>
      <c r="AN375" s="38"/>
      <c r="AO375" s="38"/>
      <c r="AP375" s="38"/>
      <c r="AQ375" s="38"/>
      <c r="AR375" s="38"/>
      <c r="AS375" s="142"/>
    </row>
    <row r="376" ht="15.75" customHeight="1">
      <c r="A376" s="83"/>
      <c r="B376" s="83"/>
      <c r="C376" s="83"/>
      <c r="D376" s="83"/>
      <c r="E376" s="83"/>
      <c r="F376" s="83"/>
      <c r="G376" s="83"/>
      <c r="H376" s="83"/>
      <c r="I376" s="104"/>
      <c r="J376" s="37"/>
      <c r="K376" s="37"/>
      <c r="L376" s="37"/>
      <c r="M376" s="83"/>
      <c r="N376" s="142"/>
      <c r="O376" s="83"/>
      <c r="P376" s="83"/>
      <c r="Q376" s="84"/>
      <c r="R376" s="83"/>
      <c r="S376" s="83"/>
      <c r="T376" s="83"/>
      <c r="U376" s="156"/>
      <c r="V376" s="38"/>
      <c r="W376" s="38"/>
      <c r="X376" s="37"/>
      <c r="Y376" s="38"/>
      <c r="Z376" s="38"/>
      <c r="AA376" s="38"/>
      <c r="AB376" s="38"/>
      <c r="AC376" s="38"/>
      <c r="AD376" s="38"/>
      <c r="AE376" s="38"/>
      <c r="AF376" s="38"/>
      <c r="AG376" s="38"/>
      <c r="AH376" s="38"/>
      <c r="AI376" s="38"/>
      <c r="AJ376" s="38"/>
      <c r="AK376" s="38"/>
      <c r="AL376" s="38"/>
      <c r="AM376" s="38"/>
      <c r="AN376" s="38"/>
      <c r="AO376" s="38"/>
      <c r="AP376" s="38"/>
      <c r="AQ376" s="38"/>
      <c r="AR376" s="38"/>
      <c r="AS376" s="142"/>
    </row>
    <row r="377" ht="15.75" customHeight="1">
      <c r="A377" s="83"/>
      <c r="B377" s="83"/>
      <c r="C377" s="83"/>
      <c r="D377" s="83"/>
      <c r="E377" s="83"/>
      <c r="F377" s="83"/>
      <c r="G377" s="83"/>
      <c r="H377" s="83"/>
      <c r="I377" s="104"/>
      <c r="J377" s="37"/>
      <c r="K377" s="37"/>
      <c r="L377" s="37"/>
      <c r="M377" s="83"/>
      <c r="N377" s="142"/>
      <c r="O377" s="83"/>
      <c r="P377" s="83"/>
      <c r="Q377" s="84"/>
      <c r="R377" s="83"/>
      <c r="S377" s="83"/>
      <c r="T377" s="83"/>
      <c r="U377" s="156"/>
      <c r="V377" s="38"/>
      <c r="W377" s="38"/>
      <c r="X377" s="37"/>
      <c r="Y377" s="38"/>
      <c r="Z377" s="38"/>
      <c r="AA377" s="38"/>
      <c r="AB377" s="38"/>
      <c r="AC377" s="38"/>
      <c r="AD377" s="38"/>
      <c r="AE377" s="38"/>
      <c r="AF377" s="38"/>
      <c r="AG377" s="38"/>
      <c r="AH377" s="38"/>
      <c r="AI377" s="38"/>
      <c r="AJ377" s="38"/>
      <c r="AK377" s="38"/>
      <c r="AL377" s="38"/>
      <c r="AM377" s="38"/>
      <c r="AN377" s="38"/>
      <c r="AO377" s="38"/>
      <c r="AP377" s="38"/>
      <c r="AQ377" s="38"/>
      <c r="AR377" s="38"/>
      <c r="AS377" s="142"/>
    </row>
    <row r="378" ht="15.75" customHeight="1">
      <c r="A378" s="83"/>
      <c r="B378" s="83"/>
      <c r="C378" s="83"/>
      <c r="D378" s="83"/>
      <c r="E378" s="83"/>
      <c r="F378" s="83"/>
      <c r="G378" s="83"/>
      <c r="H378" s="83"/>
      <c r="I378" s="104"/>
      <c r="J378" s="37"/>
      <c r="K378" s="37"/>
      <c r="L378" s="37"/>
      <c r="M378" s="83"/>
      <c r="N378" s="142"/>
      <c r="O378" s="83"/>
      <c r="P378" s="83"/>
      <c r="Q378" s="84"/>
      <c r="R378" s="83"/>
      <c r="S378" s="83"/>
      <c r="T378" s="83"/>
      <c r="U378" s="156"/>
      <c r="V378" s="38"/>
      <c r="W378" s="38"/>
      <c r="X378" s="37"/>
      <c r="Y378" s="38"/>
      <c r="Z378" s="38"/>
      <c r="AA378" s="38"/>
      <c r="AB378" s="38"/>
      <c r="AC378" s="38"/>
      <c r="AD378" s="38"/>
      <c r="AE378" s="38"/>
      <c r="AF378" s="38"/>
      <c r="AG378" s="38"/>
      <c r="AH378" s="38"/>
      <c r="AI378" s="38"/>
      <c r="AJ378" s="38"/>
      <c r="AK378" s="38"/>
      <c r="AL378" s="38"/>
      <c r="AM378" s="38"/>
      <c r="AN378" s="38"/>
      <c r="AO378" s="38"/>
      <c r="AP378" s="38"/>
      <c r="AQ378" s="38"/>
      <c r="AR378" s="38"/>
      <c r="AS378" s="142"/>
    </row>
    <row r="379" ht="15.75" customHeight="1">
      <c r="A379" s="83"/>
      <c r="B379" s="83"/>
      <c r="C379" s="83"/>
      <c r="D379" s="83"/>
      <c r="E379" s="83"/>
      <c r="F379" s="83"/>
      <c r="G379" s="83"/>
      <c r="H379" s="83"/>
      <c r="I379" s="104"/>
      <c r="J379" s="37"/>
      <c r="K379" s="37"/>
      <c r="L379" s="37"/>
      <c r="M379" s="83"/>
      <c r="N379" s="142"/>
      <c r="O379" s="83"/>
      <c r="P379" s="83"/>
      <c r="Q379" s="84"/>
      <c r="R379" s="83"/>
      <c r="S379" s="83"/>
      <c r="T379" s="83"/>
      <c r="U379" s="156"/>
      <c r="V379" s="38"/>
      <c r="W379" s="38"/>
      <c r="X379" s="37"/>
      <c r="Y379" s="38"/>
      <c r="Z379" s="38"/>
      <c r="AA379" s="38"/>
      <c r="AB379" s="38"/>
      <c r="AC379" s="38"/>
      <c r="AD379" s="38"/>
      <c r="AE379" s="38"/>
      <c r="AF379" s="38"/>
      <c r="AG379" s="38"/>
      <c r="AH379" s="38"/>
      <c r="AI379" s="38"/>
      <c r="AJ379" s="38"/>
      <c r="AK379" s="38"/>
      <c r="AL379" s="38"/>
      <c r="AM379" s="38"/>
      <c r="AN379" s="38"/>
      <c r="AO379" s="38"/>
      <c r="AP379" s="38"/>
      <c r="AQ379" s="38"/>
      <c r="AR379" s="38"/>
      <c r="AS379" s="142"/>
    </row>
    <row r="380" ht="15.75" customHeight="1">
      <c r="A380" s="83"/>
      <c r="B380" s="83"/>
      <c r="C380" s="83"/>
      <c r="D380" s="83"/>
      <c r="E380" s="83"/>
      <c r="F380" s="83"/>
      <c r="G380" s="83"/>
      <c r="H380" s="83"/>
      <c r="I380" s="104"/>
      <c r="J380" s="37"/>
      <c r="K380" s="37"/>
      <c r="L380" s="37"/>
      <c r="M380" s="83"/>
      <c r="N380" s="142"/>
      <c r="O380" s="83"/>
      <c r="P380" s="83"/>
      <c r="Q380" s="84"/>
      <c r="R380" s="83"/>
      <c r="S380" s="83"/>
      <c r="T380" s="83"/>
      <c r="U380" s="156"/>
      <c r="V380" s="38"/>
      <c r="W380" s="38"/>
      <c r="X380" s="37"/>
      <c r="Y380" s="38"/>
      <c r="Z380" s="38"/>
      <c r="AA380" s="38"/>
      <c r="AB380" s="38"/>
      <c r="AC380" s="38"/>
      <c r="AD380" s="38"/>
      <c r="AE380" s="38"/>
      <c r="AF380" s="38"/>
      <c r="AG380" s="38"/>
      <c r="AH380" s="38"/>
      <c r="AI380" s="38"/>
      <c r="AJ380" s="38"/>
      <c r="AK380" s="38"/>
      <c r="AL380" s="38"/>
      <c r="AM380" s="38"/>
      <c r="AN380" s="38"/>
      <c r="AO380" s="38"/>
      <c r="AP380" s="38"/>
      <c r="AQ380" s="38"/>
      <c r="AR380" s="38"/>
      <c r="AS380" s="142"/>
    </row>
    <row r="381" ht="15.75" customHeight="1">
      <c r="A381" s="83"/>
      <c r="B381" s="83"/>
      <c r="C381" s="83"/>
      <c r="D381" s="83"/>
      <c r="E381" s="83"/>
      <c r="F381" s="83"/>
      <c r="G381" s="83"/>
      <c r="H381" s="83"/>
      <c r="I381" s="104"/>
      <c r="J381" s="37"/>
      <c r="K381" s="37"/>
      <c r="L381" s="37"/>
      <c r="M381" s="83"/>
      <c r="N381" s="142"/>
      <c r="O381" s="83"/>
      <c r="P381" s="83"/>
      <c r="Q381" s="84"/>
      <c r="R381" s="83"/>
      <c r="S381" s="83"/>
      <c r="T381" s="83"/>
      <c r="U381" s="156"/>
      <c r="V381" s="38"/>
      <c r="W381" s="38"/>
      <c r="X381" s="37"/>
      <c r="Y381" s="38"/>
      <c r="Z381" s="38"/>
      <c r="AA381" s="38"/>
      <c r="AB381" s="38"/>
      <c r="AC381" s="38"/>
      <c r="AD381" s="38"/>
      <c r="AE381" s="38"/>
      <c r="AF381" s="38"/>
      <c r="AG381" s="38"/>
      <c r="AH381" s="38"/>
      <c r="AI381" s="38"/>
      <c r="AJ381" s="38"/>
      <c r="AK381" s="38"/>
      <c r="AL381" s="38"/>
      <c r="AM381" s="38"/>
      <c r="AN381" s="38"/>
      <c r="AO381" s="38"/>
      <c r="AP381" s="38"/>
      <c r="AQ381" s="38"/>
      <c r="AR381" s="38"/>
      <c r="AS381" s="142"/>
    </row>
    <row r="382" ht="15.75" customHeight="1">
      <c r="A382" s="83"/>
      <c r="B382" s="83"/>
      <c r="C382" s="83"/>
      <c r="D382" s="83"/>
      <c r="E382" s="83"/>
      <c r="F382" s="83"/>
      <c r="G382" s="83"/>
      <c r="H382" s="83"/>
      <c r="I382" s="104"/>
      <c r="J382" s="37"/>
      <c r="K382" s="37"/>
      <c r="L382" s="37"/>
      <c r="M382" s="83"/>
      <c r="N382" s="142"/>
      <c r="O382" s="83"/>
      <c r="P382" s="83"/>
      <c r="Q382" s="84"/>
      <c r="R382" s="83"/>
      <c r="S382" s="83"/>
      <c r="T382" s="83"/>
      <c r="U382" s="156"/>
      <c r="V382" s="38"/>
      <c r="W382" s="38"/>
      <c r="X382" s="37"/>
      <c r="Y382" s="38"/>
      <c r="Z382" s="38"/>
      <c r="AA382" s="38"/>
      <c r="AB382" s="38"/>
      <c r="AC382" s="38"/>
      <c r="AD382" s="38"/>
      <c r="AE382" s="38"/>
      <c r="AF382" s="38"/>
      <c r="AG382" s="38"/>
      <c r="AH382" s="38"/>
      <c r="AI382" s="38"/>
      <c r="AJ382" s="38"/>
      <c r="AK382" s="38"/>
      <c r="AL382" s="38"/>
      <c r="AM382" s="38"/>
      <c r="AN382" s="38"/>
      <c r="AO382" s="38"/>
      <c r="AP382" s="38"/>
      <c r="AQ382" s="38"/>
      <c r="AR382" s="38"/>
      <c r="AS382" s="142"/>
    </row>
    <row r="383" ht="15.75" customHeight="1">
      <c r="A383" s="83"/>
      <c r="B383" s="83"/>
      <c r="C383" s="83"/>
      <c r="D383" s="83"/>
      <c r="E383" s="83"/>
      <c r="F383" s="83"/>
      <c r="G383" s="83"/>
      <c r="H383" s="83"/>
      <c r="I383" s="104"/>
      <c r="J383" s="37"/>
      <c r="K383" s="37"/>
      <c r="L383" s="37"/>
      <c r="M383" s="83"/>
      <c r="N383" s="142"/>
      <c r="O383" s="83"/>
      <c r="P383" s="83"/>
      <c r="Q383" s="84"/>
      <c r="R383" s="83"/>
      <c r="S383" s="83"/>
      <c r="T383" s="83"/>
      <c r="U383" s="156"/>
      <c r="V383" s="38"/>
      <c r="W383" s="38"/>
      <c r="X383" s="37"/>
      <c r="Y383" s="38"/>
      <c r="Z383" s="38"/>
      <c r="AA383" s="38"/>
      <c r="AB383" s="38"/>
      <c r="AC383" s="38"/>
      <c r="AD383" s="38"/>
      <c r="AE383" s="38"/>
      <c r="AF383" s="38"/>
      <c r="AG383" s="38"/>
      <c r="AH383" s="38"/>
      <c r="AI383" s="38"/>
      <c r="AJ383" s="38"/>
      <c r="AK383" s="38"/>
      <c r="AL383" s="38"/>
      <c r="AM383" s="38"/>
      <c r="AN383" s="38"/>
      <c r="AO383" s="38"/>
      <c r="AP383" s="38"/>
      <c r="AQ383" s="38"/>
      <c r="AR383" s="38"/>
      <c r="AS383" s="142"/>
    </row>
    <row r="384" ht="15.75" customHeight="1">
      <c r="A384" s="83"/>
      <c r="B384" s="83"/>
      <c r="C384" s="83"/>
      <c r="D384" s="83"/>
      <c r="E384" s="83"/>
      <c r="F384" s="83"/>
      <c r="G384" s="83"/>
      <c r="H384" s="83"/>
      <c r="I384" s="104"/>
      <c r="J384" s="37"/>
      <c r="K384" s="37"/>
      <c r="L384" s="37"/>
      <c r="M384" s="83"/>
      <c r="N384" s="142"/>
      <c r="O384" s="83"/>
      <c r="P384" s="83"/>
      <c r="Q384" s="84"/>
      <c r="R384" s="83"/>
      <c r="S384" s="83"/>
      <c r="T384" s="83"/>
      <c r="U384" s="156"/>
      <c r="V384" s="38"/>
      <c r="W384" s="38"/>
      <c r="X384" s="37"/>
      <c r="Y384" s="38"/>
      <c r="Z384" s="38"/>
      <c r="AA384" s="38"/>
      <c r="AB384" s="38"/>
      <c r="AC384" s="38"/>
      <c r="AD384" s="38"/>
      <c r="AE384" s="38"/>
      <c r="AF384" s="38"/>
      <c r="AG384" s="38"/>
      <c r="AH384" s="38"/>
      <c r="AI384" s="38"/>
      <c r="AJ384" s="38"/>
      <c r="AK384" s="38"/>
      <c r="AL384" s="38"/>
      <c r="AM384" s="38"/>
      <c r="AN384" s="38"/>
      <c r="AO384" s="38"/>
      <c r="AP384" s="38"/>
      <c r="AQ384" s="38"/>
      <c r="AR384" s="38"/>
      <c r="AS384" s="142"/>
    </row>
    <row r="385" ht="15.75" customHeight="1">
      <c r="A385" s="83"/>
      <c r="B385" s="83"/>
      <c r="C385" s="83"/>
      <c r="D385" s="83"/>
      <c r="E385" s="83"/>
      <c r="F385" s="83"/>
      <c r="G385" s="83"/>
      <c r="H385" s="83"/>
      <c r="I385" s="104"/>
      <c r="J385" s="37"/>
      <c r="K385" s="37"/>
      <c r="L385" s="37"/>
      <c r="M385" s="83"/>
      <c r="N385" s="142"/>
      <c r="O385" s="83"/>
      <c r="P385" s="83"/>
      <c r="Q385" s="84"/>
      <c r="R385" s="83"/>
      <c r="S385" s="83"/>
      <c r="T385" s="83"/>
      <c r="U385" s="156"/>
      <c r="V385" s="38"/>
      <c r="W385" s="38"/>
      <c r="X385" s="37"/>
      <c r="Y385" s="38"/>
      <c r="Z385" s="38"/>
      <c r="AA385" s="38"/>
      <c r="AB385" s="38"/>
      <c r="AC385" s="38"/>
      <c r="AD385" s="38"/>
      <c r="AE385" s="38"/>
      <c r="AF385" s="38"/>
      <c r="AG385" s="38"/>
      <c r="AH385" s="38"/>
      <c r="AI385" s="38"/>
      <c r="AJ385" s="38"/>
      <c r="AK385" s="38"/>
      <c r="AL385" s="38"/>
      <c r="AM385" s="38"/>
      <c r="AN385" s="38"/>
      <c r="AO385" s="38"/>
      <c r="AP385" s="38"/>
      <c r="AQ385" s="38"/>
      <c r="AR385" s="38"/>
      <c r="AS385" s="142"/>
    </row>
    <row r="386" ht="15.75" customHeight="1">
      <c r="A386" s="83"/>
      <c r="B386" s="83"/>
      <c r="C386" s="83"/>
      <c r="D386" s="83"/>
      <c r="E386" s="83"/>
      <c r="F386" s="83"/>
      <c r="G386" s="83"/>
      <c r="H386" s="83"/>
      <c r="I386" s="104"/>
      <c r="J386" s="37"/>
      <c r="K386" s="37"/>
      <c r="L386" s="37"/>
      <c r="M386" s="83"/>
      <c r="N386" s="142"/>
      <c r="O386" s="83"/>
      <c r="P386" s="83"/>
      <c r="Q386" s="84"/>
      <c r="R386" s="83"/>
      <c r="S386" s="83"/>
      <c r="T386" s="83"/>
      <c r="U386" s="156"/>
      <c r="V386" s="38"/>
      <c r="W386" s="38"/>
      <c r="X386" s="37"/>
      <c r="Y386" s="38"/>
      <c r="Z386" s="38"/>
      <c r="AA386" s="38"/>
      <c r="AB386" s="38"/>
      <c r="AC386" s="38"/>
      <c r="AD386" s="38"/>
      <c r="AE386" s="38"/>
      <c r="AF386" s="38"/>
      <c r="AG386" s="38"/>
      <c r="AH386" s="38"/>
      <c r="AI386" s="38"/>
      <c r="AJ386" s="38"/>
      <c r="AK386" s="38"/>
      <c r="AL386" s="38"/>
      <c r="AM386" s="38"/>
      <c r="AN386" s="38"/>
      <c r="AO386" s="38"/>
      <c r="AP386" s="38"/>
      <c r="AQ386" s="38"/>
      <c r="AR386" s="38"/>
      <c r="AS386" s="142"/>
    </row>
    <row r="387" ht="15.75" customHeight="1">
      <c r="A387" s="83"/>
      <c r="B387" s="83"/>
      <c r="C387" s="83"/>
      <c r="D387" s="83"/>
      <c r="E387" s="83"/>
      <c r="F387" s="83"/>
      <c r="G387" s="83"/>
      <c r="H387" s="83"/>
      <c r="I387" s="104"/>
      <c r="J387" s="37"/>
      <c r="K387" s="37"/>
      <c r="L387" s="37"/>
      <c r="M387" s="83"/>
      <c r="N387" s="142"/>
      <c r="O387" s="83"/>
      <c r="P387" s="83"/>
      <c r="Q387" s="84"/>
      <c r="R387" s="83"/>
      <c r="S387" s="83"/>
      <c r="T387" s="83"/>
      <c r="U387" s="156"/>
      <c r="V387" s="38"/>
      <c r="W387" s="38"/>
      <c r="X387" s="37"/>
      <c r="Y387" s="38"/>
      <c r="Z387" s="38"/>
      <c r="AA387" s="38"/>
      <c r="AB387" s="38"/>
      <c r="AC387" s="38"/>
      <c r="AD387" s="38"/>
      <c r="AE387" s="38"/>
      <c r="AF387" s="38"/>
      <c r="AG387" s="38"/>
      <c r="AH387" s="38"/>
      <c r="AI387" s="38"/>
      <c r="AJ387" s="38"/>
      <c r="AK387" s="38"/>
      <c r="AL387" s="38"/>
      <c r="AM387" s="38"/>
      <c r="AN387" s="38"/>
      <c r="AO387" s="38"/>
      <c r="AP387" s="38"/>
      <c r="AQ387" s="38"/>
      <c r="AR387" s="38"/>
      <c r="AS387" s="142"/>
    </row>
    <row r="388" ht="15.75" customHeight="1">
      <c r="A388" s="83"/>
      <c r="B388" s="83"/>
      <c r="C388" s="83"/>
      <c r="D388" s="83"/>
      <c r="E388" s="83"/>
      <c r="F388" s="83"/>
      <c r="G388" s="83"/>
      <c r="H388" s="83"/>
      <c r="I388" s="104"/>
      <c r="J388" s="37"/>
      <c r="K388" s="37"/>
      <c r="L388" s="37"/>
      <c r="M388" s="83"/>
      <c r="N388" s="142"/>
      <c r="O388" s="83"/>
      <c r="P388" s="83"/>
      <c r="Q388" s="84"/>
      <c r="R388" s="83"/>
      <c r="S388" s="83"/>
      <c r="T388" s="83"/>
      <c r="U388" s="156"/>
      <c r="V388" s="38"/>
      <c r="W388" s="38"/>
      <c r="X388" s="37"/>
      <c r="Y388" s="38"/>
      <c r="Z388" s="38"/>
      <c r="AA388" s="38"/>
      <c r="AB388" s="38"/>
      <c r="AC388" s="38"/>
      <c r="AD388" s="38"/>
      <c r="AE388" s="38"/>
      <c r="AF388" s="38"/>
      <c r="AG388" s="38"/>
      <c r="AH388" s="38"/>
      <c r="AI388" s="38"/>
      <c r="AJ388" s="38"/>
      <c r="AK388" s="38"/>
      <c r="AL388" s="38"/>
      <c r="AM388" s="38"/>
      <c r="AN388" s="38"/>
      <c r="AO388" s="38"/>
      <c r="AP388" s="38"/>
      <c r="AQ388" s="38"/>
      <c r="AR388" s="38"/>
      <c r="AS388" s="142"/>
    </row>
    <row r="389" ht="15.75" customHeight="1">
      <c r="A389" s="83"/>
      <c r="B389" s="83"/>
      <c r="C389" s="83"/>
      <c r="D389" s="83"/>
      <c r="E389" s="83"/>
      <c r="F389" s="83"/>
      <c r="G389" s="83"/>
      <c r="H389" s="83"/>
      <c r="I389" s="104"/>
      <c r="J389" s="37"/>
      <c r="K389" s="37"/>
      <c r="L389" s="37"/>
      <c r="M389" s="83"/>
      <c r="N389" s="142"/>
      <c r="O389" s="83"/>
      <c r="P389" s="83"/>
      <c r="Q389" s="84"/>
      <c r="R389" s="83"/>
      <c r="S389" s="83"/>
      <c r="T389" s="83"/>
      <c r="U389" s="156"/>
      <c r="V389" s="38"/>
      <c r="W389" s="38"/>
      <c r="X389" s="37"/>
      <c r="Y389" s="38"/>
      <c r="Z389" s="38"/>
      <c r="AA389" s="38"/>
      <c r="AB389" s="38"/>
      <c r="AC389" s="38"/>
      <c r="AD389" s="38"/>
      <c r="AE389" s="38"/>
      <c r="AF389" s="38"/>
      <c r="AG389" s="38"/>
      <c r="AH389" s="38"/>
      <c r="AI389" s="38"/>
      <c r="AJ389" s="38"/>
      <c r="AK389" s="38"/>
      <c r="AL389" s="38"/>
      <c r="AM389" s="38"/>
      <c r="AN389" s="38"/>
      <c r="AO389" s="38"/>
      <c r="AP389" s="38"/>
      <c r="AQ389" s="38"/>
      <c r="AR389" s="38"/>
      <c r="AS389" s="142"/>
    </row>
    <row r="390" ht="15.75" customHeight="1">
      <c r="A390" s="83"/>
      <c r="B390" s="83"/>
      <c r="C390" s="83"/>
      <c r="D390" s="83"/>
      <c r="E390" s="83"/>
      <c r="F390" s="83"/>
      <c r="G390" s="83"/>
      <c r="H390" s="83"/>
      <c r="I390" s="104"/>
      <c r="J390" s="37"/>
      <c r="K390" s="37"/>
      <c r="L390" s="37"/>
      <c r="M390" s="83"/>
      <c r="N390" s="142"/>
      <c r="O390" s="83"/>
      <c r="P390" s="83"/>
      <c r="Q390" s="84"/>
      <c r="R390" s="83"/>
      <c r="S390" s="83"/>
      <c r="T390" s="83"/>
      <c r="U390" s="156"/>
      <c r="V390" s="38"/>
      <c r="W390" s="38"/>
      <c r="X390" s="37"/>
      <c r="Y390" s="38"/>
      <c r="Z390" s="38"/>
      <c r="AA390" s="38"/>
      <c r="AB390" s="38"/>
      <c r="AC390" s="38"/>
      <c r="AD390" s="38"/>
      <c r="AE390" s="38"/>
      <c r="AF390" s="38"/>
      <c r="AG390" s="38"/>
      <c r="AH390" s="38"/>
      <c r="AI390" s="38"/>
      <c r="AJ390" s="38"/>
      <c r="AK390" s="38"/>
      <c r="AL390" s="38"/>
      <c r="AM390" s="38"/>
      <c r="AN390" s="38"/>
      <c r="AO390" s="38"/>
      <c r="AP390" s="38"/>
      <c r="AQ390" s="38"/>
      <c r="AR390" s="38"/>
      <c r="AS390" s="142"/>
    </row>
    <row r="391" ht="15.75" customHeight="1">
      <c r="A391" s="83"/>
      <c r="B391" s="83"/>
      <c r="C391" s="83"/>
      <c r="D391" s="83"/>
      <c r="E391" s="83"/>
      <c r="F391" s="83"/>
      <c r="G391" s="83"/>
      <c r="H391" s="83"/>
      <c r="I391" s="104"/>
      <c r="J391" s="37"/>
      <c r="K391" s="37"/>
      <c r="L391" s="37"/>
      <c r="M391" s="83"/>
      <c r="N391" s="142"/>
      <c r="O391" s="83"/>
      <c r="P391" s="83"/>
      <c r="Q391" s="84"/>
      <c r="R391" s="83"/>
      <c r="S391" s="83"/>
      <c r="T391" s="83"/>
      <c r="U391" s="156"/>
      <c r="V391" s="38"/>
      <c r="W391" s="38"/>
      <c r="X391" s="37"/>
      <c r="Y391" s="38"/>
      <c r="Z391" s="38"/>
      <c r="AA391" s="38"/>
      <c r="AB391" s="38"/>
      <c r="AC391" s="38"/>
      <c r="AD391" s="38"/>
      <c r="AE391" s="38"/>
      <c r="AF391" s="38"/>
      <c r="AG391" s="38"/>
      <c r="AH391" s="38"/>
      <c r="AI391" s="38"/>
      <c r="AJ391" s="38"/>
      <c r="AK391" s="38"/>
      <c r="AL391" s="38"/>
      <c r="AM391" s="38"/>
      <c r="AN391" s="38"/>
      <c r="AO391" s="38"/>
      <c r="AP391" s="38"/>
      <c r="AQ391" s="38"/>
      <c r="AR391" s="38"/>
      <c r="AS391" s="142"/>
    </row>
    <row r="392" ht="15.75" customHeight="1">
      <c r="A392" s="83"/>
      <c r="B392" s="83"/>
      <c r="C392" s="83"/>
      <c r="D392" s="83"/>
      <c r="E392" s="83"/>
      <c r="F392" s="83"/>
      <c r="G392" s="83"/>
      <c r="H392" s="83"/>
      <c r="I392" s="104"/>
      <c r="J392" s="37"/>
      <c r="K392" s="37"/>
      <c r="L392" s="37"/>
      <c r="M392" s="83"/>
      <c r="N392" s="142"/>
      <c r="O392" s="83"/>
      <c r="P392" s="83"/>
      <c r="Q392" s="84"/>
      <c r="R392" s="83"/>
      <c r="S392" s="83"/>
      <c r="T392" s="83"/>
      <c r="U392" s="156"/>
      <c r="V392" s="38"/>
      <c r="W392" s="38"/>
      <c r="X392" s="37"/>
      <c r="Y392" s="38"/>
      <c r="Z392" s="38"/>
      <c r="AA392" s="38"/>
      <c r="AB392" s="38"/>
      <c r="AC392" s="38"/>
      <c r="AD392" s="38"/>
      <c r="AE392" s="38"/>
      <c r="AF392" s="38"/>
      <c r="AG392" s="38"/>
      <c r="AH392" s="38"/>
      <c r="AI392" s="38"/>
      <c r="AJ392" s="38"/>
      <c r="AK392" s="38"/>
      <c r="AL392" s="38"/>
      <c r="AM392" s="38"/>
      <c r="AN392" s="38"/>
      <c r="AO392" s="38"/>
      <c r="AP392" s="38"/>
      <c r="AQ392" s="38"/>
      <c r="AR392" s="38"/>
      <c r="AS392" s="142"/>
    </row>
    <row r="393" ht="15.75" customHeight="1">
      <c r="A393" s="83"/>
      <c r="B393" s="83"/>
      <c r="C393" s="83"/>
      <c r="D393" s="83"/>
      <c r="E393" s="83"/>
      <c r="F393" s="83"/>
      <c r="G393" s="83"/>
      <c r="H393" s="83"/>
      <c r="I393" s="104"/>
      <c r="J393" s="37"/>
      <c r="K393" s="37"/>
      <c r="L393" s="37"/>
      <c r="M393" s="83"/>
      <c r="N393" s="142"/>
      <c r="O393" s="83"/>
      <c r="P393" s="83"/>
      <c r="Q393" s="84"/>
      <c r="R393" s="83"/>
      <c r="S393" s="83"/>
      <c r="T393" s="83"/>
      <c r="U393" s="156"/>
      <c r="V393" s="38"/>
      <c r="W393" s="38"/>
      <c r="X393" s="37"/>
      <c r="Y393" s="38"/>
      <c r="Z393" s="38"/>
      <c r="AA393" s="38"/>
      <c r="AB393" s="38"/>
      <c r="AC393" s="38"/>
      <c r="AD393" s="38"/>
      <c r="AE393" s="38"/>
      <c r="AF393" s="38"/>
      <c r="AG393" s="38"/>
      <c r="AH393" s="38"/>
      <c r="AI393" s="38"/>
      <c r="AJ393" s="38"/>
      <c r="AK393" s="38"/>
      <c r="AL393" s="38"/>
      <c r="AM393" s="38"/>
      <c r="AN393" s="38"/>
      <c r="AO393" s="38"/>
      <c r="AP393" s="38"/>
      <c r="AQ393" s="38"/>
      <c r="AR393" s="38"/>
      <c r="AS393" s="142"/>
    </row>
    <row r="394" ht="15.75" customHeight="1">
      <c r="A394" s="83"/>
      <c r="B394" s="83"/>
      <c r="C394" s="83"/>
      <c r="D394" s="83"/>
      <c r="E394" s="83"/>
      <c r="F394" s="83"/>
      <c r="G394" s="83"/>
      <c r="H394" s="83"/>
      <c r="I394" s="104"/>
      <c r="J394" s="37"/>
      <c r="K394" s="37"/>
      <c r="L394" s="37"/>
      <c r="M394" s="83"/>
      <c r="N394" s="142"/>
      <c r="O394" s="83"/>
      <c r="P394" s="83"/>
      <c r="Q394" s="84"/>
      <c r="R394" s="83"/>
      <c r="S394" s="83"/>
      <c r="T394" s="83"/>
      <c r="U394" s="156"/>
      <c r="V394" s="38"/>
      <c r="W394" s="38"/>
      <c r="X394" s="37"/>
      <c r="Y394" s="38"/>
      <c r="Z394" s="38"/>
      <c r="AA394" s="38"/>
      <c r="AB394" s="38"/>
      <c r="AC394" s="38"/>
      <c r="AD394" s="38"/>
      <c r="AE394" s="38"/>
      <c r="AF394" s="38"/>
      <c r="AG394" s="38"/>
      <c r="AH394" s="38"/>
      <c r="AI394" s="38"/>
      <c r="AJ394" s="38"/>
      <c r="AK394" s="38"/>
      <c r="AL394" s="38"/>
      <c r="AM394" s="38"/>
      <c r="AN394" s="38"/>
      <c r="AO394" s="38"/>
      <c r="AP394" s="38"/>
      <c r="AQ394" s="38"/>
      <c r="AR394" s="38"/>
      <c r="AS394" s="142"/>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29"/>
    <col customWidth="1" min="3" max="3" width="15.71"/>
    <col customWidth="1" min="4" max="4" width="11.43"/>
    <col customWidth="1" min="5" max="5" width="16.0"/>
    <col customWidth="1" min="6" max="6" width="18.57"/>
    <col customWidth="1" min="7" max="7" width="25.29"/>
    <col customWidth="1" min="8" max="8" width="34.14"/>
    <col customWidth="1" min="9" max="9" width="13.71"/>
    <col customWidth="1" min="10" max="10" width="27.29"/>
    <col customWidth="1" min="11" max="11" width="34.29"/>
    <col customWidth="1" min="12" max="12" width="31.43"/>
    <col customWidth="1" min="13" max="13" width="33.43"/>
    <col customWidth="1" min="14" max="14" width="13.14"/>
    <col customWidth="1" min="15" max="15" width="13.86"/>
    <col customWidth="1" min="16" max="16" width="15.0"/>
    <col customWidth="1" min="17" max="17" width="16.43"/>
    <col customWidth="1" min="18" max="18" width="22.57"/>
    <col customWidth="1" min="19" max="19" width="34.71"/>
    <col customWidth="1" min="20" max="20" width="19.0"/>
    <col customWidth="1" min="21" max="21" width="24.14"/>
    <col customWidth="1" min="22" max="22" width="23.71"/>
    <col customWidth="1" min="23" max="23" width="17.71"/>
    <col customWidth="1" min="24" max="25" width="19.0"/>
    <col customWidth="1" min="26" max="27" width="18.0"/>
    <col customWidth="1" min="28" max="28" width="17.14"/>
    <col customWidth="1" min="29" max="29" width="19.86"/>
    <col customWidth="1" min="30" max="30" width="30.0"/>
    <col customWidth="1" min="31" max="32" width="23.57"/>
    <col customWidth="1" min="33" max="33" width="20.0"/>
    <col customWidth="1" min="34" max="34" width="31.71"/>
    <col customWidth="1" min="35" max="35" width="51.0"/>
    <col customWidth="1" min="36" max="36" width="18.71"/>
    <col customWidth="1" min="37" max="38" width="31.71"/>
  </cols>
  <sheetData>
    <row r="1" ht="15.75" customHeight="1">
      <c r="A1" s="157" t="s">
        <v>1664</v>
      </c>
      <c r="B1" s="158" t="s">
        <v>906</v>
      </c>
      <c r="C1" s="158" t="s">
        <v>907</v>
      </c>
      <c r="D1" s="158" t="s">
        <v>908</v>
      </c>
      <c r="E1" s="159" t="s">
        <v>294</v>
      </c>
      <c r="F1" s="160" t="s">
        <v>1665</v>
      </c>
      <c r="G1" s="160" t="s">
        <v>1666</v>
      </c>
      <c r="H1" s="160" t="s">
        <v>1667</v>
      </c>
      <c r="I1" s="161" t="s">
        <v>1668</v>
      </c>
      <c r="J1" s="161" t="s">
        <v>1669</v>
      </c>
      <c r="K1" s="161" t="s">
        <v>297</v>
      </c>
      <c r="L1" s="162" t="s">
        <v>298</v>
      </c>
      <c r="M1" s="163" t="s">
        <v>1670</v>
      </c>
      <c r="N1" s="164" t="s">
        <v>22</v>
      </c>
      <c r="O1" s="162" t="s">
        <v>1671</v>
      </c>
      <c r="P1" s="164" t="s">
        <v>920</v>
      </c>
      <c r="Q1" s="164" t="s">
        <v>1672</v>
      </c>
      <c r="R1" s="165" t="s">
        <v>1673</v>
      </c>
      <c r="S1" s="162" t="s">
        <v>1674</v>
      </c>
      <c r="T1" s="164" t="s">
        <v>925</v>
      </c>
      <c r="U1" s="164" t="s">
        <v>926</v>
      </c>
      <c r="V1" s="164" t="s">
        <v>927</v>
      </c>
      <c r="W1" s="164" t="s">
        <v>928</v>
      </c>
      <c r="X1" s="164" t="s">
        <v>929</v>
      </c>
      <c r="Y1" s="164" t="s">
        <v>930</v>
      </c>
      <c r="Z1" s="164" t="s">
        <v>931</v>
      </c>
      <c r="AA1" s="164" t="s">
        <v>932</v>
      </c>
      <c r="AB1" s="164" t="s">
        <v>933</v>
      </c>
      <c r="AC1" s="164" t="s">
        <v>934</v>
      </c>
      <c r="AD1" s="164" t="s">
        <v>935</v>
      </c>
      <c r="AE1" s="164" t="s">
        <v>936</v>
      </c>
      <c r="AF1" s="164" t="s">
        <v>937</v>
      </c>
      <c r="AG1" s="164" t="s">
        <v>938</v>
      </c>
      <c r="AH1" s="166" t="s">
        <v>939</v>
      </c>
      <c r="AI1" s="167" t="s">
        <v>1675</v>
      </c>
      <c r="AJ1" s="167"/>
      <c r="AK1" s="167"/>
      <c r="AL1" s="167"/>
    </row>
    <row r="2" ht="15.75" hidden="1" customHeight="1">
      <c r="A2" s="5"/>
      <c r="B2" s="5" t="s">
        <v>1014</v>
      </c>
      <c r="C2" s="5" t="s">
        <v>1676</v>
      </c>
      <c r="D2" s="5" t="s">
        <v>1015</v>
      </c>
      <c r="E2" s="5" t="s">
        <v>299</v>
      </c>
      <c r="F2" s="5" t="s">
        <v>1677</v>
      </c>
      <c r="G2" s="5" t="s">
        <v>1678</v>
      </c>
      <c r="H2" s="5" t="str">
        <f t="shared" ref="H2:H174" si="1">E2&amp;"_"&amp;G2</f>
        <v>EPA-2021_US EPA Stationary Combustion of Fuels</v>
      </c>
      <c r="I2" s="5" t="s">
        <v>1679</v>
      </c>
      <c r="J2" s="5" t="str">
        <f t="shared" ref="J2:J174" si="2">N2&amp;"_"&amp;O2</f>
        <v>Fuel_Combustion</v>
      </c>
      <c r="K2" s="5" t="str">
        <f t="shared" ref="K2:K174" si="3">E2&amp;"_"&amp;I2&amp;"_"&amp;J2</f>
        <v>EPA-2021_EAT001_Fuel_Combustion</v>
      </c>
      <c r="L2" s="5" t="s">
        <v>304</v>
      </c>
      <c r="M2" s="5" t="str">
        <f t="shared" ref="M2:M174" si="4">E2&amp;"_"&amp;L2</f>
        <v>EPA-2021_Stationary Combustion of Fuel</v>
      </c>
      <c r="N2" s="5" t="s">
        <v>948</v>
      </c>
      <c r="O2" s="5" t="s">
        <v>1680</v>
      </c>
      <c r="P2" s="5" t="str">
        <f t="shared" ref="P2:P174" si="5">N2&amp;" "&amp;O2</f>
        <v>Fuel Combustion</v>
      </c>
      <c r="Q2" s="5" t="s">
        <v>959</v>
      </c>
      <c r="R2" s="5" t="str">
        <f t="shared" ref="R2:R174" si="6">Q2&amp;" ("&amp;P2&amp;")"</f>
        <v>Fuel Quantity (Fuel Combustion)</v>
      </c>
      <c r="S2" s="5" t="s">
        <v>1681</v>
      </c>
      <c r="T2" s="5" t="s">
        <v>962</v>
      </c>
      <c r="U2" s="5" t="s">
        <v>1682</v>
      </c>
      <c r="V2" s="168" t="s">
        <v>948</v>
      </c>
      <c r="W2" s="5"/>
      <c r="X2" s="5"/>
      <c r="Y2" s="5"/>
      <c r="Z2" s="5"/>
      <c r="AA2" s="5"/>
      <c r="AB2" s="5"/>
      <c r="AC2" s="5" t="s">
        <v>964</v>
      </c>
      <c r="AD2" s="5" t="s">
        <v>965</v>
      </c>
      <c r="AE2" s="5" t="s">
        <v>1683</v>
      </c>
      <c r="AF2" s="5" t="s">
        <v>1684</v>
      </c>
      <c r="AG2" s="169"/>
      <c r="AH2" s="170"/>
      <c r="AI2" s="171"/>
      <c r="AJ2" s="171"/>
      <c r="AK2" s="171"/>
      <c r="AL2" s="171"/>
    </row>
    <row r="3" ht="15.75" hidden="1" customHeight="1">
      <c r="A3" s="5"/>
      <c r="B3" s="5" t="s">
        <v>1685</v>
      </c>
      <c r="C3" s="172">
        <v>45087.0</v>
      </c>
      <c r="D3" s="5" t="s">
        <v>1015</v>
      </c>
      <c r="E3" s="5" t="s">
        <v>299</v>
      </c>
      <c r="F3" s="5" t="s">
        <v>1677</v>
      </c>
      <c r="G3" s="5" t="s">
        <v>306</v>
      </c>
      <c r="H3" s="5" t="str">
        <f t="shared" si="1"/>
        <v>EPA-2021_US EPA Mobile Combustion for On-Road Vehicles</v>
      </c>
      <c r="I3" s="5" t="s">
        <v>1686</v>
      </c>
      <c r="J3" s="5" t="str">
        <f t="shared" si="2"/>
        <v>Fuel_Combustion</v>
      </c>
      <c r="K3" s="5" t="str">
        <f t="shared" si="3"/>
        <v>EPA-2021_EAT002_Fuel_Combustion</v>
      </c>
      <c r="L3" s="5" t="s">
        <v>1687</v>
      </c>
      <c r="M3" s="5" t="str">
        <f t="shared" si="4"/>
        <v>EPA-2021_Fuel Combustion for On-Road Vehicles - CO2</v>
      </c>
      <c r="N3" s="5" t="s">
        <v>948</v>
      </c>
      <c r="O3" s="5" t="s">
        <v>1680</v>
      </c>
      <c r="P3" s="5" t="str">
        <f t="shared" si="5"/>
        <v>Fuel Combustion</v>
      </c>
      <c r="Q3" s="5" t="s">
        <v>959</v>
      </c>
      <c r="R3" s="5" t="str">
        <f t="shared" si="6"/>
        <v>Fuel Quantity (Fuel Combustion)</v>
      </c>
      <c r="S3" s="5" t="s">
        <v>1688</v>
      </c>
      <c r="T3" s="5" t="s">
        <v>962</v>
      </c>
      <c r="U3" s="5" t="s">
        <v>1689</v>
      </c>
      <c r="V3" s="5"/>
      <c r="W3" s="5"/>
      <c r="X3" s="5"/>
      <c r="Y3" s="5"/>
      <c r="Z3" s="5"/>
      <c r="AA3" s="5"/>
      <c r="AB3" s="5"/>
      <c r="AC3" s="5" t="s">
        <v>964</v>
      </c>
      <c r="AD3" s="5" t="s">
        <v>965</v>
      </c>
      <c r="AE3" s="5" t="s">
        <v>1683</v>
      </c>
      <c r="AF3" s="5" t="s">
        <v>1690</v>
      </c>
      <c r="AG3" s="169"/>
      <c r="AH3" s="170"/>
      <c r="AI3" s="171"/>
      <c r="AJ3" s="171"/>
      <c r="AK3" s="171"/>
      <c r="AL3" s="171"/>
    </row>
    <row r="4" ht="15.75" hidden="1" customHeight="1">
      <c r="A4" s="5"/>
      <c r="B4" s="5" t="s">
        <v>1685</v>
      </c>
      <c r="C4" s="172">
        <v>45087.0</v>
      </c>
      <c r="D4" s="5" t="s">
        <v>1015</v>
      </c>
      <c r="E4" s="5" t="s">
        <v>299</v>
      </c>
      <c r="F4" s="5" t="s">
        <v>1677</v>
      </c>
      <c r="G4" s="5" t="s">
        <v>306</v>
      </c>
      <c r="H4" s="5" t="str">
        <f t="shared" si="1"/>
        <v>EPA-2021_US EPA Mobile Combustion for On-Road Vehicles</v>
      </c>
      <c r="I4" s="5" t="s">
        <v>1691</v>
      </c>
      <c r="J4" s="5" t="str">
        <f t="shared" si="2"/>
        <v>Vehicle_Run</v>
      </c>
      <c r="K4" s="5" t="str">
        <f t="shared" si="3"/>
        <v>EPA-2021_EAT003_Vehicle_Run</v>
      </c>
      <c r="L4" s="5" t="s">
        <v>1692</v>
      </c>
      <c r="M4" s="5" t="str">
        <f t="shared" si="4"/>
        <v>EPA-2021_Distance Run by On-Road Vehicles - CH4 &amp; N2O</v>
      </c>
      <c r="N4" s="5" t="s">
        <v>148</v>
      </c>
      <c r="O4" s="5" t="s">
        <v>1013</v>
      </c>
      <c r="P4" s="5" t="str">
        <f t="shared" si="5"/>
        <v>Vehicle Run</v>
      </c>
      <c r="Q4" s="5" t="s">
        <v>1693</v>
      </c>
      <c r="R4" s="5" t="str">
        <f t="shared" si="6"/>
        <v>Distrance Travelled (Vehicle Run)</v>
      </c>
      <c r="S4" s="5" t="s">
        <v>1694</v>
      </c>
      <c r="T4" s="5" t="s">
        <v>974</v>
      </c>
      <c r="U4" s="5" t="s">
        <v>1695</v>
      </c>
      <c r="V4" s="5"/>
      <c r="W4" s="5" t="s">
        <v>962</v>
      </c>
      <c r="X4" s="5" t="s">
        <v>1689</v>
      </c>
      <c r="Y4" s="5"/>
      <c r="Z4" s="5" t="s">
        <v>1024</v>
      </c>
      <c r="AA4" s="5" t="s">
        <v>1696</v>
      </c>
      <c r="AB4" s="5"/>
      <c r="AC4" s="5" t="s">
        <v>1026</v>
      </c>
      <c r="AD4" s="169" t="s">
        <v>1027</v>
      </c>
      <c r="AE4" s="5"/>
      <c r="AF4" s="5"/>
      <c r="AG4" s="169"/>
      <c r="AH4" s="170"/>
      <c r="AI4" s="171"/>
      <c r="AJ4" s="171"/>
      <c r="AK4" s="171"/>
      <c r="AL4" s="171"/>
    </row>
    <row r="5" ht="15.75" hidden="1" customHeight="1">
      <c r="A5" s="5"/>
      <c r="B5" s="5" t="s">
        <v>1685</v>
      </c>
      <c r="C5" s="172">
        <v>45087.0</v>
      </c>
      <c r="D5" s="5" t="s">
        <v>1015</v>
      </c>
      <c r="E5" s="5" t="s">
        <v>299</v>
      </c>
      <c r="F5" s="5" t="s">
        <v>1677</v>
      </c>
      <c r="G5" s="5" t="s">
        <v>313</v>
      </c>
      <c r="H5" s="5" t="str">
        <f t="shared" si="1"/>
        <v>EPA-2021_US EPA Mobile Combustion for Non-Road Vehicles</v>
      </c>
      <c r="I5" s="5" t="s">
        <v>1697</v>
      </c>
      <c r="J5" s="5" t="str">
        <f t="shared" si="2"/>
        <v>Fuel_Combustion</v>
      </c>
      <c r="K5" s="5" t="str">
        <f t="shared" si="3"/>
        <v>EPA-2021_EAT004_Fuel_Combustion</v>
      </c>
      <c r="L5" s="5" t="s">
        <v>1698</v>
      </c>
      <c r="M5" s="5" t="str">
        <f t="shared" si="4"/>
        <v>EPA-2021_Fuel Combustion for Non-Road Vehicles - CO2</v>
      </c>
      <c r="N5" s="5" t="s">
        <v>948</v>
      </c>
      <c r="O5" s="5" t="s">
        <v>1680</v>
      </c>
      <c r="P5" s="5" t="str">
        <f t="shared" si="5"/>
        <v>Fuel Combustion</v>
      </c>
      <c r="Q5" s="5" t="s">
        <v>959</v>
      </c>
      <c r="R5" s="5" t="str">
        <f t="shared" si="6"/>
        <v>Fuel Quantity (Fuel Combustion)</v>
      </c>
      <c r="S5" s="5" t="s">
        <v>1688</v>
      </c>
      <c r="T5" s="5" t="s">
        <v>962</v>
      </c>
      <c r="U5" s="5" t="s">
        <v>1699</v>
      </c>
      <c r="V5" s="5"/>
      <c r="W5" s="5"/>
      <c r="X5" s="5"/>
      <c r="Y5" s="5"/>
      <c r="Z5" s="5"/>
      <c r="AA5" s="5"/>
      <c r="AB5" s="5"/>
      <c r="AC5" s="5" t="s">
        <v>964</v>
      </c>
      <c r="AD5" s="5" t="s">
        <v>965</v>
      </c>
      <c r="AE5" s="5" t="s">
        <v>1683</v>
      </c>
      <c r="AF5" s="5" t="s">
        <v>1700</v>
      </c>
      <c r="AG5" s="169"/>
      <c r="AH5" s="170"/>
      <c r="AI5" s="171"/>
      <c r="AJ5" s="171"/>
      <c r="AK5" s="171"/>
      <c r="AL5" s="171"/>
    </row>
    <row r="6" ht="15.75" hidden="1" customHeight="1">
      <c r="A6" s="5"/>
      <c r="B6" s="5" t="s">
        <v>1685</v>
      </c>
      <c r="C6" s="172">
        <v>45087.0</v>
      </c>
      <c r="D6" s="5" t="s">
        <v>1015</v>
      </c>
      <c r="E6" s="5" t="s">
        <v>299</v>
      </c>
      <c r="F6" s="5" t="s">
        <v>1677</v>
      </c>
      <c r="G6" s="5" t="s">
        <v>313</v>
      </c>
      <c r="H6" s="5" t="str">
        <f t="shared" si="1"/>
        <v>EPA-2021_US EPA Mobile Combustion for Non-Road Vehicles</v>
      </c>
      <c r="I6" s="5" t="s">
        <v>1701</v>
      </c>
      <c r="J6" s="5" t="str">
        <f t="shared" si="2"/>
        <v>Fuel_Combustion</v>
      </c>
      <c r="K6" s="5" t="str">
        <f t="shared" si="3"/>
        <v>EPA-2021_EAT005_Fuel_Combustion</v>
      </c>
      <c r="L6" s="5" t="s">
        <v>1702</v>
      </c>
      <c r="M6" s="5" t="str">
        <f t="shared" si="4"/>
        <v>EPA-2021_Fuel Combustion for Non-Road Vehicles - CH4 &amp; N2O</v>
      </c>
      <c r="N6" s="5" t="s">
        <v>948</v>
      </c>
      <c r="O6" s="5" t="s">
        <v>1680</v>
      </c>
      <c r="P6" s="5" t="str">
        <f t="shared" si="5"/>
        <v>Fuel Combustion</v>
      </c>
      <c r="Q6" s="5" t="s">
        <v>959</v>
      </c>
      <c r="R6" s="5" t="str">
        <f t="shared" si="6"/>
        <v>Fuel Quantity (Fuel Combustion)</v>
      </c>
      <c r="S6" s="5" t="s">
        <v>1703</v>
      </c>
      <c r="T6" s="5" t="s">
        <v>962</v>
      </c>
      <c r="U6" s="5" t="s">
        <v>1699</v>
      </c>
      <c r="V6" s="5"/>
      <c r="W6" s="5" t="s">
        <v>974</v>
      </c>
      <c r="X6" s="5" t="s">
        <v>1704</v>
      </c>
      <c r="Y6" s="5"/>
      <c r="Z6" s="5"/>
      <c r="AA6" s="5"/>
      <c r="AB6" s="5"/>
      <c r="AC6" s="5" t="s">
        <v>964</v>
      </c>
      <c r="AD6" s="5" t="s">
        <v>965</v>
      </c>
      <c r="AE6" s="5" t="s">
        <v>1683</v>
      </c>
      <c r="AF6" s="5" t="s">
        <v>1700</v>
      </c>
      <c r="AG6" s="169"/>
      <c r="AH6" s="170"/>
      <c r="AI6" s="171"/>
      <c r="AJ6" s="171"/>
      <c r="AK6" s="171"/>
      <c r="AL6" s="171"/>
    </row>
    <row r="7" ht="15.75" hidden="1" customHeight="1">
      <c r="A7" s="5"/>
      <c r="B7" s="5" t="s">
        <v>1685</v>
      </c>
      <c r="C7" s="172">
        <v>45087.0</v>
      </c>
      <c r="D7" s="5" t="s">
        <v>1015</v>
      </c>
      <c r="E7" s="5" t="s">
        <v>299</v>
      </c>
      <c r="F7" s="5" t="s">
        <v>1677</v>
      </c>
      <c r="G7" s="5" t="s">
        <v>320</v>
      </c>
      <c r="H7" s="5" t="str">
        <f t="shared" si="1"/>
        <v>EPA-2021_US EPA Purchased Electricity by eGRID Subregions_Location-Based Method</v>
      </c>
      <c r="I7" s="5" t="s">
        <v>1705</v>
      </c>
      <c r="J7" s="5" t="str">
        <f t="shared" si="2"/>
        <v>Electricity_Purchase and Consumption</v>
      </c>
      <c r="K7" s="5" t="str">
        <f t="shared" si="3"/>
        <v>EPA-2021_EAT006_Electricity_Purchase and Consumption</v>
      </c>
      <c r="L7" s="5" t="s">
        <v>322</v>
      </c>
      <c r="M7" s="5" t="str">
        <f t="shared" si="4"/>
        <v>EPA-2021_Electricity Purchased and Consumed grouped by US eGRID Subregions</v>
      </c>
      <c r="N7" s="5" t="s">
        <v>133</v>
      </c>
      <c r="O7" s="5" t="s">
        <v>1706</v>
      </c>
      <c r="P7" s="5" t="str">
        <f t="shared" si="5"/>
        <v>Electricity Purchase and Consumption</v>
      </c>
      <c r="Q7" s="5" t="s">
        <v>1108</v>
      </c>
      <c r="R7" s="5" t="str">
        <f t="shared" si="6"/>
        <v>Electricity Quantity (Electricity Purchase and Consumption)</v>
      </c>
      <c r="S7" s="5" t="s">
        <v>1707</v>
      </c>
      <c r="T7" s="5" t="s">
        <v>1708</v>
      </c>
      <c r="U7" s="5" t="s">
        <v>1709</v>
      </c>
      <c r="V7" s="5"/>
      <c r="W7" s="5"/>
      <c r="X7" s="5"/>
      <c r="Y7" s="5"/>
      <c r="Z7" s="5"/>
      <c r="AA7" s="5"/>
      <c r="AB7" s="5"/>
      <c r="AC7" s="5" t="s">
        <v>1116</v>
      </c>
      <c r="AD7" s="5" t="s">
        <v>1117</v>
      </c>
      <c r="AE7" s="5"/>
      <c r="AF7" s="5"/>
      <c r="AG7" s="169"/>
      <c r="AH7" s="170"/>
      <c r="AI7" s="171"/>
      <c r="AJ7" s="171"/>
      <c r="AK7" s="171"/>
      <c r="AL7" s="171"/>
    </row>
    <row r="8" ht="15.75" hidden="1" customHeight="1">
      <c r="A8" s="5"/>
      <c r="B8" s="5" t="s">
        <v>1685</v>
      </c>
      <c r="C8" s="172">
        <v>45087.0</v>
      </c>
      <c r="D8" s="5" t="s">
        <v>1015</v>
      </c>
      <c r="E8" s="5" t="s">
        <v>299</v>
      </c>
      <c r="F8" s="5" t="s">
        <v>1677</v>
      </c>
      <c r="G8" s="5" t="s">
        <v>324</v>
      </c>
      <c r="H8" s="5" t="str">
        <f t="shared" si="1"/>
        <v>EPA-2021_US EPA Purchased Steam and Heat</v>
      </c>
      <c r="I8" s="5" t="s">
        <v>1710</v>
      </c>
      <c r="J8" s="5" t="str">
        <f t="shared" si="2"/>
        <v>Steam or Heat_Purchase and Consumption</v>
      </c>
      <c r="K8" s="5" t="str">
        <f t="shared" si="3"/>
        <v>EPA-2021_EAT007_Steam or Heat_Purchase and Consumption</v>
      </c>
      <c r="L8" s="5" t="s">
        <v>326</v>
      </c>
      <c r="M8" s="5" t="str">
        <f t="shared" si="4"/>
        <v>EPA-2021_Steam or Heat Purchased and Consumed</v>
      </c>
      <c r="N8" s="5" t="s">
        <v>1146</v>
      </c>
      <c r="O8" s="5" t="s">
        <v>1706</v>
      </c>
      <c r="P8" s="5" t="str">
        <f t="shared" si="5"/>
        <v>Steam or Heat Purchase and Consumption</v>
      </c>
      <c r="Q8" s="5" t="s">
        <v>1711</v>
      </c>
      <c r="R8" s="5" t="str">
        <f t="shared" si="6"/>
        <v>Steam or heat Quantity (Steam or Heat Purchase and Consumption)</v>
      </c>
      <c r="S8" s="5" t="s">
        <v>1712</v>
      </c>
      <c r="T8" s="5"/>
      <c r="U8" s="5"/>
      <c r="V8" s="5"/>
      <c r="W8" s="5"/>
      <c r="X8" s="5"/>
      <c r="Y8" s="5"/>
      <c r="Z8" s="5"/>
      <c r="AA8" s="5"/>
      <c r="AB8" s="5"/>
      <c r="AC8" s="5" t="s">
        <v>1157</v>
      </c>
      <c r="AD8" s="5" t="s">
        <v>1117</v>
      </c>
      <c r="AE8" s="5"/>
      <c r="AF8" s="5"/>
      <c r="AG8" s="169"/>
      <c r="AH8" s="170"/>
      <c r="AI8" s="171"/>
      <c r="AJ8" s="171"/>
      <c r="AK8" s="171"/>
      <c r="AL8" s="171"/>
    </row>
    <row r="9" ht="15.75" hidden="1" customHeight="1">
      <c r="A9" s="5"/>
      <c r="B9" s="5" t="s">
        <v>1685</v>
      </c>
      <c r="C9" s="172">
        <v>45087.0</v>
      </c>
      <c r="D9" s="5" t="s">
        <v>1015</v>
      </c>
      <c r="E9" s="5" t="s">
        <v>299</v>
      </c>
      <c r="F9" s="5" t="s">
        <v>1677</v>
      </c>
      <c r="G9" s="7" t="s">
        <v>1713</v>
      </c>
      <c r="H9" s="5" t="str">
        <f t="shared" si="1"/>
        <v>EPA-2021_US EPA Goods Transport Using Non-Shared On-Road Vehicles with Distance Data (Scope 3)</v>
      </c>
      <c r="I9" s="5" t="s">
        <v>1714</v>
      </c>
      <c r="J9" s="5" t="str">
        <f t="shared" si="2"/>
        <v>Goods_Transport</v>
      </c>
      <c r="K9" s="5" t="str">
        <f t="shared" si="3"/>
        <v>EPA-2021_EAT008_Goods_Transport</v>
      </c>
      <c r="L9" s="7" t="s">
        <v>1715</v>
      </c>
      <c r="M9" s="5" t="str">
        <f t="shared" si="4"/>
        <v>EPA-2021_Total Distance Covered by Goods Transport Vehicles</v>
      </c>
      <c r="N9" s="5" t="s">
        <v>1175</v>
      </c>
      <c r="O9" s="5" t="s">
        <v>146</v>
      </c>
      <c r="P9" s="5" t="str">
        <f t="shared" si="5"/>
        <v>Goods Transport</v>
      </c>
      <c r="Q9" s="5" t="s">
        <v>1184</v>
      </c>
      <c r="R9" s="5" t="str">
        <f t="shared" si="6"/>
        <v>Distance Transported (Goods Transport)</v>
      </c>
      <c r="S9" s="5" t="s">
        <v>1716</v>
      </c>
      <c r="T9" s="5" t="s">
        <v>974</v>
      </c>
      <c r="U9" s="5" t="s">
        <v>1187</v>
      </c>
      <c r="V9" s="5"/>
      <c r="W9" s="5"/>
      <c r="X9" s="5"/>
      <c r="Y9" s="5"/>
      <c r="Z9" s="5"/>
      <c r="AA9" s="5"/>
      <c r="AB9" s="5"/>
      <c r="AC9" s="5" t="s">
        <v>1176</v>
      </c>
      <c r="AD9" s="5" t="s">
        <v>1717</v>
      </c>
      <c r="AE9" s="5" t="s">
        <v>1178</v>
      </c>
      <c r="AF9" s="5" t="s">
        <v>1179</v>
      </c>
      <c r="AG9" s="5" t="s">
        <v>1189</v>
      </c>
      <c r="AH9" s="173" t="s">
        <v>1190</v>
      </c>
      <c r="AI9" s="171"/>
      <c r="AJ9" s="171"/>
      <c r="AK9" s="171"/>
      <c r="AL9" s="171"/>
    </row>
    <row r="10" ht="15.75" customHeight="1">
      <c r="A10" s="5"/>
      <c r="B10" s="5" t="s">
        <v>1685</v>
      </c>
      <c r="C10" s="172">
        <v>45087.0</v>
      </c>
      <c r="D10" s="5" t="s">
        <v>1015</v>
      </c>
      <c r="E10" s="5" t="s">
        <v>299</v>
      </c>
      <c r="F10" s="5" t="s">
        <v>1677</v>
      </c>
      <c r="G10" s="7" t="s">
        <v>1718</v>
      </c>
      <c r="H10" s="5" t="str">
        <f t="shared" si="1"/>
        <v>EPA-2021_US EPA Goods Transport with Weight times Distance Data (Scope 3)</v>
      </c>
      <c r="I10" s="5" t="s">
        <v>1719</v>
      </c>
      <c r="J10" s="5" t="str">
        <f t="shared" si="2"/>
        <v>Goods_Transport</v>
      </c>
      <c r="K10" s="5" t="str">
        <f t="shared" si="3"/>
        <v>EPA-2021_EAT009_Goods_Transport</v>
      </c>
      <c r="L10" s="7" t="s">
        <v>1720</v>
      </c>
      <c r="M10" s="5" t="str">
        <f t="shared" si="4"/>
        <v>EPA-2021_Total Weight times Distance of Goods Transport</v>
      </c>
      <c r="N10" s="5" t="s">
        <v>1175</v>
      </c>
      <c r="O10" s="5" t="s">
        <v>146</v>
      </c>
      <c r="P10" s="5" t="str">
        <f t="shared" si="5"/>
        <v>Goods Transport</v>
      </c>
      <c r="Q10" s="5" t="s">
        <v>1194</v>
      </c>
      <c r="R10" s="5" t="str">
        <f t="shared" si="6"/>
        <v>Weight times Distance (Goods Transport)</v>
      </c>
      <c r="S10" s="5" t="s">
        <v>1721</v>
      </c>
      <c r="T10" s="5" t="s">
        <v>974</v>
      </c>
      <c r="U10" s="5" t="s">
        <v>1187</v>
      </c>
      <c r="V10" s="5"/>
      <c r="W10" s="5"/>
      <c r="X10" s="5"/>
      <c r="Y10" s="5"/>
      <c r="Z10" s="5"/>
      <c r="AA10" s="5"/>
      <c r="AB10" s="5"/>
      <c r="AC10" s="5" t="s">
        <v>1176</v>
      </c>
      <c r="AD10" s="5" t="s">
        <v>1717</v>
      </c>
      <c r="AE10" s="5" t="s">
        <v>1178</v>
      </c>
      <c r="AF10" s="5" t="s">
        <v>1179</v>
      </c>
      <c r="AG10" s="169"/>
      <c r="AH10" s="170"/>
      <c r="AI10" s="171"/>
      <c r="AJ10" s="171"/>
      <c r="AK10" s="171"/>
      <c r="AL10" s="171"/>
    </row>
    <row r="11" ht="15.75" hidden="1" customHeight="1">
      <c r="A11" s="5"/>
      <c r="B11" s="5" t="s">
        <v>1685</v>
      </c>
      <c r="C11" s="172">
        <v>45087.0</v>
      </c>
      <c r="D11" s="5" t="s">
        <v>1015</v>
      </c>
      <c r="E11" s="5" t="s">
        <v>299</v>
      </c>
      <c r="F11" s="5" t="s">
        <v>1677</v>
      </c>
      <c r="G11" s="5" t="s">
        <v>1722</v>
      </c>
      <c r="H11" s="5" t="str">
        <f t="shared" si="1"/>
        <v>EPA-2021_US EPA Wasted Generated in Operations and End-of-Life Treatment of Solid Products (Scope 3)</v>
      </c>
      <c r="I11" s="5" t="s">
        <v>1723</v>
      </c>
      <c r="J11" s="5" t="str">
        <f t="shared" si="2"/>
        <v>Waste_Disposal</v>
      </c>
      <c r="K11" s="5" t="str">
        <f t="shared" si="3"/>
        <v>EPA-2021_EAT010_Waste_Disposal</v>
      </c>
      <c r="L11" s="5" t="s">
        <v>1724</v>
      </c>
      <c r="M11" s="5" t="str">
        <f t="shared" si="4"/>
        <v>EPA-2021_Waste Disposal by a Third Party Waste Management Service Provider</v>
      </c>
      <c r="N11" s="5" t="s">
        <v>149</v>
      </c>
      <c r="O11" s="5" t="s">
        <v>1231</v>
      </c>
      <c r="P11" s="5" t="str">
        <f t="shared" si="5"/>
        <v>Waste Disposal</v>
      </c>
      <c r="Q11" s="5" t="s">
        <v>1240</v>
      </c>
      <c r="R11" s="5" t="str">
        <f t="shared" si="6"/>
        <v>Weight of Waste (Waste Disposal)</v>
      </c>
      <c r="S11" s="5" t="s">
        <v>1725</v>
      </c>
      <c r="T11" s="5" t="s">
        <v>1243</v>
      </c>
      <c r="U11" s="5" t="s">
        <v>1244</v>
      </c>
      <c r="V11" s="168" t="s">
        <v>149</v>
      </c>
      <c r="W11" s="5" t="s">
        <v>1245</v>
      </c>
      <c r="X11" s="5" t="s">
        <v>1246</v>
      </c>
      <c r="Y11" s="5"/>
      <c r="Z11" s="5"/>
      <c r="AA11" s="5"/>
      <c r="AB11" s="5"/>
      <c r="AC11" s="5" t="s">
        <v>1248</v>
      </c>
      <c r="AD11" s="5" t="s">
        <v>1249</v>
      </c>
      <c r="AE11" s="5"/>
      <c r="AF11" s="5"/>
      <c r="AG11" s="169"/>
      <c r="AH11" s="170"/>
      <c r="AI11" s="171"/>
      <c r="AJ11" s="171"/>
      <c r="AK11" s="171"/>
      <c r="AL11" s="171"/>
    </row>
    <row r="12" ht="15.75" hidden="1" customHeight="1">
      <c r="A12" s="5"/>
      <c r="B12" s="5" t="s">
        <v>1685</v>
      </c>
      <c r="C12" s="172">
        <v>45087.0</v>
      </c>
      <c r="D12" s="5" t="s">
        <v>1015</v>
      </c>
      <c r="E12" s="5" t="s">
        <v>299</v>
      </c>
      <c r="F12" s="5" t="s">
        <v>1677</v>
      </c>
      <c r="G12" s="5" t="s">
        <v>1726</v>
      </c>
      <c r="H12" s="5" t="str">
        <f t="shared" si="1"/>
        <v>EPA-2021_US EPA Business Travel and Employee Commute in Non-Shared Vehicles (Scope 3)</v>
      </c>
      <c r="I12" s="5" t="s">
        <v>1727</v>
      </c>
      <c r="J12" s="5" t="str">
        <f t="shared" si="2"/>
        <v>Employee_Travel or Commute</v>
      </c>
      <c r="K12" s="5" t="str">
        <f t="shared" si="3"/>
        <v>EPA-2021_EAT011_Employee_Travel or Commute</v>
      </c>
      <c r="L12" s="5" t="s">
        <v>338</v>
      </c>
      <c r="M12" s="5" t="str">
        <f t="shared" si="4"/>
        <v>EPA-2021_Distance Travelled or Commuted by Employee in Private Vehicles</v>
      </c>
      <c r="N12" s="5" t="s">
        <v>1271</v>
      </c>
      <c r="O12" s="5" t="s">
        <v>1728</v>
      </c>
      <c r="P12" s="5" t="str">
        <f t="shared" si="5"/>
        <v>Employee Travel or Commute</v>
      </c>
      <c r="Q12" s="5" t="s">
        <v>1020</v>
      </c>
      <c r="R12" s="5" t="str">
        <f t="shared" si="6"/>
        <v>Distance Travelled (Employee Travel or Commute)</v>
      </c>
      <c r="S12" s="5" t="s">
        <v>1729</v>
      </c>
      <c r="T12" s="5" t="s">
        <v>974</v>
      </c>
      <c r="U12" s="5" t="s">
        <v>1730</v>
      </c>
      <c r="V12" s="5"/>
      <c r="W12" s="5"/>
      <c r="X12" s="5"/>
      <c r="Y12" s="5"/>
      <c r="Z12" s="5"/>
      <c r="AA12" s="5"/>
      <c r="AB12" s="5"/>
      <c r="AC12" s="5" t="s">
        <v>1278</v>
      </c>
      <c r="AD12" s="5" t="s">
        <v>1279</v>
      </c>
      <c r="AE12" s="5" t="s">
        <v>1280</v>
      </c>
      <c r="AF12" s="5" t="s">
        <v>1281</v>
      </c>
      <c r="AG12" s="169"/>
      <c r="AH12" s="170"/>
      <c r="AI12" s="171"/>
      <c r="AJ12" s="171"/>
      <c r="AK12" s="171"/>
      <c r="AL12" s="171"/>
    </row>
    <row r="13" ht="15.75" hidden="1" customHeight="1">
      <c r="A13" s="5"/>
      <c r="B13" s="5" t="s">
        <v>1685</v>
      </c>
      <c r="C13" s="172">
        <v>45087.0</v>
      </c>
      <c r="D13" s="5" t="s">
        <v>1015</v>
      </c>
      <c r="E13" s="5" t="s">
        <v>299</v>
      </c>
      <c r="F13" s="5" t="s">
        <v>1677</v>
      </c>
      <c r="G13" s="5" t="s">
        <v>1731</v>
      </c>
      <c r="H13" s="5" t="str">
        <f t="shared" si="1"/>
        <v>EPA-2021_US EPA Business Travel and Employee Commute in Shared Transport (Scope 3)</v>
      </c>
      <c r="I13" s="5" t="s">
        <v>1732</v>
      </c>
      <c r="J13" s="5" t="str">
        <f t="shared" si="2"/>
        <v>Employee_Travel or Commute</v>
      </c>
      <c r="K13" s="5" t="str">
        <f t="shared" si="3"/>
        <v>EPA-2021_EAT012_Employee_Travel or Commute</v>
      </c>
      <c r="L13" s="5" t="s">
        <v>341</v>
      </c>
      <c r="M13" s="5" t="str">
        <f t="shared" si="4"/>
        <v>EPA-2021_Passenger-Miles Travelled or Commuted by Employee in Shared Transport</v>
      </c>
      <c r="N13" s="5" t="s">
        <v>1271</v>
      </c>
      <c r="O13" s="5" t="s">
        <v>1728</v>
      </c>
      <c r="P13" s="5" t="str">
        <f t="shared" si="5"/>
        <v>Employee Travel or Commute</v>
      </c>
      <c r="Q13" s="5" t="s">
        <v>1733</v>
      </c>
      <c r="R13" s="5" t="str">
        <f t="shared" si="6"/>
        <v>Number of Passenger times Distance (Employee Travel or Commute)</v>
      </c>
      <c r="S13" s="5" t="s">
        <v>1734</v>
      </c>
      <c r="T13" s="5" t="s">
        <v>974</v>
      </c>
      <c r="U13" s="5" t="s">
        <v>1730</v>
      </c>
      <c r="V13" s="5"/>
      <c r="W13" s="5"/>
      <c r="X13" s="5"/>
      <c r="Y13" s="5"/>
      <c r="Z13" s="5"/>
      <c r="AA13" s="5"/>
      <c r="AB13" s="5"/>
      <c r="AC13" s="5" t="s">
        <v>1278</v>
      </c>
      <c r="AD13" s="5" t="s">
        <v>1279</v>
      </c>
      <c r="AE13" s="5"/>
      <c r="AF13" s="5"/>
      <c r="AG13" s="169"/>
      <c r="AH13" s="170"/>
      <c r="AI13" s="171"/>
      <c r="AJ13" s="171"/>
      <c r="AK13" s="171"/>
      <c r="AL13" s="171"/>
    </row>
    <row r="14" ht="15.75" hidden="1" customHeight="1">
      <c r="A14" s="5"/>
      <c r="B14" s="5" t="s">
        <v>1685</v>
      </c>
      <c r="C14" s="172">
        <v>45087.0</v>
      </c>
      <c r="D14" s="5" t="s">
        <v>1015</v>
      </c>
      <c r="E14" s="5" t="s">
        <v>299</v>
      </c>
      <c r="F14" s="5" t="s">
        <v>1677</v>
      </c>
      <c r="G14" s="5" t="s">
        <v>342</v>
      </c>
      <c r="H14" s="5" t="str">
        <f t="shared" si="1"/>
        <v>EPA-2021_US EPA Fugitive Emissions of Refrigerants</v>
      </c>
      <c r="I14" s="5" t="s">
        <v>1735</v>
      </c>
      <c r="J14" s="5" t="str">
        <f t="shared" si="2"/>
        <v>Refrigerant_Leak</v>
      </c>
      <c r="K14" s="5" t="str">
        <f t="shared" si="3"/>
        <v>EPA-2021_EAT013_Refrigerant_Leak</v>
      </c>
      <c r="L14" s="5" t="s">
        <v>1736</v>
      </c>
      <c r="M14" s="5" t="str">
        <f t="shared" si="4"/>
        <v>EPA-2021_Refrigerants Leaked by the Operating Company</v>
      </c>
      <c r="N14" s="5" t="s">
        <v>1065</v>
      </c>
      <c r="O14" s="5" t="s">
        <v>1737</v>
      </c>
      <c r="P14" s="5" t="str">
        <f t="shared" si="5"/>
        <v>Refrigerant Leak</v>
      </c>
      <c r="Q14" s="5" t="s">
        <v>1073</v>
      </c>
      <c r="R14" s="5" t="str">
        <f t="shared" si="6"/>
        <v>Refrigerant Quantity (Refrigerant Leak)</v>
      </c>
      <c r="S14" s="5"/>
      <c r="T14" s="5" t="s">
        <v>1076</v>
      </c>
      <c r="U14" s="5" t="s">
        <v>1738</v>
      </c>
      <c r="V14" s="168" t="s">
        <v>144</v>
      </c>
      <c r="W14" s="5"/>
      <c r="X14" s="5"/>
      <c r="Y14" s="5"/>
      <c r="Z14" s="5"/>
      <c r="AA14" s="5"/>
      <c r="AB14" s="5"/>
      <c r="AC14" s="5"/>
      <c r="AD14" s="5"/>
      <c r="AE14" s="5"/>
      <c r="AF14" s="5"/>
      <c r="AG14" s="169"/>
      <c r="AH14" s="170"/>
      <c r="AI14" s="171"/>
      <c r="AJ14" s="171"/>
      <c r="AK14" s="171"/>
      <c r="AL14" s="171"/>
    </row>
    <row r="15" ht="15.75" hidden="1" customHeight="1">
      <c r="A15" s="174"/>
      <c r="B15" s="174" t="s">
        <v>950</v>
      </c>
      <c r="C15" s="174" t="s">
        <v>1676</v>
      </c>
      <c r="D15" s="174" t="s">
        <v>1015</v>
      </c>
      <c r="E15" s="174" t="s">
        <v>345</v>
      </c>
      <c r="F15" s="174" t="s">
        <v>1739</v>
      </c>
      <c r="G15" s="174" t="s">
        <v>1678</v>
      </c>
      <c r="H15" s="5" t="str">
        <f t="shared" si="1"/>
        <v>EPA-2022_US EPA Stationary Combustion of Fuels</v>
      </c>
      <c r="I15" s="5" t="s">
        <v>1679</v>
      </c>
      <c r="J15" s="5" t="str">
        <f t="shared" si="2"/>
        <v>Fuel_Combustion</v>
      </c>
      <c r="K15" s="5" t="str">
        <f t="shared" si="3"/>
        <v>EPA-2022_EAT001_Fuel_Combustion</v>
      </c>
      <c r="L15" s="174" t="s">
        <v>304</v>
      </c>
      <c r="M15" s="5" t="str">
        <f t="shared" si="4"/>
        <v>EPA-2022_Stationary Combustion of Fuel</v>
      </c>
      <c r="N15" s="174" t="s">
        <v>948</v>
      </c>
      <c r="O15" s="174" t="s">
        <v>1680</v>
      </c>
      <c r="P15" s="5" t="str">
        <f t="shared" si="5"/>
        <v>Fuel Combustion</v>
      </c>
      <c r="Q15" s="174" t="s">
        <v>959</v>
      </c>
      <c r="R15" s="5" t="str">
        <f t="shared" si="6"/>
        <v>Fuel Quantity (Fuel Combustion)</v>
      </c>
      <c r="S15" s="174" t="s">
        <v>1681</v>
      </c>
      <c r="T15" s="174" t="s">
        <v>962</v>
      </c>
      <c r="U15" s="174" t="s">
        <v>1682</v>
      </c>
      <c r="V15" s="175" t="s">
        <v>948</v>
      </c>
      <c r="W15" s="174"/>
      <c r="X15" s="174"/>
      <c r="Y15" s="174"/>
      <c r="Z15" s="174"/>
      <c r="AA15" s="174"/>
      <c r="AB15" s="174"/>
      <c r="AC15" s="174" t="s">
        <v>964</v>
      </c>
      <c r="AD15" s="174" t="s">
        <v>965</v>
      </c>
      <c r="AE15" s="174" t="s">
        <v>1683</v>
      </c>
      <c r="AF15" s="174" t="s">
        <v>1684</v>
      </c>
      <c r="AG15" s="176"/>
      <c r="AH15" s="177"/>
      <c r="AI15" s="178"/>
      <c r="AJ15" s="178"/>
      <c r="AK15" s="178"/>
      <c r="AL15" s="178"/>
    </row>
    <row r="16" ht="15.75" hidden="1" customHeight="1">
      <c r="A16" s="174"/>
      <c r="B16" s="174" t="s">
        <v>950</v>
      </c>
      <c r="C16" s="174" t="s">
        <v>1676</v>
      </c>
      <c r="D16" s="174" t="s">
        <v>1015</v>
      </c>
      <c r="E16" s="174" t="s">
        <v>345</v>
      </c>
      <c r="F16" s="174" t="s">
        <v>1739</v>
      </c>
      <c r="G16" s="174" t="s">
        <v>306</v>
      </c>
      <c r="H16" s="5" t="str">
        <f t="shared" si="1"/>
        <v>EPA-2022_US EPA Mobile Combustion for On-Road Vehicles</v>
      </c>
      <c r="I16" s="5" t="s">
        <v>1686</v>
      </c>
      <c r="J16" s="5" t="str">
        <f t="shared" si="2"/>
        <v>Fuel_Combustion</v>
      </c>
      <c r="K16" s="5" t="str">
        <f t="shared" si="3"/>
        <v>EPA-2022_EAT002_Fuel_Combustion</v>
      </c>
      <c r="L16" s="174" t="s">
        <v>1687</v>
      </c>
      <c r="M16" s="5" t="str">
        <f t="shared" si="4"/>
        <v>EPA-2022_Fuel Combustion for On-Road Vehicles - CO2</v>
      </c>
      <c r="N16" s="174" t="s">
        <v>948</v>
      </c>
      <c r="O16" s="174" t="s">
        <v>1680</v>
      </c>
      <c r="P16" s="5" t="str">
        <f t="shared" si="5"/>
        <v>Fuel Combustion</v>
      </c>
      <c r="Q16" s="174" t="s">
        <v>959</v>
      </c>
      <c r="R16" s="5" t="str">
        <f t="shared" si="6"/>
        <v>Fuel Quantity (Fuel Combustion)</v>
      </c>
      <c r="S16" s="174" t="s">
        <v>1688</v>
      </c>
      <c r="T16" s="174" t="s">
        <v>962</v>
      </c>
      <c r="U16" s="174" t="s">
        <v>1689</v>
      </c>
      <c r="V16" s="174"/>
      <c r="W16" s="174"/>
      <c r="X16" s="174"/>
      <c r="Y16" s="174"/>
      <c r="Z16" s="174"/>
      <c r="AA16" s="174"/>
      <c r="AB16" s="174"/>
      <c r="AC16" s="174" t="s">
        <v>964</v>
      </c>
      <c r="AD16" s="174" t="s">
        <v>965</v>
      </c>
      <c r="AE16" s="174" t="s">
        <v>1683</v>
      </c>
      <c r="AF16" s="174" t="s">
        <v>1690</v>
      </c>
      <c r="AG16" s="176"/>
      <c r="AH16" s="177"/>
      <c r="AI16" s="178"/>
      <c r="AJ16" s="178"/>
      <c r="AK16" s="178"/>
      <c r="AL16" s="178"/>
    </row>
    <row r="17" ht="15.75" hidden="1" customHeight="1">
      <c r="A17" s="174"/>
      <c r="B17" s="174" t="s">
        <v>950</v>
      </c>
      <c r="C17" s="174" t="s">
        <v>1676</v>
      </c>
      <c r="D17" s="174" t="s">
        <v>1015</v>
      </c>
      <c r="E17" s="174" t="s">
        <v>345</v>
      </c>
      <c r="F17" s="174" t="s">
        <v>1739</v>
      </c>
      <c r="G17" s="174" t="s">
        <v>306</v>
      </c>
      <c r="H17" s="5" t="str">
        <f t="shared" si="1"/>
        <v>EPA-2022_US EPA Mobile Combustion for On-Road Vehicles</v>
      </c>
      <c r="I17" s="5" t="s">
        <v>1691</v>
      </c>
      <c r="J17" s="5" t="str">
        <f t="shared" si="2"/>
        <v>Vehicle_Run</v>
      </c>
      <c r="K17" s="5" t="str">
        <f t="shared" si="3"/>
        <v>EPA-2022_EAT003_Vehicle_Run</v>
      </c>
      <c r="L17" s="174" t="s">
        <v>1692</v>
      </c>
      <c r="M17" s="5" t="str">
        <f t="shared" si="4"/>
        <v>EPA-2022_Distance Run by On-Road Vehicles - CH4 &amp; N2O</v>
      </c>
      <c r="N17" s="174" t="s">
        <v>148</v>
      </c>
      <c r="O17" s="174" t="s">
        <v>1013</v>
      </c>
      <c r="P17" s="5" t="str">
        <f t="shared" si="5"/>
        <v>Vehicle Run</v>
      </c>
      <c r="Q17" s="174" t="s">
        <v>1693</v>
      </c>
      <c r="R17" s="5" t="str">
        <f t="shared" si="6"/>
        <v>Distrance Travelled (Vehicle Run)</v>
      </c>
      <c r="S17" s="174" t="s">
        <v>1694</v>
      </c>
      <c r="T17" s="174" t="s">
        <v>974</v>
      </c>
      <c r="U17" s="174" t="s">
        <v>1695</v>
      </c>
      <c r="V17" s="174"/>
      <c r="W17" s="174" t="s">
        <v>962</v>
      </c>
      <c r="X17" s="174" t="s">
        <v>1689</v>
      </c>
      <c r="Y17" s="174"/>
      <c r="Z17" s="174" t="s">
        <v>1024</v>
      </c>
      <c r="AA17" s="174" t="s">
        <v>1696</v>
      </c>
      <c r="AB17" s="174"/>
      <c r="AC17" s="174" t="s">
        <v>1026</v>
      </c>
      <c r="AD17" s="176" t="s">
        <v>1027</v>
      </c>
      <c r="AE17" s="174"/>
      <c r="AF17" s="174"/>
      <c r="AG17" s="176"/>
      <c r="AH17" s="177"/>
      <c r="AI17" s="178"/>
      <c r="AJ17" s="178"/>
      <c r="AK17" s="178"/>
      <c r="AL17" s="178"/>
    </row>
    <row r="18" ht="15.75" hidden="1" customHeight="1">
      <c r="A18" s="174"/>
      <c r="B18" s="174" t="s">
        <v>950</v>
      </c>
      <c r="C18" s="174" t="s">
        <v>1676</v>
      </c>
      <c r="D18" s="174" t="s">
        <v>1015</v>
      </c>
      <c r="E18" s="174" t="s">
        <v>345</v>
      </c>
      <c r="F18" s="174" t="s">
        <v>1739</v>
      </c>
      <c r="G18" s="174" t="s">
        <v>313</v>
      </c>
      <c r="H18" s="5" t="str">
        <f t="shared" si="1"/>
        <v>EPA-2022_US EPA Mobile Combustion for Non-Road Vehicles</v>
      </c>
      <c r="I18" s="5" t="s">
        <v>1697</v>
      </c>
      <c r="J18" s="5" t="str">
        <f t="shared" si="2"/>
        <v>Fuel_Combustion</v>
      </c>
      <c r="K18" s="5" t="str">
        <f t="shared" si="3"/>
        <v>EPA-2022_EAT004_Fuel_Combustion</v>
      </c>
      <c r="L18" s="174" t="s">
        <v>1698</v>
      </c>
      <c r="M18" s="5" t="str">
        <f t="shared" si="4"/>
        <v>EPA-2022_Fuel Combustion for Non-Road Vehicles - CO2</v>
      </c>
      <c r="N18" s="174" t="s">
        <v>948</v>
      </c>
      <c r="O18" s="174" t="s">
        <v>1680</v>
      </c>
      <c r="P18" s="5" t="str">
        <f t="shared" si="5"/>
        <v>Fuel Combustion</v>
      </c>
      <c r="Q18" s="174" t="s">
        <v>959</v>
      </c>
      <c r="R18" s="5" t="str">
        <f t="shared" si="6"/>
        <v>Fuel Quantity (Fuel Combustion)</v>
      </c>
      <c r="S18" s="174" t="s">
        <v>1688</v>
      </c>
      <c r="T18" s="174" t="s">
        <v>962</v>
      </c>
      <c r="U18" s="174" t="s">
        <v>1699</v>
      </c>
      <c r="V18" s="174"/>
      <c r="W18" s="174"/>
      <c r="X18" s="174"/>
      <c r="Y18" s="174"/>
      <c r="Z18" s="174"/>
      <c r="AA18" s="174"/>
      <c r="AB18" s="174"/>
      <c r="AC18" s="174" t="s">
        <v>964</v>
      </c>
      <c r="AD18" s="174" t="s">
        <v>965</v>
      </c>
      <c r="AE18" s="174" t="s">
        <v>1683</v>
      </c>
      <c r="AF18" s="174" t="s">
        <v>1700</v>
      </c>
      <c r="AG18" s="176"/>
      <c r="AH18" s="177"/>
      <c r="AI18" s="178"/>
      <c r="AJ18" s="178"/>
      <c r="AK18" s="178"/>
      <c r="AL18" s="178"/>
    </row>
    <row r="19" ht="15.75" hidden="1" customHeight="1">
      <c r="A19" s="174"/>
      <c r="B19" s="174" t="s">
        <v>950</v>
      </c>
      <c r="C19" s="174" t="s">
        <v>1676</v>
      </c>
      <c r="D19" s="174" t="s">
        <v>1015</v>
      </c>
      <c r="E19" s="174" t="s">
        <v>345</v>
      </c>
      <c r="F19" s="174" t="s">
        <v>1739</v>
      </c>
      <c r="G19" s="174" t="s">
        <v>313</v>
      </c>
      <c r="H19" s="5" t="str">
        <f t="shared" si="1"/>
        <v>EPA-2022_US EPA Mobile Combustion for Non-Road Vehicles</v>
      </c>
      <c r="I19" s="5" t="s">
        <v>1701</v>
      </c>
      <c r="J19" s="5" t="str">
        <f t="shared" si="2"/>
        <v>Fuel_Combustion</v>
      </c>
      <c r="K19" s="5" t="str">
        <f t="shared" si="3"/>
        <v>EPA-2022_EAT005_Fuel_Combustion</v>
      </c>
      <c r="L19" s="174" t="s">
        <v>1702</v>
      </c>
      <c r="M19" s="5" t="str">
        <f t="shared" si="4"/>
        <v>EPA-2022_Fuel Combustion for Non-Road Vehicles - CH4 &amp; N2O</v>
      </c>
      <c r="N19" s="174" t="s">
        <v>948</v>
      </c>
      <c r="O19" s="174" t="s">
        <v>1680</v>
      </c>
      <c r="P19" s="5" t="str">
        <f t="shared" si="5"/>
        <v>Fuel Combustion</v>
      </c>
      <c r="Q19" s="174" t="s">
        <v>959</v>
      </c>
      <c r="R19" s="5" t="str">
        <f t="shared" si="6"/>
        <v>Fuel Quantity (Fuel Combustion)</v>
      </c>
      <c r="S19" s="174" t="s">
        <v>1703</v>
      </c>
      <c r="T19" s="174" t="s">
        <v>962</v>
      </c>
      <c r="U19" s="174" t="s">
        <v>1699</v>
      </c>
      <c r="V19" s="174"/>
      <c r="W19" s="174" t="s">
        <v>974</v>
      </c>
      <c r="X19" s="174" t="s">
        <v>1704</v>
      </c>
      <c r="Y19" s="174"/>
      <c r="Z19" s="174"/>
      <c r="AA19" s="174"/>
      <c r="AB19" s="174"/>
      <c r="AC19" s="174" t="s">
        <v>964</v>
      </c>
      <c r="AD19" s="174" t="s">
        <v>965</v>
      </c>
      <c r="AE19" s="174" t="s">
        <v>1683</v>
      </c>
      <c r="AF19" s="174" t="s">
        <v>1700</v>
      </c>
      <c r="AG19" s="176"/>
      <c r="AH19" s="177"/>
      <c r="AI19" s="178"/>
      <c r="AJ19" s="178"/>
      <c r="AK19" s="178"/>
      <c r="AL19" s="178"/>
    </row>
    <row r="20" ht="15.75" hidden="1" customHeight="1">
      <c r="A20" s="174"/>
      <c r="B20" s="174" t="s">
        <v>950</v>
      </c>
      <c r="C20" s="174" t="s">
        <v>1676</v>
      </c>
      <c r="D20" s="174" t="s">
        <v>1015</v>
      </c>
      <c r="E20" s="174" t="s">
        <v>345</v>
      </c>
      <c r="F20" s="174" t="s">
        <v>1739</v>
      </c>
      <c r="G20" s="174" t="s">
        <v>320</v>
      </c>
      <c r="H20" s="5" t="str">
        <f t="shared" si="1"/>
        <v>EPA-2022_US EPA Purchased Electricity by eGRID Subregions_Location-Based Method</v>
      </c>
      <c r="I20" s="5" t="s">
        <v>1705</v>
      </c>
      <c r="J20" s="5" t="str">
        <f t="shared" si="2"/>
        <v>Electricity_Purchase and Consumption</v>
      </c>
      <c r="K20" s="5" t="str">
        <f t="shared" si="3"/>
        <v>EPA-2022_EAT006_Electricity_Purchase and Consumption</v>
      </c>
      <c r="L20" s="174" t="s">
        <v>322</v>
      </c>
      <c r="M20" s="5" t="str">
        <f t="shared" si="4"/>
        <v>EPA-2022_Electricity Purchased and Consumed grouped by US eGRID Subregions</v>
      </c>
      <c r="N20" s="174" t="s">
        <v>133</v>
      </c>
      <c r="O20" s="174" t="s">
        <v>1706</v>
      </c>
      <c r="P20" s="5" t="str">
        <f t="shared" si="5"/>
        <v>Electricity Purchase and Consumption</v>
      </c>
      <c r="Q20" s="174" t="s">
        <v>1108</v>
      </c>
      <c r="R20" s="5" t="str">
        <f t="shared" si="6"/>
        <v>Electricity Quantity (Electricity Purchase and Consumption)</v>
      </c>
      <c r="S20" s="174" t="s">
        <v>1707</v>
      </c>
      <c r="T20" s="174" t="s">
        <v>1708</v>
      </c>
      <c r="U20" s="174" t="s">
        <v>1709</v>
      </c>
      <c r="V20" s="174"/>
      <c r="W20" s="174"/>
      <c r="X20" s="174"/>
      <c r="Y20" s="174"/>
      <c r="Z20" s="174"/>
      <c r="AA20" s="174"/>
      <c r="AB20" s="174"/>
      <c r="AC20" s="174" t="s">
        <v>1116</v>
      </c>
      <c r="AD20" s="174" t="s">
        <v>1117</v>
      </c>
      <c r="AE20" s="174"/>
      <c r="AF20" s="174"/>
      <c r="AG20" s="176"/>
      <c r="AH20" s="177"/>
      <c r="AI20" s="178"/>
      <c r="AJ20" s="178"/>
      <c r="AK20" s="178"/>
      <c r="AL20" s="178"/>
    </row>
    <row r="21" ht="15.75" hidden="1" customHeight="1">
      <c r="A21" s="174"/>
      <c r="B21" s="174" t="s">
        <v>950</v>
      </c>
      <c r="C21" s="174" t="s">
        <v>1676</v>
      </c>
      <c r="D21" s="174" t="s">
        <v>1015</v>
      </c>
      <c r="E21" s="174" t="s">
        <v>345</v>
      </c>
      <c r="F21" s="174" t="s">
        <v>1739</v>
      </c>
      <c r="G21" s="174" t="s">
        <v>324</v>
      </c>
      <c r="H21" s="5" t="str">
        <f t="shared" si="1"/>
        <v>EPA-2022_US EPA Purchased Steam and Heat</v>
      </c>
      <c r="I21" s="5" t="s">
        <v>1710</v>
      </c>
      <c r="J21" s="5" t="str">
        <f t="shared" si="2"/>
        <v>Steam or Heat_Purchase and Consumption</v>
      </c>
      <c r="K21" s="5" t="str">
        <f t="shared" si="3"/>
        <v>EPA-2022_EAT007_Steam or Heat_Purchase and Consumption</v>
      </c>
      <c r="L21" s="174" t="s">
        <v>326</v>
      </c>
      <c r="M21" s="5" t="str">
        <f t="shared" si="4"/>
        <v>EPA-2022_Steam or Heat Purchased and Consumed</v>
      </c>
      <c r="N21" s="174" t="s">
        <v>1146</v>
      </c>
      <c r="O21" s="174" t="s">
        <v>1706</v>
      </c>
      <c r="P21" s="5" t="str">
        <f t="shared" si="5"/>
        <v>Steam or Heat Purchase and Consumption</v>
      </c>
      <c r="Q21" s="174" t="s">
        <v>1711</v>
      </c>
      <c r="R21" s="5" t="str">
        <f t="shared" si="6"/>
        <v>Steam or heat Quantity (Steam or Heat Purchase and Consumption)</v>
      </c>
      <c r="S21" s="174" t="s">
        <v>1712</v>
      </c>
      <c r="T21" s="174"/>
      <c r="U21" s="174"/>
      <c r="V21" s="174"/>
      <c r="W21" s="174"/>
      <c r="X21" s="174"/>
      <c r="Y21" s="174"/>
      <c r="Z21" s="174"/>
      <c r="AA21" s="174"/>
      <c r="AB21" s="174"/>
      <c r="AC21" s="174" t="s">
        <v>1157</v>
      </c>
      <c r="AD21" s="174" t="s">
        <v>1117</v>
      </c>
      <c r="AE21" s="174"/>
      <c r="AF21" s="174"/>
      <c r="AG21" s="176"/>
      <c r="AH21" s="177"/>
      <c r="AI21" s="178"/>
      <c r="AJ21" s="178"/>
      <c r="AK21" s="178"/>
      <c r="AL21" s="178"/>
    </row>
    <row r="22" ht="15.75" hidden="1" customHeight="1">
      <c r="A22" s="174"/>
      <c r="B22" s="174" t="s">
        <v>950</v>
      </c>
      <c r="C22" s="174" t="s">
        <v>1676</v>
      </c>
      <c r="D22" s="174" t="s">
        <v>1015</v>
      </c>
      <c r="E22" s="174" t="s">
        <v>345</v>
      </c>
      <c r="F22" s="174" t="s">
        <v>1739</v>
      </c>
      <c r="G22" s="174" t="s">
        <v>1713</v>
      </c>
      <c r="H22" s="5" t="str">
        <f t="shared" si="1"/>
        <v>EPA-2022_US EPA Goods Transport Using Non-Shared On-Road Vehicles with Distance Data (Scope 3)</v>
      </c>
      <c r="I22" s="5" t="s">
        <v>1714</v>
      </c>
      <c r="J22" s="5" t="str">
        <f t="shared" si="2"/>
        <v>Goods_Transport</v>
      </c>
      <c r="K22" s="5" t="str">
        <f t="shared" si="3"/>
        <v>EPA-2022_EAT008_Goods_Transport</v>
      </c>
      <c r="L22" s="174" t="s">
        <v>1715</v>
      </c>
      <c r="M22" s="5" t="str">
        <f t="shared" si="4"/>
        <v>EPA-2022_Total Distance Covered by Goods Transport Vehicles</v>
      </c>
      <c r="N22" s="174" t="s">
        <v>1175</v>
      </c>
      <c r="O22" s="174" t="s">
        <v>146</v>
      </c>
      <c r="P22" s="5" t="str">
        <f t="shared" si="5"/>
        <v>Goods Transport</v>
      </c>
      <c r="Q22" s="174" t="s">
        <v>1184</v>
      </c>
      <c r="R22" s="5" t="str">
        <f t="shared" si="6"/>
        <v>Distance Transported (Goods Transport)</v>
      </c>
      <c r="S22" s="174" t="s">
        <v>1716</v>
      </c>
      <c r="T22" s="174" t="s">
        <v>974</v>
      </c>
      <c r="U22" s="174" t="s">
        <v>1187</v>
      </c>
      <c r="V22" s="174"/>
      <c r="W22" s="174"/>
      <c r="X22" s="174"/>
      <c r="Y22" s="174"/>
      <c r="Z22" s="174"/>
      <c r="AA22" s="174"/>
      <c r="AB22" s="174"/>
      <c r="AC22" s="174" t="s">
        <v>1176</v>
      </c>
      <c r="AD22" s="174" t="s">
        <v>1717</v>
      </c>
      <c r="AE22" s="174" t="s">
        <v>1178</v>
      </c>
      <c r="AF22" s="174" t="s">
        <v>1179</v>
      </c>
      <c r="AG22" s="174" t="s">
        <v>1189</v>
      </c>
      <c r="AH22" s="179" t="s">
        <v>1190</v>
      </c>
      <c r="AI22" s="178"/>
      <c r="AJ22" s="178"/>
      <c r="AK22" s="178"/>
      <c r="AL22" s="178"/>
    </row>
    <row r="23" ht="15.75" hidden="1" customHeight="1">
      <c r="A23" s="174"/>
      <c r="B23" s="174" t="s">
        <v>950</v>
      </c>
      <c r="C23" s="174" t="s">
        <v>1676</v>
      </c>
      <c r="D23" s="174" t="s">
        <v>1015</v>
      </c>
      <c r="E23" s="174" t="s">
        <v>345</v>
      </c>
      <c r="F23" s="174" t="s">
        <v>1739</v>
      </c>
      <c r="G23" s="174" t="s">
        <v>1718</v>
      </c>
      <c r="H23" s="5" t="str">
        <f t="shared" si="1"/>
        <v>EPA-2022_US EPA Goods Transport with Weight times Distance Data (Scope 3)</v>
      </c>
      <c r="I23" s="5" t="s">
        <v>1719</v>
      </c>
      <c r="J23" s="5" t="str">
        <f t="shared" si="2"/>
        <v>Goods_Transport</v>
      </c>
      <c r="K23" s="5" t="str">
        <f t="shared" si="3"/>
        <v>EPA-2022_EAT009_Goods_Transport</v>
      </c>
      <c r="L23" s="174" t="s">
        <v>1720</v>
      </c>
      <c r="M23" s="5" t="str">
        <f t="shared" si="4"/>
        <v>EPA-2022_Total Weight times Distance of Goods Transport</v>
      </c>
      <c r="N23" s="174" t="s">
        <v>1175</v>
      </c>
      <c r="O23" s="174" t="s">
        <v>146</v>
      </c>
      <c r="P23" s="5" t="str">
        <f t="shared" si="5"/>
        <v>Goods Transport</v>
      </c>
      <c r="Q23" s="174" t="s">
        <v>1194</v>
      </c>
      <c r="R23" s="5" t="str">
        <f t="shared" si="6"/>
        <v>Weight times Distance (Goods Transport)</v>
      </c>
      <c r="S23" s="174" t="s">
        <v>1721</v>
      </c>
      <c r="T23" s="174" t="s">
        <v>974</v>
      </c>
      <c r="U23" s="174" t="s">
        <v>1187</v>
      </c>
      <c r="V23" s="174"/>
      <c r="W23" s="174"/>
      <c r="X23" s="174"/>
      <c r="Y23" s="174"/>
      <c r="Z23" s="174"/>
      <c r="AA23" s="174"/>
      <c r="AB23" s="174"/>
      <c r="AC23" s="174" t="s">
        <v>1176</v>
      </c>
      <c r="AD23" s="174" t="s">
        <v>1717</v>
      </c>
      <c r="AE23" s="174" t="s">
        <v>1178</v>
      </c>
      <c r="AF23" s="174" t="s">
        <v>1179</v>
      </c>
      <c r="AG23" s="176"/>
      <c r="AH23" s="177"/>
      <c r="AI23" s="178"/>
      <c r="AJ23" s="178"/>
      <c r="AK23" s="178"/>
      <c r="AL23" s="178"/>
    </row>
    <row r="24" ht="15.75" hidden="1" customHeight="1">
      <c r="A24" s="174"/>
      <c r="B24" s="174" t="s">
        <v>950</v>
      </c>
      <c r="C24" s="174" t="s">
        <v>1676</v>
      </c>
      <c r="D24" s="174" t="s">
        <v>1015</v>
      </c>
      <c r="E24" s="174" t="s">
        <v>345</v>
      </c>
      <c r="F24" s="174" t="s">
        <v>1739</v>
      </c>
      <c r="G24" s="174" t="s">
        <v>1722</v>
      </c>
      <c r="H24" s="5" t="str">
        <f t="shared" si="1"/>
        <v>EPA-2022_US EPA Wasted Generated in Operations and End-of-Life Treatment of Solid Products (Scope 3)</v>
      </c>
      <c r="I24" s="5" t="s">
        <v>1723</v>
      </c>
      <c r="J24" s="5" t="str">
        <f t="shared" si="2"/>
        <v>Waste_Disposal</v>
      </c>
      <c r="K24" s="5" t="str">
        <f t="shared" si="3"/>
        <v>EPA-2022_EAT010_Waste_Disposal</v>
      </c>
      <c r="L24" s="174" t="s">
        <v>1724</v>
      </c>
      <c r="M24" s="5" t="str">
        <f t="shared" si="4"/>
        <v>EPA-2022_Waste Disposal by a Third Party Waste Management Service Provider</v>
      </c>
      <c r="N24" s="174" t="s">
        <v>149</v>
      </c>
      <c r="O24" s="174" t="s">
        <v>1231</v>
      </c>
      <c r="P24" s="5" t="str">
        <f t="shared" si="5"/>
        <v>Waste Disposal</v>
      </c>
      <c r="Q24" s="174" t="s">
        <v>1240</v>
      </c>
      <c r="R24" s="5" t="str">
        <f t="shared" si="6"/>
        <v>Weight of Waste (Waste Disposal)</v>
      </c>
      <c r="S24" s="174" t="s">
        <v>1725</v>
      </c>
      <c r="T24" s="174" t="s">
        <v>1243</v>
      </c>
      <c r="U24" s="174" t="s">
        <v>1244</v>
      </c>
      <c r="V24" s="175" t="s">
        <v>149</v>
      </c>
      <c r="W24" s="174" t="s">
        <v>1245</v>
      </c>
      <c r="X24" s="174" t="s">
        <v>1246</v>
      </c>
      <c r="Y24" s="174"/>
      <c r="Z24" s="174"/>
      <c r="AA24" s="174"/>
      <c r="AB24" s="174"/>
      <c r="AC24" s="174" t="s">
        <v>1248</v>
      </c>
      <c r="AD24" s="174" t="s">
        <v>1249</v>
      </c>
      <c r="AE24" s="174"/>
      <c r="AF24" s="174"/>
      <c r="AG24" s="176"/>
      <c r="AH24" s="177"/>
      <c r="AI24" s="178"/>
      <c r="AJ24" s="178"/>
      <c r="AK24" s="178"/>
      <c r="AL24" s="178"/>
    </row>
    <row r="25" ht="15.75" hidden="1" customHeight="1">
      <c r="A25" s="174"/>
      <c r="B25" s="174" t="s">
        <v>950</v>
      </c>
      <c r="C25" s="174" t="s">
        <v>1676</v>
      </c>
      <c r="D25" s="174" t="s">
        <v>1015</v>
      </c>
      <c r="E25" s="174" t="s">
        <v>345</v>
      </c>
      <c r="F25" s="174" t="s">
        <v>1739</v>
      </c>
      <c r="G25" s="174" t="s">
        <v>1726</v>
      </c>
      <c r="H25" s="5" t="str">
        <f t="shared" si="1"/>
        <v>EPA-2022_US EPA Business Travel and Employee Commute in Non-Shared Vehicles (Scope 3)</v>
      </c>
      <c r="I25" s="5" t="s">
        <v>1727</v>
      </c>
      <c r="J25" s="5" t="str">
        <f t="shared" si="2"/>
        <v>Employee_Travel or Commute</v>
      </c>
      <c r="K25" s="5" t="str">
        <f t="shared" si="3"/>
        <v>EPA-2022_EAT011_Employee_Travel or Commute</v>
      </c>
      <c r="L25" s="174" t="s">
        <v>338</v>
      </c>
      <c r="M25" s="5" t="str">
        <f t="shared" si="4"/>
        <v>EPA-2022_Distance Travelled or Commuted by Employee in Private Vehicles</v>
      </c>
      <c r="N25" s="174" t="s">
        <v>1271</v>
      </c>
      <c r="O25" s="174" t="s">
        <v>1728</v>
      </c>
      <c r="P25" s="5" t="str">
        <f t="shared" si="5"/>
        <v>Employee Travel or Commute</v>
      </c>
      <c r="Q25" s="174" t="s">
        <v>1020</v>
      </c>
      <c r="R25" s="5" t="str">
        <f t="shared" si="6"/>
        <v>Distance Travelled (Employee Travel or Commute)</v>
      </c>
      <c r="S25" s="174" t="s">
        <v>1729</v>
      </c>
      <c r="T25" s="174" t="s">
        <v>974</v>
      </c>
      <c r="U25" s="174" t="s">
        <v>1730</v>
      </c>
      <c r="V25" s="174"/>
      <c r="W25" s="174"/>
      <c r="X25" s="174"/>
      <c r="Y25" s="174"/>
      <c r="Z25" s="174"/>
      <c r="AA25" s="174"/>
      <c r="AB25" s="174"/>
      <c r="AC25" s="174" t="s">
        <v>1278</v>
      </c>
      <c r="AD25" s="174" t="s">
        <v>1279</v>
      </c>
      <c r="AE25" s="174" t="s">
        <v>1280</v>
      </c>
      <c r="AF25" s="174" t="s">
        <v>1281</v>
      </c>
      <c r="AG25" s="176"/>
      <c r="AH25" s="177"/>
      <c r="AI25" s="178"/>
      <c r="AJ25" s="178"/>
      <c r="AK25" s="178"/>
      <c r="AL25" s="178"/>
    </row>
    <row r="26" ht="15.75" hidden="1" customHeight="1">
      <c r="A26" s="174"/>
      <c r="B26" s="174" t="s">
        <v>950</v>
      </c>
      <c r="C26" s="174" t="s">
        <v>1676</v>
      </c>
      <c r="D26" s="174" t="s">
        <v>1015</v>
      </c>
      <c r="E26" s="174" t="s">
        <v>345</v>
      </c>
      <c r="F26" s="174" t="s">
        <v>1739</v>
      </c>
      <c r="G26" s="174" t="s">
        <v>1731</v>
      </c>
      <c r="H26" s="5" t="str">
        <f t="shared" si="1"/>
        <v>EPA-2022_US EPA Business Travel and Employee Commute in Shared Transport (Scope 3)</v>
      </c>
      <c r="I26" s="5" t="s">
        <v>1732</v>
      </c>
      <c r="J26" s="5" t="str">
        <f t="shared" si="2"/>
        <v>Employee_Travel or Commute</v>
      </c>
      <c r="K26" s="5" t="str">
        <f t="shared" si="3"/>
        <v>EPA-2022_EAT012_Employee_Travel or Commute</v>
      </c>
      <c r="L26" s="174" t="s">
        <v>341</v>
      </c>
      <c r="M26" s="5" t="str">
        <f t="shared" si="4"/>
        <v>EPA-2022_Passenger-Miles Travelled or Commuted by Employee in Shared Transport</v>
      </c>
      <c r="N26" s="174" t="s">
        <v>1271</v>
      </c>
      <c r="O26" s="174" t="s">
        <v>1728</v>
      </c>
      <c r="P26" s="5" t="str">
        <f t="shared" si="5"/>
        <v>Employee Travel or Commute</v>
      </c>
      <c r="Q26" s="174" t="s">
        <v>1733</v>
      </c>
      <c r="R26" s="5" t="str">
        <f t="shared" si="6"/>
        <v>Number of Passenger times Distance (Employee Travel or Commute)</v>
      </c>
      <c r="S26" s="174" t="s">
        <v>1734</v>
      </c>
      <c r="T26" s="174" t="s">
        <v>974</v>
      </c>
      <c r="U26" s="174" t="s">
        <v>1730</v>
      </c>
      <c r="V26" s="174"/>
      <c r="W26" s="174"/>
      <c r="X26" s="174"/>
      <c r="Y26" s="174"/>
      <c r="Z26" s="174"/>
      <c r="AA26" s="174"/>
      <c r="AB26" s="174"/>
      <c r="AC26" s="174" t="s">
        <v>1278</v>
      </c>
      <c r="AD26" s="174" t="s">
        <v>1279</v>
      </c>
      <c r="AE26" s="174"/>
      <c r="AF26" s="174"/>
      <c r="AG26" s="176"/>
      <c r="AH26" s="177"/>
      <c r="AI26" s="178"/>
      <c r="AJ26" s="178"/>
      <c r="AK26" s="178"/>
      <c r="AL26" s="178"/>
    </row>
    <row r="27" ht="15.75" hidden="1" customHeight="1">
      <c r="A27" s="174"/>
      <c r="B27" s="174" t="s">
        <v>950</v>
      </c>
      <c r="C27" s="174" t="s">
        <v>1676</v>
      </c>
      <c r="D27" s="174" t="s">
        <v>1015</v>
      </c>
      <c r="E27" s="174" t="s">
        <v>345</v>
      </c>
      <c r="F27" s="174" t="s">
        <v>1739</v>
      </c>
      <c r="G27" s="174" t="s">
        <v>342</v>
      </c>
      <c r="H27" s="5" t="str">
        <f t="shared" si="1"/>
        <v>EPA-2022_US EPA Fugitive Emissions of Refrigerants</v>
      </c>
      <c r="I27" s="5" t="s">
        <v>1735</v>
      </c>
      <c r="J27" s="5" t="str">
        <f t="shared" si="2"/>
        <v>Refrigerant_Leak</v>
      </c>
      <c r="K27" s="5" t="str">
        <f t="shared" si="3"/>
        <v>EPA-2022_EAT013_Refrigerant_Leak</v>
      </c>
      <c r="L27" s="174" t="s">
        <v>1736</v>
      </c>
      <c r="M27" s="5" t="str">
        <f t="shared" si="4"/>
        <v>EPA-2022_Refrigerants Leaked by the Operating Company</v>
      </c>
      <c r="N27" s="174" t="s">
        <v>1065</v>
      </c>
      <c r="O27" s="174" t="s">
        <v>1737</v>
      </c>
      <c r="P27" s="5" t="str">
        <f t="shared" si="5"/>
        <v>Refrigerant Leak</v>
      </c>
      <c r="Q27" s="174" t="s">
        <v>1073</v>
      </c>
      <c r="R27" s="5" t="str">
        <f t="shared" si="6"/>
        <v>Refrigerant Quantity (Refrigerant Leak)</v>
      </c>
      <c r="S27" s="174"/>
      <c r="T27" s="174" t="s">
        <v>1076</v>
      </c>
      <c r="U27" s="174" t="s">
        <v>1738</v>
      </c>
      <c r="V27" s="175" t="s">
        <v>144</v>
      </c>
      <c r="W27" s="174"/>
      <c r="X27" s="174"/>
      <c r="Y27" s="174"/>
      <c r="Z27" s="174"/>
      <c r="AA27" s="174"/>
      <c r="AB27" s="174"/>
      <c r="AC27" s="174"/>
      <c r="AD27" s="174"/>
      <c r="AE27" s="174"/>
      <c r="AF27" s="174"/>
      <c r="AG27" s="176"/>
      <c r="AH27" s="177"/>
      <c r="AI27" s="178"/>
      <c r="AJ27" s="178"/>
      <c r="AK27" s="178"/>
      <c r="AL27" s="178"/>
    </row>
    <row r="28" ht="15.75" hidden="1" customHeight="1">
      <c r="A28" s="174"/>
      <c r="B28" s="174" t="s">
        <v>950</v>
      </c>
      <c r="C28" s="174" t="s">
        <v>1676</v>
      </c>
      <c r="D28" s="174" t="s">
        <v>1015</v>
      </c>
      <c r="E28" s="174" t="s">
        <v>359</v>
      </c>
      <c r="F28" s="174" t="s">
        <v>1740</v>
      </c>
      <c r="G28" s="174" t="s">
        <v>1678</v>
      </c>
      <c r="H28" s="5" t="str">
        <f t="shared" si="1"/>
        <v>EPA-2023_US EPA Stationary Combustion of Fuels</v>
      </c>
      <c r="I28" s="5" t="s">
        <v>1679</v>
      </c>
      <c r="J28" s="5" t="str">
        <f t="shared" si="2"/>
        <v>Fuel_Combustion</v>
      </c>
      <c r="K28" s="5" t="str">
        <f t="shared" si="3"/>
        <v>EPA-2023_EAT001_Fuel_Combustion</v>
      </c>
      <c r="L28" s="174" t="s">
        <v>304</v>
      </c>
      <c r="M28" s="5" t="str">
        <f t="shared" si="4"/>
        <v>EPA-2023_Stationary Combustion of Fuel</v>
      </c>
      <c r="N28" s="174" t="s">
        <v>948</v>
      </c>
      <c r="O28" s="174" t="s">
        <v>1680</v>
      </c>
      <c r="P28" s="5" t="str">
        <f t="shared" si="5"/>
        <v>Fuel Combustion</v>
      </c>
      <c r="Q28" s="174" t="s">
        <v>959</v>
      </c>
      <c r="R28" s="5" t="str">
        <f t="shared" si="6"/>
        <v>Fuel Quantity (Fuel Combustion)</v>
      </c>
      <c r="S28" s="174" t="s">
        <v>1681</v>
      </c>
      <c r="T28" s="174" t="s">
        <v>962</v>
      </c>
      <c r="U28" s="174" t="s">
        <v>1682</v>
      </c>
      <c r="V28" s="175" t="s">
        <v>948</v>
      </c>
      <c r="W28" s="174"/>
      <c r="X28" s="174"/>
      <c r="Y28" s="174"/>
      <c r="Z28" s="174"/>
      <c r="AA28" s="174"/>
      <c r="AB28" s="174"/>
      <c r="AC28" s="174" t="s">
        <v>964</v>
      </c>
      <c r="AD28" s="174" t="s">
        <v>965</v>
      </c>
      <c r="AE28" s="174" t="s">
        <v>1683</v>
      </c>
      <c r="AF28" s="174" t="s">
        <v>1684</v>
      </c>
      <c r="AG28" s="176"/>
      <c r="AH28" s="177"/>
      <c r="AI28" s="178"/>
      <c r="AJ28" s="178"/>
      <c r="AK28" s="178"/>
      <c r="AL28" s="178"/>
    </row>
    <row r="29" ht="15.75" hidden="1" customHeight="1">
      <c r="A29" s="174"/>
      <c r="B29" s="174" t="s">
        <v>950</v>
      </c>
      <c r="C29" s="174" t="s">
        <v>1676</v>
      </c>
      <c r="D29" s="174" t="s">
        <v>1015</v>
      </c>
      <c r="E29" s="174" t="s">
        <v>359</v>
      </c>
      <c r="F29" s="174" t="s">
        <v>1740</v>
      </c>
      <c r="G29" s="174" t="s">
        <v>306</v>
      </c>
      <c r="H29" s="5" t="str">
        <f t="shared" si="1"/>
        <v>EPA-2023_US EPA Mobile Combustion for On-Road Vehicles</v>
      </c>
      <c r="I29" s="5" t="s">
        <v>1686</v>
      </c>
      <c r="J29" s="5" t="str">
        <f t="shared" si="2"/>
        <v>Fuel_Combustion</v>
      </c>
      <c r="K29" s="5" t="str">
        <f t="shared" si="3"/>
        <v>EPA-2023_EAT002_Fuel_Combustion</v>
      </c>
      <c r="L29" s="174" t="s">
        <v>1687</v>
      </c>
      <c r="M29" s="5" t="str">
        <f t="shared" si="4"/>
        <v>EPA-2023_Fuel Combustion for On-Road Vehicles - CO2</v>
      </c>
      <c r="N29" s="174" t="s">
        <v>948</v>
      </c>
      <c r="O29" s="174" t="s">
        <v>1680</v>
      </c>
      <c r="P29" s="5" t="str">
        <f t="shared" si="5"/>
        <v>Fuel Combustion</v>
      </c>
      <c r="Q29" s="174" t="s">
        <v>959</v>
      </c>
      <c r="R29" s="5" t="str">
        <f t="shared" si="6"/>
        <v>Fuel Quantity (Fuel Combustion)</v>
      </c>
      <c r="S29" s="174" t="s">
        <v>1688</v>
      </c>
      <c r="T29" s="174" t="s">
        <v>962</v>
      </c>
      <c r="U29" s="174" t="s">
        <v>1689</v>
      </c>
      <c r="V29" s="174"/>
      <c r="W29" s="174"/>
      <c r="X29" s="174"/>
      <c r="Y29" s="174"/>
      <c r="Z29" s="174"/>
      <c r="AA29" s="174"/>
      <c r="AB29" s="174"/>
      <c r="AC29" s="174" t="s">
        <v>964</v>
      </c>
      <c r="AD29" s="174" t="s">
        <v>965</v>
      </c>
      <c r="AE29" s="174" t="s">
        <v>1683</v>
      </c>
      <c r="AF29" s="174" t="s">
        <v>1690</v>
      </c>
      <c r="AG29" s="176"/>
      <c r="AH29" s="177"/>
      <c r="AI29" s="178"/>
      <c r="AJ29" s="178"/>
      <c r="AK29" s="178"/>
      <c r="AL29" s="178"/>
    </row>
    <row r="30" ht="15.75" hidden="1" customHeight="1">
      <c r="A30" s="174"/>
      <c r="B30" s="174" t="s">
        <v>950</v>
      </c>
      <c r="C30" s="174" t="s">
        <v>1676</v>
      </c>
      <c r="D30" s="174" t="s">
        <v>1015</v>
      </c>
      <c r="E30" s="174" t="s">
        <v>359</v>
      </c>
      <c r="F30" s="174" t="s">
        <v>1740</v>
      </c>
      <c r="G30" s="174" t="s">
        <v>306</v>
      </c>
      <c r="H30" s="5" t="str">
        <f t="shared" si="1"/>
        <v>EPA-2023_US EPA Mobile Combustion for On-Road Vehicles</v>
      </c>
      <c r="I30" s="5" t="s">
        <v>1691</v>
      </c>
      <c r="J30" s="5" t="str">
        <f t="shared" si="2"/>
        <v>Vehicle_Run</v>
      </c>
      <c r="K30" s="5" t="str">
        <f t="shared" si="3"/>
        <v>EPA-2023_EAT003_Vehicle_Run</v>
      </c>
      <c r="L30" s="174" t="s">
        <v>1692</v>
      </c>
      <c r="M30" s="5" t="str">
        <f t="shared" si="4"/>
        <v>EPA-2023_Distance Run by On-Road Vehicles - CH4 &amp; N2O</v>
      </c>
      <c r="N30" s="174" t="s">
        <v>148</v>
      </c>
      <c r="O30" s="174" t="s">
        <v>1013</v>
      </c>
      <c r="P30" s="5" t="str">
        <f t="shared" si="5"/>
        <v>Vehicle Run</v>
      </c>
      <c r="Q30" s="174" t="s">
        <v>1693</v>
      </c>
      <c r="R30" s="5" t="str">
        <f t="shared" si="6"/>
        <v>Distrance Travelled (Vehicle Run)</v>
      </c>
      <c r="S30" s="174" t="s">
        <v>1694</v>
      </c>
      <c r="T30" s="174" t="s">
        <v>974</v>
      </c>
      <c r="U30" s="174" t="s">
        <v>1695</v>
      </c>
      <c r="V30" s="174"/>
      <c r="W30" s="174" t="s">
        <v>962</v>
      </c>
      <c r="X30" s="174" t="s">
        <v>1689</v>
      </c>
      <c r="Y30" s="174"/>
      <c r="Z30" s="174" t="s">
        <v>1024</v>
      </c>
      <c r="AA30" s="174" t="s">
        <v>1696</v>
      </c>
      <c r="AB30" s="174"/>
      <c r="AC30" s="174" t="s">
        <v>1026</v>
      </c>
      <c r="AD30" s="176" t="s">
        <v>1027</v>
      </c>
      <c r="AE30" s="174"/>
      <c r="AF30" s="174"/>
      <c r="AG30" s="176"/>
      <c r="AH30" s="177"/>
      <c r="AI30" s="178"/>
      <c r="AJ30" s="178"/>
      <c r="AK30" s="178"/>
      <c r="AL30" s="178"/>
    </row>
    <row r="31" ht="15.75" hidden="1" customHeight="1">
      <c r="A31" s="174"/>
      <c r="B31" s="174" t="s">
        <v>950</v>
      </c>
      <c r="C31" s="174" t="s">
        <v>1676</v>
      </c>
      <c r="D31" s="174" t="s">
        <v>1015</v>
      </c>
      <c r="E31" s="174" t="s">
        <v>359</v>
      </c>
      <c r="F31" s="174" t="s">
        <v>1740</v>
      </c>
      <c r="G31" s="174" t="s">
        <v>313</v>
      </c>
      <c r="H31" s="5" t="str">
        <f t="shared" si="1"/>
        <v>EPA-2023_US EPA Mobile Combustion for Non-Road Vehicles</v>
      </c>
      <c r="I31" s="5" t="s">
        <v>1697</v>
      </c>
      <c r="J31" s="5" t="str">
        <f t="shared" si="2"/>
        <v>Fuel_Combustion</v>
      </c>
      <c r="K31" s="5" t="str">
        <f t="shared" si="3"/>
        <v>EPA-2023_EAT004_Fuel_Combustion</v>
      </c>
      <c r="L31" s="174" t="s">
        <v>1698</v>
      </c>
      <c r="M31" s="5" t="str">
        <f t="shared" si="4"/>
        <v>EPA-2023_Fuel Combustion for Non-Road Vehicles - CO2</v>
      </c>
      <c r="N31" s="174" t="s">
        <v>948</v>
      </c>
      <c r="O31" s="174" t="s">
        <v>1680</v>
      </c>
      <c r="P31" s="5" t="str">
        <f t="shared" si="5"/>
        <v>Fuel Combustion</v>
      </c>
      <c r="Q31" s="174" t="s">
        <v>959</v>
      </c>
      <c r="R31" s="5" t="str">
        <f t="shared" si="6"/>
        <v>Fuel Quantity (Fuel Combustion)</v>
      </c>
      <c r="S31" s="174" t="s">
        <v>1688</v>
      </c>
      <c r="T31" s="174" t="s">
        <v>962</v>
      </c>
      <c r="U31" s="174" t="s">
        <v>1699</v>
      </c>
      <c r="V31" s="174"/>
      <c r="W31" s="174"/>
      <c r="X31" s="174"/>
      <c r="Y31" s="174"/>
      <c r="Z31" s="174"/>
      <c r="AA31" s="174"/>
      <c r="AB31" s="174"/>
      <c r="AC31" s="174" t="s">
        <v>964</v>
      </c>
      <c r="AD31" s="174" t="s">
        <v>965</v>
      </c>
      <c r="AE31" s="174" t="s">
        <v>1683</v>
      </c>
      <c r="AF31" s="174" t="s">
        <v>1700</v>
      </c>
      <c r="AG31" s="176"/>
      <c r="AH31" s="177"/>
      <c r="AI31" s="178"/>
      <c r="AJ31" s="178"/>
      <c r="AK31" s="178"/>
      <c r="AL31" s="178"/>
    </row>
    <row r="32" ht="15.75" hidden="1" customHeight="1">
      <c r="A32" s="174"/>
      <c r="B32" s="174" t="s">
        <v>950</v>
      </c>
      <c r="C32" s="174" t="s">
        <v>1676</v>
      </c>
      <c r="D32" s="174" t="s">
        <v>1015</v>
      </c>
      <c r="E32" s="174" t="s">
        <v>359</v>
      </c>
      <c r="F32" s="174" t="s">
        <v>1740</v>
      </c>
      <c r="G32" s="174" t="s">
        <v>313</v>
      </c>
      <c r="H32" s="5" t="str">
        <f t="shared" si="1"/>
        <v>EPA-2023_US EPA Mobile Combustion for Non-Road Vehicles</v>
      </c>
      <c r="I32" s="5" t="s">
        <v>1701</v>
      </c>
      <c r="J32" s="5" t="str">
        <f t="shared" si="2"/>
        <v>Fuel_Combustion</v>
      </c>
      <c r="K32" s="5" t="str">
        <f t="shared" si="3"/>
        <v>EPA-2023_EAT005_Fuel_Combustion</v>
      </c>
      <c r="L32" s="174" t="s">
        <v>1702</v>
      </c>
      <c r="M32" s="5" t="str">
        <f t="shared" si="4"/>
        <v>EPA-2023_Fuel Combustion for Non-Road Vehicles - CH4 &amp; N2O</v>
      </c>
      <c r="N32" s="174" t="s">
        <v>948</v>
      </c>
      <c r="O32" s="174" t="s">
        <v>1680</v>
      </c>
      <c r="P32" s="5" t="str">
        <f t="shared" si="5"/>
        <v>Fuel Combustion</v>
      </c>
      <c r="Q32" s="174" t="s">
        <v>959</v>
      </c>
      <c r="R32" s="5" t="str">
        <f t="shared" si="6"/>
        <v>Fuel Quantity (Fuel Combustion)</v>
      </c>
      <c r="S32" s="174" t="s">
        <v>1703</v>
      </c>
      <c r="T32" s="174" t="s">
        <v>962</v>
      </c>
      <c r="U32" s="174" t="s">
        <v>1699</v>
      </c>
      <c r="V32" s="174"/>
      <c r="W32" s="174" t="s">
        <v>974</v>
      </c>
      <c r="X32" s="174" t="s">
        <v>1704</v>
      </c>
      <c r="Y32" s="174"/>
      <c r="Z32" s="174"/>
      <c r="AA32" s="174"/>
      <c r="AB32" s="174"/>
      <c r="AC32" s="174" t="s">
        <v>964</v>
      </c>
      <c r="AD32" s="174" t="s">
        <v>965</v>
      </c>
      <c r="AE32" s="174" t="s">
        <v>1683</v>
      </c>
      <c r="AF32" s="174" t="s">
        <v>1700</v>
      </c>
      <c r="AG32" s="176"/>
      <c r="AH32" s="177"/>
      <c r="AI32" s="178"/>
      <c r="AJ32" s="178"/>
      <c r="AK32" s="178"/>
      <c r="AL32" s="178"/>
    </row>
    <row r="33" ht="15.75" hidden="1" customHeight="1">
      <c r="A33" s="174"/>
      <c r="B33" s="174" t="s">
        <v>950</v>
      </c>
      <c r="C33" s="174" t="s">
        <v>1676</v>
      </c>
      <c r="D33" s="174" t="s">
        <v>1015</v>
      </c>
      <c r="E33" s="174" t="s">
        <v>359</v>
      </c>
      <c r="F33" s="174" t="s">
        <v>1740</v>
      </c>
      <c r="G33" s="174" t="s">
        <v>320</v>
      </c>
      <c r="H33" s="5" t="str">
        <f t="shared" si="1"/>
        <v>EPA-2023_US EPA Purchased Electricity by eGRID Subregions_Location-Based Method</v>
      </c>
      <c r="I33" s="5" t="s">
        <v>1705</v>
      </c>
      <c r="J33" s="5" t="str">
        <f t="shared" si="2"/>
        <v>Electricity_Purchase and Consumption</v>
      </c>
      <c r="K33" s="5" t="str">
        <f t="shared" si="3"/>
        <v>EPA-2023_EAT006_Electricity_Purchase and Consumption</v>
      </c>
      <c r="L33" s="174" t="s">
        <v>322</v>
      </c>
      <c r="M33" s="5" t="str">
        <f t="shared" si="4"/>
        <v>EPA-2023_Electricity Purchased and Consumed grouped by US eGRID Subregions</v>
      </c>
      <c r="N33" s="174" t="s">
        <v>133</v>
      </c>
      <c r="O33" s="174" t="s">
        <v>1706</v>
      </c>
      <c r="P33" s="5" t="str">
        <f t="shared" si="5"/>
        <v>Electricity Purchase and Consumption</v>
      </c>
      <c r="Q33" s="174" t="s">
        <v>1108</v>
      </c>
      <c r="R33" s="5" t="str">
        <f t="shared" si="6"/>
        <v>Electricity Quantity (Electricity Purchase and Consumption)</v>
      </c>
      <c r="S33" s="174" t="s">
        <v>1707</v>
      </c>
      <c r="T33" s="174" t="s">
        <v>1708</v>
      </c>
      <c r="U33" s="174" t="s">
        <v>1709</v>
      </c>
      <c r="V33" s="174"/>
      <c r="W33" s="174"/>
      <c r="X33" s="174"/>
      <c r="Y33" s="174"/>
      <c r="Z33" s="174"/>
      <c r="AA33" s="174"/>
      <c r="AB33" s="174"/>
      <c r="AC33" s="174" t="s">
        <v>1116</v>
      </c>
      <c r="AD33" s="174" t="s">
        <v>1117</v>
      </c>
      <c r="AE33" s="174"/>
      <c r="AF33" s="174"/>
      <c r="AG33" s="176"/>
      <c r="AH33" s="177"/>
      <c r="AI33" s="178"/>
      <c r="AJ33" s="178"/>
      <c r="AK33" s="178"/>
      <c r="AL33" s="178"/>
    </row>
    <row r="34" ht="15.75" hidden="1" customHeight="1">
      <c r="A34" s="174"/>
      <c r="B34" s="174" t="s">
        <v>950</v>
      </c>
      <c r="C34" s="174" t="s">
        <v>1676</v>
      </c>
      <c r="D34" s="174" t="s">
        <v>1015</v>
      </c>
      <c r="E34" s="174" t="s">
        <v>359</v>
      </c>
      <c r="F34" s="174" t="s">
        <v>1740</v>
      </c>
      <c r="G34" s="174" t="s">
        <v>324</v>
      </c>
      <c r="H34" s="5" t="str">
        <f t="shared" si="1"/>
        <v>EPA-2023_US EPA Purchased Steam and Heat</v>
      </c>
      <c r="I34" s="5" t="s">
        <v>1710</v>
      </c>
      <c r="J34" s="5" t="str">
        <f t="shared" si="2"/>
        <v>Steam or Heat_Purchase and Consumption</v>
      </c>
      <c r="K34" s="5" t="str">
        <f t="shared" si="3"/>
        <v>EPA-2023_EAT007_Steam or Heat_Purchase and Consumption</v>
      </c>
      <c r="L34" s="174" t="s">
        <v>326</v>
      </c>
      <c r="M34" s="5" t="str">
        <f t="shared" si="4"/>
        <v>EPA-2023_Steam or Heat Purchased and Consumed</v>
      </c>
      <c r="N34" s="174" t="s">
        <v>1146</v>
      </c>
      <c r="O34" s="174" t="s">
        <v>1706</v>
      </c>
      <c r="P34" s="5" t="str">
        <f t="shared" si="5"/>
        <v>Steam or Heat Purchase and Consumption</v>
      </c>
      <c r="Q34" s="174" t="s">
        <v>1711</v>
      </c>
      <c r="R34" s="5" t="str">
        <f t="shared" si="6"/>
        <v>Steam or heat Quantity (Steam or Heat Purchase and Consumption)</v>
      </c>
      <c r="S34" s="174" t="s">
        <v>1712</v>
      </c>
      <c r="T34" s="174"/>
      <c r="U34" s="174"/>
      <c r="V34" s="174"/>
      <c r="W34" s="174"/>
      <c r="X34" s="174"/>
      <c r="Y34" s="174"/>
      <c r="Z34" s="174"/>
      <c r="AA34" s="174"/>
      <c r="AB34" s="174"/>
      <c r="AC34" s="174" t="s">
        <v>1157</v>
      </c>
      <c r="AD34" s="174" t="s">
        <v>1117</v>
      </c>
      <c r="AE34" s="174"/>
      <c r="AF34" s="174"/>
      <c r="AG34" s="176"/>
      <c r="AH34" s="177"/>
      <c r="AI34" s="178"/>
      <c r="AJ34" s="178"/>
      <c r="AK34" s="178"/>
      <c r="AL34" s="178"/>
    </row>
    <row r="35" ht="15.75" hidden="1" customHeight="1">
      <c r="A35" s="174"/>
      <c r="B35" s="174" t="s">
        <v>950</v>
      </c>
      <c r="C35" s="174" t="s">
        <v>1676</v>
      </c>
      <c r="D35" s="174" t="s">
        <v>1015</v>
      </c>
      <c r="E35" s="174" t="s">
        <v>359</v>
      </c>
      <c r="F35" s="174" t="s">
        <v>1740</v>
      </c>
      <c r="G35" s="174" t="s">
        <v>1713</v>
      </c>
      <c r="H35" s="5" t="str">
        <f t="shared" si="1"/>
        <v>EPA-2023_US EPA Goods Transport Using Non-Shared On-Road Vehicles with Distance Data (Scope 3)</v>
      </c>
      <c r="I35" s="5" t="s">
        <v>1714</v>
      </c>
      <c r="J35" s="5" t="str">
        <f t="shared" si="2"/>
        <v>Goods_Transport</v>
      </c>
      <c r="K35" s="5" t="str">
        <f t="shared" si="3"/>
        <v>EPA-2023_EAT008_Goods_Transport</v>
      </c>
      <c r="L35" s="174" t="s">
        <v>1715</v>
      </c>
      <c r="M35" s="5" t="str">
        <f t="shared" si="4"/>
        <v>EPA-2023_Total Distance Covered by Goods Transport Vehicles</v>
      </c>
      <c r="N35" s="174" t="s">
        <v>1175</v>
      </c>
      <c r="O35" s="174" t="s">
        <v>146</v>
      </c>
      <c r="P35" s="5" t="str">
        <f t="shared" si="5"/>
        <v>Goods Transport</v>
      </c>
      <c r="Q35" s="174" t="s">
        <v>1184</v>
      </c>
      <c r="R35" s="5" t="str">
        <f t="shared" si="6"/>
        <v>Distance Transported (Goods Transport)</v>
      </c>
      <c r="S35" s="174" t="s">
        <v>1716</v>
      </c>
      <c r="T35" s="174" t="s">
        <v>974</v>
      </c>
      <c r="U35" s="174" t="s">
        <v>1187</v>
      </c>
      <c r="V35" s="174"/>
      <c r="W35" s="174"/>
      <c r="X35" s="174"/>
      <c r="Y35" s="174"/>
      <c r="Z35" s="174"/>
      <c r="AA35" s="174"/>
      <c r="AB35" s="174"/>
      <c r="AC35" s="174" t="s">
        <v>1176</v>
      </c>
      <c r="AD35" s="174" t="s">
        <v>1717</v>
      </c>
      <c r="AE35" s="174" t="s">
        <v>1178</v>
      </c>
      <c r="AF35" s="174" t="s">
        <v>1179</v>
      </c>
      <c r="AG35" s="174" t="s">
        <v>1189</v>
      </c>
      <c r="AH35" s="179" t="s">
        <v>1190</v>
      </c>
      <c r="AI35" s="178"/>
      <c r="AJ35" s="178"/>
      <c r="AK35" s="178"/>
      <c r="AL35" s="178"/>
    </row>
    <row r="36" ht="15.75" hidden="1" customHeight="1">
      <c r="A36" s="174"/>
      <c r="B36" s="174" t="s">
        <v>950</v>
      </c>
      <c r="C36" s="174" t="s">
        <v>1676</v>
      </c>
      <c r="D36" s="174" t="s">
        <v>1015</v>
      </c>
      <c r="E36" s="174" t="s">
        <v>359</v>
      </c>
      <c r="F36" s="174" t="s">
        <v>1740</v>
      </c>
      <c r="G36" s="174" t="s">
        <v>1718</v>
      </c>
      <c r="H36" s="5" t="str">
        <f t="shared" si="1"/>
        <v>EPA-2023_US EPA Goods Transport with Weight times Distance Data (Scope 3)</v>
      </c>
      <c r="I36" s="5" t="s">
        <v>1719</v>
      </c>
      <c r="J36" s="5" t="str">
        <f t="shared" si="2"/>
        <v>Goods_Transport</v>
      </c>
      <c r="K36" s="5" t="str">
        <f t="shared" si="3"/>
        <v>EPA-2023_EAT009_Goods_Transport</v>
      </c>
      <c r="L36" s="174" t="s">
        <v>1720</v>
      </c>
      <c r="M36" s="5" t="str">
        <f t="shared" si="4"/>
        <v>EPA-2023_Total Weight times Distance of Goods Transport</v>
      </c>
      <c r="N36" s="174" t="s">
        <v>1175</v>
      </c>
      <c r="O36" s="174" t="s">
        <v>146</v>
      </c>
      <c r="P36" s="5" t="str">
        <f t="shared" si="5"/>
        <v>Goods Transport</v>
      </c>
      <c r="Q36" s="174" t="s">
        <v>1194</v>
      </c>
      <c r="R36" s="5" t="str">
        <f t="shared" si="6"/>
        <v>Weight times Distance (Goods Transport)</v>
      </c>
      <c r="S36" s="174" t="s">
        <v>1721</v>
      </c>
      <c r="T36" s="174" t="s">
        <v>974</v>
      </c>
      <c r="U36" s="174" t="s">
        <v>1187</v>
      </c>
      <c r="V36" s="174"/>
      <c r="W36" s="174"/>
      <c r="X36" s="174"/>
      <c r="Y36" s="174"/>
      <c r="Z36" s="174"/>
      <c r="AA36" s="174"/>
      <c r="AB36" s="174"/>
      <c r="AC36" s="174" t="s">
        <v>1176</v>
      </c>
      <c r="AD36" s="174" t="s">
        <v>1717</v>
      </c>
      <c r="AE36" s="174" t="s">
        <v>1178</v>
      </c>
      <c r="AF36" s="174" t="s">
        <v>1179</v>
      </c>
      <c r="AG36" s="176"/>
      <c r="AH36" s="177"/>
      <c r="AI36" s="178"/>
      <c r="AJ36" s="178"/>
      <c r="AK36" s="178"/>
      <c r="AL36" s="178"/>
    </row>
    <row r="37" ht="15.75" hidden="1" customHeight="1">
      <c r="A37" s="174"/>
      <c r="B37" s="174" t="s">
        <v>950</v>
      </c>
      <c r="C37" s="174" t="s">
        <v>1676</v>
      </c>
      <c r="D37" s="174" t="s">
        <v>1015</v>
      </c>
      <c r="E37" s="174" t="s">
        <v>359</v>
      </c>
      <c r="F37" s="174" t="s">
        <v>1740</v>
      </c>
      <c r="G37" s="174" t="s">
        <v>1722</v>
      </c>
      <c r="H37" s="5" t="str">
        <f t="shared" si="1"/>
        <v>EPA-2023_US EPA Wasted Generated in Operations and End-of-Life Treatment of Solid Products (Scope 3)</v>
      </c>
      <c r="I37" s="5" t="s">
        <v>1723</v>
      </c>
      <c r="J37" s="5" t="str">
        <f t="shared" si="2"/>
        <v>Waste_Disposal</v>
      </c>
      <c r="K37" s="5" t="str">
        <f t="shared" si="3"/>
        <v>EPA-2023_EAT010_Waste_Disposal</v>
      </c>
      <c r="L37" s="174" t="s">
        <v>1724</v>
      </c>
      <c r="M37" s="5" t="str">
        <f t="shared" si="4"/>
        <v>EPA-2023_Waste Disposal by a Third Party Waste Management Service Provider</v>
      </c>
      <c r="N37" s="174" t="s">
        <v>149</v>
      </c>
      <c r="O37" s="174" t="s">
        <v>1231</v>
      </c>
      <c r="P37" s="5" t="str">
        <f t="shared" si="5"/>
        <v>Waste Disposal</v>
      </c>
      <c r="Q37" s="174" t="s">
        <v>1240</v>
      </c>
      <c r="R37" s="5" t="str">
        <f t="shared" si="6"/>
        <v>Weight of Waste (Waste Disposal)</v>
      </c>
      <c r="S37" s="174" t="s">
        <v>1725</v>
      </c>
      <c r="T37" s="174" t="s">
        <v>1243</v>
      </c>
      <c r="U37" s="174" t="s">
        <v>1244</v>
      </c>
      <c r="V37" s="175" t="s">
        <v>149</v>
      </c>
      <c r="W37" s="174" t="s">
        <v>1245</v>
      </c>
      <c r="X37" s="174" t="s">
        <v>1246</v>
      </c>
      <c r="Y37" s="174"/>
      <c r="Z37" s="174"/>
      <c r="AA37" s="174"/>
      <c r="AB37" s="174"/>
      <c r="AC37" s="174" t="s">
        <v>1248</v>
      </c>
      <c r="AD37" s="174" t="s">
        <v>1249</v>
      </c>
      <c r="AE37" s="174"/>
      <c r="AF37" s="174"/>
      <c r="AG37" s="176"/>
      <c r="AH37" s="177"/>
      <c r="AI37" s="178"/>
      <c r="AJ37" s="178"/>
      <c r="AK37" s="178"/>
      <c r="AL37" s="178"/>
    </row>
    <row r="38" ht="15.75" hidden="1" customHeight="1">
      <c r="A38" s="174"/>
      <c r="B38" s="174" t="s">
        <v>950</v>
      </c>
      <c r="C38" s="174" t="s">
        <v>1676</v>
      </c>
      <c r="D38" s="174" t="s">
        <v>1015</v>
      </c>
      <c r="E38" s="174" t="s">
        <v>359</v>
      </c>
      <c r="F38" s="174" t="s">
        <v>1740</v>
      </c>
      <c r="G38" s="174" t="s">
        <v>1726</v>
      </c>
      <c r="H38" s="5" t="str">
        <f t="shared" si="1"/>
        <v>EPA-2023_US EPA Business Travel and Employee Commute in Non-Shared Vehicles (Scope 3)</v>
      </c>
      <c r="I38" s="5" t="s">
        <v>1727</v>
      </c>
      <c r="J38" s="5" t="str">
        <f t="shared" si="2"/>
        <v>Employee_Travel or Commute</v>
      </c>
      <c r="K38" s="5" t="str">
        <f t="shared" si="3"/>
        <v>EPA-2023_EAT011_Employee_Travel or Commute</v>
      </c>
      <c r="L38" s="174" t="s">
        <v>338</v>
      </c>
      <c r="M38" s="5" t="str">
        <f t="shared" si="4"/>
        <v>EPA-2023_Distance Travelled or Commuted by Employee in Private Vehicles</v>
      </c>
      <c r="N38" s="174" t="s">
        <v>1271</v>
      </c>
      <c r="O38" s="174" t="s">
        <v>1728</v>
      </c>
      <c r="P38" s="5" t="str">
        <f t="shared" si="5"/>
        <v>Employee Travel or Commute</v>
      </c>
      <c r="Q38" s="174" t="s">
        <v>1020</v>
      </c>
      <c r="R38" s="5" t="str">
        <f t="shared" si="6"/>
        <v>Distance Travelled (Employee Travel or Commute)</v>
      </c>
      <c r="S38" s="174" t="s">
        <v>1729</v>
      </c>
      <c r="T38" s="174" t="s">
        <v>974</v>
      </c>
      <c r="U38" s="174" t="s">
        <v>1730</v>
      </c>
      <c r="V38" s="174"/>
      <c r="W38" s="174"/>
      <c r="X38" s="174"/>
      <c r="Y38" s="174"/>
      <c r="Z38" s="174"/>
      <c r="AA38" s="174"/>
      <c r="AB38" s="174"/>
      <c r="AC38" s="174" t="s">
        <v>1278</v>
      </c>
      <c r="AD38" s="174" t="s">
        <v>1279</v>
      </c>
      <c r="AE38" s="174" t="s">
        <v>1280</v>
      </c>
      <c r="AF38" s="174" t="s">
        <v>1281</v>
      </c>
      <c r="AG38" s="176"/>
      <c r="AH38" s="177"/>
      <c r="AI38" s="178"/>
      <c r="AJ38" s="178"/>
      <c r="AK38" s="178"/>
      <c r="AL38" s="178"/>
    </row>
    <row r="39" ht="15.75" hidden="1" customHeight="1">
      <c r="A39" s="174"/>
      <c r="B39" s="174" t="s">
        <v>950</v>
      </c>
      <c r="C39" s="174" t="s">
        <v>1676</v>
      </c>
      <c r="D39" s="174" t="s">
        <v>1015</v>
      </c>
      <c r="E39" s="174" t="s">
        <v>359</v>
      </c>
      <c r="F39" s="174" t="s">
        <v>1740</v>
      </c>
      <c r="G39" s="174" t="s">
        <v>1731</v>
      </c>
      <c r="H39" s="5" t="str">
        <f t="shared" si="1"/>
        <v>EPA-2023_US EPA Business Travel and Employee Commute in Shared Transport (Scope 3)</v>
      </c>
      <c r="I39" s="5" t="s">
        <v>1732</v>
      </c>
      <c r="J39" s="5" t="str">
        <f t="shared" si="2"/>
        <v>Employee_Travel or Commute</v>
      </c>
      <c r="K39" s="5" t="str">
        <f t="shared" si="3"/>
        <v>EPA-2023_EAT012_Employee_Travel or Commute</v>
      </c>
      <c r="L39" s="174" t="s">
        <v>341</v>
      </c>
      <c r="M39" s="5" t="str">
        <f t="shared" si="4"/>
        <v>EPA-2023_Passenger-Miles Travelled or Commuted by Employee in Shared Transport</v>
      </c>
      <c r="N39" s="174" t="s">
        <v>1271</v>
      </c>
      <c r="O39" s="174" t="s">
        <v>1728</v>
      </c>
      <c r="P39" s="5" t="str">
        <f t="shared" si="5"/>
        <v>Employee Travel or Commute</v>
      </c>
      <c r="Q39" s="174" t="s">
        <v>1733</v>
      </c>
      <c r="R39" s="5" t="str">
        <f t="shared" si="6"/>
        <v>Number of Passenger times Distance (Employee Travel or Commute)</v>
      </c>
      <c r="S39" s="174" t="s">
        <v>1734</v>
      </c>
      <c r="T39" s="174" t="s">
        <v>974</v>
      </c>
      <c r="U39" s="174" t="s">
        <v>1730</v>
      </c>
      <c r="V39" s="174"/>
      <c r="W39" s="174"/>
      <c r="X39" s="174"/>
      <c r="Y39" s="174"/>
      <c r="Z39" s="174"/>
      <c r="AA39" s="174"/>
      <c r="AB39" s="174"/>
      <c r="AC39" s="174" t="s">
        <v>1278</v>
      </c>
      <c r="AD39" s="174" t="s">
        <v>1279</v>
      </c>
      <c r="AE39" s="174"/>
      <c r="AF39" s="174"/>
      <c r="AG39" s="176"/>
      <c r="AH39" s="177"/>
      <c r="AI39" s="178"/>
      <c r="AJ39" s="178"/>
      <c r="AK39" s="178"/>
      <c r="AL39" s="178"/>
    </row>
    <row r="40" ht="15.75" hidden="1" customHeight="1">
      <c r="A40" s="174"/>
      <c r="B40" s="174" t="s">
        <v>950</v>
      </c>
      <c r="C40" s="174" t="s">
        <v>1676</v>
      </c>
      <c r="D40" s="174" t="s">
        <v>1015</v>
      </c>
      <c r="E40" s="174" t="s">
        <v>359</v>
      </c>
      <c r="F40" s="174" t="s">
        <v>1740</v>
      </c>
      <c r="G40" s="174" t="s">
        <v>342</v>
      </c>
      <c r="H40" s="5" t="str">
        <f t="shared" si="1"/>
        <v>EPA-2023_US EPA Fugitive Emissions of Refrigerants</v>
      </c>
      <c r="I40" s="5" t="s">
        <v>1735</v>
      </c>
      <c r="J40" s="5" t="str">
        <f t="shared" si="2"/>
        <v>Refrigerant_Leak</v>
      </c>
      <c r="K40" s="5" t="str">
        <f t="shared" si="3"/>
        <v>EPA-2023_EAT013_Refrigerant_Leak</v>
      </c>
      <c r="L40" s="174" t="s">
        <v>1736</v>
      </c>
      <c r="M40" s="5" t="str">
        <f t="shared" si="4"/>
        <v>EPA-2023_Refrigerants Leaked by the Operating Company</v>
      </c>
      <c r="N40" s="174" t="s">
        <v>1065</v>
      </c>
      <c r="O40" s="174" t="s">
        <v>1737</v>
      </c>
      <c r="P40" s="5" t="str">
        <f t="shared" si="5"/>
        <v>Refrigerant Leak</v>
      </c>
      <c r="Q40" s="174" t="s">
        <v>1073</v>
      </c>
      <c r="R40" s="5" t="str">
        <f t="shared" si="6"/>
        <v>Refrigerant Quantity (Refrigerant Leak)</v>
      </c>
      <c r="S40" s="174"/>
      <c r="T40" s="174" t="s">
        <v>1076</v>
      </c>
      <c r="U40" s="174" t="s">
        <v>1738</v>
      </c>
      <c r="V40" s="175" t="s">
        <v>144</v>
      </c>
      <c r="W40" s="174"/>
      <c r="X40" s="174"/>
      <c r="Y40" s="174"/>
      <c r="Z40" s="174"/>
      <c r="AA40" s="174"/>
      <c r="AB40" s="174"/>
      <c r="AC40" s="174"/>
      <c r="AD40" s="174"/>
      <c r="AE40" s="174"/>
      <c r="AF40" s="174"/>
      <c r="AG40" s="176"/>
      <c r="AH40" s="177"/>
      <c r="AI40" s="178"/>
      <c r="AJ40" s="178"/>
      <c r="AK40" s="178"/>
      <c r="AL40" s="178"/>
    </row>
    <row r="41" ht="15.75" customHeight="1">
      <c r="A41" s="5"/>
      <c r="B41" s="5" t="s">
        <v>950</v>
      </c>
      <c r="C41" s="5" t="s">
        <v>1676</v>
      </c>
      <c r="D41" s="5" t="s">
        <v>1015</v>
      </c>
      <c r="E41" s="5" t="s">
        <v>373</v>
      </c>
      <c r="F41" s="5" t="s">
        <v>1741</v>
      </c>
      <c r="G41" s="5" t="s">
        <v>1742</v>
      </c>
      <c r="H41" s="5" t="str">
        <f t="shared" si="1"/>
        <v>UK-2021_UK DEFRA Combustion of Fuels</v>
      </c>
      <c r="I41" s="5" t="s">
        <v>1679</v>
      </c>
      <c r="J41" s="5" t="str">
        <f t="shared" si="2"/>
        <v>Fuel_Combustion</v>
      </c>
      <c r="K41" s="5" t="str">
        <f t="shared" si="3"/>
        <v>UK-2021_EAT001_Fuel_Combustion</v>
      </c>
      <c r="L41" s="5" t="s">
        <v>1743</v>
      </c>
      <c r="M41" s="5" t="str">
        <f t="shared" si="4"/>
        <v>UK-2021_Fuel Combustion</v>
      </c>
      <c r="N41" s="5" t="s">
        <v>948</v>
      </c>
      <c r="O41" s="5" t="s">
        <v>1680</v>
      </c>
      <c r="P41" s="5" t="str">
        <f t="shared" si="5"/>
        <v>Fuel Combustion</v>
      </c>
      <c r="Q41" s="5" t="s">
        <v>959</v>
      </c>
      <c r="R41" s="5" t="str">
        <f t="shared" si="6"/>
        <v>Fuel Quantity (Fuel Combustion)</v>
      </c>
      <c r="S41" s="5" t="s">
        <v>1744</v>
      </c>
      <c r="T41" s="5" t="s">
        <v>962</v>
      </c>
      <c r="U41" s="5"/>
      <c r="V41" s="5" t="s">
        <v>948</v>
      </c>
      <c r="W41" s="5"/>
      <c r="X41" s="5"/>
      <c r="Y41" s="5"/>
      <c r="Z41" s="5"/>
      <c r="AA41" s="5"/>
      <c r="AB41" s="5"/>
      <c r="AC41" s="5" t="s">
        <v>964</v>
      </c>
      <c r="AD41" s="5" t="s">
        <v>965</v>
      </c>
      <c r="AE41" s="5"/>
      <c r="AF41" s="5"/>
      <c r="AG41" s="169"/>
      <c r="AH41" s="170"/>
      <c r="AI41" s="169"/>
      <c r="AJ41" s="169"/>
      <c r="AK41" s="169"/>
      <c r="AL41" s="171" t="s">
        <v>1745</v>
      </c>
    </row>
    <row r="42" ht="15.75" customHeight="1">
      <c r="A42" s="5"/>
      <c r="B42" s="5" t="s">
        <v>950</v>
      </c>
      <c r="C42" s="5" t="s">
        <v>1676</v>
      </c>
      <c r="D42" s="5" t="s">
        <v>1015</v>
      </c>
      <c r="E42" s="5" t="s">
        <v>373</v>
      </c>
      <c r="F42" s="5" t="s">
        <v>1741</v>
      </c>
      <c r="G42" s="180" t="s">
        <v>1746</v>
      </c>
      <c r="H42" s="5" t="str">
        <f t="shared" si="1"/>
        <v>UK-2021_UK DEFRA Running Fuel-Based Passenger Vehicles with Distance Data</v>
      </c>
      <c r="I42" s="5" t="s">
        <v>1686</v>
      </c>
      <c r="J42" s="5" t="str">
        <f t="shared" si="2"/>
        <v>Vehicle_Run</v>
      </c>
      <c r="K42" s="5" t="str">
        <f t="shared" si="3"/>
        <v>UK-2021_EAT002_Vehicle_Run</v>
      </c>
      <c r="L42" s="180" t="s">
        <v>1747</v>
      </c>
      <c r="M42" s="5" t="str">
        <f t="shared" si="4"/>
        <v>UK-2021_Distance Run by Fuel-Based Passenger Vehicles</v>
      </c>
      <c r="N42" s="5" t="s">
        <v>148</v>
      </c>
      <c r="O42" s="5" t="s">
        <v>1013</v>
      </c>
      <c r="P42" s="5" t="str">
        <f t="shared" si="5"/>
        <v>Vehicle Run</v>
      </c>
      <c r="Q42" s="5" t="s">
        <v>1020</v>
      </c>
      <c r="R42" s="5" t="str">
        <f t="shared" si="6"/>
        <v>Distance Travelled (Vehicle Run)</v>
      </c>
      <c r="S42" s="5" t="s">
        <v>1748</v>
      </c>
      <c r="T42" s="5" t="s">
        <v>974</v>
      </c>
      <c r="U42" s="5"/>
      <c r="V42" s="5"/>
      <c r="W42" s="5" t="s">
        <v>962</v>
      </c>
      <c r="X42" s="5"/>
      <c r="Y42" s="5"/>
      <c r="Z42" s="5"/>
      <c r="AA42" s="5"/>
      <c r="AB42" s="5"/>
      <c r="AC42" s="5" t="s">
        <v>1033</v>
      </c>
      <c r="AD42" s="5" t="s">
        <v>1034</v>
      </c>
      <c r="AE42" s="181"/>
      <c r="AF42" s="181"/>
      <c r="AG42" s="181"/>
      <c r="AH42" s="181"/>
      <c r="AI42" s="181"/>
      <c r="AJ42" s="181"/>
      <c r="AK42" s="5"/>
      <c r="AL42" s="171" t="s">
        <v>1749</v>
      </c>
    </row>
    <row r="43" ht="15.75" customHeight="1">
      <c r="A43" s="5"/>
      <c r="B43" s="5" t="s">
        <v>950</v>
      </c>
      <c r="C43" s="5" t="s">
        <v>1676</v>
      </c>
      <c r="D43" s="5" t="s">
        <v>1015</v>
      </c>
      <c r="E43" s="5" t="s">
        <v>373</v>
      </c>
      <c r="F43" s="5" t="s">
        <v>1741</v>
      </c>
      <c r="G43" s="180" t="s">
        <v>1750</v>
      </c>
      <c r="H43" s="5" t="str">
        <f t="shared" si="1"/>
        <v>UK-2021_UK DEFRA Running Fuel-Based Delivery Vehicles with Distance Data</v>
      </c>
      <c r="I43" s="5" t="s">
        <v>1691</v>
      </c>
      <c r="J43" s="5" t="str">
        <f t="shared" si="2"/>
        <v>Vehicle_Run</v>
      </c>
      <c r="K43" s="5" t="str">
        <f t="shared" si="3"/>
        <v>UK-2021_EAT003_Vehicle_Run</v>
      </c>
      <c r="L43" s="5" t="s">
        <v>379</v>
      </c>
      <c r="M43" s="5" t="str">
        <f t="shared" si="4"/>
        <v>UK-2021_Distance Run by non-Electrical Delivery Vehicles</v>
      </c>
      <c r="N43" s="5" t="s">
        <v>148</v>
      </c>
      <c r="O43" s="5" t="s">
        <v>1013</v>
      </c>
      <c r="P43" s="5" t="str">
        <f t="shared" si="5"/>
        <v>Vehicle Run</v>
      </c>
      <c r="Q43" s="5" t="s">
        <v>1020</v>
      </c>
      <c r="R43" s="5" t="str">
        <f t="shared" si="6"/>
        <v>Distance Travelled (Vehicle Run)</v>
      </c>
      <c r="S43" s="5" t="s">
        <v>1751</v>
      </c>
      <c r="T43" s="5" t="s">
        <v>974</v>
      </c>
      <c r="U43" s="5"/>
      <c r="V43" s="5"/>
      <c r="W43" s="5" t="s">
        <v>962</v>
      </c>
      <c r="X43" s="5"/>
      <c r="Y43" s="5"/>
      <c r="Z43" s="5" t="s">
        <v>1041</v>
      </c>
      <c r="AA43" s="5"/>
      <c r="AB43" s="5"/>
      <c r="AC43" s="5" t="s">
        <v>1033</v>
      </c>
      <c r="AD43" s="5" t="s">
        <v>1042</v>
      </c>
      <c r="AE43" s="5" t="s">
        <v>1043</v>
      </c>
      <c r="AF43" s="5" t="s">
        <v>1044</v>
      </c>
      <c r="AG43" s="181"/>
      <c r="AH43" s="181"/>
      <c r="AI43" s="181"/>
      <c r="AJ43" s="181"/>
      <c r="AK43" s="5"/>
      <c r="AL43" s="171" t="s">
        <v>1749</v>
      </c>
    </row>
    <row r="44" ht="15.75" customHeight="1">
      <c r="A44" s="5"/>
      <c r="B44" s="5" t="s">
        <v>950</v>
      </c>
      <c r="C44" s="5" t="s">
        <v>1676</v>
      </c>
      <c r="D44" s="5" t="s">
        <v>1015</v>
      </c>
      <c r="E44" s="5" t="s">
        <v>373</v>
      </c>
      <c r="F44" s="5" t="s">
        <v>1741</v>
      </c>
      <c r="G44" s="5" t="s">
        <v>1752</v>
      </c>
      <c r="H44" s="5" t="str">
        <f t="shared" si="1"/>
        <v>UK-2021_UK DEFRA UK Purchased Electricity_Location Base Method</v>
      </c>
      <c r="I44" s="5" t="s">
        <v>1697</v>
      </c>
      <c r="J44" s="5" t="str">
        <f t="shared" si="2"/>
        <v>Electricity_Purchase and Consumption</v>
      </c>
      <c r="K44" s="5" t="str">
        <f t="shared" si="3"/>
        <v>UK-2021_EAT004_Electricity_Purchase and Consumption</v>
      </c>
      <c r="L44" s="182" t="s">
        <v>381</v>
      </c>
      <c r="M44" s="5" t="str">
        <f t="shared" si="4"/>
        <v>UK-2021_Electricity Purchased and Consumed in the UK</v>
      </c>
      <c r="N44" s="5" t="s">
        <v>133</v>
      </c>
      <c r="O44" s="5" t="s">
        <v>1706</v>
      </c>
      <c r="P44" s="5" t="str">
        <f t="shared" si="5"/>
        <v>Electricity Purchase and Consumption</v>
      </c>
      <c r="Q44" s="5" t="s">
        <v>1108</v>
      </c>
      <c r="R44" s="5" t="str">
        <f t="shared" si="6"/>
        <v>Electricity Quantity (Electricity Purchase and Consumption)</v>
      </c>
      <c r="S44" s="5" t="s">
        <v>1753</v>
      </c>
      <c r="T44" s="5"/>
      <c r="U44" s="5"/>
      <c r="V44" s="5"/>
      <c r="W44" s="5"/>
      <c r="X44" s="5"/>
      <c r="Y44" s="5"/>
      <c r="Z44" s="5"/>
      <c r="AA44" s="5"/>
      <c r="AB44" s="5"/>
      <c r="AC44" s="5" t="s">
        <v>1116</v>
      </c>
      <c r="AD44" s="5" t="s">
        <v>1117</v>
      </c>
      <c r="AE44" s="5" t="s">
        <v>1754</v>
      </c>
      <c r="AF44" s="5" t="s">
        <v>1755</v>
      </c>
      <c r="AG44" s="5"/>
      <c r="AH44" s="5"/>
      <c r="AI44" s="5"/>
      <c r="AJ44" s="5"/>
      <c r="AK44" s="5"/>
      <c r="AL44" s="171" t="s">
        <v>1756</v>
      </c>
    </row>
    <row r="45" ht="15.75" customHeight="1">
      <c r="A45" s="5"/>
      <c r="B45" s="5" t="s">
        <v>950</v>
      </c>
      <c r="C45" s="5" t="s">
        <v>1676</v>
      </c>
      <c r="D45" s="5" t="s">
        <v>1015</v>
      </c>
      <c r="E45" s="5" t="s">
        <v>373</v>
      </c>
      <c r="F45" s="5" t="s">
        <v>1741</v>
      </c>
      <c r="G45" s="180" t="s">
        <v>1757</v>
      </c>
      <c r="H45" s="5" t="str">
        <f t="shared" si="1"/>
        <v>UK-2021_UK DEFRA Running Electrical Passenger Vehicles with Distance Data</v>
      </c>
      <c r="I45" s="5" t="s">
        <v>1701</v>
      </c>
      <c r="J45" s="5" t="str">
        <f t="shared" si="2"/>
        <v>Vehicle_Run</v>
      </c>
      <c r="K45" s="5" t="str">
        <f t="shared" si="3"/>
        <v>UK-2021_EAT005_Vehicle_Run</v>
      </c>
      <c r="L45" s="183" t="s">
        <v>1758</v>
      </c>
      <c r="M45" s="5" t="str">
        <f t="shared" si="4"/>
        <v>UK-2021_Distance Run by Electrical or Hybrid Electrical Passenger Vehicles</v>
      </c>
      <c r="N45" s="183" t="s">
        <v>148</v>
      </c>
      <c r="O45" s="5" t="s">
        <v>1013</v>
      </c>
      <c r="P45" s="5" t="str">
        <f t="shared" si="5"/>
        <v>Vehicle Run</v>
      </c>
      <c r="Q45" s="5" t="s">
        <v>1020</v>
      </c>
      <c r="R45" s="5" t="str">
        <f t="shared" si="6"/>
        <v>Distance Travelled (Vehicle Run)</v>
      </c>
      <c r="S45" s="5" t="s">
        <v>1759</v>
      </c>
      <c r="T45" s="5" t="s">
        <v>974</v>
      </c>
      <c r="U45" s="5"/>
      <c r="V45" s="5"/>
      <c r="W45" s="5" t="s">
        <v>1049</v>
      </c>
      <c r="X45" s="5"/>
      <c r="Y45" s="5"/>
      <c r="Z45" s="5"/>
      <c r="AA45" s="5"/>
      <c r="AB45" s="5"/>
      <c r="AC45" s="181"/>
      <c r="AD45" s="181"/>
      <c r="AE45" s="181"/>
      <c r="AF45" s="181"/>
      <c r="AG45" s="5"/>
      <c r="AH45" s="173"/>
      <c r="AI45" s="5"/>
      <c r="AJ45" s="5"/>
      <c r="AK45" s="5"/>
      <c r="AL45" s="171" t="s">
        <v>1756</v>
      </c>
    </row>
    <row r="46" ht="15.75" customHeight="1">
      <c r="A46" s="5"/>
      <c r="B46" s="5" t="s">
        <v>950</v>
      </c>
      <c r="C46" s="5" t="s">
        <v>1676</v>
      </c>
      <c r="D46" s="5" t="s">
        <v>1015</v>
      </c>
      <c r="E46" s="5" t="s">
        <v>373</v>
      </c>
      <c r="F46" s="5" t="s">
        <v>1741</v>
      </c>
      <c r="G46" s="5" t="s">
        <v>1760</v>
      </c>
      <c r="H46" s="5" t="str">
        <f t="shared" si="1"/>
        <v>UK-2021_UK DEFRA Running Hybrid Passenger Vehicles with Distance Data</v>
      </c>
      <c r="I46" s="5" t="s">
        <v>1701</v>
      </c>
      <c r="J46" s="5" t="str">
        <f t="shared" si="2"/>
        <v>Vehicle_Run</v>
      </c>
      <c r="K46" s="5" t="str">
        <f t="shared" si="3"/>
        <v>UK-2021_EAT005_Vehicle_Run</v>
      </c>
      <c r="L46" s="183" t="s">
        <v>1758</v>
      </c>
      <c r="M46" s="5" t="str">
        <f t="shared" si="4"/>
        <v>UK-2021_Distance Run by Electrical or Hybrid Electrical Passenger Vehicles</v>
      </c>
      <c r="N46" s="183" t="s">
        <v>148</v>
      </c>
      <c r="O46" s="5" t="s">
        <v>1013</v>
      </c>
      <c r="P46" s="5" t="str">
        <f t="shared" si="5"/>
        <v>Vehicle Run</v>
      </c>
      <c r="Q46" s="5" t="s">
        <v>1020</v>
      </c>
      <c r="R46" s="5" t="str">
        <f t="shared" si="6"/>
        <v>Distance Travelled (Vehicle Run)</v>
      </c>
      <c r="S46" s="5" t="s">
        <v>1759</v>
      </c>
      <c r="T46" s="5" t="s">
        <v>974</v>
      </c>
      <c r="U46" s="5"/>
      <c r="V46" s="5"/>
      <c r="W46" s="5" t="s">
        <v>1049</v>
      </c>
      <c r="X46" s="5"/>
      <c r="Y46" s="5"/>
      <c r="Z46" s="5"/>
      <c r="AA46" s="5"/>
      <c r="AB46" s="5"/>
      <c r="AC46" s="181"/>
      <c r="AD46" s="181"/>
      <c r="AE46" s="181"/>
      <c r="AF46" s="181"/>
      <c r="AG46" s="5"/>
      <c r="AH46" s="173"/>
      <c r="AI46" s="5"/>
      <c r="AJ46" s="5"/>
      <c r="AK46" s="5"/>
      <c r="AL46" s="171" t="s">
        <v>1756</v>
      </c>
    </row>
    <row r="47" ht="15.75" customHeight="1">
      <c r="A47" s="5"/>
      <c r="B47" s="5" t="s">
        <v>950</v>
      </c>
      <c r="C47" s="5" t="s">
        <v>1676</v>
      </c>
      <c r="D47" s="5" t="s">
        <v>1015</v>
      </c>
      <c r="E47" s="5" t="s">
        <v>373</v>
      </c>
      <c r="F47" s="5" t="s">
        <v>1741</v>
      </c>
      <c r="G47" s="5" t="s">
        <v>1760</v>
      </c>
      <c r="H47" s="5" t="str">
        <f t="shared" si="1"/>
        <v>UK-2021_UK DEFRA Running Hybrid Passenger Vehicles with Distance Data</v>
      </c>
      <c r="I47" s="5" t="s">
        <v>1686</v>
      </c>
      <c r="J47" s="5" t="str">
        <f t="shared" si="2"/>
        <v>Vehicle_Run</v>
      </c>
      <c r="K47" s="5" t="str">
        <f t="shared" si="3"/>
        <v>UK-2021_EAT002_Vehicle_Run</v>
      </c>
      <c r="L47" s="180" t="s">
        <v>1747</v>
      </c>
      <c r="M47" s="5" t="str">
        <f t="shared" si="4"/>
        <v>UK-2021_Distance Run by Fuel-Based Passenger Vehicles</v>
      </c>
      <c r="N47" s="5" t="s">
        <v>148</v>
      </c>
      <c r="O47" s="5" t="s">
        <v>1013</v>
      </c>
      <c r="P47" s="5" t="str">
        <f t="shared" si="5"/>
        <v>Vehicle Run</v>
      </c>
      <c r="Q47" s="5" t="s">
        <v>1020</v>
      </c>
      <c r="R47" s="5" t="str">
        <f t="shared" si="6"/>
        <v>Distance Travelled (Vehicle Run)</v>
      </c>
      <c r="S47" s="5" t="s">
        <v>1748</v>
      </c>
      <c r="T47" s="5" t="s">
        <v>974</v>
      </c>
      <c r="U47" s="5"/>
      <c r="V47" s="5"/>
      <c r="W47" s="5" t="s">
        <v>962</v>
      </c>
      <c r="X47" s="5"/>
      <c r="Y47" s="5"/>
      <c r="Z47" s="5"/>
      <c r="AA47" s="5"/>
      <c r="AB47" s="5"/>
      <c r="AC47" s="5" t="s">
        <v>1033</v>
      </c>
      <c r="AD47" s="5" t="s">
        <v>1034</v>
      </c>
      <c r="AE47" s="181"/>
      <c r="AF47" s="181"/>
      <c r="AG47" s="181"/>
      <c r="AH47" s="181"/>
      <c r="AI47" s="181"/>
      <c r="AJ47" s="181"/>
      <c r="AK47" s="5"/>
      <c r="AL47" s="171" t="s">
        <v>1749</v>
      </c>
    </row>
    <row r="48" ht="15.75" customHeight="1">
      <c r="A48" s="5"/>
      <c r="B48" s="5" t="s">
        <v>950</v>
      </c>
      <c r="C48" s="5" t="s">
        <v>1676</v>
      </c>
      <c r="D48" s="5" t="s">
        <v>1015</v>
      </c>
      <c r="E48" s="5" t="s">
        <v>373</v>
      </c>
      <c r="F48" s="5" t="s">
        <v>1741</v>
      </c>
      <c r="G48" s="180" t="s">
        <v>1761</v>
      </c>
      <c r="H48" s="5" t="str">
        <f t="shared" si="1"/>
        <v>UK-2021_UK DEFRA Running Electrical Delivery Vehicles with Distance Data</v>
      </c>
      <c r="I48" s="5" t="s">
        <v>1705</v>
      </c>
      <c r="J48" s="5" t="str">
        <f t="shared" si="2"/>
        <v>Vehicle_Run</v>
      </c>
      <c r="K48" s="5" t="str">
        <f t="shared" si="3"/>
        <v>UK-2021_EAT006_Vehicle_Run</v>
      </c>
      <c r="L48" s="183" t="s">
        <v>1762</v>
      </c>
      <c r="M48" s="5" t="str">
        <f t="shared" si="4"/>
        <v>UK-2021_Distance Run by Electrical Delivery Vehicles</v>
      </c>
      <c r="N48" s="183" t="s">
        <v>148</v>
      </c>
      <c r="O48" s="5" t="s">
        <v>1013</v>
      </c>
      <c r="P48" s="5" t="str">
        <f t="shared" si="5"/>
        <v>Vehicle Run</v>
      </c>
      <c r="Q48" s="5" t="s">
        <v>1020</v>
      </c>
      <c r="R48" s="5" t="str">
        <f t="shared" si="6"/>
        <v>Distance Travelled (Vehicle Run)</v>
      </c>
      <c r="S48" s="5" t="s">
        <v>1763</v>
      </c>
      <c r="T48" s="5" t="s">
        <v>974</v>
      </c>
      <c r="U48" s="5"/>
      <c r="V48" s="5"/>
      <c r="W48" s="5" t="s">
        <v>1049</v>
      </c>
      <c r="X48" s="5"/>
      <c r="Y48" s="5"/>
      <c r="Z48" s="5"/>
      <c r="AA48" s="5"/>
      <c r="AB48" s="5"/>
      <c r="AC48" s="181"/>
      <c r="AD48" s="181"/>
      <c r="AE48" s="5"/>
      <c r="AF48" s="5"/>
      <c r="AG48" s="5"/>
      <c r="AH48" s="173"/>
      <c r="AI48" s="5"/>
      <c r="AJ48" s="5"/>
      <c r="AK48" s="5"/>
      <c r="AL48" s="171" t="s">
        <v>1749</v>
      </c>
    </row>
    <row r="49" ht="15.75" customHeight="1">
      <c r="A49" s="5"/>
      <c r="B49" s="5" t="s">
        <v>950</v>
      </c>
      <c r="C49" s="5" t="s">
        <v>1676</v>
      </c>
      <c r="D49" s="5" t="s">
        <v>1015</v>
      </c>
      <c r="E49" s="5" t="s">
        <v>373</v>
      </c>
      <c r="F49" s="5" t="s">
        <v>1741</v>
      </c>
      <c r="G49" s="5" t="s">
        <v>1764</v>
      </c>
      <c r="H49" s="5" t="str">
        <f t="shared" si="1"/>
        <v>UK-2021_UK DEFRA Goods Delivery by Electrical Vehicles in tonne-km</v>
      </c>
      <c r="I49" s="5" t="s">
        <v>1710</v>
      </c>
      <c r="J49" s="5" t="str">
        <f t="shared" si="2"/>
        <v>Goods_Delivery</v>
      </c>
      <c r="K49" s="5" t="str">
        <f t="shared" si="3"/>
        <v>UK-2021_EAT007_Goods_Delivery</v>
      </c>
      <c r="L49" s="5" t="s">
        <v>1765</v>
      </c>
      <c r="M49" s="5" t="str">
        <f t="shared" si="4"/>
        <v>UK-2021_Ton-km Goods Delivered by Electrical Delivery Vehicles</v>
      </c>
      <c r="N49" s="5" t="s">
        <v>1175</v>
      </c>
      <c r="O49" s="5" t="s">
        <v>1366</v>
      </c>
      <c r="P49" s="5" t="str">
        <f t="shared" si="5"/>
        <v>Goods Delivery</v>
      </c>
      <c r="Q49" s="5" t="s">
        <v>1194</v>
      </c>
      <c r="R49" s="5" t="str">
        <f t="shared" si="6"/>
        <v>Weight times Distance (Goods Delivery)</v>
      </c>
      <c r="S49" s="5" t="s">
        <v>1766</v>
      </c>
      <c r="T49" s="5" t="s">
        <v>974</v>
      </c>
      <c r="U49" s="5"/>
      <c r="V49" s="5"/>
      <c r="W49" s="5" t="s">
        <v>1049</v>
      </c>
      <c r="X49" s="5"/>
      <c r="Y49" s="5"/>
      <c r="Z49" s="5"/>
      <c r="AA49" s="5"/>
      <c r="AB49" s="5"/>
      <c r="AC49" s="5" t="s">
        <v>1043</v>
      </c>
      <c r="AD49" s="5" t="s">
        <v>1044</v>
      </c>
      <c r="AE49" s="5"/>
      <c r="AF49" s="5"/>
      <c r="AG49" s="5"/>
      <c r="AH49" s="173"/>
      <c r="AI49" s="5"/>
      <c r="AJ49" s="5"/>
      <c r="AK49" s="5"/>
      <c r="AL49" s="171" t="s">
        <v>1749</v>
      </c>
    </row>
    <row r="50" ht="15.75" customHeight="1">
      <c r="A50" s="5"/>
      <c r="B50" s="5" t="s">
        <v>950</v>
      </c>
      <c r="C50" s="5" t="s">
        <v>1676</v>
      </c>
      <c r="D50" s="5" t="s">
        <v>1015</v>
      </c>
      <c r="E50" s="5" t="s">
        <v>373</v>
      </c>
      <c r="F50" s="5" t="s">
        <v>1741</v>
      </c>
      <c r="G50" s="5" t="s">
        <v>1767</v>
      </c>
      <c r="H50" s="5" t="str">
        <f t="shared" si="1"/>
        <v>UK-2021_UK DEFRA Purchased Onsite Heat and Steam</v>
      </c>
      <c r="I50" s="5" t="s">
        <v>1714</v>
      </c>
      <c r="J50" s="5" t="str">
        <f t="shared" si="2"/>
        <v>Steam or Heat_Purchase and Consumption</v>
      </c>
      <c r="K50" s="5" t="str">
        <f t="shared" si="3"/>
        <v>UK-2021_EAT008_Steam or Heat_Purchase and Consumption</v>
      </c>
      <c r="L50" s="5" t="s">
        <v>1768</v>
      </c>
      <c r="M50" s="5" t="str">
        <f t="shared" si="4"/>
        <v>UK-2021_Onsite Heat or Steam Purchased and Consumed</v>
      </c>
      <c r="N50" s="5" t="s">
        <v>1146</v>
      </c>
      <c r="O50" s="5" t="s">
        <v>1706</v>
      </c>
      <c r="P50" s="5" t="str">
        <f t="shared" si="5"/>
        <v>Steam or Heat Purchase and Consumption</v>
      </c>
      <c r="Q50" s="5" t="s">
        <v>1154</v>
      </c>
      <c r="R50" s="5" t="str">
        <f t="shared" si="6"/>
        <v>Steam or Heat Quantity (Steam or Heat Purchase and Consumption)</v>
      </c>
      <c r="S50" s="5" t="s">
        <v>1769</v>
      </c>
      <c r="T50" s="5"/>
      <c r="U50" s="5"/>
      <c r="V50" s="5"/>
      <c r="W50" s="5"/>
      <c r="X50" s="5"/>
      <c r="Y50" s="5"/>
      <c r="Z50" s="5"/>
      <c r="AA50" s="5"/>
      <c r="AB50" s="5"/>
      <c r="AC50" s="5" t="s">
        <v>1770</v>
      </c>
      <c r="AD50" s="5" t="s">
        <v>1771</v>
      </c>
      <c r="AE50" s="5" t="s">
        <v>1772</v>
      </c>
      <c r="AF50" s="5" t="s">
        <v>1773</v>
      </c>
      <c r="AG50" s="169"/>
      <c r="AH50" s="170"/>
      <c r="AI50" s="169"/>
      <c r="AJ50" s="169"/>
      <c r="AK50" s="169"/>
      <c r="AL50" s="171" t="s">
        <v>1774</v>
      </c>
    </row>
    <row r="51" ht="15.75" customHeight="1">
      <c r="A51" s="5"/>
      <c r="B51" s="5" t="s">
        <v>950</v>
      </c>
      <c r="C51" s="5" t="s">
        <v>1676</v>
      </c>
      <c r="D51" s="5" t="s">
        <v>1015</v>
      </c>
      <c r="E51" s="5" t="s">
        <v>373</v>
      </c>
      <c r="F51" s="5" t="s">
        <v>1741</v>
      </c>
      <c r="G51" s="5" t="s">
        <v>1775</v>
      </c>
      <c r="H51" s="5" t="str">
        <f t="shared" si="1"/>
        <v>UK-2021_UK DEFRA Purchased District Heat and Steam</v>
      </c>
      <c r="I51" s="5" t="s">
        <v>1719</v>
      </c>
      <c r="J51" s="5" t="str">
        <f t="shared" si="2"/>
        <v>Steam or Heat_Purchase and Consumption</v>
      </c>
      <c r="K51" s="5" t="str">
        <f t="shared" si="3"/>
        <v>UK-2021_EAT009_Steam or Heat_Purchase and Consumption</v>
      </c>
      <c r="L51" s="5" t="s">
        <v>1776</v>
      </c>
      <c r="M51" s="5" t="str">
        <f t="shared" si="4"/>
        <v>UK-2021_District Heat or Steam Purchased and Consumed</v>
      </c>
      <c r="N51" s="5" t="s">
        <v>1146</v>
      </c>
      <c r="O51" s="5" t="s">
        <v>1706</v>
      </c>
      <c r="P51" s="5" t="str">
        <f t="shared" si="5"/>
        <v>Steam or Heat Purchase and Consumption</v>
      </c>
      <c r="Q51" s="5" t="s">
        <v>1154</v>
      </c>
      <c r="R51" s="5" t="str">
        <f t="shared" si="6"/>
        <v>Steam or Heat Quantity (Steam or Heat Purchase and Consumption)</v>
      </c>
      <c r="S51" s="5" t="s">
        <v>1769</v>
      </c>
      <c r="T51" s="5"/>
      <c r="U51" s="5"/>
      <c r="V51" s="5"/>
      <c r="W51" s="5"/>
      <c r="X51" s="5"/>
      <c r="Y51" s="5"/>
      <c r="Z51" s="5"/>
      <c r="AA51" s="5"/>
      <c r="AB51" s="5"/>
      <c r="AC51" s="5" t="s">
        <v>1770</v>
      </c>
      <c r="AD51" s="5" t="s">
        <v>1777</v>
      </c>
      <c r="AE51" s="5"/>
      <c r="AF51" s="5"/>
      <c r="AG51" s="169"/>
      <c r="AH51" s="170"/>
      <c r="AI51" s="169"/>
      <c r="AJ51" s="169"/>
      <c r="AK51" s="169"/>
      <c r="AL51" s="171" t="s">
        <v>1774</v>
      </c>
    </row>
    <row r="52" ht="15.75" customHeight="1">
      <c r="A52" s="5"/>
      <c r="B52" s="5" t="s">
        <v>950</v>
      </c>
      <c r="C52" s="5" t="s">
        <v>1676</v>
      </c>
      <c r="D52" s="5" t="s">
        <v>1015</v>
      </c>
      <c r="E52" s="5" t="s">
        <v>373</v>
      </c>
      <c r="F52" s="5" t="s">
        <v>1741</v>
      </c>
      <c r="G52" s="5" t="s">
        <v>1778</v>
      </c>
      <c r="H52" s="5" t="str">
        <f t="shared" si="1"/>
        <v>UK-2021_UK DEFRA Well-to-Tank Emissions of Fuels Combusted (Scope 3)</v>
      </c>
      <c r="I52" s="5" t="s">
        <v>1723</v>
      </c>
      <c r="J52" s="5" t="str">
        <f t="shared" si="2"/>
        <v>Fuel_Combustion</v>
      </c>
      <c r="K52" s="5" t="str">
        <f t="shared" si="3"/>
        <v>UK-2021_EAT010_Fuel_Combustion</v>
      </c>
      <c r="L52" s="5" t="s">
        <v>1779</v>
      </c>
      <c r="M52" s="5" t="str">
        <f t="shared" si="4"/>
        <v>UK-2021_Fuel Combustion - Used to Estimate WTT Emissions</v>
      </c>
      <c r="N52" s="5" t="s">
        <v>948</v>
      </c>
      <c r="O52" s="5" t="s">
        <v>1680</v>
      </c>
      <c r="P52" s="5" t="str">
        <f t="shared" si="5"/>
        <v>Fuel Combustion</v>
      </c>
      <c r="Q52" s="5" t="s">
        <v>959</v>
      </c>
      <c r="R52" s="5" t="str">
        <f t="shared" si="6"/>
        <v>Fuel Quantity (Fuel Combustion)</v>
      </c>
      <c r="S52" s="5" t="s">
        <v>1780</v>
      </c>
      <c r="T52" s="5" t="s">
        <v>962</v>
      </c>
      <c r="U52" s="5"/>
      <c r="V52" s="5" t="s">
        <v>948</v>
      </c>
      <c r="W52" s="5"/>
      <c r="X52" s="5"/>
      <c r="Y52" s="5"/>
      <c r="Z52" s="5"/>
      <c r="AA52" s="5"/>
      <c r="AB52" s="5"/>
      <c r="AC52" s="5" t="s">
        <v>1781</v>
      </c>
      <c r="AD52" s="5" t="s">
        <v>1782</v>
      </c>
      <c r="AE52" s="5"/>
      <c r="AF52" s="5"/>
      <c r="AG52" s="169"/>
      <c r="AH52" s="170"/>
      <c r="AI52" s="169"/>
      <c r="AJ52" s="169"/>
      <c r="AK52" s="5"/>
      <c r="AL52" s="171" t="s">
        <v>1783</v>
      </c>
    </row>
    <row r="53" ht="15.75" customHeight="1">
      <c r="A53" s="5"/>
      <c r="B53" s="5" t="s">
        <v>950</v>
      </c>
      <c r="C53" s="5" t="s">
        <v>1676</v>
      </c>
      <c r="D53" s="5" t="s">
        <v>1015</v>
      </c>
      <c r="E53" s="5" t="s">
        <v>373</v>
      </c>
      <c r="F53" s="5" t="s">
        <v>1741</v>
      </c>
      <c r="G53" s="180" t="s">
        <v>1784</v>
      </c>
      <c r="H53" s="5" t="str">
        <f t="shared" si="1"/>
        <v>UK-2021_UK DEFRA Transmission and Distribution Loss of Purchased Electricity (Scope 3)</v>
      </c>
      <c r="I53" s="5" t="s">
        <v>1727</v>
      </c>
      <c r="J53" s="5" t="str">
        <f t="shared" si="2"/>
        <v>Electricity_Purchase and Consumption</v>
      </c>
      <c r="K53" s="5" t="str">
        <f t="shared" si="3"/>
        <v>UK-2021_EAT011_Electricity_Purchase and Consumption</v>
      </c>
      <c r="L53" s="5" t="s">
        <v>1785</v>
      </c>
      <c r="M53" s="5" t="str">
        <f t="shared" si="4"/>
        <v>UK-2021_Electricity Purchased and Consumed - Used to Estimate T&amp;D Loss</v>
      </c>
      <c r="N53" s="5" t="s">
        <v>133</v>
      </c>
      <c r="O53" s="5" t="s">
        <v>1706</v>
      </c>
      <c r="P53" s="5" t="str">
        <f t="shared" si="5"/>
        <v>Electricity Purchase and Consumption</v>
      </c>
      <c r="Q53" s="5" t="s">
        <v>1108</v>
      </c>
      <c r="R53" s="5" t="str">
        <f t="shared" si="6"/>
        <v>Electricity Quantity (Electricity Purchase and Consumption)</v>
      </c>
      <c r="S53" s="5" t="s">
        <v>1786</v>
      </c>
      <c r="T53" s="5"/>
      <c r="U53" s="5"/>
      <c r="V53" s="5"/>
      <c r="W53" s="5"/>
      <c r="X53" s="5"/>
      <c r="Y53" s="5"/>
      <c r="Z53" s="5"/>
      <c r="AA53" s="5"/>
      <c r="AB53" s="5"/>
      <c r="AC53" s="5" t="s">
        <v>1781</v>
      </c>
      <c r="AD53" s="5" t="s">
        <v>1787</v>
      </c>
      <c r="AE53" s="5" t="s">
        <v>1754</v>
      </c>
      <c r="AF53" s="5" t="s">
        <v>1755</v>
      </c>
      <c r="AG53" s="169"/>
      <c r="AH53" s="170"/>
      <c r="AI53" s="169"/>
      <c r="AJ53" s="169"/>
      <c r="AK53" s="169"/>
      <c r="AL53" s="171" t="s">
        <v>1783</v>
      </c>
    </row>
    <row r="54" ht="15.75" customHeight="1">
      <c r="A54" s="5"/>
      <c r="B54" s="5" t="s">
        <v>950</v>
      </c>
      <c r="C54" s="5" t="s">
        <v>1676</v>
      </c>
      <c r="D54" s="5" t="s">
        <v>1015</v>
      </c>
      <c r="E54" s="5" t="s">
        <v>373</v>
      </c>
      <c r="F54" s="5" t="s">
        <v>1741</v>
      </c>
      <c r="G54" s="5" t="s">
        <v>1788</v>
      </c>
      <c r="H54" s="5" t="str">
        <f t="shared" si="1"/>
        <v>UK-2021_UK DEFRA Transmission and Distribution Loss of Purchased District Heat and Steam (Scope 3)</v>
      </c>
      <c r="I54" s="5" t="s">
        <v>1732</v>
      </c>
      <c r="J54" s="5" t="str">
        <f t="shared" si="2"/>
        <v>Steam or Heat_Purchase and Consumption</v>
      </c>
      <c r="K54" s="5" t="str">
        <f t="shared" si="3"/>
        <v>UK-2021_EAT012_Steam or Heat_Purchase and Consumption</v>
      </c>
      <c r="L54" s="5" t="s">
        <v>1789</v>
      </c>
      <c r="M54" s="5" t="str">
        <f t="shared" si="4"/>
        <v>UK-2021_Steam or Heat Purchased and Consumed - Used to Estimate T&amp;D Loss</v>
      </c>
      <c r="N54" s="5" t="s">
        <v>1146</v>
      </c>
      <c r="O54" s="5" t="s">
        <v>1706</v>
      </c>
      <c r="P54" s="5" t="str">
        <f t="shared" si="5"/>
        <v>Steam or Heat Purchase and Consumption</v>
      </c>
      <c r="Q54" s="5" t="s">
        <v>1711</v>
      </c>
      <c r="R54" s="5" t="str">
        <f t="shared" si="6"/>
        <v>Steam or heat Quantity (Steam or Heat Purchase and Consumption)</v>
      </c>
      <c r="S54" s="5" t="s">
        <v>1790</v>
      </c>
      <c r="T54" s="5"/>
      <c r="U54" s="5"/>
      <c r="V54" s="5"/>
      <c r="W54" s="5"/>
      <c r="X54" s="5"/>
      <c r="Y54" s="5"/>
      <c r="Z54" s="5"/>
      <c r="AA54" s="5"/>
      <c r="AB54" s="5"/>
      <c r="AC54" s="5" t="s">
        <v>1781</v>
      </c>
      <c r="AD54" s="5" t="s">
        <v>1791</v>
      </c>
      <c r="AE54" s="5" t="s">
        <v>1770</v>
      </c>
      <c r="AF54" s="5" t="s">
        <v>1777</v>
      </c>
      <c r="AG54" s="169"/>
      <c r="AH54" s="170"/>
      <c r="AI54" s="169"/>
      <c r="AJ54" s="169"/>
      <c r="AK54" s="169"/>
      <c r="AL54" s="171" t="s">
        <v>1783</v>
      </c>
    </row>
    <row r="55" ht="15.75" customHeight="1">
      <c r="A55" s="5"/>
      <c r="B55" s="5" t="s">
        <v>950</v>
      </c>
      <c r="C55" s="5" t="s">
        <v>1676</v>
      </c>
      <c r="D55" s="5" t="s">
        <v>1015</v>
      </c>
      <c r="E55" s="5" t="s">
        <v>373</v>
      </c>
      <c r="F55" s="5" t="s">
        <v>1741</v>
      </c>
      <c r="G55" s="5" t="s">
        <v>1792</v>
      </c>
      <c r="H55" s="5" t="str">
        <f t="shared" si="1"/>
        <v>UK-2021_UK DEFRA Transmission and Distribution Loss of Electricity used by Passenger Vehicles (Scope 3)</v>
      </c>
      <c r="I55" s="5" t="s">
        <v>1735</v>
      </c>
      <c r="J55" s="5" t="str">
        <f t="shared" si="2"/>
        <v>Vehicle_Run</v>
      </c>
      <c r="K55" s="5" t="str">
        <f t="shared" si="3"/>
        <v>UK-2021_EAT013_Vehicle_Run</v>
      </c>
      <c r="L55" s="5" t="s">
        <v>1793</v>
      </c>
      <c r="M55" s="5" t="str">
        <f t="shared" si="4"/>
        <v>UK-2021_Distance Run by Hybrid or Electrical Passenger Vehicles - Used to Estimate Electricity T&amp;D Loss</v>
      </c>
      <c r="N55" s="183" t="s">
        <v>148</v>
      </c>
      <c r="O55" s="5" t="s">
        <v>1013</v>
      </c>
      <c r="P55" s="5" t="str">
        <f t="shared" si="5"/>
        <v>Vehicle Run</v>
      </c>
      <c r="Q55" s="5" t="s">
        <v>1020</v>
      </c>
      <c r="R55" s="5" t="str">
        <f t="shared" si="6"/>
        <v>Distance Travelled (Vehicle Run)</v>
      </c>
      <c r="S55" s="5" t="s">
        <v>1794</v>
      </c>
      <c r="T55" s="5" t="s">
        <v>974</v>
      </c>
      <c r="U55" s="5"/>
      <c r="V55" s="5"/>
      <c r="W55" s="5" t="s">
        <v>1049</v>
      </c>
      <c r="X55" s="5"/>
      <c r="Y55" s="5"/>
      <c r="Z55" s="5"/>
      <c r="AA55" s="5"/>
      <c r="AB55" s="5"/>
      <c r="AC55" s="5" t="s">
        <v>1781</v>
      </c>
      <c r="AD55" s="5" t="s">
        <v>1795</v>
      </c>
      <c r="AE55" s="5"/>
      <c r="AF55" s="5"/>
      <c r="AG55" s="169"/>
      <c r="AH55" s="170"/>
      <c r="AI55" s="169"/>
      <c r="AJ55" s="169"/>
      <c r="AK55" s="169"/>
      <c r="AL55" s="171" t="s">
        <v>1783</v>
      </c>
    </row>
    <row r="56" ht="15.75" customHeight="1">
      <c r="A56" s="5"/>
      <c r="B56" s="5" t="s">
        <v>950</v>
      </c>
      <c r="C56" s="5" t="s">
        <v>1676</v>
      </c>
      <c r="D56" s="5" t="s">
        <v>1015</v>
      </c>
      <c r="E56" s="5" t="s">
        <v>373</v>
      </c>
      <c r="F56" s="5" t="s">
        <v>1741</v>
      </c>
      <c r="G56" s="5" t="s">
        <v>1796</v>
      </c>
      <c r="H56" s="5" t="str">
        <f t="shared" si="1"/>
        <v>UK-2021_UK DEFRA Transmission and Distribution Loss of Electricity used by Delivery Vehicles (Scope 3)</v>
      </c>
      <c r="I56" s="5" t="s">
        <v>1797</v>
      </c>
      <c r="J56" s="5" t="str">
        <f t="shared" si="2"/>
        <v>Vehicle_Run</v>
      </c>
      <c r="K56" s="5" t="str">
        <f t="shared" si="3"/>
        <v>UK-2021_EAT014_Vehicle_Run</v>
      </c>
      <c r="L56" s="5" t="s">
        <v>1798</v>
      </c>
      <c r="M56" s="5" t="str">
        <f t="shared" si="4"/>
        <v>UK-2021_Distance Run by Electrical Delivery Vehicles - Used to Estimate Electricity T&amp;D Loss</v>
      </c>
      <c r="N56" s="183" t="s">
        <v>148</v>
      </c>
      <c r="O56" s="5" t="s">
        <v>1013</v>
      </c>
      <c r="P56" s="5" t="str">
        <f t="shared" si="5"/>
        <v>Vehicle Run</v>
      </c>
      <c r="Q56" s="5" t="s">
        <v>1693</v>
      </c>
      <c r="R56" s="5" t="str">
        <f t="shared" si="6"/>
        <v>Distrance Travelled (Vehicle Run)</v>
      </c>
      <c r="S56" s="5" t="s">
        <v>1799</v>
      </c>
      <c r="T56" s="5" t="s">
        <v>974</v>
      </c>
      <c r="U56" s="5"/>
      <c r="V56" s="5"/>
      <c r="W56" s="5" t="s">
        <v>1049</v>
      </c>
      <c r="X56" s="5"/>
      <c r="Y56" s="5"/>
      <c r="Z56" s="5"/>
      <c r="AA56" s="5"/>
      <c r="AB56" s="5"/>
      <c r="AC56" s="5" t="s">
        <v>1781</v>
      </c>
      <c r="AD56" s="5" t="s">
        <v>1795</v>
      </c>
      <c r="AE56" s="5"/>
      <c r="AF56" s="5"/>
      <c r="AG56" s="169"/>
      <c r="AH56" s="170"/>
      <c r="AI56" s="169"/>
      <c r="AJ56" s="169"/>
      <c r="AK56" s="169"/>
      <c r="AL56" s="171" t="s">
        <v>1783</v>
      </c>
    </row>
    <row r="57" ht="15.75" customHeight="1">
      <c r="A57" s="5"/>
      <c r="B57" s="5" t="s">
        <v>950</v>
      </c>
      <c r="C57" s="5" t="s">
        <v>1676</v>
      </c>
      <c r="D57" s="5" t="s">
        <v>1015</v>
      </c>
      <c r="E57" s="5" t="s">
        <v>373</v>
      </c>
      <c r="F57" s="5" t="s">
        <v>1741</v>
      </c>
      <c r="G57" s="5" t="s">
        <v>1800</v>
      </c>
      <c r="H57" s="5" t="str">
        <f t="shared" si="1"/>
        <v>UK-2021_UK DEFRA Transmission and Distribution Loss of Electricity used for Goods Delivery (Scope 3)</v>
      </c>
      <c r="I57" s="5" t="s">
        <v>1801</v>
      </c>
      <c r="J57" s="5" t="str">
        <f t="shared" si="2"/>
        <v>Goods_Delivery</v>
      </c>
      <c r="K57" s="5" t="str">
        <f t="shared" si="3"/>
        <v>UK-2021_EAT015_Goods_Delivery</v>
      </c>
      <c r="L57" s="5" t="s">
        <v>1802</v>
      </c>
      <c r="M57" s="5" t="str">
        <f t="shared" si="4"/>
        <v>UK-2021_Goods Delivered by Electrical Delivery Vehicles - Used to Estimate Electricity T&amp;D Loss</v>
      </c>
      <c r="N57" s="5" t="s">
        <v>1175</v>
      </c>
      <c r="O57" s="5" t="s">
        <v>1366</v>
      </c>
      <c r="P57" s="5" t="str">
        <f t="shared" si="5"/>
        <v>Goods Delivery</v>
      </c>
      <c r="Q57" s="5" t="s">
        <v>1194</v>
      </c>
      <c r="R57" s="5" t="str">
        <f t="shared" si="6"/>
        <v>Weight times Distance (Goods Delivery)</v>
      </c>
      <c r="S57" s="5" t="s">
        <v>1803</v>
      </c>
      <c r="T57" s="5" t="s">
        <v>974</v>
      </c>
      <c r="U57" s="5"/>
      <c r="V57" s="5"/>
      <c r="W57" s="5" t="s">
        <v>1049</v>
      </c>
      <c r="X57" s="5"/>
      <c r="Y57" s="5"/>
      <c r="Z57" s="5"/>
      <c r="AA57" s="5"/>
      <c r="AB57" s="5"/>
      <c r="AC57" s="5" t="s">
        <v>1781</v>
      </c>
      <c r="AD57" s="5" t="s">
        <v>1795</v>
      </c>
      <c r="AE57" s="5"/>
      <c r="AF57" s="5"/>
      <c r="AG57" s="169"/>
      <c r="AH57" s="170"/>
      <c r="AI57" s="169"/>
      <c r="AJ57" s="169"/>
      <c r="AK57" s="169"/>
      <c r="AL57" s="171" t="s">
        <v>1783</v>
      </c>
    </row>
    <row r="58" ht="15.75" customHeight="1">
      <c r="A58" s="5"/>
      <c r="B58" s="5" t="s">
        <v>950</v>
      </c>
      <c r="C58" s="5" t="s">
        <v>1676</v>
      </c>
      <c r="D58" s="5" t="s">
        <v>1015</v>
      </c>
      <c r="E58" s="5" t="s">
        <v>373</v>
      </c>
      <c r="F58" s="5" t="s">
        <v>1741</v>
      </c>
      <c r="G58" s="5" t="s">
        <v>1804</v>
      </c>
      <c r="H58" s="5" t="str">
        <f t="shared" si="1"/>
        <v>UK-2021_UK DEFRA Water Supply from the Mains Network (Scope 3)</v>
      </c>
      <c r="I58" s="5" t="s">
        <v>1805</v>
      </c>
      <c r="J58" s="5" t="str">
        <f t="shared" si="2"/>
        <v>Water_Use</v>
      </c>
      <c r="K58" s="5" t="str">
        <f t="shared" si="3"/>
        <v>UK-2021_EAT016_Water_Use</v>
      </c>
      <c r="L58" s="5" t="s">
        <v>1806</v>
      </c>
      <c r="M58" s="5" t="str">
        <f t="shared" si="4"/>
        <v>UK-2021_Water Supply from Mains Network</v>
      </c>
      <c r="N58" s="5" t="s">
        <v>1807</v>
      </c>
      <c r="O58" s="5" t="s">
        <v>949</v>
      </c>
      <c r="P58" s="5" t="str">
        <f t="shared" si="5"/>
        <v>Water Use</v>
      </c>
      <c r="Q58" s="5" t="s">
        <v>1378</v>
      </c>
      <c r="R58" s="5" t="str">
        <f t="shared" si="6"/>
        <v>Water Quantity (Water Use)</v>
      </c>
      <c r="S58" s="5" t="s">
        <v>1808</v>
      </c>
      <c r="T58" s="5"/>
      <c r="U58" s="5"/>
      <c r="V58" s="5"/>
      <c r="W58" s="5"/>
      <c r="X58" s="5"/>
      <c r="Y58" s="5"/>
      <c r="Z58" s="5"/>
      <c r="AA58" s="5"/>
      <c r="AB58" s="5"/>
      <c r="AC58" s="5" t="s">
        <v>1809</v>
      </c>
      <c r="AD58" s="5" t="s">
        <v>1810</v>
      </c>
      <c r="AE58" s="5"/>
      <c r="AF58" s="5"/>
      <c r="AG58" s="169"/>
      <c r="AH58" s="170"/>
      <c r="AI58" s="169"/>
      <c r="AJ58" s="169"/>
      <c r="AK58" s="169"/>
      <c r="AL58" s="171" t="s">
        <v>1811</v>
      </c>
    </row>
    <row r="59" ht="15.75" customHeight="1">
      <c r="A59" s="5"/>
      <c r="B59" s="5" t="s">
        <v>950</v>
      </c>
      <c r="C59" s="5" t="s">
        <v>1676</v>
      </c>
      <c r="D59" s="5" t="s">
        <v>1015</v>
      </c>
      <c r="E59" s="5" t="s">
        <v>373</v>
      </c>
      <c r="F59" s="5" t="s">
        <v>1741</v>
      </c>
      <c r="G59" s="5" t="s">
        <v>1812</v>
      </c>
      <c r="H59" s="5" t="str">
        <f t="shared" si="1"/>
        <v>UK-2021_UK DEFRA Water Discharge Through Mains Drains (Scope 3)</v>
      </c>
      <c r="I59" s="5" t="s">
        <v>1813</v>
      </c>
      <c r="J59" s="5" t="str">
        <f t="shared" si="2"/>
        <v>Wastewater_Discharge</v>
      </c>
      <c r="K59" s="5" t="str">
        <f t="shared" si="3"/>
        <v>UK-2021_EAT017_Wastewater_Discharge</v>
      </c>
      <c r="L59" s="5" t="s">
        <v>1814</v>
      </c>
      <c r="M59" s="5" t="str">
        <f t="shared" si="4"/>
        <v>UK-2021_Wastewater Discharged Through Mains Drains</v>
      </c>
      <c r="N59" s="5" t="s">
        <v>1414</v>
      </c>
      <c r="O59" s="5" t="s">
        <v>1415</v>
      </c>
      <c r="P59" s="5" t="str">
        <f t="shared" si="5"/>
        <v>Wastewater Discharge</v>
      </c>
      <c r="Q59" s="5" t="s">
        <v>1430</v>
      </c>
      <c r="R59" s="5" t="str">
        <f t="shared" si="6"/>
        <v>Wastewater Quantity (Wastewater Discharge)</v>
      </c>
      <c r="S59" s="5" t="s">
        <v>1815</v>
      </c>
      <c r="T59" s="5"/>
      <c r="U59" s="5"/>
      <c r="V59" s="5"/>
      <c r="W59" s="5"/>
      <c r="X59" s="5"/>
      <c r="Y59" s="5"/>
      <c r="Z59" s="5"/>
      <c r="AA59" s="5"/>
      <c r="AB59" s="5"/>
      <c r="AC59" s="5" t="s">
        <v>1816</v>
      </c>
      <c r="AD59" s="5" t="s">
        <v>1817</v>
      </c>
      <c r="AE59" s="5"/>
      <c r="AF59" s="5"/>
      <c r="AG59" s="169"/>
      <c r="AH59" s="170"/>
      <c r="AI59" s="169"/>
      <c r="AJ59" s="169"/>
      <c r="AK59" s="169"/>
      <c r="AL59" s="171" t="s">
        <v>1818</v>
      </c>
    </row>
    <row r="60" ht="15.75" customHeight="1">
      <c r="A60" s="5"/>
      <c r="B60" s="5" t="s">
        <v>950</v>
      </c>
      <c r="C60" s="5" t="s">
        <v>1676</v>
      </c>
      <c r="D60" s="5" t="s">
        <v>1015</v>
      </c>
      <c r="E60" s="5" t="s">
        <v>373</v>
      </c>
      <c r="F60" s="5" t="s">
        <v>1741</v>
      </c>
      <c r="G60" s="5" t="s">
        <v>1819</v>
      </c>
      <c r="H60" s="5" t="str">
        <f t="shared" si="1"/>
        <v>UK-2021_UK DEFRA Upstream Emissions of Materials Used with Weight Data (Scope 3)</v>
      </c>
      <c r="I60" s="5" t="s">
        <v>1820</v>
      </c>
      <c r="J60" s="5" t="str">
        <f t="shared" si="2"/>
        <v>Material_Use</v>
      </c>
      <c r="K60" s="5" t="str">
        <f t="shared" si="3"/>
        <v>UK-2021_EAT018_Material_Use</v>
      </c>
      <c r="L60" s="183" t="s">
        <v>1821</v>
      </c>
      <c r="M60" s="5" t="str">
        <f t="shared" si="4"/>
        <v>UK-2021_Materials Purchased and Used by Weight</v>
      </c>
      <c r="N60" s="5" t="s">
        <v>1347</v>
      </c>
      <c r="O60" s="183" t="s">
        <v>949</v>
      </c>
      <c r="P60" s="5" t="str">
        <f t="shared" si="5"/>
        <v>Material Use</v>
      </c>
      <c r="Q60" s="5" t="s">
        <v>1822</v>
      </c>
      <c r="R60" s="5" t="str">
        <f t="shared" si="6"/>
        <v>Weight of Material (Material Use)</v>
      </c>
      <c r="S60" s="5" t="s">
        <v>1823</v>
      </c>
      <c r="T60" s="5" t="s">
        <v>1824</v>
      </c>
      <c r="U60" s="5"/>
      <c r="V60" s="5" t="s">
        <v>1347</v>
      </c>
      <c r="W60" s="5" t="s">
        <v>1351</v>
      </c>
      <c r="X60" s="5"/>
      <c r="Y60" s="5"/>
      <c r="Z60" s="5"/>
      <c r="AA60" s="5"/>
      <c r="AB60" s="5"/>
      <c r="AC60" s="5" t="s">
        <v>1781</v>
      </c>
      <c r="AD60" s="5" t="s">
        <v>1825</v>
      </c>
      <c r="AE60" s="5"/>
      <c r="AF60" s="5"/>
      <c r="AG60" s="169"/>
      <c r="AH60" s="170"/>
      <c r="AI60" s="169"/>
      <c r="AJ60" s="169"/>
      <c r="AK60" s="5"/>
      <c r="AL60" s="171" t="s">
        <v>1811</v>
      </c>
    </row>
    <row r="61" ht="15.75" customHeight="1">
      <c r="A61" s="5"/>
      <c r="B61" s="5" t="s">
        <v>950</v>
      </c>
      <c r="C61" s="5" t="s">
        <v>1676</v>
      </c>
      <c r="D61" s="5" t="s">
        <v>1015</v>
      </c>
      <c r="E61" s="5" t="s">
        <v>373</v>
      </c>
      <c r="F61" s="5" t="s">
        <v>1741</v>
      </c>
      <c r="G61" s="7" t="s">
        <v>1826</v>
      </c>
      <c r="H61" s="5" t="str">
        <f t="shared" si="1"/>
        <v>UK-2021_UK DEFRA Waste Disposal by a Third Party Waste Management Provider (Scope 3)</v>
      </c>
      <c r="I61" s="5" t="s">
        <v>1827</v>
      </c>
      <c r="J61" s="5" t="str">
        <f t="shared" si="2"/>
        <v>Waste_Disposal</v>
      </c>
      <c r="K61" s="5" t="str">
        <f t="shared" si="3"/>
        <v>UK-2021_EAT019_Waste_Disposal</v>
      </c>
      <c r="L61" s="5" t="s">
        <v>1828</v>
      </c>
      <c r="M61" s="5" t="str">
        <f t="shared" si="4"/>
        <v>UK-2021_Waste Disposal by a Third Party Waste Management Provider</v>
      </c>
      <c r="N61" s="5" t="s">
        <v>149</v>
      </c>
      <c r="O61" s="5" t="s">
        <v>1231</v>
      </c>
      <c r="P61" s="5" t="str">
        <f t="shared" si="5"/>
        <v>Waste Disposal</v>
      </c>
      <c r="Q61" s="5" t="s">
        <v>1240</v>
      </c>
      <c r="R61" s="5" t="str">
        <f t="shared" si="6"/>
        <v>Weight of Waste (Waste Disposal)</v>
      </c>
      <c r="S61" s="5" t="s">
        <v>1829</v>
      </c>
      <c r="T61" s="5" t="s">
        <v>1243</v>
      </c>
      <c r="U61" s="5"/>
      <c r="V61" s="5" t="s">
        <v>149</v>
      </c>
      <c r="W61" s="5" t="s">
        <v>1245</v>
      </c>
      <c r="X61" s="5"/>
      <c r="Y61" s="5"/>
      <c r="Z61" s="5"/>
      <c r="AA61" s="5"/>
      <c r="AB61" s="5"/>
      <c r="AC61" s="5" t="s">
        <v>1248</v>
      </c>
      <c r="AD61" s="5" t="s">
        <v>1249</v>
      </c>
      <c r="AE61" s="5"/>
      <c r="AF61" s="5"/>
      <c r="AG61" s="169"/>
      <c r="AH61" s="170"/>
      <c r="AI61" s="169"/>
      <c r="AJ61" s="169"/>
      <c r="AK61" s="169"/>
      <c r="AL61" s="171" t="s">
        <v>1818</v>
      </c>
    </row>
    <row r="62" ht="15.75" customHeight="1">
      <c r="A62" s="5"/>
      <c r="B62" s="5" t="s">
        <v>950</v>
      </c>
      <c r="C62" s="5" t="s">
        <v>1676</v>
      </c>
      <c r="D62" s="5" t="s">
        <v>1015</v>
      </c>
      <c r="E62" s="5" t="s">
        <v>373</v>
      </c>
      <c r="F62" s="5" t="s">
        <v>1741</v>
      </c>
      <c r="G62" s="5" t="s">
        <v>1830</v>
      </c>
      <c r="H62" s="5" t="str">
        <f t="shared" si="1"/>
        <v>UK-2021_UK DEFRA Business Travel and Employee Commute in Private On-Road Vehicles (Scope 3)</v>
      </c>
      <c r="I62" s="5" t="s">
        <v>1831</v>
      </c>
      <c r="J62" s="5" t="str">
        <f t="shared" si="2"/>
        <v>Employee_Travel or Commute</v>
      </c>
      <c r="K62" s="5" t="str">
        <f t="shared" si="3"/>
        <v>UK-2021_EAT020_Employee_Travel or Commute</v>
      </c>
      <c r="L62" s="182" t="s">
        <v>338</v>
      </c>
      <c r="M62" s="5" t="str">
        <f t="shared" si="4"/>
        <v>UK-2021_Distance Travelled or Commuted by Employee in Private Vehicles</v>
      </c>
      <c r="N62" s="5" t="s">
        <v>1271</v>
      </c>
      <c r="O62" s="5" t="s">
        <v>1728</v>
      </c>
      <c r="P62" s="5" t="str">
        <f t="shared" si="5"/>
        <v>Employee Travel or Commute</v>
      </c>
      <c r="Q62" s="5" t="s">
        <v>1020</v>
      </c>
      <c r="R62" s="5" t="str">
        <f t="shared" si="6"/>
        <v>Distance Travelled (Employee Travel or Commute)</v>
      </c>
      <c r="S62" s="5" t="s">
        <v>1832</v>
      </c>
      <c r="T62" s="5" t="s">
        <v>974</v>
      </c>
      <c r="U62" s="5"/>
      <c r="V62" s="5"/>
      <c r="W62" s="5" t="s">
        <v>962</v>
      </c>
      <c r="X62" s="5"/>
      <c r="Y62" s="5"/>
      <c r="Z62" s="5" t="s">
        <v>1049</v>
      </c>
      <c r="AA62" s="5"/>
      <c r="AB62" s="5"/>
      <c r="AC62" s="5" t="s">
        <v>1278</v>
      </c>
      <c r="AD62" s="5" t="s">
        <v>1279</v>
      </c>
      <c r="AE62" s="5" t="s">
        <v>1280</v>
      </c>
      <c r="AF62" s="5" t="s">
        <v>1281</v>
      </c>
      <c r="AG62" s="169"/>
      <c r="AH62" s="170"/>
      <c r="AI62" s="169"/>
      <c r="AJ62" s="169"/>
      <c r="AK62" s="5"/>
      <c r="AL62" s="171" t="s">
        <v>1833</v>
      </c>
    </row>
    <row r="63" ht="15.75" customHeight="1">
      <c r="A63" s="5"/>
      <c r="B63" s="5" t="s">
        <v>950</v>
      </c>
      <c r="C63" s="5" t="s">
        <v>1676</v>
      </c>
      <c r="D63" s="5" t="s">
        <v>1015</v>
      </c>
      <c r="E63" s="5" t="s">
        <v>373</v>
      </c>
      <c r="F63" s="5" t="s">
        <v>1741</v>
      </c>
      <c r="G63" s="5" t="s">
        <v>1834</v>
      </c>
      <c r="H63" s="5" t="str">
        <f t="shared" si="1"/>
        <v>UK-2021_UK DEFRA Business Travel and Employee Commute in Shared On-Road Vehicles (Scope 3)</v>
      </c>
      <c r="I63" s="5" t="s">
        <v>1835</v>
      </c>
      <c r="J63" s="5" t="str">
        <f t="shared" si="2"/>
        <v>Employee_Travel or Commute</v>
      </c>
      <c r="K63" s="5" t="str">
        <f t="shared" si="3"/>
        <v>UK-2021_EAT021_Employee_Travel or Commute</v>
      </c>
      <c r="L63" s="5" t="s">
        <v>413</v>
      </c>
      <c r="M63" s="5" t="str">
        <f t="shared" si="4"/>
        <v>UK-2021_Passenger-km Travelled or Commuted by Employee in Shared Road Transport</v>
      </c>
      <c r="N63" s="5" t="s">
        <v>1271</v>
      </c>
      <c r="O63" s="5" t="s">
        <v>1728</v>
      </c>
      <c r="P63" s="5" t="str">
        <f t="shared" si="5"/>
        <v>Employee Travel or Commute</v>
      </c>
      <c r="Q63" s="5" t="s">
        <v>1733</v>
      </c>
      <c r="R63" s="5" t="str">
        <f t="shared" si="6"/>
        <v>Number of Passenger times Distance (Employee Travel or Commute)</v>
      </c>
      <c r="S63" s="5" t="s">
        <v>1836</v>
      </c>
      <c r="T63" s="5" t="s">
        <v>974</v>
      </c>
      <c r="U63" s="5"/>
      <c r="V63" s="5"/>
      <c r="W63" s="5"/>
      <c r="X63" s="5"/>
      <c r="Y63" s="5"/>
      <c r="Z63" s="5"/>
      <c r="AA63" s="5"/>
      <c r="AB63" s="5"/>
      <c r="AC63" s="5" t="s">
        <v>1278</v>
      </c>
      <c r="AD63" s="5" t="s">
        <v>1279</v>
      </c>
      <c r="AE63" s="5"/>
      <c r="AF63" s="5"/>
      <c r="AG63" s="169"/>
      <c r="AH63" s="170"/>
      <c r="AI63" s="169"/>
      <c r="AJ63" s="169"/>
      <c r="AK63" s="169"/>
      <c r="AL63" s="171" t="s">
        <v>1833</v>
      </c>
    </row>
    <row r="64" ht="15.75" customHeight="1">
      <c r="A64" s="5"/>
      <c r="B64" s="5" t="s">
        <v>950</v>
      </c>
      <c r="C64" s="5" t="s">
        <v>1676</v>
      </c>
      <c r="D64" s="5" t="s">
        <v>1015</v>
      </c>
      <c r="E64" s="5" t="s">
        <v>373</v>
      </c>
      <c r="F64" s="5" t="s">
        <v>1741</v>
      </c>
      <c r="G64" s="5" t="s">
        <v>1837</v>
      </c>
      <c r="H64" s="5" t="str">
        <f t="shared" si="1"/>
        <v>UK-2021_UK DEFRA Business Travel and Employee Commute by Air Transport (with RF) (Scope 3)</v>
      </c>
      <c r="I64" s="5" t="s">
        <v>1838</v>
      </c>
      <c r="J64" s="5" t="str">
        <f t="shared" si="2"/>
        <v>Employee_Travel or Commute</v>
      </c>
      <c r="K64" s="5" t="str">
        <f t="shared" si="3"/>
        <v>UK-2021_EAT022_Employee_Travel or Commute</v>
      </c>
      <c r="L64" s="5" t="s">
        <v>415</v>
      </c>
      <c r="M64" s="5" t="str">
        <f t="shared" si="4"/>
        <v>UK-2021_Passenger-km Travelled or Commuted by Employee in Shared Air Transport</v>
      </c>
      <c r="N64" s="5" t="s">
        <v>1271</v>
      </c>
      <c r="O64" s="5" t="s">
        <v>1728</v>
      </c>
      <c r="P64" s="5" t="str">
        <f t="shared" si="5"/>
        <v>Employee Travel or Commute</v>
      </c>
      <c r="Q64" s="5" t="s">
        <v>1733</v>
      </c>
      <c r="R64" s="5" t="str">
        <f t="shared" si="6"/>
        <v>Number of Passenger times Distance (Employee Travel or Commute)</v>
      </c>
      <c r="S64" s="5" t="s">
        <v>1839</v>
      </c>
      <c r="T64" s="5" t="s">
        <v>1840</v>
      </c>
      <c r="U64" s="5"/>
      <c r="V64" s="5"/>
      <c r="W64" s="5" t="s">
        <v>1291</v>
      </c>
      <c r="X64" s="5"/>
      <c r="Y64" s="5"/>
      <c r="Z64" s="5"/>
      <c r="AA64" s="5"/>
      <c r="AB64" s="5"/>
      <c r="AC64" s="5" t="s">
        <v>1278</v>
      </c>
      <c r="AD64" s="5" t="s">
        <v>1279</v>
      </c>
      <c r="AE64" s="5"/>
      <c r="AF64" s="5"/>
      <c r="AG64" s="169"/>
      <c r="AH64" s="170"/>
      <c r="AI64" s="169"/>
      <c r="AJ64" s="169"/>
      <c r="AK64" s="169"/>
      <c r="AL64" s="171" t="s">
        <v>1833</v>
      </c>
    </row>
    <row r="65" ht="15.75" customHeight="1">
      <c r="A65" s="5"/>
      <c r="B65" s="5" t="s">
        <v>950</v>
      </c>
      <c r="C65" s="5" t="s">
        <v>1676</v>
      </c>
      <c r="D65" s="5" t="s">
        <v>1015</v>
      </c>
      <c r="E65" s="5" t="s">
        <v>373</v>
      </c>
      <c r="F65" s="5" t="s">
        <v>1741</v>
      </c>
      <c r="G65" s="5" t="s">
        <v>1841</v>
      </c>
      <c r="H65" s="5" t="str">
        <f t="shared" si="1"/>
        <v>UK-2021_UK DEFRA Business Travel and Employee Commute by Ferries (Scope 3)</v>
      </c>
      <c r="I65" s="5" t="s">
        <v>1842</v>
      </c>
      <c r="J65" s="5" t="str">
        <f t="shared" si="2"/>
        <v>Employee_Travel or Commute</v>
      </c>
      <c r="K65" s="5" t="str">
        <f t="shared" si="3"/>
        <v>UK-2021_EAT023_Employee_Travel or Commute</v>
      </c>
      <c r="L65" s="5" t="s">
        <v>417</v>
      </c>
      <c r="M65" s="5" t="str">
        <f t="shared" si="4"/>
        <v>UK-2021_Passenger-km Travelled or Commuted by Employee by Ferries</v>
      </c>
      <c r="N65" s="5" t="s">
        <v>1271</v>
      </c>
      <c r="O65" s="5" t="s">
        <v>1728</v>
      </c>
      <c r="P65" s="5" t="str">
        <f t="shared" si="5"/>
        <v>Employee Travel or Commute</v>
      </c>
      <c r="Q65" s="5" t="s">
        <v>1733</v>
      </c>
      <c r="R65" s="5" t="str">
        <f t="shared" si="6"/>
        <v>Number of Passenger times Distance (Employee Travel or Commute)</v>
      </c>
      <c r="S65" s="5" t="s">
        <v>1843</v>
      </c>
      <c r="T65" s="5" t="s">
        <v>1295</v>
      </c>
      <c r="U65" s="5"/>
      <c r="V65" s="5"/>
      <c r="W65" s="5"/>
      <c r="X65" s="5"/>
      <c r="Y65" s="5"/>
      <c r="Z65" s="5"/>
      <c r="AA65" s="5"/>
      <c r="AB65" s="5"/>
      <c r="AC65" s="5" t="s">
        <v>1278</v>
      </c>
      <c r="AD65" s="5" t="s">
        <v>1279</v>
      </c>
      <c r="AE65" s="5" t="s">
        <v>1844</v>
      </c>
      <c r="AF65" s="5" t="s">
        <v>1845</v>
      </c>
      <c r="AG65" s="169"/>
      <c r="AH65" s="170"/>
      <c r="AI65" s="169"/>
      <c r="AJ65" s="169"/>
      <c r="AK65" s="169"/>
      <c r="AL65" s="171" t="s">
        <v>1833</v>
      </c>
    </row>
    <row r="66" ht="15.75" customHeight="1">
      <c r="A66" s="5"/>
      <c r="B66" s="5" t="s">
        <v>950</v>
      </c>
      <c r="C66" s="5" t="s">
        <v>1676</v>
      </c>
      <c r="D66" s="5" t="s">
        <v>1015</v>
      </c>
      <c r="E66" s="5" t="s">
        <v>373</v>
      </c>
      <c r="F66" s="5" t="s">
        <v>1741</v>
      </c>
      <c r="G66" s="5" t="s">
        <v>1846</v>
      </c>
      <c r="H66" s="5" t="str">
        <f t="shared" si="1"/>
        <v>UK-2021_UK DEFRA Freighting Goods by Distance on Land</v>
      </c>
      <c r="I66" s="5" t="s">
        <v>1847</v>
      </c>
      <c r="J66" s="5" t="str">
        <f t="shared" si="2"/>
        <v>Goods_Transport</v>
      </c>
      <c r="K66" s="5" t="str">
        <f t="shared" si="3"/>
        <v>UK-2021_EAT024_Goods_Transport</v>
      </c>
      <c r="L66" s="5" t="s">
        <v>419</v>
      </c>
      <c r="M66" s="5" t="str">
        <f t="shared" si="4"/>
        <v>UK-2021_Distance Run by Goods Transport Vehicles on Land</v>
      </c>
      <c r="N66" s="5" t="s">
        <v>1175</v>
      </c>
      <c r="O66" s="5" t="s">
        <v>146</v>
      </c>
      <c r="P66" s="5" t="str">
        <f t="shared" si="5"/>
        <v>Goods Transport</v>
      </c>
      <c r="Q66" s="5" t="s">
        <v>1848</v>
      </c>
      <c r="R66" s="5" t="str">
        <f t="shared" si="6"/>
        <v>Distance Trasported (Goods Transport)</v>
      </c>
      <c r="S66" s="5" t="s">
        <v>1849</v>
      </c>
      <c r="T66" s="5" t="s">
        <v>974</v>
      </c>
      <c r="U66" s="5"/>
      <c r="V66" s="5"/>
      <c r="W66" s="184" t="s">
        <v>962</v>
      </c>
      <c r="X66" s="5"/>
      <c r="Y66" s="5"/>
      <c r="Z66" s="5" t="s">
        <v>1188</v>
      </c>
      <c r="AA66" s="5"/>
      <c r="AB66" s="5"/>
      <c r="AC66" s="5" t="s">
        <v>1176</v>
      </c>
      <c r="AD66" s="5" t="s">
        <v>1717</v>
      </c>
      <c r="AE66" s="5" t="s">
        <v>1178</v>
      </c>
      <c r="AF66" s="5" t="s">
        <v>1179</v>
      </c>
      <c r="AG66" s="5" t="s">
        <v>1189</v>
      </c>
      <c r="AH66" s="173" t="s">
        <v>1190</v>
      </c>
      <c r="AI66" s="5"/>
      <c r="AJ66" s="5"/>
      <c r="AK66" s="5"/>
      <c r="AL66" s="171" t="s">
        <v>1833</v>
      </c>
    </row>
    <row r="67" ht="15.75" customHeight="1">
      <c r="A67" s="5"/>
      <c r="B67" s="5" t="s">
        <v>950</v>
      </c>
      <c r="C67" s="5" t="s">
        <v>1676</v>
      </c>
      <c r="D67" s="5" t="s">
        <v>1015</v>
      </c>
      <c r="E67" s="5" t="s">
        <v>373</v>
      </c>
      <c r="F67" s="5" t="s">
        <v>1741</v>
      </c>
      <c r="G67" s="5" t="s">
        <v>1850</v>
      </c>
      <c r="H67" s="5" t="str">
        <f t="shared" si="1"/>
        <v>UK-2021_UK DEFRA Freighting Goods by tonne-km on Land</v>
      </c>
      <c r="I67" s="5" t="s">
        <v>1851</v>
      </c>
      <c r="J67" s="5" t="str">
        <f t="shared" si="2"/>
        <v>Goods_Transport</v>
      </c>
      <c r="K67" s="5" t="str">
        <f t="shared" si="3"/>
        <v>UK-2021_EAT025_Goods_Transport</v>
      </c>
      <c r="L67" s="5" t="s">
        <v>421</v>
      </c>
      <c r="M67" s="5" t="str">
        <f t="shared" si="4"/>
        <v>UK-2021_Goods Transported in tonne-km by Transport Vehicles on Land</v>
      </c>
      <c r="N67" s="5" t="s">
        <v>1175</v>
      </c>
      <c r="O67" s="5" t="s">
        <v>146</v>
      </c>
      <c r="P67" s="5" t="str">
        <f t="shared" si="5"/>
        <v>Goods Transport</v>
      </c>
      <c r="Q67" s="5" t="s">
        <v>1194</v>
      </c>
      <c r="R67" s="5" t="str">
        <f t="shared" si="6"/>
        <v>Weight times Distance (Goods Transport)</v>
      </c>
      <c r="S67" s="5" t="s">
        <v>1852</v>
      </c>
      <c r="T67" s="5" t="s">
        <v>974</v>
      </c>
      <c r="U67" s="5"/>
      <c r="V67" s="5"/>
      <c r="W67" s="184" t="s">
        <v>962</v>
      </c>
      <c r="X67" s="5"/>
      <c r="Y67" s="5"/>
      <c r="Z67" s="184" t="s">
        <v>1188</v>
      </c>
      <c r="AA67" s="5"/>
      <c r="AB67" s="5"/>
      <c r="AC67" s="5" t="s">
        <v>1176</v>
      </c>
      <c r="AD67" s="5" t="s">
        <v>1717</v>
      </c>
      <c r="AE67" s="5" t="s">
        <v>1178</v>
      </c>
      <c r="AF67" s="5" t="s">
        <v>1179</v>
      </c>
      <c r="AG67" s="169"/>
      <c r="AH67" s="170"/>
      <c r="AI67" s="169"/>
      <c r="AJ67" s="169"/>
      <c r="AK67" s="169"/>
      <c r="AL67" s="171" t="s">
        <v>1853</v>
      </c>
    </row>
    <row r="68" ht="15.75" customHeight="1">
      <c r="A68" s="5"/>
      <c r="B68" s="5" t="s">
        <v>950</v>
      </c>
      <c r="C68" s="5" t="s">
        <v>1676</v>
      </c>
      <c r="D68" s="5" t="s">
        <v>1015</v>
      </c>
      <c r="E68" s="5" t="s">
        <v>373</v>
      </c>
      <c r="F68" s="5" t="s">
        <v>1741</v>
      </c>
      <c r="G68" s="5" t="s">
        <v>1854</v>
      </c>
      <c r="H68" s="5" t="str">
        <f t="shared" si="1"/>
        <v>UK-2021_UK DEFRA Freighting Goods by tonne-km by Air (with RF)</v>
      </c>
      <c r="I68" s="5" t="s">
        <v>1855</v>
      </c>
      <c r="J68" s="5" t="str">
        <f t="shared" si="2"/>
        <v>Goods_Transport</v>
      </c>
      <c r="K68" s="5" t="str">
        <f t="shared" si="3"/>
        <v>UK-2021_EAT026_Goods_Transport</v>
      </c>
      <c r="L68" s="5" t="s">
        <v>423</v>
      </c>
      <c r="M68" s="5" t="str">
        <f t="shared" si="4"/>
        <v>UK-2021_Goods Transported in tonne-km by Air</v>
      </c>
      <c r="N68" s="5" t="s">
        <v>1175</v>
      </c>
      <c r="O68" s="5" t="s">
        <v>146</v>
      </c>
      <c r="P68" s="5" t="str">
        <f t="shared" si="5"/>
        <v>Goods Transport</v>
      </c>
      <c r="Q68" s="5" t="s">
        <v>1194</v>
      </c>
      <c r="R68" s="5" t="str">
        <f t="shared" si="6"/>
        <v>Weight times Distance (Goods Transport)</v>
      </c>
      <c r="S68" s="5" t="s">
        <v>1856</v>
      </c>
      <c r="T68" s="5" t="s">
        <v>1840</v>
      </c>
      <c r="U68" s="5"/>
      <c r="V68" s="5"/>
      <c r="W68" s="5"/>
      <c r="X68" s="5"/>
      <c r="Y68" s="5"/>
      <c r="Z68" s="5"/>
      <c r="AA68" s="5"/>
      <c r="AB68" s="5"/>
      <c r="AC68" s="5" t="s">
        <v>1176</v>
      </c>
      <c r="AD68" s="5" t="s">
        <v>1717</v>
      </c>
      <c r="AE68" s="5" t="s">
        <v>1178</v>
      </c>
      <c r="AF68" s="5" t="s">
        <v>1179</v>
      </c>
      <c r="AG68" s="169"/>
      <c r="AH68" s="170"/>
      <c r="AI68" s="169"/>
      <c r="AJ68" s="169"/>
      <c r="AK68" s="169"/>
      <c r="AL68" s="171" t="s">
        <v>1853</v>
      </c>
    </row>
    <row r="69" ht="15.75" customHeight="1">
      <c r="A69" s="5"/>
      <c r="B69" s="5" t="s">
        <v>950</v>
      </c>
      <c r="C69" s="5" t="s">
        <v>1676</v>
      </c>
      <c r="D69" s="5" t="s">
        <v>1015</v>
      </c>
      <c r="E69" s="5" t="s">
        <v>373</v>
      </c>
      <c r="F69" s="5" t="s">
        <v>1741</v>
      </c>
      <c r="G69" s="5" t="s">
        <v>1857</v>
      </c>
      <c r="H69" s="5" t="str">
        <f t="shared" si="1"/>
        <v>UK-2021_UK DEFRA Freighting Goods by tonne-km by Sea</v>
      </c>
      <c r="I69" s="5" t="s">
        <v>1858</v>
      </c>
      <c r="J69" s="5" t="str">
        <f t="shared" si="2"/>
        <v>Goods_Transport</v>
      </c>
      <c r="K69" s="5" t="str">
        <f t="shared" si="3"/>
        <v>UK-2021_EAT027_Goods_Transport</v>
      </c>
      <c r="L69" s="5" t="s">
        <v>425</v>
      </c>
      <c r="M69" s="5" t="str">
        <f t="shared" si="4"/>
        <v>UK-2021_Goods Transported in tonne-km by Sea</v>
      </c>
      <c r="N69" s="5" t="s">
        <v>1175</v>
      </c>
      <c r="O69" s="5" t="s">
        <v>146</v>
      </c>
      <c r="P69" s="5" t="str">
        <f t="shared" si="5"/>
        <v>Goods Transport</v>
      </c>
      <c r="Q69" s="5" t="s">
        <v>1194</v>
      </c>
      <c r="R69" s="5" t="str">
        <f t="shared" si="6"/>
        <v>Weight times Distance (Goods Transport)</v>
      </c>
      <c r="S69" s="5" t="s">
        <v>1859</v>
      </c>
      <c r="T69" s="5" t="s">
        <v>1203</v>
      </c>
      <c r="U69" s="5"/>
      <c r="V69" s="5"/>
      <c r="W69" s="5" t="s">
        <v>1204</v>
      </c>
      <c r="X69" s="5"/>
      <c r="Y69" s="5"/>
      <c r="Z69" s="5"/>
      <c r="AA69" s="5"/>
      <c r="AB69" s="5"/>
      <c r="AC69" s="5" t="s">
        <v>1176</v>
      </c>
      <c r="AD69" s="5" t="s">
        <v>1717</v>
      </c>
      <c r="AE69" s="5" t="s">
        <v>1178</v>
      </c>
      <c r="AF69" s="5" t="s">
        <v>1179</v>
      </c>
      <c r="AG69" s="169"/>
      <c r="AH69" s="170"/>
      <c r="AI69" s="169"/>
      <c r="AJ69" s="169"/>
      <c r="AK69" s="5"/>
      <c r="AL69" s="171" t="s">
        <v>1853</v>
      </c>
    </row>
    <row r="70" ht="15.75" customHeight="1">
      <c r="A70" s="5"/>
      <c r="B70" s="5" t="s">
        <v>950</v>
      </c>
      <c r="C70" s="5" t="s">
        <v>1676</v>
      </c>
      <c r="D70" s="5" t="s">
        <v>1015</v>
      </c>
      <c r="E70" s="5" t="s">
        <v>373</v>
      </c>
      <c r="F70" s="5" t="s">
        <v>1741</v>
      </c>
      <c r="G70" s="5" t="s">
        <v>1860</v>
      </c>
      <c r="H70" s="5" t="str">
        <f t="shared" si="1"/>
        <v>UK-2021_UK DEFRA Hotel Stay During Employee Business Travel (Scope 3)</v>
      </c>
      <c r="I70" s="5" t="s">
        <v>1861</v>
      </c>
      <c r="J70" s="5" t="str">
        <f t="shared" si="2"/>
        <v>Employee_Lodging</v>
      </c>
      <c r="K70" s="5" t="str">
        <f t="shared" si="3"/>
        <v>UK-2021_EAT028_Employee_Lodging</v>
      </c>
      <c r="L70" s="5" t="s">
        <v>1862</v>
      </c>
      <c r="M70" s="5" t="str">
        <f t="shared" si="4"/>
        <v>UK-2021_Room-night of Hotel Stay by Employee</v>
      </c>
      <c r="N70" s="5" t="s">
        <v>1271</v>
      </c>
      <c r="O70" s="5" t="s">
        <v>1323</v>
      </c>
      <c r="P70" s="5" t="str">
        <f t="shared" si="5"/>
        <v>Employee Lodging</v>
      </c>
      <c r="Q70" s="5" t="s">
        <v>1863</v>
      </c>
      <c r="R70" s="5" t="str">
        <f t="shared" si="6"/>
        <v>Room Night (Employee Lodging)</v>
      </c>
      <c r="S70" s="5" t="s">
        <v>1864</v>
      </c>
      <c r="T70" s="5" t="s">
        <v>1865</v>
      </c>
      <c r="U70" s="5"/>
      <c r="V70" s="5" t="s">
        <v>1866</v>
      </c>
      <c r="W70" s="5"/>
      <c r="X70" s="5"/>
      <c r="Y70" s="5"/>
      <c r="Z70" s="5"/>
      <c r="AA70" s="5"/>
      <c r="AB70" s="5"/>
      <c r="AC70" s="5" t="s">
        <v>1867</v>
      </c>
      <c r="AD70" s="5" t="s">
        <v>1279</v>
      </c>
      <c r="AE70" s="5"/>
      <c r="AF70" s="5"/>
      <c r="AG70" s="169"/>
      <c r="AH70" s="170"/>
      <c r="AI70" s="169"/>
      <c r="AJ70" s="169"/>
      <c r="AK70" s="169"/>
      <c r="AL70" s="171" t="s">
        <v>1833</v>
      </c>
    </row>
    <row r="71" ht="15.75" customHeight="1">
      <c r="A71" s="5"/>
      <c r="B71" s="5" t="s">
        <v>950</v>
      </c>
      <c r="C71" s="5" t="s">
        <v>1676</v>
      </c>
      <c r="D71" s="5" t="s">
        <v>1015</v>
      </c>
      <c r="E71" s="5" t="s">
        <v>373</v>
      </c>
      <c r="F71" s="5" t="s">
        <v>1741</v>
      </c>
      <c r="G71" s="5" t="s">
        <v>1868</v>
      </c>
      <c r="H71" s="5" t="str">
        <f t="shared" si="1"/>
        <v>UK-2021_UK DEFRA Fugitive Emissions of Refrigerants &amp; Other Greenhouse Gases</v>
      </c>
      <c r="I71" s="5" t="s">
        <v>1869</v>
      </c>
      <c r="J71" s="5" t="str">
        <f t="shared" si="2"/>
        <v>Refrigerant_Leak</v>
      </c>
      <c r="K71" s="5" t="str">
        <f t="shared" si="3"/>
        <v>UK-2021_EAT029_Refrigerant_Leak</v>
      </c>
      <c r="L71" s="5" t="s">
        <v>1870</v>
      </c>
      <c r="M71" s="5" t="str">
        <f t="shared" si="4"/>
        <v>UK-2021_Refrigerants or Other Gases Leaked by the Operating Company</v>
      </c>
      <c r="N71" s="5" t="s">
        <v>1065</v>
      </c>
      <c r="O71" s="5" t="s">
        <v>1737</v>
      </c>
      <c r="P71" s="5" t="str">
        <f t="shared" si="5"/>
        <v>Refrigerant Leak</v>
      </c>
      <c r="Q71" s="5" t="s">
        <v>1073</v>
      </c>
      <c r="R71" s="5" t="str">
        <f t="shared" si="6"/>
        <v>Refrigerant Quantity (Refrigerant Leak)</v>
      </c>
      <c r="S71" s="184" t="s">
        <v>1871</v>
      </c>
      <c r="T71" s="5" t="s">
        <v>1872</v>
      </c>
      <c r="U71" s="5" t="s">
        <v>1738</v>
      </c>
      <c r="V71" s="5" t="s">
        <v>144</v>
      </c>
      <c r="W71" s="5"/>
      <c r="X71" s="5"/>
      <c r="Y71" s="5"/>
      <c r="Z71" s="5"/>
      <c r="AA71" s="5"/>
      <c r="AB71" s="5"/>
      <c r="AC71" s="5"/>
      <c r="AD71" s="5"/>
      <c r="AE71" s="5"/>
      <c r="AF71" s="5"/>
      <c r="AG71" s="169"/>
      <c r="AH71" s="170"/>
      <c r="AI71" s="169"/>
      <c r="AJ71" s="169"/>
      <c r="AK71" s="5"/>
      <c r="AL71" s="171" t="s">
        <v>1873</v>
      </c>
    </row>
    <row r="72" ht="15.75" customHeight="1">
      <c r="A72" s="185"/>
      <c r="B72" s="185" t="s">
        <v>950</v>
      </c>
      <c r="C72" s="185" t="s">
        <v>1676</v>
      </c>
      <c r="D72" s="185" t="s">
        <v>1015</v>
      </c>
      <c r="E72" s="185" t="s">
        <v>373</v>
      </c>
      <c r="F72" s="185" t="s">
        <v>1741</v>
      </c>
      <c r="G72" s="185" t="s">
        <v>1874</v>
      </c>
      <c r="H72" s="185" t="str">
        <f t="shared" si="1"/>
        <v>UK-2021_UK DEFRA Freighting Goods by tonne-km by Rail</v>
      </c>
      <c r="I72" s="185" t="s">
        <v>1875</v>
      </c>
      <c r="J72" s="185" t="str">
        <f t="shared" si="2"/>
        <v>Goods_Transport</v>
      </c>
      <c r="K72" s="185" t="str">
        <f t="shared" si="3"/>
        <v>UK-2021_EAT030_Goods_Transport</v>
      </c>
      <c r="L72" s="185" t="s">
        <v>1876</v>
      </c>
      <c r="M72" s="185" t="str">
        <f t="shared" si="4"/>
        <v>UK-2021_Goods Transported in tonne-km by Rail</v>
      </c>
      <c r="N72" s="185" t="s">
        <v>1175</v>
      </c>
      <c r="O72" s="185" t="s">
        <v>146</v>
      </c>
      <c r="P72" s="185" t="str">
        <f t="shared" si="5"/>
        <v>Goods Transport</v>
      </c>
      <c r="Q72" s="185" t="s">
        <v>1194</v>
      </c>
      <c r="R72" s="185" t="str">
        <f t="shared" si="6"/>
        <v>Weight times Distance (Goods Transport)</v>
      </c>
      <c r="S72" s="185" t="s">
        <v>1877</v>
      </c>
      <c r="T72" s="185"/>
      <c r="U72" s="185"/>
      <c r="V72" s="185"/>
      <c r="W72" s="185" t="s">
        <v>962</v>
      </c>
      <c r="X72" s="185"/>
      <c r="Y72" s="185"/>
      <c r="Z72" s="185" t="s">
        <v>1188</v>
      </c>
      <c r="AA72" s="185"/>
      <c r="AB72" s="185"/>
      <c r="AC72" s="185" t="s">
        <v>1176</v>
      </c>
      <c r="AD72" s="185" t="s">
        <v>1717</v>
      </c>
      <c r="AE72" s="185" t="s">
        <v>1178</v>
      </c>
      <c r="AF72" s="185" t="s">
        <v>1179</v>
      </c>
      <c r="AG72" s="28"/>
      <c r="AH72" s="186"/>
      <c r="AI72" s="28"/>
      <c r="AJ72" s="28"/>
      <c r="AK72" s="28"/>
      <c r="AL72" s="187" t="s">
        <v>1853</v>
      </c>
    </row>
    <row r="73" ht="15.75" customHeight="1">
      <c r="A73" s="5"/>
      <c r="B73" s="5" t="s">
        <v>950</v>
      </c>
      <c r="C73" s="5" t="s">
        <v>1676</v>
      </c>
      <c r="D73" s="5" t="s">
        <v>1015</v>
      </c>
      <c r="E73" s="5" t="s">
        <v>429</v>
      </c>
      <c r="F73" s="5" t="s">
        <v>1878</v>
      </c>
      <c r="G73" s="5" t="s">
        <v>1742</v>
      </c>
      <c r="H73" s="5" t="str">
        <f t="shared" si="1"/>
        <v>UK-2022_UK DEFRA Combustion of Fuels</v>
      </c>
      <c r="I73" s="5" t="s">
        <v>1679</v>
      </c>
      <c r="J73" s="5" t="str">
        <f t="shared" si="2"/>
        <v>Fuel_Combustion</v>
      </c>
      <c r="K73" s="5" t="str">
        <f t="shared" si="3"/>
        <v>UK-2022_EAT001_Fuel_Combustion</v>
      </c>
      <c r="L73" s="5" t="s">
        <v>1743</v>
      </c>
      <c r="M73" s="5" t="str">
        <f t="shared" si="4"/>
        <v>UK-2022_Fuel Combustion</v>
      </c>
      <c r="N73" s="5" t="s">
        <v>948</v>
      </c>
      <c r="O73" s="5" t="s">
        <v>1680</v>
      </c>
      <c r="P73" s="5" t="str">
        <f t="shared" si="5"/>
        <v>Fuel Combustion</v>
      </c>
      <c r="Q73" s="5" t="s">
        <v>959</v>
      </c>
      <c r="R73" s="5" t="str">
        <f t="shared" si="6"/>
        <v>Fuel Quantity (Fuel Combustion)</v>
      </c>
      <c r="S73" s="5" t="s">
        <v>1744</v>
      </c>
      <c r="T73" s="5" t="s">
        <v>962</v>
      </c>
      <c r="U73" s="5"/>
      <c r="V73" s="5" t="s">
        <v>948</v>
      </c>
      <c r="W73" s="5"/>
      <c r="X73" s="5"/>
      <c r="Y73" s="5"/>
      <c r="Z73" s="5"/>
      <c r="AA73" s="5"/>
      <c r="AB73" s="5"/>
      <c r="AC73" s="5" t="s">
        <v>964</v>
      </c>
      <c r="AD73" s="5" t="s">
        <v>965</v>
      </c>
      <c r="AE73" s="5"/>
      <c r="AF73" s="5"/>
      <c r="AG73" s="169"/>
      <c r="AH73" s="170"/>
      <c r="AI73" s="169"/>
      <c r="AJ73" s="169"/>
      <c r="AK73" s="169"/>
      <c r="AL73" s="171" t="s">
        <v>1745</v>
      </c>
    </row>
    <row r="74" ht="15.75" customHeight="1">
      <c r="A74" s="5"/>
      <c r="B74" s="5" t="s">
        <v>950</v>
      </c>
      <c r="C74" s="5" t="s">
        <v>1676</v>
      </c>
      <c r="D74" s="5" t="s">
        <v>1015</v>
      </c>
      <c r="E74" s="5" t="s">
        <v>429</v>
      </c>
      <c r="F74" s="5" t="s">
        <v>1878</v>
      </c>
      <c r="G74" s="180" t="s">
        <v>1746</v>
      </c>
      <c r="H74" s="5" t="str">
        <f t="shared" si="1"/>
        <v>UK-2022_UK DEFRA Running Fuel-Based Passenger Vehicles with Distance Data</v>
      </c>
      <c r="I74" s="5" t="s">
        <v>1686</v>
      </c>
      <c r="J74" s="5" t="str">
        <f t="shared" si="2"/>
        <v>Vehicle_Run</v>
      </c>
      <c r="K74" s="5" t="str">
        <f t="shared" si="3"/>
        <v>UK-2022_EAT002_Vehicle_Run</v>
      </c>
      <c r="L74" s="180" t="s">
        <v>1747</v>
      </c>
      <c r="M74" s="5" t="str">
        <f t="shared" si="4"/>
        <v>UK-2022_Distance Run by Fuel-Based Passenger Vehicles</v>
      </c>
      <c r="N74" s="5" t="s">
        <v>148</v>
      </c>
      <c r="O74" s="5" t="s">
        <v>1013</v>
      </c>
      <c r="P74" s="5" t="str">
        <f t="shared" si="5"/>
        <v>Vehicle Run</v>
      </c>
      <c r="Q74" s="5" t="s">
        <v>1020</v>
      </c>
      <c r="R74" s="5" t="str">
        <f t="shared" si="6"/>
        <v>Distance Travelled (Vehicle Run)</v>
      </c>
      <c r="S74" s="5" t="s">
        <v>1748</v>
      </c>
      <c r="T74" s="5" t="s">
        <v>974</v>
      </c>
      <c r="U74" s="5"/>
      <c r="V74" s="5"/>
      <c r="W74" s="5" t="s">
        <v>962</v>
      </c>
      <c r="X74" s="5"/>
      <c r="Y74" s="5"/>
      <c r="Z74" s="5"/>
      <c r="AA74" s="5"/>
      <c r="AB74" s="5"/>
      <c r="AC74" s="5" t="s">
        <v>1033</v>
      </c>
      <c r="AD74" s="5" t="s">
        <v>1034</v>
      </c>
      <c r="AE74" s="181"/>
      <c r="AF74" s="181"/>
      <c r="AG74" s="181"/>
      <c r="AH74" s="181"/>
      <c r="AI74" s="181"/>
      <c r="AJ74" s="181"/>
      <c r="AK74" s="5"/>
      <c r="AL74" s="171" t="s">
        <v>1749</v>
      </c>
    </row>
    <row r="75" ht="15.75" customHeight="1">
      <c r="A75" s="5"/>
      <c r="B75" s="5" t="s">
        <v>950</v>
      </c>
      <c r="C75" s="5" t="s">
        <v>1676</v>
      </c>
      <c r="D75" s="5" t="s">
        <v>1015</v>
      </c>
      <c r="E75" s="5" t="s">
        <v>429</v>
      </c>
      <c r="F75" s="5" t="s">
        <v>1878</v>
      </c>
      <c r="G75" s="180" t="s">
        <v>1750</v>
      </c>
      <c r="H75" s="5" t="str">
        <f t="shared" si="1"/>
        <v>UK-2022_UK DEFRA Running Fuel-Based Delivery Vehicles with Distance Data</v>
      </c>
      <c r="I75" s="5" t="s">
        <v>1691</v>
      </c>
      <c r="J75" s="5" t="str">
        <f t="shared" si="2"/>
        <v>Vehicle_Run</v>
      </c>
      <c r="K75" s="5" t="str">
        <f t="shared" si="3"/>
        <v>UK-2022_EAT003_Vehicle_Run</v>
      </c>
      <c r="L75" s="5" t="s">
        <v>379</v>
      </c>
      <c r="M75" s="5" t="str">
        <f t="shared" si="4"/>
        <v>UK-2022_Distance Run by non-Electrical Delivery Vehicles</v>
      </c>
      <c r="N75" s="5" t="s">
        <v>148</v>
      </c>
      <c r="O75" s="5" t="s">
        <v>1013</v>
      </c>
      <c r="P75" s="5" t="str">
        <f t="shared" si="5"/>
        <v>Vehicle Run</v>
      </c>
      <c r="Q75" s="5" t="s">
        <v>1020</v>
      </c>
      <c r="R75" s="5" t="str">
        <f t="shared" si="6"/>
        <v>Distance Travelled (Vehicle Run)</v>
      </c>
      <c r="S75" s="5" t="s">
        <v>1751</v>
      </c>
      <c r="T75" s="5" t="s">
        <v>974</v>
      </c>
      <c r="U75" s="5"/>
      <c r="V75" s="5"/>
      <c r="W75" s="5" t="s">
        <v>962</v>
      </c>
      <c r="X75" s="5"/>
      <c r="Y75" s="5"/>
      <c r="Z75" s="5" t="s">
        <v>1041</v>
      </c>
      <c r="AA75" s="5"/>
      <c r="AB75" s="5"/>
      <c r="AC75" s="5" t="s">
        <v>1033</v>
      </c>
      <c r="AD75" s="5" t="s">
        <v>1042</v>
      </c>
      <c r="AE75" s="5" t="s">
        <v>1043</v>
      </c>
      <c r="AF75" s="5" t="s">
        <v>1044</v>
      </c>
      <c r="AG75" s="181"/>
      <c r="AH75" s="181"/>
      <c r="AI75" s="181"/>
      <c r="AJ75" s="181"/>
      <c r="AK75" s="5"/>
      <c r="AL75" s="171" t="s">
        <v>1749</v>
      </c>
    </row>
    <row r="76" ht="15.75" customHeight="1">
      <c r="A76" s="5"/>
      <c r="B76" s="5" t="s">
        <v>950</v>
      </c>
      <c r="C76" s="5" t="s">
        <v>1676</v>
      </c>
      <c r="D76" s="5" t="s">
        <v>1015</v>
      </c>
      <c r="E76" s="5" t="s">
        <v>429</v>
      </c>
      <c r="F76" s="5" t="s">
        <v>1878</v>
      </c>
      <c r="G76" s="5" t="s">
        <v>1752</v>
      </c>
      <c r="H76" s="5" t="str">
        <f t="shared" si="1"/>
        <v>UK-2022_UK DEFRA UK Purchased Electricity_Location Base Method</v>
      </c>
      <c r="I76" s="5" t="s">
        <v>1697</v>
      </c>
      <c r="J76" s="5" t="str">
        <f t="shared" si="2"/>
        <v>Electricity_Purchase and Consumption</v>
      </c>
      <c r="K76" s="5" t="str">
        <f t="shared" si="3"/>
        <v>UK-2022_EAT004_Electricity_Purchase and Consumption</v>
      </c>
      <c r="L76" s="182" t="s">
        <v>381</v>
      </c>
      <c r="M76" s="5" t="str">
        <f t="shared" si="4"/>
        <v>UK-2022_Electricity Purchased and Consumed in the UK</v>
      </c>
      <c r="N76" s="5" t="s">
        <v>133</v>
      </c>
      <c r="O76" s="5" t="s">
        <v>1706</v>
      </c>
      <c r="P76" s="5" t="str">
        <f t="shared" si="5"/>
        <v>Electricity Purchase and Consumption</v>
      </c>
      <c r="Q76" s="5" t="s">
        <v>1108</v>
      </c>
      <c r="R76" s="5" t="str">
        <f t="shared" si="6"/>
        <v>Electricity Quantity (Electricity Purchase and Consumption)</v>
      </c>
      <c r="S76" s="5" t="s">
        <v>1753</v>
      </c>
      <c r="T76" s="5"/>
      <c r="U76" s="5"/>
      <c r="V76" s="5"/>
      <c r="W76" s="5"/>
      <c r="X76" s="5"/>
      <c r="Y76" s="5"/>
      <c r="Z76" s="5"/>
      <c r="AA76" s="5"/>
      <c r="AB76" s="5"/>
      <c r="AC76" s="5" t="s">
        <v>1116</v>
      </c>
      <c r="AD76" s="5" t="s">
        <v>1117</v>
      </c>
      <c r="AE76" s="5" t="s">
        <v>1754</v>
      </c>
      <c r="AF76" s="5" t="s">
        <v>1755</v>
      </c>
      <c r="AG76" s="5"/>
      <c r="AH76" s="5"/>
      <c r="AI76" s="5"/>
      <c r="AJ76" s="5"/>
      <c r="AK76" s="5"/>
      <c r="AL76" s="171" t="s">
        <v>1756</v>
      </c>
    </row>
    <row r="77" ht="15.75" customHeight="1">
      <c r="A77" s="5"/>
      <c r="B77" s="5" t="s">
        <v>950</v>
      </c>
      <c r="C77" s="5" t="s">
        <v>1676</v>
      </c>
      <c r="D77" s="5" t="s">
        <v>1015</v>
      </c>
      <c r="E77" s="5" t="s">
        <v>429</v>
      </c>
      <c r="F77" s="5" t="s">
        <v>1878</v>
      </c>
      <c r="G77" s="180" t="s">
        <v>1757</v>
      </c>
      <c r="H77" s="5" t="str">
        <f t="shared" si="1"/>
        <v>UK-2022_UK DEFRA Running Electrical Passenger Vehicles with Distance Data</v>
      </c>
      <c r="I77" s="5" t="s">
        <v>1701</v>
      </c>
      <c r="J77" s="5" t="str">
        <f t="shared" si="2"/>
        <v>Vehicle_Run</v>
      </c>
      <c r="K77" s="5" t="str">
        <f t="shared" si="3"/>
        <v>UK-2022_EAT005_Vehicle_Run</v>
      </c>
      <c r="L77" s="183" t="s">
        <v>1758</v>
      </c>
      <c r="M77" s="5" t="str">
        <f t="shared" si="4"/>
        <v>UK-2022_Distance Run by Electrical or Hybrid Electrical Passenger Vehicles</v>
      </c>
      <c r="N77" s="183" t="s">
        <v>148</v>
      </c>
      <c r="O77" s="5" t="s">
        <v>1013</v>
      </c>
      <c r="P77" s="5" t="str">
        <f t="shared" si="5"/>
        <v>Vehicle Run</v>
      </c>
      <c r="Q77" s="5" t="s">
        <v>1020</v>
      </c>
      <c r="R77" s="5" t="str">
        <f t="shared" si="6"/>
        <v>Distance Travelled (Vehicle Run)</v>
      </c>
      <c r="S77" s="5" t="s">
        <v>1759</v>
      </c>
      <c r="T77" s="5" t="s">
        <v>974</v>
      </c>
      <c r="U77" s="5"/>
      <c r="V77" s="5"/>
      <c r="W77" s="5" t="s">
        <v>1049</v>
      </c>
      <c r="X77" s="5"/>
      <c r="Y77" s="5"/>
      <c r="Z77" s="5"/>
      <c r="AA77" s="5"/>
      <c r="AB77" s="5"/>
      <c r="AC77" s="181"/>
      <c r="AD77" s="181"/>
      <c r="AE77" s="181"/>
      <c r="AF77" s="181"/>
      <c r="AG77" s="5"/>
      <c r="AH77" s="173"/>
      <c r="AI77" s="5"/>
      <c r="AJ77" s="5"/>
      <c r="AK77" s="5"/>
      <c r="AL77" s="171" t="s">
        <v>1756</v>
      </c>
    </row>
    <row r="78" ht="15.75" customHeight="1">
      <c r="A78" s="5"/>
      <c r="B78" s="5" t="s">
        <v>950</v>
      </c>
      <c r="C78" s="5" t="s">
        <v>1676</v>
      </c>
      <c r="D78" s="5" t="s">
        <v>1015</v>
      </c>
      <c r="E78" s="5" t="s">
        <v>429</v>
      </c>
      <c r="F78" s="5" t="s">
        <v>1878</v>
      </c>
      <c r="G78" s="5" t="s">
        <v>1760</v>
      </c>
      <c r="H78" s="5" t="str">
        <f t="shared" si="1"/>
        <v>UK-2022_UK DEFRA Running Hybrid Passenger Vehicles with Distance Data</v>
      </c>
      <c r="I78" s="5" t="s">
        <v>1701</v>
      </c>
      <c r="J78" s="5" t="str">
        <f t="shared" si="2"/>
        <v>Vehicle_Run</v>
      </c>
      <c r="K78" s="5" t="str">
        <f t="shared" si="3"/>
        <v>UK-2022_EAT005_Vehicle_Run</v>
      </c>
      <c r="L78" s="183" t="s">
        <v>1758</v>
      </c>
      <c r="M78" s="5" t="str">
        <f t="shared" si="4"/>
        <v>UK-2022_Distance Run by Electrical or Hybrid Electrical Passenger Vehicles</v>
      </c>
      <c r="N78" s="183" t="s">
        <v>148</v>
      </c>
      <c r="O78" s="5" t="s">
        <v>1013</v>
      </c>
      <c r="P78" s="5" t="str">
        <f t="shared" si="5"/>
        <v>Vehicle Run</v>
      </c>
      <c r="Q78" s="5" t="s">
        <v>1020</v>
      </c>
      <c r="R78" s="5" t="str">
        <f t="shared" si="6"/>
        <v>Distance Travelled (Vehicle Run)</v>
      </c>
      <c r="S78" s="5" t="s">
        <v>1759</v>
      </c>
      <c r="T78" s="5" t="s">
        <v>974</v>
      </c>
      <c r="U78" s="5"/>
      <c r="V78" s="5"/>
      <c r="W78" s="5" t="s">
        <v>1049</v>
      </c>
      <c r="X78" s="5"/>
      <c r="Y78" s="5"/>
      <c r="Z78" s="5"/>
      <c r="AA78" s="5"/>
      <c r="AB78" s="5"/>
      <c r="AC78" s="181"/>
      <c r="AD78" s="181"/>
      <c r="AE78" s="181"/>
      <c r="AF78" s="181"/>
      <c r="AG78" s="5"/>
      <c r="AH78" s="173"/>
      <c r="AI78" s="5"/>
      <c r="AJ78" s="5"/>
      <c r="AK78" s="5"/>
      <c r="AL78" s="171" t="s">
        <v>1756</v>
      </c>
    </row>
    <row r="79" ht="15.75" customHeight="1">
      <c r="A79" s="5"/>
      <c r="B79" s="5" t="s">
        <v>950</v>
      </c>
      <c r="C79" s="5" t="s">
        <v>1676</v>
      </c>
      <c r="D79" s="5" t="s">
        <v>1015</v>
      </c>
      <c r="E79" s="5" t="s">
        <v>429</v>
      </c>
      <c r="F79" s="5" t="s">
        <v>1878</v>
      </c>
      <c r="G79" s="5" t="s">
        <v>1760</v>
      </c>
      <c r="H79" s="5" t="str">
        <f t="shared" si="1"/>
        <v>UK-2022_UK DEFRA Running Hybrid Passenger Vehicles with Distance Data</v>
      </c>
      <c r="I79" s="5" t="s">
        <v>1686</v>
      </c>
      <c r="J79" s="5" t="str">
        <f t="shared" si="2"/>
        <v>Vehicle_Run</v>
      </c>
      <c r="K79" s="5" t="str">
        <f t="shared" si="3"/>
        <v>UK-2022_EAT002_Vehicle_Run</v>
      </c>
      <c r="L79" s="180" t="s">
        <v>1747</v>
      </c>
      <c r="M79" s="5" t="str">
        <f t="shared" si="4"/>
        <v>UK-2022_Distance Run by Fuel-Based Passenger Vehicles</v>
      </c>
      <c r="N79" s="183" t="s">
        <v>148</v>
      </c>
      <c r="O79" s="5" t="s">
        <v>1013</v>
      </c>
      <c r="P79" s="5" t="str">
        <f t="shared" si="5"/>
        <v>Vehicle Run</v>
      </c>
      <c r="Q79" s="5" t="s">
        <v>1020</v>
      </c>
      <c r="R79" s="5" t="str">
        <f t="shared" si="6"/>
        <v>Distance Travelled (Vehicle Run)</v>
      </c>
      <c r="S79" s="5" t="s">
        <v>1748</v>
      </c>
      <c r="T79" s="5" t="s">
        <v>974</v>
      </c>
      <c r="U79" s="5"/>
      <c r="V79" s="5"/>
      <c r="W79" s="5" t="s">
        <v>962</v>
      </c>
      <c r="X79" s="5"/>
      <c r="Y79" s="5"/>
      <c r="Z79" s="5"/>
      <c r="AA79" s="5"/>
      <c r="AB79" s="5"/>
      <c r="AC79" s="5" t="s">
        <v>1033</v>
      </c>
      <c r="AD79" s="5" t="s">
        <v>1034</v>
      </c>
      <c r="AE79" s="181"/>
      <c r="AF79" s="181"/>
      <c r="AG79" s="181"/>
      <c r="AH79" s="181"/>
      <c r="AI79" s="181"/>
      <c r="AJ79" s="181"/>
      <c r="AK79" s="5"/>
      <c r="AL79" s="171" t="s">
        <v>1749</v>
      </c>
    </row>
    <row r="80" ht="15.75" customHeight="1">
      <c r="A80" s="5"/>
      <c r="B80" s="5" t="s">
        <v>950</v>
      </c>
      <c r="C80" s="5" t="s">
        <v>1676</v>
      </c>
      <c r="D80" s="5" t="s">
        <v>1015</v>
      </c>
      <c r="E80" s="5" t="s">
        <v>429</v>
      </c>
      <c r="F80" s="5" t="s">
        <v>1878</v>
      </c>
      <c r="G80" s="180" t="s">
        <v>1761</v>
      </c>
      <c r="H80" s="5" t="str">
        <f t="shared" si="1"/>
        <v>UK-2022_UK DEFRA Running Electrical Delivery Vehicles with Distance Data</v>
      </c>
      <c r="I80" s="5" t="s">
        <v>1705</v>
      </c>
      <c r="J80" s="5" t="str">
        <f t="shared" si="2"/>
        <v>Vehicle_Run</v>
      </c>
      <c r="K80" s="5" t="str">
        <f t="shared" si="3"/>
        <v>UK-2022_EAT006_Vehicle_Run</v>
      </c>
      <c r="L80" s="183" t="s">
        <v>1762</v>
      </c>
      <c r="M80" s="5" t="str">
        <f t="shared" si="4"/>
        <v>UK-2022_Distance Run by Electrical Delivery Vehicles</v>
      </c>
      <c r="N80" s="183" t="s">
        <v>148</v>
      </c>
      <c r="O80" s="5" t="s">
        <v>1013</v>
      </c>
      <c r="P80" s="5" t="str">
        <f t="shared" si="5"/>
        <v>Vehicle Run</v>
      </c>
      <c r="Q80" s="5" t="s">
        <v>1020</v>
      </c>
      <c r="R80" s="5" t="str">
        <f t="shared" si="6"/>
        <v>Distance Travelled (Vehicle Run)</v>
      </c>
      <c r="S80" s="5" t="s">
        <v>1763</v>
      </c>
      <c r="T80" s="5" t="s">
        <v>974</v>
      </c>
      <c r="U80" s="5"/>
      <c r="V80" s="5"/>
      <c r="W80" s="5" t="s">
        <v>1049</v>
      </c>
      <c r="X80" s="5"/>
      <c r="Y80" s="5"/>
      <c r="Z80" s="5"/>
      <c r="AA80" s="5"/>
      <c r="AB80" s="5"/>
      <c r="AC80" s="181"/>
      <c r="AD80" s="181"/>
      <c r="AE80" s="5"/>
      <c r="AF80" s="5"/>
      <c r="AG80" s="5"/>
      <c r="AH80" s="173"/>
      <c r="AI80" s="5"/>
      <c r="AJ80" s="5"/>
      <c r="AK80" s="5"/>
      <c r="AL80" s="171" t="s">
        <v>1749</v>
      </c>
    </row>
    <row r="81" ht="15.75" customHeight="1">
      <c r="A81" s="5"/>
      <c r="B81" s="5" t="s">
        <v>950</v>
      </c>
      <c r="C81" s="5" t="s">
        <v>1676</v>
      </c>
      <c r="D81" s="5" t="s">
        <v>1015</v>
      </c>
      <c r="E81" s="5" t="s">
        <v>429</v>
      </c>
      <c r="F81" s="5" t="s">
        <v>1878</v>
      </c>
      <c r="G81" s="5" t="s">
        <v>1764</v>
      </c>
      <c r="H81" s="5" t="str">
        <f t="shared" si="1"/>
        <v>UK-2022_UK DEFRA Goods Delivery by Electrical Vehicles in tonne-km</v>
      </c>
      <c r="I81" s="5" t="s">
        <v>1710</v>
      </c>
      <c r="J81" s="5" t="str">
        <f t="shared" si="2"/>
        <v>Goods_Delivery</v>
      </c>
      <c r="K81" s="5" t="str">
        <f t="shared" si="3"/>
        <v>UK-2022_EAT007_Goods_Delivery</v>
      </c>
      <c r="L81" s="5" t="s">
        <v>1765</v>
      </c>
      <c r="M81" s="5" t="str">
        <f t="shared" si="4"/>
        <v>UK-2022_Ton-km Goods Delivered by Electrical Delivery Vehicles</v>
      </c>
      <c r="N81" s="5" t="s">
        <v>1175</v>
      </c>
      <c r="O81" s="5" t="s">
        <v>1366</v>
      </c>
      <c r="P81" s="5" t="str">
        <f t="shared" si="5"/>
        <v>Goods Delivery</v>
      </c>
      <c r="Q81" s="5" t="s">
        <v>1194</v>
      </c>
      <c r="R81" s="5" t="str">
        <f t="shared" si="6"/>
        <v>Weight times Distance (Goods Delivery)</v>
      </c>
      <c r="S81" s="5" t="s">
        <v>1766</v>
      </c>
      <c r="T81" s="5" t="s">
        <v>974</v>
      </c>
      <c r="U81" s="5"/>
      <c r="V81" s="5"/>
      <c r="W81" s="5" t="s">
        <v>1049</v>
      </c>
      <c r="X81" s="5"/>
      <c r="Y81" s="5"/>
      <c r="Z81" s="5"/>
      <c r="AA81" s="5"/>
      <c r="AB81" s="5"/>
      <c r="AC81" s="5" t="s">
        <v>1043</v>
      </c>
      <c r="AD81" s="5" t="s">
        <v>1044</v>
      </c>
      <c r="AE81" s="5"/>
      <c r="AF81" s="5"/>
      <c r="AG81" s="5"/>
      <c r="AH81" s="173"/>
      <c r="AI81" s="5"/>
      <c r="AJ81" s="5"/>
      <c r="AK81" s="5"/>
      <c r="AL81" s="171" t="s">
        <v>1749</v>
      </c>
    </row>
    <row r="82" ht="15.75" customHeight="1">
      <c r="A82" s="5"/>
      <c r="B82" s="5" t="s">
        <v>950</v>
      </c>
      <c r="C82" s="5" t="s">
        <v>1676</v>
      </c>
      <c r="D82" s="5" t="s">
        <v>1015</v>
      </c>
      <c r="E82" s="5" t="s">
        <v>429</v>
      </c>
      <c r="F82" s="5" t="s">
        <v>1878</v>
      </c>
      <c r="G82" s="5" t="s">
        <v>1767</v>
      </c>
      <c r="H82" s="5" t="str">
        <f t="shared" si="1"/>
        <v>UK-2022_UK DEFRA Purchased Onsite Heat and Steam</v>
      </c>
      <c r="I82" s="5" t="s">
        <v>1714</v>
      </c>
      <c r="J82" s="5" t="str">
        <f t="shared" si="2"/>
        <v>Steam or Heat_Purchase and Consumption</v>
      </c>
      <c r="K82" s="5" t="str">
        <f t="shared" si="3"/>
        <v>UK-2022_EAT008_Steam or Heat_Purchase and Consumption</v>
      </c>
      <c r="L82" s="5" t="s">
        <v>1768</v>
      </c>
      <c r="M82" s="5" t="str">
        <f t="shared" si="4"/>
        <v>UK-2022_Onsite Heat or Steam Purchased and Consumed</v>
      </c>
      <c r="N82" s="5" t="s">
        <v>1146</v>
      </c>
      <c r="O82" s="5" t="s">
        <v>1706</v>
      </c>
      <c r="P82" s="5" t="str">
        <f t="shared" si="5"/>
        <v>Steam or Heat Purchase and Consumption</v>
      </c>
      <c r="Q82" s="5" t="s">
        <v>1154</v>
      </c>
      <c r="R82" s="5" t="str">
        <f t="shared" si="6"/>
        <v>Steam or Heat Quantity (Steam or Heat Purchase and Consumption)</v>
      </c>
      <c r="S82" s="5" t="s">
        <v>1769</v>
      </c>
      <c r="T82" s="5"/>
      <c r="U82" s="5"/>
      <c r="V82" s="5"/>
      <c r="W82" s="5"/>
      <c r="X82" s="5"/>
      <c r="Y82" s="5"/>
      <c r="Z82" s="5"/>
      <c r="AA82" s="5"/>
      <c r="AB82" s="5"/>
      <c r="AC82" s="5" t="s">
        <v>1770</v>
      </c>
      <c r="AD82" s="5" t="s">
        <v>1771</v>
      </c>
      <c r="AE82" s="5" t="s">
        <v>1772</v>
      </c>
      <c r="AF82" s="5" t="s">
        <v>1773</v>
      </c>
      <c r="AG82" s="169"/>
      <c r="AH82" s="170"/>
      <c r="AI82" s="169"/>
      <c r="AJ82" s="169"/>
      <c r="AK82" s="169"/>
      <c r="AL82" s="171" t="s">
        <v>1774</v>
      </c>
    </row>
    <row r="83" ht="15.75" customHeight="1">
      <c r="A83" s="5"/>
      <c r="B83" s="5" t="s">
        <v>950</v>
      </c>
      <c r="C83" s="5" t="s">
        <v>1676</v>
      </c>
      <c r="D83" s="5" t="s">
        <v>1015</v>
      </c>
      <c r="E83" s="5" t="s">
        <v>429</v>
      </c>
      <c r="F83" s="5" t="s">
        <v>1878</v>
      </c>
      <c r="G83" s="5" t="s">
        <v>1775</v>
      </c>
      <c r="H83" s="5" t="str">
        <f t="shared" si="1"/>
        <v>UK-2022_UK DEFRA Purchased District Heat and Steam</v>
      </c>
      <c r="I83" s="5" t="s">
        <v>1719</v>
      </c>
      <c r="J83" s="5" t="str">
        <f t="shared" si="2"/>
        <v>Steam or Heat_Purchase and Consumption</v>
      </c>
      <c r="K83" s="5" t="str">
        <f t="shared" si="3"/>
        <v>UK-2022_EAT009_Steam or Heat_Purchase and Consumption</v>
      </c>
      <c r="L83" s="5" t="s">
        <v>1776</v>
      </c>
      <c r="M83" s="5" t="str">
        <f t="shared" si="4"/>
        <v>UK-2022_District Heat or Steam Purchased and Consumed</v>
      </c>
      <c r="N83" s="5" t="s">
        <v>1146</v>
      </c>
      <c r="O83" s="5" t="s">
        <v>1706</v>
      </c>
      <c r="P83" s="5" t="str">
        <f t="shared" si="5"/>
        <v>Steam or Heat Purchase and Consumption</v>
      </c>
      <c r="Q83" s="5" t="s">
        <v>1154</v>
      </c>
      <c r="R83" s="5" t="str">
        <f t="shared" si="6"/>
        <v>Steam or Heat Quantity (Steam or Heat Purchase and Consumption)</v>
      </c>
      <c r="S83" s="5" t="s">
        <v>1769</v>
      </c>
      <c r="T83" s="5"/>
      <c r="U83" s="5"/>
      <c r="V83" s="5"/>
      <c r="W83" s="5"/>
      <c r="X83" s="5"/>
      <c r="Y83" s="5"/>
      <c r="Z83" s="5"/>
      <c r="AA83" s="5"/>
      <c r="AB83" s="5"/>
      <c r="AC83" s="5" t="s">
        <v>1770</v>
      </c>
      <c r="AD83" s="5" t="s">
        <v>1777</v>
      </c>
      <c r="AE83" s="5"/>
      <c r="AF83" s="5"/>
      <c r="AG83" s="169"/>
      <c r="AH83" s="170"/>
      <c r="AI83" s="169"/>
      <c r="AJ83" s="169"/>
      <c r="AK83" s="169"/>
      <c r="AL83" s="171" t="s">
        <v>1774</v>
      </c>
    </row>
    <row r="84" ht="15.75" customHeight="1">
      <c r="A84" s="5"/>
      <c r="B84" s="5" t="s">
        <v>950</v>
      </c>
      <c r="C84" s="5" t="s">
        <v>1676</v>
      </c>
      <c r="D84" s="5" t="s">
        <v>1015</v>
      </c>
      <c r="E84" s="5" t="s">
        <v>429</v>
      </c>
      <c r="F84" s="5" t="s">
        <v>1878</v>
      </c>
      <c r="G84" s="5" t="s">
        <v>1778</v>
      </c>
      <c r="H84" s="5" t="str">
        <f t="shared" si="1"/>
        <v>UK-2022_UK DEFRA Well-to-Tank Emissions of Fuels Combusted (Scope 3)</v>
      </c>
      <c r="I84" s="5" t="s">
        <v>1723</v>
      </c>
      <c r="J84" s="5" t="str">
        <f t="shared" si="2"/>
        <v>Fuel_Combustion</v>
      </c>
      <c r="K84" s="5" t="str">
        <f t="shared" si="3"/>
        <v>UK-2022_EAT010_Fuel_Combustion</v>
      </c>
      <c r="L84" s="5" t="s">
        <v>1779</v>
      </c>
      <c r="M84" s="5" t="str">
        <f t="shared" si="4"/>
        <v>UK-2022_Fuel Combustion - Used to Estimate WTT Emissions</v>
      </c>
      <c r="N84" s="5" t="s">
        <v>948</v>
      </c>
      <c r="O84" s="5" t="s">
        <v>1680</v>
      </c>
      <c r="P84" s="5" t="str">
        <f t="shared" si="5"/>
        <v>Fuel Combustion</v>
      </c>
      <c r="Q84" s="5" t="s">
        <v>959</v>
      </c>
      <c r="R84" s="5" t="str">
        <f t="shared" si="6"/>
        <v>Fuel Quantity (Fuel Combustion)</v>
      </c>
      <c r="S84" s="5" t="s">
        <v>1879</v>
      </c>
      <c r="T84" s="5" t="s">
        <v>962</v>
      </c>
      <c r="U84" s="5"/>
      <c r="V84" s="5" t="s">
        <v>948</v>
      </c>
      <c r="W84" s="5"/>
      <c r="X84" s="5"/>
      <c r="Y84" s="5"/>
      <c r="Z84" s="5"/>
      <c r="AA84" s="5"/>
      <c r="AB84" s="5"/>
      <c r="AC84" s="5" t="s">
        <v>1781</v>
      </c>
      <c r="AD84" s="5" t="s">
        <v>1782</v>
      </c>
      <c r="AE84" s="5"/>
      <c r="AF84" s="5"/>
      <c r="AG84" s="169"/>
      <c r="AH84" s="170"/>
      <c r="AI84" s="169"/>
      <c r="AJ84" s="169"/>
      <c r="AK84" s="5"/>
      <c r="AL84" s="171" t="s">
        <v>1783</v>
      </c>
    </row>
    <row r="85" ht="15.75" customHeight="1">
      <c r="A85" s="5"/>
      <c r="B85" s="5" t="s">
        <v>950</v>
      </c>
      <c r="C85" s="5" t="s">
        <v>1676</v>
      </c>
      <c r="D85" s="5" t="s">
        <v>1015</v>
      </c>
      <c r="E85" s="5" t="s">
        <v>429</v>
      </c>
      <c r="F85" s="5" t="s">
        <v>1878</v>
      </c>
      <c r="G85" s="5" t="s">
        <v>1784</v>
      </c>
      <c r="H85" s="5" t="str">
        <f t="shared" si="1"/>
        <v>UK-2022_UK DEFRA Transmission and Distribution Loss of Purchased Electricity (Scope 3)</v>
      </c>
      <c r="I85" s="5" t="s">
        <v>1727</v>
      </c>
      <c r="J85" s="5" t="str">
        <f t="shared" si="2"/>
        <v>Electricity_Purchase and Consumption</v>
      </c>
      <c r="K85" s="5" t="str">
        <f t="shared" si="3"/>
        <v>UK-2022_EAT011_Electricity_Purchase and Consumption</v>
      </c>
      <c r="L85" s="5" t="s">
        <v>1785</v>
      </c>
      <c r="M85" s="5" t="str">
        <f t="shared" si="4"/>
        <v>UK-2022_Electricity Purchased and Consumed - Used to Estimate T&amp;D Loss</v>
      </c>
      <c r="N85" s="5" t="s">
        <v>133</v>
      </c>
      <c r="O85" s="5" t="s">
        <v>1706</v>
      </c>
      <c r="P85" s="5" t="str">
        <f t="shared" si="5"/>
        <v>Electricity Purchase and Consumption</v>
      </c>
      <c r="Q85" s="5" t="s">
        <v>1108</v>
      </c>
      <c r="R85" s="5" t="str">
        <f t="shared" si="6"/>
        <v>Electricity Quantity (Electricity Purchase and Consumption)</v>
      </c>
      <c r="S85" s="5" t="s">
        <v>1786</v>
      </c>
      <c r="T85" s="5"/>
      <c r="U85" s="5"/>
      <c r="V85" s="5"/>
      <c r="W85" s="5"/>
      <c r="X85" s="5"/>
      <c r="Y85" s="5"/>
      <c r="Z85" s="5"/>
      <c r="AA85" s="5"/>
      <c r="AB85" s="5"/>
      <c r="AC85" s="5" t="s">
        <v>1781</v>
      </c>
      <c r="AD85" s="5" t="s">
        <v>1787</v>
      </c>
      <c r="AE85" s="5" t="s">
        <v>1754</v>
      </c>
      <c r="AF85" s="5" t="s">
        <v>1755</v>
      </c>
      <c r="AG85" s="169"/>
      <c r="AH85" s="170"/>
      <c r="AI85" s="169"/>
      <c r="AJ85" s="169"/>
      <c r="AK85" s="169"/>
      <c r="AL85" s="171" t="s">
        <v>1783</v>
      </c>
    </row>
    <row r="86" ht="15.75" customHeight="1">
      <c r="A86" s="5"/>
      <c r="B86" s="5" t="s">
        <v>950</v>
      </c>
      <c r="C86" s="5" t="s">
        <v>1676</v>
      </c>
      <c r="D86" s="5" t="s">
        <v>1015</v>
      </c>
      <c r="E86" s="5" t="s">
        <v>429</v>
      </c>
      <c r="F86" s="5" t="s">
        <v>1878</v>
      </c>
      <c r="G86" s="5" t="s">
        <v>1788</v>
      </c>
      <c r="H86" s="5" t="str">
        <f t="shared" si="1"/>
        <v>UK-2022_UK DEFRA Transmission and Distribution Loss of Purchased District Heat and Steam (Scope 3)</v>
      </c>
      <c r="I86" s="5" t="s">
        <v>1732</v>
      </c>
      <c r="J86" s="5" t="str">
        <f t="shared" si="2"/>
        <v>Steam or Heat_Purchase and Consumption</v>
      </c>
      <c r="K86" s="5" t="str">
        <f t="shared" si="3"/>
        <v>UK-2022_EAT012_Steam or Heat_Purchase and Consumption</v>
      </c>
      <c r="L86" s="5" t="s">
        <v>1789</v>
      </c>
      <c r="M86" s="5" t="str">
        <f t="shared" si="4"/>
        <v>UK-2022_Steam or Heat Purchased and Consumed - Used to Estimate T&amp;D Loss</v>
      </c>
      <c r="N86" s="5" t="s">
        <v>1146</v>
      </c>
      <c r="O86" s="5" t="s">
        <v>1706</v>
      </c>
      <c r="P86" s="5" t="str">
        <f t="shared" si="5"/>
        <v>Steam or Heat Purchase and Consumption</v>
      </c>
      <c r="Q86" s="5" t="s">
        <v>1711</v>
      </c>
      <c r="R86" s="5" t="str">
        <f t="shared" si="6"/>
        <v>Steam or heat Quantity (Steam or Heat Purchase and Consumption)</v>
      </c>
      <c r="S86" s="5" t="s">
        <v>1790</v>
      </c>
      <c r="T86" s="5"/>
      <c r="U86" s="5"/>
      <c r="V86" s="5"/>
      <c r="W86" s="5"/>
      <c r="X86" s="5"/>
      <c r="Y86" s="5"/>
      <c r="Z86" s="5"/>
      <c r="AA86" s="5"/>
      <c r="AB86" s="5"/>
      <c r="AC86" s="5" t="s">
        <v>1781</v>
      </c>
      <c r="AD86" s="5" t="s">
        <v>1791</v>
      </c>
      <c r="AE86" s="5" t="s">
        <v>1770</v>
      </c>
      <c r="AF86" s="5" t="s">
        <v>1777</v>
      </c>
      <c r="AG86" s="169"/>
      <c r="AH86" s="170"/>
      <c r="AI86" s="169"/>
      <c r="AJ86" s="169"/>
      <c r="AK86" s="169"/>
      <c r="AL86" s="171" t="s">
        <v>1783</v>
      </c>
    </row>
    <row r="87" ht="15.75" customHeight="1">
      <c r="A87" s="5"/>
      <c r="B87" s="5" t="s">
        <v>950</v>
      </c>
      <c r="C87" s="5" t="s">
        <v>1676</v>
      </c>
      <c r="D87" s="5" t="s">
        <v>1015</v>
      </c>
      <c r="E87" s="5" t="s">
        <v>429</v>
      </c>
      <c r="F87" s="5" t="s">
        <v>1878</v>
      </c>
      <c r="G87" s="5" t="s">
        <v>1792</v>
      </c>
      <c r="H87" s="5" t="str">
        <f t="shared" si="1"/>
        <v>UK-2022_UK DEFRA Transmission and Distribution Loss of Electricity used by Passenger Vehicles (Scope 3)</v>
      </c>
      <c r="I87" s="5" t="s">
        <v>1735</v>
      </c>
      <c r="J87" s="5" t="str">
        <f t="shared" si="2"/>
        <v>Vehicle_Run</v>
      </c>
      <c r="K87" s="5" t="str">
        <f t="shared" si="3"/>
        <v>UK-2022_EAT013_Vehicle_Run</v>
      </c>
      <c r="L87" s="5" t="s">
        <v>1793</v>
      </c>
      <c r="M87" s="5" t="str">
        <f t="shared" si="4"/>
        <v>UK-2022_Distance Run by Hybrid or Electrical Passenger Vehicles - Used to Estimate Electricity T&amp;D Loss</v>
      </c>
      <c r="N87" s="183" t="s">
        <v>148</v>
      </c>
      <c r="O87" s="5" t="s">
        <v>1013</v>
      </c>
      <c r="P87" s="5" t="str">
        <f t="shared" si="5"/>
        <v>Vehicle Run</v>
      </c>
      <c r="Q87" s="5" t="s">
        <v>1020</v>
      </c>
      <c r="R87" s="5" t="str">
        <f t="shared" si="6"/>
        <v>Distance Travelled (Vehicle Run)</v>
      </c>
      <c r="S87" s="5" t="s">
        <v>1794</v>
      </c>
      <c r="T87" s="5" t="s">
        <v>974</v>
      </c>
      <c r="U87" s="5"/>
      <c r="V87" s="5"/>
      <c r="W87" s="5" t="s">
        <v>1049</v>
      </c>
      <c r="X87" s="5"/>
      <c r="Y87" s="5"/>
      <c r="Z87" s="5"/>
      <c r="AA87" s="5"/>
      <c r="AB87" s="5"/>
      <c r="AC87" s="5" t="s">
        <v>1781</v>
      </c>
      <c r="AD87" s="5" t="s">
        <v>1795</v>
      </c>
      <c r="AE87" s="5"/>
      <c r="AF87" s="5"/>
      <c r="AG87" s="169"/>
      <c r="AH87" s="170"/>
      <c r="AI87" s="169"/>
      <c r="AJ87" s="169"/>
      <c r="AK87" s="169"/>
      <c r="AL87" s="171" t="s">
        <v>1783</v>
      </c>
    </row>
    <row r="88" ht="15.75" customHeight="1">
      <c r="A88" s="5"/>
      <c r="B88" s="5" t="s">
        <v>950</v>
      </c>
      <c r="C88" s="5" t="s">
        <v>1676</v>
      </c>
      <c r="D88" s="5" t="s">
        <v>1015</v>
      </c>
      <c r="E88" s="5" t="s">
        <v>429</v>
      </c>
      <c r="F88" s="5" t="s">
        <v>1878</v>
      </c>
      <c r="G88" s="5" t="s">
        <v>1796</v>
      </c>
      <c r="H88" s="5" t="str">
        <f t="shared" si="1"/>
        <v>UK-2022_UK DEFRA Transmission and Distribution Loss of Electricity used by Delivery Vehicles (Scope 3)</v>
      </c>
      <c r="I88" s="5" t="s">
        <v>1797</v>
      </c>
      <c r="J88" s="5" t="str">
        <f t="shared" si="2"/>
        <v>Vehicle_Run</v>
      </c>
      <c r="K88" s="5" t="str">
        <f t="shared" si="3"/>
        <v>UK-2022_EAT014_Vehicle_Run</v>
      </c>
      <c r="L88" s="5" t="s">
        <v>1798</v>
      </c>
      <c r="M88" s="5" t="str">
        <f t="shared" si="4"/>
        <v>UK-2022_Distance Run by Electrical Delivery Vehicles - Used to Estimate Electricity T&amp;D Loss</v>
      </c>
      <c r="N88" s="183" t="s">
        <v>148</v>
      </c>
      <c r="O88" s="5" t="s">
        <v>1013</v>
      </c>
      <c r="P88" s="5" t="str">
        <f t="shared" si="5"/>
        <v>Vehicle Run</v>
      </c>
      <c r="Q88" s="5" t="s">
        <v>1693</v>
      </c>
      <c r="R88" s="5" t="str">
        <f t="shared" si="6"/>
        <v>Distrance Travelled (Vehicle Run)</v>
      </c>
      <c r="S88" s="5" t="s">
        <v>1799</v>
      </c>
      <c r="T88" s="5" t="s">
        <v>974</v>
      </c>
      <c r="U88" s="5"/>
      <c r="V88" s="5"/>
      <c r="W88" s="5" t="s">
        <v>1049</v>
      </c>
      <c r="X88" s="5"/>
      <c r="Y88" s="5"/>
      <c r="Z88" s="5"/>
      <c r="AA88" s="5"/>
      <c r="AB88" s="5"/>
      <c r="AC88" s="5" t="s">
        <v>1781</v>
      </c>
      <c r="AD88" s="5" t="s">
        <v>1795</v>
      </c>
      <c r="AE88" s="5"/>
      <c r="AF88" s="5"/>
      <c r="AG88" s="169"/>
      <c r="AH88" s="170"/>
      <c r="AI88" s="169"/>
      <c r="AJ88" s="169"/>
      <c r="AK88" s="169"/>
      <c r="AL88" s="171" t="s">
        <v>1783</v>
      </c>
    </row>
    <row r="89" ht="15.75" customHeight="1">
      <c r="A89" s="5"/>
      <c r="B89" s="5" t="s">
        <v>950</v>
      </c>
      <c r="C89" s="5" t="s">
        <v>1676</v>
      </c>
      <c r="D89" s="5" t="s">
        <v>1015</v>
      </c>
      <c r="E89" s="5" t="s">
        <v>429</v>
      </c>
      <c r="F89" s="5" t="s">
        <v>1878</v>
      </c>
      <c r="G89" s="5" t="s">
        <v>1800</v>
      </c>
      <c r="H89" s="5" t="str">
        <f t="shared" si="1"/>
        <v>UK-2022_UK DEFRA Transmission and Distribution Loss of Electricity used for Goods Delivery (Scope 3)</v>
      </c>
      <c r="I89" s="5" t="s">
        <v>1801</v>
      </c>
      <c r="J89" s="5" t="str">
        <f t="shared" si="2"/>
        <v>Goods_Delivery</v>
      </c>
      <c r="K89" s="5" t="str">
        <f t="shared" si="3"/>
        <v>UK-2022_EAT015_Goods_Delivery</v>
      </c>
      <c r="L89" s="5" t="s">
        <v>1802</v>
      </c>
      <c r="M89" s="5" t="str">
        <f t="shared" si="4"/>
        <v>UK-2022_Goods Delivered by Electrical Delivery Vehicles - Used to Estimate Electricity T&amp;D Loss</v>
      </c>
      <c r="N89" s="5" t="s">
        <v>1175</v>
      </c>
      <c r="O89" s="5" t="s">
        <v>1366</v>
      </c>
      <c r="P89" s="5" t="str">
        <f t="shared" si="5"/>
        <v>Goods Delivery</v>
      </c>
      <c r="Q89" s="5" t="s">
        <v>1194</v>
      </c>
      <c r="R89" s="5" t="str">
        <f t="shared" si="6"/>
        <v>Weight times Distance (Goods Delivery)</v>
      </c>
      <c r="S89" s="5" t="s">
        <v>1803</v>
      </c>
      <c r="T89" s="5" t="s">
        <v>974</v>
      </c>
      <c r="U89" s="5"/>
      <c r="V89" s="5"/>
      <c r="W89" s="5" t="s">
        <v>1049</v>
      </c>
      <c r="X89" s="5"/>
      <c r="Y89" s="5"/>
      <c r="Z89" s="5"/>
      <c r="AA89" s="5"/>
      <c r="AB89" s="5"/>
      <c r="AC89" s="5" t="s">
        <v>1781</v>
      </c>
      <c r="AD89" s="5" t="s">
        <v>1795</v>
      </c>
      <c r="AE89" s="5"/>
      <c r="AF89" s="5"/>
      <c r="AG89" s="169"/>
      <c r="AH89" s="170"/>
      <c r="AI89" s="169"/>
      <c r="AJ89" s="169"/>
      <c r="AK89" s="169"/>
      <c r="AL89" s="171" t="s">
        <v>1783</v>
      </c>
    </row>
    <row r="90" ht="15.75" customHeight="1">
      <c r="A90" s="5"/>
      <c r="B90" s="5" t="s">
        <v>950</v>
      </c>
      <c r="C90" s="5" t="s">
        <v>1676</v>
      </c>
      <c r="D90" s="5" t="s">
        <v>1015</v>
      </c>
      <c r="E90" s="5" t="s">
        <v>429</v>
      </c>
      <c r="F90" s="5" t="s">
        <v>1878</v>
      </c>
      <c r="G90" s="5" t="s">
        <v>1804</v>
      </c>
      <c r="H90" s="5" t="str">
        <f t="shared" si="1"/>
        <v>UK-2022_UK DEFRA Water Supply from the Mains Network (Scope 3)</v>
      </c>
      <c r="I90" s="5" t="s">
        <v>1805</v>
      </c>
      <c r="J90" s="5" t="str">
        <f t="shared" si="2"/>
        <v>Water_Use</v>
      </c>
      <c r="K90" s="5" t="str">
        <f t="shared" si="3"/>
        <v>UK-2022_EAT016_Water_Use</v>
      </c>
      <c r="L90" s="5" t="s">
        <v>1806</v>
      </c>
      <c r="M90" s="5" t="str">
        <f t="shared" si="4"/>
        <v>UK-2022_Water Supply from Mains Network</v>
      </c>
      <c r="N90" s="5" t="s">
        <v>1807</v>
      </c>
      <c r="O90" s="5" t="s">
        <v>949</v>
      </c>
      <c r="P90" s="5" t="str">
        <f t="shared" si="5"/>
        <v>Water Use</v>
      </c>
      <c r="Q90" s="5" t="s">
        <v>1378</v>
      </c>
      <c r="R90" s="5" t="str">
        <f t="shared" si="6"/>
        <v>Water Quantity (Water Use)</v>
      </c>
      <c r="S90" s="5" t="s">
        <v>1808</v>
      </c>
      <c r="T90" s="5"/>
      <c r="U90" s="5"/>
      <c r="V90" s="5"/>
      <c r="W90" s="5"/>
      <c r="X90" s="5"/>
      <c r="Y90" s="5"/>
      <c r="Z90" s="5"/>
      <c r="AA90" s="5"/>
      <c r="AB90" s="5"/>
      <c r="AC90" s="5" t="s">
        <v>1809</v>
      </c>
      <c r="AD90" s="5" t="s">
        <v>1810</v>
      </c>
      <c r="AE90" s="5"/>
      <c r="AF90" s="5"/>
      <c r="AG90" s="169"/>
      <c r="AH90" s="170"/>
      <c r="AI90" s="169"/>
      <c r="AJ90" s="169"/>
      <c r="AK90" s="169"/>
      <c r="AL90" s="171" t="s">
        <v>1811</v>
      </c>
    </row>
    <row r="91" ht="15.75" customHeight="1">
      <c r="A91" s="5"/>
      <c r="B91" s="5" t="s">
        <v>950</v>
      </c>
      <c r="C91" s="5" t="s">
        <v>1676</v>
      </c>
      <c r="D91" s="5" t="s">
        <v>1015</v>
      </c>
      <c r="E91" s="5" t="s">
        <v>429</v>
      </c>
      <c r="F91" s="5" t="s">
        <v>1878</v>
      </c>
      <c r="G91" s="5" t="s">
        <v>1812</v>
      </c>
      <c r="H91" s="5" t="str">
        <f t="shared" si="1"/>
        <v>UK-2022_UK DEFRA Water Discharge Through Mains Drains (Scope 3)</v>
      </c>
      <c r="I91" s="5" t="s">
        <v>1813</v>
      </c>
      <c r="J91" s="5" t="str">
        <f t="shared" si="2"/>
        <v>Wastewater_Discharge</v>
      </c>
      <c r="K91" s="5" t="str">
        <f t="shared" si="3"/>
        <v>UK-2022_EAT017_Wastewater_Discharge</v>
      </c>
      <c r="L91" s="5" t="s">
        <v>1814</v>
      </c>
      <c r="M91" s="5" t="str">
        <f t="shared" si="4"/>
        <v>UK-2022_Wastewater Discharged Through Mains Drains</v>
      </c>
      <c r="N91" s="5" t="s">
        <v>1414</v>
      </c>
      <c r="O91" s="5" t="s">
        <v>1415</v>
      </c>
      <c r="P91" s="5" t="str">
        <f t="shared" si="5"/>
        <v>Wastewater Discharge</v>
      </c>
      <c r="Q91" s="5" t="s">
        <v>1430</v>
      </c>
      <c r="R91" s="5" t="str">
        <f t="shared" si="6"/>
        <v>Wastewater Quantity (Wastewater Discharge)</v>
      </c>
      <c r="S91" s="5" t="s">
        <v>1815</v>
      </c>
      <c r="T91" s="5"/>
      <c r="U91" s="5"/>
      <c r="V91" s="5"/>
      <c r="W91" s="5"/>
      <c r="X91" s="5"/>
      <c r="Y91" s="5"/>
      <c r="Z91" s="5"/>
      <c r="AA91" s="5"/>
      <c r="AB91" s="5"/>
      <c r="AC91" s="5" t="s">
        <v>1816</v>
      </c>
      <c r="AD91" s="5" t="s">
        <v>1817</v>
      </c>
      <c r="AE91" s="5"/>
      <c r="AF91" s="5"/>
      <c r="AG91" s="169"/>
      <c r="AH91" s="170"/>
      <c r="AI91" s="169"/>
      <c r="AJ91" s="169"/>
      <c r="AK91" s="169"/>
      <c r="AL91" s="171" t="s">
        <v>1818</v>
      </c>
    </row>
    <row r="92" ht="15.75" customHeight="1">
      <c r="A92" s="5"/>
      <c r="B92" s="5" t="s">
        <v>950</v>
      </c>
      <c r="C92" s="5" t="s">
        <v>1676</v>
      </c>
      <c r="D92" s="5" t="s">
        <v>1015</v>
      </c>
      <c r="E92" s="5" t="s">
        <v>429</v>
      </c>
      <c r="F92" s="5" t="s">
        <v>1878</v>
      </c>
      <c r="G92" s="5" t="s">
        <v>1819</v>
      </c>
      <c r="H92" s="5" t="str">
        <f t="shared" si="1"/>
        <v>UK-2022_UK DEFRA Upstream Emissions of Materials Used with Weight Data (Scope 3)</v>
      </c>
      <c r="I92" s="5" t="s">
        <v>1820</v>
      </c>
      <c r="J92" s="5" t="str">
        <f t="shared" si="2"/>
        <v>Material_Use</v>
      </c>
      <c r="K92" s="5" t="str">
        <f t="shared" si="3"/>
        <v>UK-2022_EAT018_Material_Use</v>
      </c>
      <c r="L92" s="183" t="s">
        <v>1821</v>
      </c>
      <c r="M92" s="5" t="str">
        <f t="shared" si="4"/>
        <v>UK-2022_Materials Purchased and Used by Weight</v>
      </c>
      <c r="N92" s="5" t="s">
        <v>1347</v>
      </c>
      <c r="O92" s="183" t="s">
        <v>949</v>
      </c>
      <c r="P92" s="5" t="str">
        <f t="shared" si="5"/>
        <v>Material Use</v>
      </c>
      <c r="Q92" s="5" t="s">
        <v>1822</v>
      </c>
      <c r="R92" s="5" t="str">
        <f t="shared" si="6"/>
        <v>Weight of Material (Material Use)</v>
      </c>
      <c r="S92" s="5" t="s">
        <v>1823</v>
      </c>
      <c r="T92" s="5" t="s">
        <v>1824</v>
      </c>
      <c r="U92" s="5"/>
      <c r="V92" s="5" t="s">
        <v>1347</v>
      </c>
      <c r="W92" s="5" t="s">
        <v>1351</v>
      </c>
      <c r="X92" s="5"/>
      <c r="Y92" s="5"/>
      <c r="Z92" s="5"/>
      <c r="AA92" s="5"/>
      <c r="AB92" s="5"/>
      <c r="AC92" s="5" t="s">
        <v>1781</v>
      </c>
      <c r="AD92" s="5" t="s">
        <v>1825</v>
      </c>
      <c r="AE92" s="5"/>
      <c r="AF92" s="5"/>
      <c r="AG92" s="169"/>
      <c r="AH92" s="170"/>
      <c r="AI92" s="169"/>
      <c r="AJ92" s="169"/>
      <c r="AK92" s="5"/>
      <c r="AL92" s="171" t="s">
        <v>1811</v>
      </c>
    </row>
    <row r="93" ht="15.75" customHeight="1">
      <c r="A93" s="5"/>
      <c r="B93" s="5" t="s">
        <v>950</v>
      </c>
      <c r="C93" s="5" t="s">
        <v>1676</v>
      </c>
      <c r="D93" s="5" t="s">
        <v>1015</v>
      </c>
      <c r="E93" s="5" t="s">
        <v>429</v>
      </c>
      <c r="F93" s="5" t="s">
        <v>1878</v>
      </c>
      <c r="G93" s="7" t="s">
        <v>1826</v>
      </c>
      <c r="H93" s="5" t="str">
        <f t="shared" si="1"/>
        <v>UK-2022_UK DEFRA Waste Disposal by a Third Party Waste Management Provider (Scope 3)</v>
      </c>
      <c r="I93" s="5" t="s">
        <v>1827</v>
      </c>
      <c r="J93" s="5" t="str">
        <f t="shared" si="2"/>
        <v>Waste_Disposal</v>
      </c>
      <c r="K93" s="5" t="str">
        <f t="shared" si="3"/>
        <v>UK-2022_EAT019_Waste_Disposal</v>
      </c>
      <c r="L93" s="5" t="s">
        <v>1828</v>
      </c>
      <c r="M93" s="5" t="str">
        <f t="shared" si="4"/>
        <v>UK-2022_Waste Disposal by a Third Party Waste Management Provider</v>
      </c>
      <c r="N93" s="5" t="s">
        <v>149</v>
      </c>
      <c r="O93" s="5" t="s">
        <v>1231</v>
      </c>
      <c r="P93" s="5" t="str">
        <f t="shared" si="5"/>
        <v>Waste Disposal</v>
      </c>
      <c r="Q93" s="5" t="s">
        <v>1240</v>
      </c>
      <c r="R93" s="5" t="str">
        <f t="shared" si="6"/>
        <v>Weight of Waste (Waste Disposal)</v>
      </c>
      <c r="S93" s="5" t="s">
        <v>1829</v>
      </c>
      <c r="T93" s="5" t="s">
        <v>1243</v>
      </c>
      <c r="U93" s="5"/>
      <c r="V93" s="5" t="s">
        <v>149</v>
      </c>
      <c r="W93" s="5" t="s">
        <v>1245</v>
      </c>
      <c r="X93" s="5"/>
      <c r="Y93" s="5"/>
      <c r="Z93" s="5"/>
      <c r="AA93" s="5"/>
      <c r="AB93" s="5"/>
      <c r="AC93" s="5" t="s">
        <v>1248</v>
      </c>
      <c r="AD93" s="5" t="s">
        <v>1249</v>
      </c>
      <c r="AE93" s="5"/>
      <c r="AF93" s="5"/>
      <c r="AG93" s="169"/>
      <c r="AH93" s="170"/>
      <c r="AI93" s="169"/>
      <c r="AJ93" s="169"/>
      <c r="AK93" s="169"/>
      <c r="AL93" s="171" t="s">
        <v>1818</v>
      </c>
    </row>
    <row r="94" ht="15.75" customHeight="1">
      <c r="A94" s="5"/>
      <c r="B94" s="5" t="s">
        <v>950</v>
      </c>
      <c r="C94" s="5" t="s">
        <v>1676</v>
      </c>
      <c r="D94" s="5" t="s">
        <v>1015</v>
      </c>
      <c r="E94" s="5" t="s">
        <v>429</v>
      </c>
      <c r="F94" s="5" t="s">
        <v>1878</v>
      </c>
      <c r="G94" s="5" t="s">
        <v>1830</v>
      </c>
      <c r="H94" s="5" t="str">
        <f t="shared" si="1"/>
        <v>UK-2022_UK DEFRA Business Travel and Employee Commute in Private On-Road Vehicles (Scope 3)</v>
      </c>
      <c r="I94" s="5" t="s">
        <v>1831</v>
      </c>
      <c r="J94" s="5" t="str">
        <f t="shared" si="2"/>
        <v>Employee_Travel or Commute</v>
      </c>
      <c r="K94" s="5" t="str">
        <f t="shared" si="3"/>
        <v>UK-2022_EAT020_Employee_Travel or Commute</v>
      </c>
      <c r="L94" s="182" t="s">
        <v>338</v>
      </c>
      <c r="M94" s="5" t="str">
        <f t="shared" si="4"/>
        <v>UK-2022_Distance Travelled or Commuted by Employee in Private Vehicles</v>
      </c>
      <c r="N94" s="5" t="s">
        <v>1271</v>
      </c>
      <c r="O94" s="5" t="s">
        <v>1728</v>
      </c>
      <c r="P94" s="5" t="str">
        <f t="shared" si="5"/>
        <v>Employee Travel or Commute</v>
      </c>
      <c r="Q94" s="5" t="s">
        <v>1020</v>
      </c>
      <c r="R94" s="5" t="str">
        <f t="shared" si="6"/>
        <v>Distance Travelled (Employee Travel or Commute)</v>
      </c>
      <c r="S94" s="5" t="s">
        <v>1832</v>
      </c>
      <c r="T94" s="5" t="s">
        <v>974</v>
      </c>
      <c r="U94" s="5"/>
      <c r="V94" s="5"/>
      <c r="W94" s="5" t="s">
        <v>962</v>
      </c>
      <c r="X94" s="5"/>
      <c r="Y94" s="5"/>
      <c r="Z94" s="5" t="s">
        <v>1049</v>
      </c>
      <c r="AA94" s="5"/>
      <c r="AB94" s="5"/>
      <c r="AC94" s="5" t="s">
        <v>1278</v>
      </c>
      <c r="AD94" s="5" t="s">
        <v>1279</v>
      </c>
      <c r="AE94" s="5" t="s">
        <v>1280</v>
      </c>
      <c r="AF94" s="5" t="s">
        <v>1281</v>
      </c>
      <c r="AG94" s="169"/>
      <c r="AH94" s="170"/>
      <c r="AI94" s="169"/>
      <c r="AJ94" s="169"/>
      <c r="AK94" s="5"/>
      <c r="AL94" s="171" t="s">
        <v>1833</v>
      </c>
    </row>
    <row r="95" ht="15.75" customHeight="1">
      <c r="A95" s="5"/>
      <c r="B95" s="5" t="s">
        <v>950</v>
      </c>
      <c r="C95" s="5" t="s">
        <v>1676</v>
      </c>
      <c r="D95" s="5" t="s">
        <v>1015</v>
      </c>
      <c r="E95" s="5" t="s">
        <v>429</v>
      </c>
      <c r="F95" s="5" t="s">
        <v>1878</v>
      </c>
      <c r="G95" s="5" t="s">
        <v>1834</v>
      </c>
      <c r="H95" s="5" t="str">
        <f t="shared" si="1"/>
        <v>UK-2022_UK DEFRA Business Travel and Employee Commute in Shared On-Road Vehicles (Scope 3)</v>
      </c>
      <c r="I95" s="5" t="s">
        <v>1835</v>
      </c>
      <c r="J95" s="5" t="str">
        <f t="shared" si="2"/>
        <v>Employee_Travel or Commute</v>
      </c>
      <c r="K95" s="5" t="str">
        <f t="shared" si="3"/>
        <v>UK-2022_EAT021_Employee_Travel or Commute</v>
      </c>
      <c r="L95" s="5" t="s">
        <v>413</v>
      </c>
      <c r="M95" s="5" t="str">
        <f t="shared" si="4"/>
        <v>UK-2022_Passenger-km Travelled or Commuted by Employee in Shared Road Transport</v>
      </c>
      <c r="N95" s="5" t="s">
        <v>1271</v>
      </c>
      <c r="O95" s="5" t="s">
        <v>1728</v>
      </c>
      <c r="P95" s="5" t="str">
        <f t="shared" si="5"/>
        <v>Employee Travel or Commute</v>
      </c>
      <c r="Q95" s="5" t="s">
        <v>1733</v>
      </c>
      <c r="R95" s="5" t="str">
        <f t="shared" si="6"/>
        <v>Number of Passenger times Distance (Employee Travel or Commute)</v>
      </c>
      <c r="S95" s="5" t="s">
        <v>1836</v>
      </c>
      <c r="T95" s="5" t="s">
        <v>974</v>
      </c>
      <c r="U95" s="5"/>
      <c r="V95" s="5"/>
      <c r="W95" s="5"/>
      <c r="X95" s="5"/>
      <c r="Y95" s="5"/>
      <c r="Z95" s="5"/>
      <c r="AA95" s="5"/>
      <c r="AB95" s="5"/>
      <c r="AC95" s="5" t="s">
        <v>1278</v>
      </c>
      <c r="AD95" s="5" t="s">
        <v>1279</v>
      </c>
      <c r="AE95" s="5"/>
      <c r="AF95" s="5"/>
      <c r="AG95" s="169"/>
      <c r="AH95" s="170"/>
      <c r="AI95" s="169"/>
      <c r="AJ95" s="169"/>
      <c r="AK95" s="169"/>
      <c r="AL95" s="171" t="s">
        <v>1833</v>
      </c>
    </row>
    <row r="96" ht="15.75" customHeight="1">
      <c r="A96" s="5"/>
      <c r="B96" s="5" t="s">
        <v>950</v>
      </c>
      <c r="C96" s="5" t="s">
        <v>1676</v>
      </c>
      <c r="D96" s="5" t="s">
        <v>1015</v>
      </c>
      <c r="E96" s="5" t="s">
        <v>429</v>
      </c>
      <c r="F96" s="5" t="s">
        <v>1878</v>
      </c>
      <c r="G96" s="5" t="s">
        <v>1880</v>
      </c>
      <c r="H96" s="5" t="str">
        <f t="shared" si="1"/>
        <v>UK-2022_UK DEFRA Business Travel and Employee Commute by Air Transport (with RF) (Scope 3)</v>
      </c>
      <c r="I96" s="5" t="s">
        <v>1838</v>
      </c>
      <c r="J96" s="5" t="str">
        <f t="shared" si="2"/>
        <v>Employee_Travel or Commute</v>
      </c>
      <c r="K96" s="5" t="str">
        <f t="shared" si="3"/>
        <v>UK-2022_EAT022_Employee_Travel or Commute</v>
      </c>
      <c r="L96" s="5" t="s">
        <v>415</v>
      </c>
      <c r="M96" s="5" t="str">
        <f t="shared" si="4"/>
        <v>UK-2022_Passenger-km Travelled or Commuted by Employee in Shared Air Transport</v>
      </c>
      <c r="N96" s="5" t="s">
        <v>1271</v>
      </c>
      <c r="O96" s="5" t="s">
        <v>1728</v>
      </c>
      <c r="P96" s="5" t="str">
        <f t="shared" si="5"/>
        <v>Employee Travel or Commute</v>
      </c>
      <c r="Q96" s="5" t="s">
        <v>1733</v>
      </c>
      <c r="R96" s="5" t="str">
        <f t="shared" si="6"/>
        <v>Number of Passenger times Distance (Employee Travel or Commute)</v>
      </c>
      <c r="S96" s="5" t="s">
        <v>1839</v>
      </c>
      <c r="T96" s="5" t="s">
        <v>1840</v>
      </c>
      <c r="U96" s="5"/>
      <c r="V96" s="5"/>
      <c r="W96" s="5" t="s">
        <v>1291</v>
      </c>
      <c r="X96" s="5"/>
      <c r="Y96" s="5"/>
      <c r="Z96" s="5"/>
      <c r="AA96" s="5"/>
      <c r="AB96" s="5"/>
      <c r="AC96" s="5" t="s">
        <v>1278</v>
      </c>
      <c r="AD96" s="5" t="s">
        <v>1279</v>
      </c>
      <c r="AE96" s="5"/>
      <c r="AF96" s="5"/>
      <c r="AG96" s="169"/>
      <c r="AH96" s="170"/>
      <c r="AI96" s="169"/>
      <c r="AJ96" s="169"/>
      <c r="AK96" s="169"/>
      <c r="AL96" s="171" t="s">
        <v>1833</v>
      </c>
    </row>
    <row r="97" ht="15.75" customHeight="1">
      <c r="A97" s="5"/>
      <c r="B97" s="5" t="s">
        <v>950</v>
      </c>
      <c r="C97" s="5" t="s">
        <v>1676</v>
      </c>
      <c r="D97" s="5" t="s">
        <v>1015</v>
      </c>
      <c r="E97" s="5" t="s">
        <v>429</v>
      </c>
      <c r="F97" s="5" t="s">
        <v>1878</v>
      </c>
      <c r="G97" s="5" t="s">
        <v>1841</v>
      </c>
      <c r="H97" s="5" t="str">
        <f t="shared" si="1"/>
        <v>UK-2022_UK DEFRA Business Travel and Employee Commute by Ferries (Scope 3)</v>
      </c>
      <c r="I97" s="5" t="s">
        <v>1842</v>
      </c>
      <c r="J97" s="5" t="str">
        <f t="shared" si="2"/>
        <v>Employee_Travel or Commute</v>
      </c>
      <c r="K97" s="5" t="str">
        <f t="shared" si="3"/>
        <v>UK-2022_EAT023_Employee_Travel or Commute</v>
      </c>
      <c r="L97" s="5" t="s">
        <v>417</v>
      </c>
      <c r="M97" s="5" t="str">
        <f t="shared" si="4"/>
        <v>UK-2022_Passenger-km Travelled or Commuted by Employee by Ferries</v>
      </c>
      <c r="N97" s="5" t="s">
        <v>1271</v>
      </c>
      <c r="O97" s="5" t="s">
        <v>1728</v>
      </c>
      <c r="P97" s="5" t="str">
        <f t="shared" si="5"/>
        <v>Employee Travel or Commute</v>
      </c>
      <c r="Q97" s="5" t="s">
        <v>1733</v>
      </c>
      <c r="R97" s="5" t="str">
        <f t="shared" si="6"/>
        <v>Number of Passenger times Distance (Employee Travel or Commute)</v>
      </c>
      <c r="S97" s="5" t="s">
        <v>1843</v>
      </c>
      <c r="T97" s="5" t="s">
        <v>1295</v>
      </c>
      <c r="U97" s="5"/>
      <c r="V97" s="5"/>
      <c r="W97" s="5"/>
      <c r="X97" s="5"/>
      <c r="Y97" s="5"/>
      <c r="Z97" s="5"/>
      <c r="AA97" s="5"/>
      <c r="AB97" s="5"/>
      <c r="AC97" s="5" t="s">
        <v>1278</v>
      </c>
      <c r="AD97" s="5" t="s">
        <v>1279</v>
      </c>
      <c r="AE97" s="5" t="s">
        <v>1844</v>
      </c>
      <c r="AF97" s="5" t="s">
        <v>1845</v>
      </c>
      <c r="AG97" s="169"/>
      <c r="AH97" s="170"/>
      <c r="AI97" s="169"/>
      <c r="AJ97" s="169"/>
      <c r="AK97" s="169"/>
      <c r="AL97" s="171" t="s">
        <v>1833</v>
      </c>
    </row>
    <row r="98" ht="15.75" customHeight="1">
      <c r="A98" s="5"/>
      <c r="B98" s="5" t="s">
        <v>950</v>
      </c>
      <c r="C98" s="5" t="s">
        <v>1676</v>
      </c>
      <c r="D98" s="5" t="s">
        <v>1015</v>
      </c>
      <c r="E98" s="5" t="s">
        <v>429</v>
      </c>
      <c r="F98" s="5" t="s">
        <v>1878</v>
      </c>
      <c r="G98" s="5" t="s">
        <v>1846</v>
      </c>
      <c r="H98" s="5" t="str">
        <f t="shared" si="1"/>
        <v>UK-2022_UK DEFRA Freighting Goods by Distance on Land</v>
      </c>
      <c r="I98" s="5" t="s">
        <v>1847</v>
      </c>
      <c r="J98" s="5" t="str">
        <f t="shared" si="2"/>
        <v>Goods_Transport</v>
      </c>
      <c r="K98" s="5" t="str">
        <f t="shared" si="3"/>
        <v>UK-2022_EAT024_Goods_Transport</v>
      </c>
      <c r="L98" s="5" t="s">
        <v>419</v>
      </c>
      <c r="M98" s="5" t="str">
        <f t="shared" si="4"/>
        <v>UK-2022_Distance Run by Goods Transport Vehicles on Land</v>
      </c>
      <c r="N98" s="5" t="s">
        <v>1175</v>
      </c>
      <c r="O98" s="5" t="s">
        <v>146</v>
      </c>
      <c r="P98" s="5" t="str">
        <f t="shared" si="5"/>
        <v>Goods Transport</v>
      </c>
      <c r="Q98" s="5" t="s">
        <v>1848</v>
      </c>
      <c r="R98" s="5" t="str">
        <f t="shared" si="6"/>
        <v>Distance Trasported (Goods Transport)</v>
      </c>
      <c r="S98" s="5" t="s">
        <v>1881</v>
      </c>
      <c r="T98" s="5" t="s">
        <v>974</v>
      </c>
      <c r="U98" s="5"/>
      <c r="V98" s="5"/>
      <c r="W98" s="184" t="s">
        <v>962</v>
      </c>
      <c r="X98" s="5"/>
      <c r="Y98" s="5"/>
      <c r="Z98" s="5" t="s">
        <v>1188</v>
      </c>
      <c r="AA98" s="5"/>
      <c r="AB98" s="5"/>
      <c r="AC98" s="5" t="s">
        <v>1176</v>
      </c>
      <c r="AD98" s="5" t="s">
        <v>1717</v>
      </c>
      <c r="AE98" s="5" t="s">
        <v>1178</v>
      </c>
      <c r="AF98" s="5" t="s">
        <v>1179</v>
      </c>
      <c r="AG98" s="5" t="s">
        <v>1189</v>
      </c>
      <c r="AH98" s="173" t="s">
        <v>1190</v>
      </c>
      <c r="AI98" s="5"/>
      <c r="AJ98" s="5"/>
      <c r="AK98" s="5"/>
      <c r="AL98" s="171" t="s">
        <v>1833</v>
      </c>
    </row>
    <row r="99" ht="15.75" customHeight="1">
      <c r="A99" s="5"/>
      <c r="B99" s="5" t="s">
        <v>950</v>
      </c>
      <c r="C99" s="5" t="s">
        <v>1676</v>
      </c>
      <c r="D99" s="5" t="s">
        <v>1015</v>
      </c>
      <c r="E99" s="5" t="s">
        <v>429</v>
      </c>
      <c r="F99" s="5" t="s">
        <v>1878</v>
      </c>
      <c r="G99" s="5" t="s">
        <v>1850</v>
      </c>
      <c r="H99" s="5" t="str">
        <f t="shared" si="1"/>
        <v>UK-2022_UK DEFRA Freighting Goods by tonne-km on Land</v>
      </c>
      <c r="I99" s="5" t="s">
        <v>1851</v>
      </c>
      <c r="J99" s="5" t="str">
        <f t="shared" si="2"/>
        <v>Goods_Transport</v>
      </c>
      <c r="K99" s="5" t="str">
        <f t="shared" si="3"/>
        <v>UK-2022_EAT025_Goods_Transport</v>
      </c>
      <c r="L99" s="5" t="s">
        <v>421</v>
      </c>
      <c r="M99" s="5" t="str">
        <f t="shared" si="4"/>
        <v>UK-2022_Goods Transported in tonne-km by Transport Vehicles on Land</v>
      </c>
      <c r="N99" s="5" t="s">
        <v>1175</v>
      </c>
      <c r="O99" s="5" t="s">
        <v>146</v>
      </c>
      <c r="P99" s="5" t="str">
        <f t="shared" si="5"/>
        <v>Goods Transport</v>
      </c>
      <c r="Q99" s="5" t="s">
        <v>1194</v>
      </c>
      <c r="R99" s="5" t="str">
        <f t="shared" si="6"/>
        <v>Weight times Distance (Goods Transport)</v>
      </c>
      <c r="S99" s="5" t="s">
        <v>1882</v>
      </c>
      <c r="T99" s="5" t="s">
        <v>974</v>
      </c>
      <c r="U99" s="5"/>
      <c r="V99" s="5"/>
      <c r="W99" s="184" t="s">
        <v>962</v>
      </c>
      <c r="X99" s="5"/>
      <c r="Y99" s="5"/>
      <c r="Z99" s="184" t="s">
        <v>1188</v>
      </c>
      <c r="AA99" s="5"/>
      <c r="AB99" s="5"/>
      <c r="AC99" s="5" t="s">
        <v>1176</v>
      </c>
      <c r="AD99" s="5" t="s">
        <v>1717</v>
      </c>
      <c r="AE99" s="5" t="s">
        <v>1178</v>
      </c>
      <c r="AF99" s="5" t="s">
        <v>1179</v>
      </c>
      <c r="AG99" s="169"/>
      <c r="AH99" s="170"/>
      <c r="AI99" s="169"/>
      <c r="AJ99" s="169"/>
      <c r="AK99" s="169"/>
      <c r="AL99" s="171" t="s">
        <v>1853</v>
      </c>
    </row>
    <row r="100" ht="15.75" customHeight="1">
      <c r="A100" s="5"/>
      <c r="B100" s="5" t="s">
        <v>950</v>
      </c>
      <c r="C100" s="5" t="s">
        <v>1676</v>
      </c>
      <c r="D100" s="5" t="s">
        <v>1015</v>
      </c>
      <c r="E100" s="5" t="s">
        <v>429</v>
      </c>
      <c r="F100" s="5" t="s">
        <v>1878</v>
      </c>
      <c r="G100" s="5" t="s">
        <v>1883</v>
      </c>
      <c r="H100" s="5" t="str">
        <f t="shared" si="1"/>
        <v>UK-2022_UK DEFRA Freighting Goods by tonne-km by Air (with RF)</v>
      </c>
      <c r="I100" s="5" t="s">
        <v>1855</v>
      </c>
      <c r="J100" s="5" t="str">
        <f t="shared" si="2"/>
        <v>Goods_Transport</v>
      </c>
      <c r="K100" s="5" t="str">
        <f t="shared" si="3"/>
        <v>UK-2022_EAT026_Goods_Transport</v>
      </c>
      <c r="L100" s="5" t="s">
        <v>423</v>
      </c>
      <c r="M100" s="5" t="str">
        <f t="shared" si="4"/>
        <v>UK-2022_Goods Transported in tonne-km by Air</v>
      </c>
      <c r="N100" s="5" t="s">
        <v>1175</v>
      </c>
      <c r="O100" s="5" t="s">
        <v>146</v>
      </c>
      <c r="P100" s="5" t="str">
        <f t="shared" si="5"/>
        <v>Goods Transport</v>
      </c>
      <c r="Q100" s="5" t="s">
        <v>1194</v>
      </c>
      <c r="R100" s="5" t="str">
        <f t="shared" si="6"/>
        <v>Weight times Distance (Goods Transport)</v>
      </c>
      <c r="S100" s="5" t="s">
        <v>1856</v>
      </c>
      <c r="T100" s="5" t="s">
        <v>1840</v>
      </c>
      <c r="U100" s="5"/>
      <c r="V100" s="5"/>
      <c r="W100" s="5"/>
      <c r="X100" s="5"/>
      <c r="Y100" s="5"/>
      <c r="Z100" s="5"/>
      <c r="AA100" s="5"/>
      <c r="AB100" s="5"/>
      <c r="AC100" s="5" t="s">
        <v>1176</v>
      </c>
      <c r="AD100" s="5" t="s">
        <v>1717</v>
      </c>
      <c r="AE100" s="5" t="s">
        <v>1178</v>
      </c>
      <c r="AF100" s="5" t="s">
        <v>1179</v>
      </c>
      <c r="AG100" s="169"/>
      <c r="AH100" s="170"/>
      <c r="AI100" s="169"/>
      <c r="AJ100" s="169"/>
      <c r="AK100" s="169"/>
      <c r="AL100" s="171" t="s">
        <v>1853</v>
      </c>
    </row>
    <row r="101" ht="15.75" customHeight="1">
      <c r="A101" s="5"/>
      <c r="B101" s="5" t="s">
        <v>950</v>
      </c>
      <c r="C101" s="5" t="s">
        <v>1676</v>
      </c>
      <c r="D101" s="5" t="s">
        <v>1015</v>
      </c>
      <c r="E101" s="5" t="s">
        <v>429</v>
      </c>
      <c r="F101" s="5" t="s">
        <v>1878</v>
      </c>
      <c r="G101" s="5" t="s">
        <v>1857</v>
      </c>
      <c r="H101" s="5" t="str">
        <f t="shared" si="1"/>
        <v>UK-2022_UK DEFRA Freighting Goods by tonne-km by Sea</v>
      </c>
      <c r="I101" s="5" t="s">
        <v>1858</v>
      </c>
      <c r="J101" s="5" t="str">
        <f t="shared" si="2"/>
        <v>Goods_Transport</v>
      </c>
      <c r="K101" s="5" t="str">
        <f t="shared" si="3"/>
        <v>UK-2022_EAT027_Goods_Transport</v>
      </c>
      <c r="L101" s="5" t="s">
        <v>425</v>
      </c>
      <c r="M101" s="5" t="str">
        <f t="shared" si="4"/>
        <v>UK-2022_Goods Transported in tonne-km by Sea</v>
      </c>
      <c r="N101" s="5" t="s">
        <v>1175</v>
      </c>
      <c r="O101" s="5" t="s">
        <v>146</v>
      </c>
      <c r="P101" s="5" t="str">
        <f t="shared" si="5"/>
        <v>Goods Transport</v>
      </c>
      <c r="Q101" s="5" t="s">
        <v>1194</v>
      </c>
      <c r="R101" s="5" t="str">
        <f t="shared" si="6"/>
        <v>Weight times Distance (Goods Transport)</v>
      </c>
      <c r="S101" s="5" t="s">
        <v>1884</v>
      </c>
      <c r="T101" s="5" t="s">
        <v>1203</v>
      </c>
      <c r="U101" s="5"/>
      <c r="V101" s="5"/>
      <c r="W101" s="5" t="s">
        <v>1204</v>
      </c>
      <c r="X101" s="5"/>
      <c r="Y101" s="5"/>
      <c r="Z101" s="5"/>
      <c r="AA101" s="5"/>
      <c r="AB101" s="5"/>
      <c r="AC101" s="5" t="s">
        <v>1176</v>
      </c>
      <c r="AD101" s="5" t="s">
        <v>1717</v>
      </c>
      <c r="AE101" s="5" t="s">
        <v>1178</v>
      </c>
      <c r="AF101" s="5" t="s">
        <v>1179</v>
      </c>
      <c r="AG101" s="169"/>
      <c r="AH101" s="170"/>
      <c r="AI101" s="169"/>
      <c r="AJ101" s="169"/>
      <c r="AK101" s="5"/>
      <c r="AL101" s="171" t="s">
        <v>1853</v>
      </c>
    </row>
    <row r="102" ht="15.75" customHeight="1">
      <c r="A102" s="5"/>
      <c r="B102" s="5" t="s">
        <v>950</v>
      </c>
      <c r="C102" s="5" t="s">
        <v>1676</v>
      </c>
      <c r="D102" s="5" t="s">
        <v>1015</v>
      </c>
      <c r="E102" s="5" t="s">
        <v>429</v>
      </c>
      <c r="F102" s="5" t="s">
        <v>1878</v>
      </c>
      <c r="G102" s="5" t="s">
        <v>1860</v>
      </c>
      <c r="H102" s="5" t="str">
        <f t="shared" si="1"/>
        <v>UK-2022_UK DEFRA Hotel Stay During Employee Business Travel (Scope 3)</v>
      </c>
      <c r="I102" s="5" t="s">
        <v>1861</v>
      </c>
      <c r="J102" s="5" t="str">
        <f t="shared" si="2"/>
        <v>Employee_Lodging</v>
      </c>
      <c r="K102" s="5" t="str">
        <f t="shared" si="3"/>
        <v>UK-2022_EAT028_Employee_Lodging</v>
      </c>
      <c r="L102" s="5" t="s">
        <v>1862</v>
      </c>
      <c r="M102" s="5" t="str">
        <f t="shared" si="4"/>
        <v>UK-2022_Room-night of Hotel Stay by Employee</v>
      </c>
      <c r="N102" s="5" t="s">
        <v>1271</v>
      </c>
      <c r="O102" s="5" t="s">
        <v>1323</v>
      </c>
      <c r="P102" s="5" t="str">
        <f t="shared" si="5"/>
        <v>Employee Lodging</v>
      </c>
      <c r="Q102" s="5" t="s">
        <v>1863</v>
      </c>
      <c r="R102" s="5" t="str">
        <f t="shared" si="6"/>
        <v>Room Night (Employee Lodging)</v>
      </c>
      <c r="S102" s="5" t="s">
        <v>1864</v>
      </c>
      <c r="T102" s="5" t="s">
        <v>1865</v>
      </c>
      <c r="U102" s="5"/>
      <c r="V102" s="5" t="s">
        <v>1866</v>
      </c>
      <c r="W102" s="5"/>
      <c r="X102" s="5"/>
      <c r="Y102" s="5"/>
      <c r="Z102" s="5"/>
      <c r="AA102" s="5"/>
      <c r="AB102" s="5"/>
      <c r="AC102" s="5" t="s">
        <v>1867</v>
      </c>
      <c r="AD102" s="5" t="s">
        <v>1279</v>
      </c>
      <c r="AE102" s="5"/>
      <c r="AF102" s="5"/>
      <c r="AG102" s="169"/>
      <c r="AH102" s="170"/>
      <c r="AI102" s="169"/>
      <c r="AJ102" s="169"/>
      <c r="AK102" s="169"/>
      <c r="AL102" s="171" t="s">
        <v>1833</v>
      </c>
    </row>
    <row r="103" ht="15.75" customHeight="1">
      <c r="A103" s="5"/>
      <c r="B103" s="5" t="s">
        <v>950</v>
      </c>
      <c r="C103" s="5" t="s">
        <v>1676</v>
      </c>
      <c r="D103" s="5" t="s">
        <v>1015</v>
      </c>
      <c r="E103" s="5" t="s">
        <v>429</v>
      </c>
      <c r="F103" s="5" t="s">
        <v>1878</v>
      </c>
      <c r="G103" s="5" t="s">
        <v>1885</v>
      </c>
      <c r="H103" s="5" t="str">
        <f t="shared" si="1"/>
        <v>UK-2022_UK DEFRA Fugitive Emissions of Refrigerants &amp; Other Greenhouse Gases</v>
      </c>
      <c r="I103" s="5" t="s">
        <v>1869</v>
      </c>
      <c r="J103" s="5" t="str">
        <f t="shared" si="2"/>
        <v>Refrigerant_Leak</v>
      </c>
      <c r="K103" s="5" t="str">
        <f t="shared" si="3"/>
        <v>UK-2022_EAT029_Refrigerant_Leak</v>
      </c>
      <c r="L103" s="5" t="s">
        <v>1870</v>
      </c>
      <c r="M103" s="5" t="str">
        <f t="shared" si="4"/>
        <v>UK-2022_Refrigerants or Other Gases Leaked by the Operating Company</v>
      </c>
      <c r="N103" s="5" t="s">
        <v>1065</v>
      </c>
      <c r="O103" s="5" t="s">
        <v>1737</v>
      </c>
      <c r="P103" s="5" t="str">
        <f t="shared" si="5"/>
        <v>Refrigerant Leak</v>
      </c>
      <c r="Q103" s="5" t="s">
        <v>1073</v>
      </c>
      <c r="R103" s="5" t="str">
        <f t="shared" si="6"/>
        <v>Refrigerant Quantity (Refrigerant Leak)</v>
      </c>
      <c r="S103" s="184" t="s">
        <v>1871</v>
      </c>
      <c r="T103" s="5" t="s">
        <v>1872</v>
      </c>
      <c r="U103" s="5" t="s">
        <v>1738</v>
      </c>
      <c r="V103" s="5" t="s">
        <v>144</v>
      </c>
      <c r="W103" s="5"/>
      <c r="X103" s="5"/>
      <c r="Y103" s="5"/>
      <c r="Z103" s="5"/>
      <c r="AA103" s="5"/>
      <c r="AB103" s="5"/>
      <c r="AC103" s="5"/>
      <c r="AD103" s="5"/>
      <c r="AE103" s="5"/>
      <c r="AF103" s="5"/>
      <c r="AG103" s="169"/>
      <c r="AH103" s="170"/>
      <c r="AI103" s="169"/>
      <c r="AJ103" s="169"/>
      <c r="AK103" s="5"/>
      <c r="AL103" s="171" t="s">
        <v>1873</v>
      </c>
    </row>
    <row r="104" ht="15.75" customHeight="1">
      <c r="A104" s="185"/>
      <c r="B104" s="185" t="s">
        <v>950</v>
      </c>
      <c r="C104" s="185" t="s">
        <v>1676</v>
      </c>
      <c r="D104" s="185" t="s">
        <v>1015</v>
      </c>
      <c r="E104" s="185" t="s">
        <v>429</v>
      </c>
      <c r="F104" s="185" t="s">
        <v>1741</v>
      </c>
      <c r="G104" s="185" t="s">
        <v>1874</v>
      </c>
      <c r="H104" s="185" t="str">
        <f t="shared" si="1"/>
        <v>UK-2022_UK DEFRA Freighting Goods by tonne-km by Rail</v>
      </c>
      <c r="I104" s="185" t="s">
        <v>1875</v>
      </c>
      <c r="J104" s="185" t="str">
        <f t="shared" si="2"/>
        <v>Goods_Transport</v>
      </c>
      <c r="K104" s="185" t="str">
        <f t="shared" si="3"/>
        <v>UK-2022_EAT030_Goods_Transport</v>
      </c>
      <c r="L104" s="185" t="s">
        <v>1876</v>
      </c>
      <c r="M104" s="185" t="str">
        <f t="shared" si="4"/>
        <v>UK-2022_Goods Transported in tonne-km by Rail</v>
      </c>
      <c r="N104" s="185" t="s">
        <v>1175</v>
      </c>
      <c r="O104" s="185" t="s">
        <v>146</v>
      </c>
      <c r="P104" s="185" t="str">
        <f t="shared" si="5"/>
        <v>Goods Transport</v>
      </c>
      <c r="Q104" s="185" t="s">
        <v>1194</v>
      </c>
      <c r="R104" s="185" t="str">
        <f t="shared" si="6"/>
        <v>Weight times Distance (Goods Transport)</v>
      </c>
      <c r="S104" s="185" t="s">
        <v>1877</v>
      </c>
      <c r="T104" s="185"/>
      <c r="U104" s="185"/>
      <c r="V104" s="185"/>
      <c r="W104" s="185" t="s">
        <v>962</v>
      </c>
      <c r="X104" s="185"/>
      <c r="Y104" s="185"/>
      <c r="Z104" s="185" t="s">
        <v>1188</v>
      </c>
      <c r="AA104" s="185"/>
      <c r="AB104" s="185"/>
      <c r="AC104" s="185" t="s">
        <v>1176</v>
      </c>
      <c r="AD104" s="185" t="s">
        <v>1717</v>
      </c>
      <c r="AE104" s="185" t="s">
        <v>1178</v>
      </c>
      <c r="AF104" s="185" t="s">
        <v>1179</v>
      </c>
      <c r="AG104" s="28"/>
      <c r="AH104" s="186"/>
      <c r="AI104" s="28"/>
      <c r="AJ104" s="28"/>
      <c r="AK104" s="28"/>
      <c r="AL104" s="187" t="s">
        <v>1853</v>
      </c>
    </row>
    <row r="105" ht="15.75" customHeight="1">
      <c r="A105" s="5"/>
      <c r="B105" s="5" t="s">
        <v>950</v>
      </c>
      <c r="C105" s="5" t="s">
        <v>1676</v>
      </c>
      <c r="D105" s="5" t="s">
        <v>951</v>
      </c>
      <c r="E105" s="188" t="s">
        <v>459</v>
      </c>
      <c r="F105" s="5"/>
      <c r="G105" s="5" t="s">
        <v>1886</v>
      </c>
      <c r="H105" s="5" t="str">
        <f t="shared" si="1"/>
        <v>Hotel-2021_HCMI Hotel Rooms Footprint Per Occupied Room by Country</v>
      </c>
      <c r="I105" s="5" t="s">
        <v>1679</v>
      </c>
      <c r="J105" s="5" t="str">
        <f t="shared" si="2"/>
        <v>Hotel Room_Stay</v>
      </c>
      <c r="K105" s="5" t="str">
        <f t="shared" si="3"/>
        <v>Hotel-2021_EAT001_Hotel Room_Stay</v>
      </c>
      <c r="L105" s="5" t="s">
        <v>461</v>
      </c>
      <c r="M105" s="5" t="str">
        <f t="shared" si="4"/>
        <v>Hotel-2021_Hotel Room-Night Stay by Country</v>
      </c>
      <c r="N105" s="169" t="s">
        <v>1887</v>
      </c>
      <c r="O105" s="169" t="s">
        <v>1888</v>
      </c>
      <c r="P105" s="5" t="str">
        <f t="shared" si="5"/>
        <v>Hotel Room Stay</v>
      </c>
      <c r="Q105" s="5" t="s">
        <v>1327</v>
      </c>
      <c r="R105" s="5" t="str">
        <f t="shared" si="6"/>
        <v>Number of Rooms times Nights (Hotel Room Stay)</v>
      </c>
      <c r="S105" s="5" t="s">
        <v>1889</v>
      </c>
      <c r="T105" s="169" t="s">
        <v>1111</v>
      </c>
      <c r="V105" s="5" t="s">
        <v>1866</v>
      </c>
      <c r="W105" s="5" t="s">
        <v>1890</v>
      </c>
      <c r="X105" s="169"/>
      <c r="Y105" s="169"/>
      <c r="Z105" s="5"/>
      <c r="AA105" s="169"/>
      <c r="AB105" s="169"/>
      <c r="AC105" s="169"/>
      <c r="AD105" s="169"/>
      <c r="AE105" s="169"/>
      <c r="AF105" s="169"/>
      <c r="AG105" s="169"/>
      <c r="AH105" s="170"/>
      <c r="AI105" s="169"/>
      <c r="AJ105" s="169"/>
      <c r="AK105" s="169"/>
      <c r="AL105" s="171" t="s">
        <v>1833</v>
      </c>
    </row>
    <row r="106" ht="15.75" customHeight="1">
      <c r="A106" s="5"/>
      <c r="B106" s="5" t="s">
        <v>950</v>
      </c>
      <c r="C106" s="5" t="s">
        <v>1676</v>
      </c>
      <c r="D106" s="5" t="s">
        <v>951</v>
      </c>
      <c r="E106" s="188" t="s">
        <v>459</v>
      </c>
      <c r="F106" s="5"/>
      <c r="G106" s="5" t="s">
        <v>1891</v>
      </c>
      <c r="H106" s="5" t="str">
        <f t="shared" si="1"/>
        <v>Hotel-2021_HCMI Hotel Rooms Footprint Per Occupied Room by Country by Hotel Service Level</v>
      </c>
      <c r="I106" s="5" t="s">
        <v>1686</v>
      </c>
      <c r="J106" s="5" t="str">
        <f t="shared" si="2"/>
        <v>Hotel Room_Stay</v>
      </c>
      <c r="K106" s="5" t="str">
        <f t="shared" si="3"/>
        <v>Hotel-2021_EAT002_Hotel Room_Stay</v>
      </c>
      <c r="L106" s="5" t="s">
        <v>463</v>
      </c>
      <c r="M106" s="5" t="str">
        <f t="shared" si="4"/>
        <v>Hotel-2021_Hotel Room-Night Stay by Country by Hotel Service Level</v>
      </c>
      <c r="N106" s="169" t="s">
        <v>1887</v>
      </c>
      <c r="O106" s="169" t="s">
        <v>1888</v>
      </c>
      <c r="P106" s="5" t="str">
        <f t="shared" si="5"/>
        <v>Hotel Room Stay</v>
      </c>
      <c r="Q106" s="5" t="s">
        <v>1327</v>
      </c>
      <c r="R106" s="5" t="str">
        <f t="shared" si="6"/>
        <v>Number of Rooms times Nights (Hotel Room Stay)</v>
      </c>
      <c r="S106" s="5" t="s">
        <v>1892</v>
      </c>
      <c r="T106" s="169" t="s">
        <v>1111</v>
      </c>
      <c r="V106" s="5" t="s">
        <v>1866</v>
      </c>
      <c r="W106" s="2" t="s">
        <v>1893</v>
      </c>
      <c r="Z106" s="5" t="s">
        <v>1890</v>
      </c>
      <c r="AH106" s="189"/>
      <c r="AK106" s="169"/>
      <c r="AL106" s="171" t="s">
        <v>1833</v>
      </c>
    </row>
    <row r="107" ht="15.75" customHeight="1">
      <c r="A107" s="5"/>
      <c r="B107" s="5" t="s">
        <v>950</v>
      </c>
      <c r="C107" s="5" t="s">
        <v>1676</v>
      </c>
      <c r="D107" s="5" t="s">
        <v>951</v>
      </c>
      <c r="E107" s="188" t="s">
        <v>459</v>
      </c>
      <c r="F107" s="5"/>
      <c r="G107" s="5" t="s">
        <v>1894</v>
      </c>
      <c r="H107" s="5" t="str">
        <f t="shared" si="1"/>
        <v>Hotel-2021_HCMI Hotel Rooms Footprint Per Occupied Room by Country by Hotel Market Segment</v>
      </c>
      <c r="I107" s="5" t="s">
        <v>1691</v>
      </c>
      <c r="J107" s="5" t="str">
        <f t="shared" si="2"/>
        <v>Hotel Room_Stay</v>
      </c>
      <c r="K107" s="5" t="str">
        <f t="shared" si="3"/>
        <v>Hotel-2021_EAT003_Hotel Room_Stay</v>
      </c>
      <c r="L107" s="5" t="s">
        <v>465</v>
      </c>
      <c r="M107" s="5" t="str">
        <f t="shared" si="4"/>
        <v>Hotel-2021_Hotel Room-Night Stay by Country by Hotel Market Segment</v>
      </c>
      <c r="N107" s="169" t="s">
        <v>1887</v>
      </c>
      <c r="O107" s="169" t="s">
        <v>1888</v>
      </c>
      <c r="P107" s="5" t="str">
        <f t="shared" si="5"/>
        <v>Hotel Room Stay</v>
      </c>
      <c r="Q107" s="5" t="s">
        <v>1327</v>
      </c>
      <c r="R107" s="5" t="str">
        <f t="shared" si="6"/>
        <v>Number of Rooms times Nights (Hotel Room Stay)</v>
      </c>
      <c r="S107" s="5" t="s">
        <v>1895</v>
      </c>
      <c r="T107" s="169" t="s">
        <v>1111</v>
      </c>
      <c r="V107" s="5" t="s">
        <v>1866</v>
      </c>
      <c r="W107" s="2" t="s">
        <v>1896</v>
      </c>
      <c r="Z107" s="5" t="s">
        <v>1890</v>
      </c>
      <c r="AH107" s="189"/>
      <c r="AK107" s="169"/>
      <c r="AL107" s="171" t="s">
        <v>1833</v>
      </c>
    </row>
    <row r="108" ht="15.75" customHeight="1">
      <c r="A108" s="5"/>
      <c r="B108" s="5" t="s">
        <v>950</v>
      </c>
      <c r="C108" s="5" t="s">
        <v>1676</v>
      </c>
      <c r="D108" s="5" t="s">
        <v>951</v>
      </c>
      <c r="E108" s="188" t="s">
        <v>459</v>
      </c>
      <c r="F108" s="5"/>
      <c r="G108" s="5" t="s">
        <v>1897</v>
      </c>
      <c r="H108" s="5" t="str">
        <f t="shared" si="1"/>
        <v>Hotel-2021_HCMI Hotel Rooms Footprint Per Occupied Room by Country by Hotel Location Type</v>
      </c>
      <c r="I108" s="5" t="s">
        <v>1697</v>
      </c>
      <c r="J108" s="5" t="str">
        <f t="shared" si="2"/>
        <v>Hotel Room_Stay</v>
      </c>
      <c r="K108" s="5" t="str">
        <f t="shared" si="3"/>
        <v>Hotel-2021_EAT004_Hotel Room_Stay</v>
      </c>
      <c r="L108" s="5" t="s">
        <v>467</v>
      </c>
      <c r="M108" s="5" t="str">
        <f t="shared" si="4"/>
        <v>Hotel-2021_Hotel Room-Night Stay by Country by Hotel Location Type</v>
      </c>
      <c r="N108" s="169" t="s">
        <v>1887</v>
      </c>
      <c r="O108" s="169" t="s">
        <v>1888</v>
      </c>
      <c r="P108" s="5" t="str">
        <f t="shared" si="5"/>
        <v>Hotel Room Stay</v>
      </c>
      <c r="Q108" s="5" t="s">
        <v>1327</v>
      </c>
      <c r="R108" s="5" t="str">
        <f t="shared" si="6"/>
        <v>Number of Rooms times Nights (Hotel Room Stay)</v>
      </c>
      <c r="S108" s="5" t="s">
        <v>1898</v>
      </c>
      <c r="T108" s="169" t="s">
        <v>1111</v>
      </c>
      <c r="V108" s="5" t="s">
        <v>1866</v>
      </c>
      <c r="W108" s="2" t="s">
        <v>1899</v>
      </c>
      <c r="Z108" s="5" t="s">
        <v>1890</v>
      </c>
      <c r="AH108" s="189"/>
      <c r="AK108" s="169"/>
      <c r="AL108" s="171" t="s">
        <v>1833</v>
      </c>
    </row>
    <row r="109" ht="15.75" customHeight="1">
      <c r="A109" s="5"/>
      <c r="B109" s="5" t="s">
        <v>950</v>
      </c>
      <c r="C109" s="5" t="s">
        <v>1676</v>
      </c>
      <c r="D109" s="5" t="s">
        <v>951</v>
      </c>
      <c r="E109" s="188" t="s">
        <v>459</v>
      </c>
      <c r="F109" s="5"/>
      <c r="G109" s="5" t="s">
        <v>1900</v>
      </c>
      <c r="H109" s="5" t="str">
        <f t="shared" si="1"/>
        <v>Hotel-2021_HCMI Hotel Rooms Footprint Per Occupied Room by Country by Hotel Type of Stay</v>
      </c>
      <c r="I109" s="5" t="s">
        <v>1701</v>
      </c>
      <c r="J109" s="5" t="str">
        <f t="shared" si="2"/>
        <v>Hotel Room_Stay</v>
      </c>
      <c r="K109" s="5" t="str">
        <f t="shared" si="3"/>
        <v>Hotel-2021_EAT005_Hotel Room_Stay</v>
      </c>
      <c r="L109" s="5" t="s">
        <v>469</v>
      </c>
      <c r="M109" s="5" t="str">
        <f t="shared" si="4"/>
        <v>Hotel-2021_Hotel Room-Night Stay by Country by Hotel Type of Stay</v>
      </c>
      <c r="N109" s="169" t="s">
        <v>1887</v>
      </c>
      <c r="O109" s="169" t="s">
        <v>1888</v>
      </c>
      <c r="P109" s="5" t="str">
        <f t="shared" si="5"/>
        <v>Hotel Room Stay</v>
      </c>
      <c r="Q109" s="5" t="s">
        <v>1327</v>
      </c>
      <c r="R109" s="5" t="str">
        <f t="shared" si="6"/>
        <v>Number of Rooms times Nights (Hotel Room Stay)</v>
      </c>
      <c r="S109" s="5" t="s">
        <v>1901</v>
      </c>
      <c r="T109" s="169" t="s">
        <v>1111</v>
      </c>
      <c r="V109" s="5" t="s">
        <v>1866</v>
      </c>
      <c r="W109" s="2" t="s">
        <v>1902</v>
      </c>
      <c r="Z109" s="5" t="s">
        <v>1890</v>
      </c>
      <c r="AH109" s="189"/>
      <c r="AK109" s="169"/>
      <c r="AL109" s="171" t="s">
        <v>1833</v>
      </c>
    </row>
    <row r="110" ht="15.75" customHeight="1">
      <c r="A110" s="5"/>
      <c r="B110" s="5" t="s">
        <v>950</v>
      </c>
      <c r="C110" s="5" t="s">
        <v>1676</v>
      </c>
      <c r="D110" s="5" t="s">
        <v>951</v>
      </c>
      <c r="E110" s="188" t="s">
        <v>459</v>
      </c>
      <c r="F110" s="5"/>
      <c r="G110" s="5" t="s">
        <v>1903</v>
      </c>
      <c r="H110" s="5" t="str">
        <f t="shared" si="1"/>
        <v>Hotel-2021_HCMI Hotel Rooms Footprint Per Occupied Room by Country by Hotel Stars</v>
      </c>
      <c r="I110" s="5" t="s">
        <v>1705</v>
      </c>
      <c r="J110" s="5" t="str">
        <f t="shared" si="2"/>
        <v>Hotel Room_Stay</v>
      </c>
      <c r="K110" s="5" t="str">
        <f t="shared" si="3"/>
        <v>Hotel-2021_EAT006_Hotel Room_Stay</v>
      </c>
      <c r="L110" s="5" t="s">
        <v>471</v>
      </c>
      <c r="M110" s="5" t="str">
        <f t="shared" si="4"/>
        <v>Hotel-2021_Hotel Room-Night Stay by Country by Hotel Stars</v>
      </c>
      <c r="N110" s="169" t="s">
        <v>1887</v>
      </c>
      <c r="O110" s="169" t="s">
        <v>1888</v>
      </c>
      <c r="P110" s="5" t="str">
        <f t="shared" si="5"/>
        <v>Hotel Room Stay</v>
      </c>
      <c r="Q110" s="5" t="s">
        <v>1327</v>
      </c>
      <c r="R110" s="5" t="str">
        <f t="shared" si="6"/>
        <v>Number of Rooms times Nights (Hotel Room Stay)</v>
      </c>
      <c r="S110" s="5" t="s">
        <v>1904</v>
      </c>
      <c r="T110" s="169" t="s">
        <v>1111</v>
      </c>
      <c r="V110" s="5" t="s">
        <v>1866</v>
      </c>
      <c r="W110" s="2" t="s">
        <v>1905</v>
      </c>
      <c r="Z110" s="5" t="s">
        <v>1890</v>
      </c>
      <c r="AH110" s="189"/>
      <c r="AK110" s="169"/>
      <c r="AL110" s="171" t="s">
        <v>1833</v>
      </c>
    </row>
    <row r="111" ht="15.75" customHeight="1">
      <c r="A111" s="5"/>
      <c r="B111" s="5" t="s">
        <v>950</v>
      </c>
      <c r="C111" s="5" t="s">
        <v>1676</v>
      </c>
      <c r="D111" s="5" t="s">
        <v>951</v>
      </c>
      <c r="E111" s="188" t="s">
        <v>459</v>
      </c>
      <c r="F111" s="5"/>
      <c r="G111" s="5" t="s">
        <v>1906</v>
      </c>
      <c r="H111" s="5" t="str">
        <f t="shared" si="1"/>
        <v>Hotel-2021_HCMI Hotel Rooms Footprint Per Occupied Room by Metro Area</v>
      </c>
      <c r="I111" s="5" t="s">
        <v>1710</v>
      </c>
      <c r="J111" s="5" t="str">
        <f t="shared" si="2"/>
        <v>Hotel Room_Stay</v>
      </c>
      <c r="K111" s="5" t="str">
        <f t="shared" si="3"/>
        <v>Hotel-2021_EAT007_Hotel Room_Stay</v>
      </c>
      <c r="L111" s="5" t="s">
        <v>473</v>
      </c>
      <c r="M111" s="5" t="str">
        <f t="shared" si="4"/>
        <v>Hotel-2021_Hotel Room-Night Stay by Metro Area</v>
      </c>
      <c r="N111" s="169" t="s">
        <v>1887</v>
      </c>
      <c r="O111" s="169" t="s">
        <v>1888</v>
      </c>
      <c r="P111" s="5" t="str">
        <f t="shared" si="5"/>
        <v>Hotel Room Stay</v>
      </c>
      <c r="Q111" s="5" t="s">
        <v>1327</v>
      </c>
      <c r="R111" s="5" t="str">
        <f t="shared" si="6"/>
        <v>Number of Rooms times Nights (Hotel Room Stay)</v>
      </c>
      <c r="S111" s="5" t="s">
        <v>1907</v>
      </c>
      <c r="T111" s="2" t="s">
        <v>1908</v>
      </c>
      <c r="V111" s="190" t="s">
        <v>1866</v>
      </c>
      <c r="W111" s="5" t="s">
        <v>1890</v>
      </c>
      <c r="X111" s="169"/>
      <c r="Y111" s="169"/>
      <c r="Z111" s="5"/>
      <c r="AH111" s="189"/>
      <c r="AK111" s="169"/>
      <c r="AL111" s="171" t="s">
        <v>1833</v>
      </c>
    </row>
    <row r="112" ht="15.75" customHeight="1">
      <c r="A112" s="5"/>
      <c r="B112" s="5" t="s">
        <v>950</v>
      </c>
      <c r="C112" s="5" t="s">
        <v>1676</v>
      </c>
      <c r="D112" s="5" t="s">
        <v>951</v>
      </c>
      <c r="E112" s="188" t="s">
        <v>459</v>
      </c>
      <c r="F112" s="5"/>
      <c r="G112" s="5" t="s">
        <v>1909</v>
      </c>
      <c r="H112" s="5" t="str">
        <f t="shared" si="1"/>
        <v>Hotel-2021_HCMI Hotel Rooms Footprint Per Occupied Room by Metro Area by Hotel Service Level</v>
      </c>
      <c r="I112" s="5" t="s">
        <v>1714</v>
      </c>
      <c r="J112" s="5" t="str">
        <f t="shared" si="2"/>
        <v>Hotel Room_Stay</v>
      </c>
      <c r="K112" s="5" t="str">
        <f t="shared" si="3"/>
        <v>Hotel-2021_EAT008_Hotel Room_Stay</v>
      </c>
      <c r="L112" s="5" t="s">
        <v>475</v>
      </c>
      <c r="M112" s="5" t="str">
        <f t="shared" si="4"/>
        <v>Hotel-2021_Hotel Room-Night Stay by Metro Area by Hotel Service Level</v>
      </c>
      <c r="N112" s="169" t="s">
        <v>1887</v>
      </c>
      <c r="O112" s="169" t="s">
        <v>1888</v>
      </c>
      <c r="P112" s="5" t="str">
        <f t="shared" si="5"/>
        <v>Hotel Room Stay</v>
      </c>
      <c r="Q112" s="5" t="s">
        <v>1327</v>
      </c>
      <c r="R112" s="5" t="str">
        <f t="shared" si="6"/>
        <v>Number of Rooms times Nights (Hotel Room Stay)</v>
      </c>
      <c r="S112" s="5" t="s">
        <v>1910</v>
      </c>
      <c r="T112" s="2" t="s">
        <v>1908</v>
      </c>
      <c r="V112" s="190" t="s">
        <v>1866</v>
      </c>
      <c r="W112" s="2" t="s">
        <v>1893</v>
      </c>
      <c r="Z112" s="5" t="s">
        <v>1890</v>
      </c>
      <c r="AH112" s="189"/>
      <c r="AK112" s="169"/>
      <c r="AL112" s="171" t="s">
        <v>1833</v>
      </c>
    </row>
    <row r="113" ht="15.75" customHeight="1">
      <c r="A113" s="5"/>
      <c r="B113" s="5" t="s">
        <v>950</v>
      </c>
      <c r="C113" s="5" t="s">
        <v>1676</v>
      </c>
      <c r="D113" s="5" t="s">
        <v>951</v>
      </c>
      <c r="E113" s="188" t="s">
        <v>459</v>
      </c>
      <c r="F113" s="5"/>
      <c r="G113" s="5" t="s">
        <v>1911</v>
      </c>
      <c r="H113" s="5" t="str">
        <f t="shared" si="1"/>
        <v>Hotel-2021_HCMI Hotel Rooms Footprint Per Occupied Room by Metro Area by Hotel Market Segment</v>
      </c>
      <c r="I113" s="5" t="s">
        <v>1719</v>
      </c>
      <c r="J113" s="5" t="str">
        <f t="shared" si="2"/>
        <v>Hotel Room_Stay</v>
      </c>
      <c r="K113" s="5" t="str">
        <f t="shared" si="3"/>
        <v>Hotel-2021_EAT009_Hotel Room_Stay</v>
      </c>
      <c r="L113" s="5" t="s">
        <v>477</v>
      </c>
      <c r="M113" s="5" t="str">
        <f t="shared" si="4"/>
        <v>Hotel-2021_Hotel Room-Night Stay by Metro Area by Hotel Market Segment</v>
      </c>
      <c r="N113" s="169" t="s">
        <v>1887</v>
      </c>
      <c r="O113" s="169" t="s">
        <v>1888</v>
      </c>
      <c r="P113" s="5" t="str">
        <f t="shared" si="5"/>
        <v>Hotel Room Stay</v>
      </c>
      <c r="Q113" s="5" t="s">
        <v>1327</v>
      </c>
      <c r="R113" s="5" t="str">
        <f t="shared" si="6"/>
        <v>Number of Rooms times Nights (Hotel Room Stay)</v>
      </c>
      <c r="S113" s="5" t="s">
        <v>1912</v>
      </c>
      <c r="T113" s="2" t="s">
        <v>1908</v>
      </c>
      <c r="V113" s="190" t="s">
        <v>1866</v>
      </c>
      <c r="W113" s="2" t="s">
        <v>1896</v>
      </c>
      <c r="Z113" s="5" t="s">
        <v>1890</v>
      </c>
      <c r="AH113" s="189"/>
      <c r="AK113" s="169"/>
      <c r="AL113" s="171" t="s">
        <v>1833</v>
      </c>
    </row>
    <row r="114" ht="15.75" customHeight="1">
      <c r="A114" s="5"/>
      <c r="B114" s="5" t="s">
        <v>950</v>
      </c>
      <c r="C114" s="5" t="s">
        <v>1676</v>
      </c>
      <c r="D114" s="5" t="s">
        <v>951</v>
      </c>
      <c r="E114" s="188" t="s">
        <v>459</v>
      </c>
      <c r="F114" s="5"/>
      <c r="G114" s="5" t="s">
        <v>1913</v>
      </c>
      <c r="H114" s="5" t="str">
        <f t="shared" si="1"/>
        <v>Hotel-2021_HCMI Hotel Rooms Footprint Per Occupied Room by Metro Area by Hotel Location Type</v>
      </c>
      <c r="I114" s="5" t="s">
        <v>1723</v>
      </c>
      <c r="J114" s="5" t="str">
        <f t="shared" si="2"/>
        <v>Hotel Room_Stay</v>
      </c>
      <c r="K114" s="5" t="str">
        <f t="shared" si="3"/>
        <v>Hotel-2021_EAT010_Hotel Room_Stay</v>
      </c>
      <c r="L114" s="5" t="s">
        <v>479</v>
      </c>
      <c r="M114" s="5" t="str">
        <f t="shared" si="4"/>
        <v>Hotel-2021_Hotel Room-Night Stay by Metro Area by Hotel Location Type</v>
      </c>
      <c r="N114" s="169" t="s">
        <v>1887</v>
      </c>
      <c r="O114" s="169" t="s">
        <v>1888</v>
      </c>
      <c r="P114" s="5" t="str">
        <f t="shared" si="5"/>
        <v>Hotel Room Stay</v>
      </c>
      <c r="Q114" s="5" t="s">
        <v>1327</v>
      </c>
      <c r="R114" s="5" t="str">
        <f t="shared" si="6"/>
        <v>Number of Rooms times Nights (Hotel Room Stay)</v>
      </c>
      <c r="S114" s="5" t="s">
        <v>1914</v>
      </c>
      <c r="T114" s="2" t="s">
        <v>1908</v>
      </c>
      <c r="V114" s="190" t="s">
        <v>1866</v>
      </c>
      <c r="W114" s="2" t="s">
        <v>1899</v>
      </c>
      <c r="Z114" s="5" t="s">
        <v>1890</v>
      </c>
      <c r="AH114" s="189"/>
      <c r="AK114" s="169"/>
      <c r="AL114" s="171" t="s">
        <v>1833</v>
      </c>
    </row>
    <row r="115" ht="15.75" customHeight="1">
      <c r="A115" s="5"/>
      <c r="B115" s="5" t="s">
        <v>950</v>
      </c>
      <c r="C115" s="5" t="s">
        <v>1676</v>
      </c>
      <c r="D115" s="5" t="s">
        <v>951</v>
      </c>
      <c r="E115" s="188" t="s">
        <v>459</v>
      </c>
      <c r="F115" s="5"/>
      <c r="G115" s="5" t="s">
        <v>1915</v>
      </c>
      <c r="H115" s="5" t="str">
        <f t="shared" si="1"/>
        <v>Hotel-2021_HCMI Hotel Rooms Footprint Per Occupied Room by Metro Area by Hotel Type of Stay</v>
      </c>
      <c r="I115" s="5" t="s">
        <v>1727</v>
      </c>
      <c r="J115" s="5" t="str">
        <f t="shared" si="2"/>
        <v>Hotel Room_Stay</v>
      </c>
      <c r="K115" s="5" t="str">
        <f t="shared" si="3"/>
        <v>Hotel-2021_EAT011_Hotel Room_Stay</v>
      </c>
      <c r="L115" s="5" t="s">
        <v>481</v>
      </c>
      <c r="M115" s="5" t="str">
        <f t="shared" si="4"/>
        <v>Hotel-2021_Hotel Room-Night Stay by Metro Area by Hotel Type of Stay</v>
      </c>
      <c r="N115" s="169" t="s">
        <v>1887</v>
      </c>
      <c r="O115" s="169" t="s">
        <v>1888</v>
      </c>
      <c r="P115" s="5" t="str">
        <f t="shared" si="5"/>
        <v>Hotel Room Stay</v>
      </c>
      <c r="Q115" s="5" t="s">
        <v>1327</v>
      </c>
      <c r="R115" s="5" t="str">
        <f t="shared" si="6"/>
        <v>Number of Rooms times Nights (Hotel Room Stay)</v>
      </c>
      <c r="S115" s="5" t="s">
        <v>1916</v>
      </c>
      <c r="T115" s="2" t="s">
        <v>1908</v>
      </c>
      <c r="V115" s="190" t="s">
        <v>1866</v>
      </c>
      <c r="W115" s="2" t="s">
        <v>1902</v>
      </c>
      <c r="Z115" s="5" t="s">
        <v>1890</v>
      </c>
      <c r="AH115" s="189"/>
      <c r="AK115" s="169"/>
      <c r="AL115" s="171" t="s">
        <v>1833</v>
      </c>
    </row>
    <row r="116" ht="15.75" customHeight="1">
      <c r="A116" s="5"/>
      <c r="B116" s="5" t="s">
        <v>950</v>
      </c>
      <c r="C116" s="5" t="s">
        <v>1676</v>
      </c>
      <c r="D116" s="5" t="s">
        <v>951</v>
      </c>
      <c r="E116" s="188" t="s">
        <v>459</v>
      </c>
      <c r="F116" s="5"/>
      <c r="G116" s="5" t="s">
        <v>1917</v>
      </c>
      <c r="H116" s="5" t="str">
        <f t="shared" si="1"/>
        <v>Hotel-2021_HCMI Hotel Rooms Footprint Per Occupied Room by Metro Area by Hotel Stars</v>
      </c>
      <c r="I116" s="5" t="s">
        <v>1732</v>
      </c>
      <c r="J116" s="5" t="str">
        <f t="shared" si="2"/>
        <v>Hotel Room_Stay</v>
      </c>
      <c r="K116" s="5" t="str">
        <f t="shared" si="3"/>
        <v>Hotel-2021_EAT012_Hotel Room_Stay</v>
      </c>
      <c r="L116" s="5" t="s">
        <v>483</v>
      </c>
      <c r="M116" s="5" t="str">
        <f t="shared" si="4"/>
        <v>Hotel-2021_Hotel Room-Night Stay by Metro Area by Hotel Stars</v>
      </c>
      <c r="N116" s="169" t="s">
        <v>1887</v>
      </c>
      <c r="O116" s="169" t="s">
        <v>1888</v>
      </c>
      <c r="P116" s="5" t="str">
        <f t="shared" si="5"/>
        <v>Hotel Room Stay</v>
      </c>
      <c r="Q116" s="5" t="s">
        <v>1327</v>
      </c>
      <c r="R116" s="5" t="str">
        <f t="shared" si="6"/>
        <v>Number of Rooms times Nights (Hotel Room Stay)</v>
      </c>
      <c r="S116" s="5" t="s">
        <v>1918</v>
      </c>
      <c r="T116" s="2" t="s">
        <v>1908</v>
      </c>
      <c r="V116" s="190" t="s">
        <v>1866</v>
      </c>
      <c r="W116" s="2" t="s">
        <v>1905</v>
      </c>
      <c r="Z116" s="5" t="s">
        <v>1890</v>
      </c>
      <c r="AH116" s="189"/>
      <c r="AK116" s="169"/>
      <c r="AL116" s="171" t="s">
        <v>1833</v>
      </c>
    </row>
    <row r="117" ht="15.75" customHeight="1">
      <c r="A117" s="5"/>
      <c r="B117" s="5" t="s">
        <v>950</v>
      </c>
      <c r="C117" s="5" t="s">
        <v>1676</v>
      </c>
      <c r="D117" s="5" t="s">
        <v>951</v>
      </c>
      <c r="E117" s="188" t="s">
        <v>459</v>
      </c>
      <c r="F117" s="5"/>
      <c r="G117" s="5" t="s">
        <v>1919</v>
      </c>
      <c r="H117" s="5" t="str">
        <f t="shared" si="1"/>
        <v>Hotel-2021_HCMI Hotel Rooms Footprint Per Occupied Room by Region</v>
      </c>
      <c r="I117" s="5" t="s">
        <v>1735</v>
      </c>
      <c r="J117" s="5" t="str">
        <f t="shared" si="2"/>
        <v>Hotel Room_Stay</v>
      </c>
      <c r="K117" s="5" t="str">
        <f t="shared" si="3"/>
        <v>Hotel-2021_EAT013_Hotel Room_Stay</v>
      </c>
      <c r="L117" s="5" t="s">
        <v>485</v>
      </c>
      <c r="M117" s="5" t="str">
        <f t="shared" si="4"/>
        <v>Hotel-2021_Hotel Room-Night Stay by Region</v>
      </c>
      <c r="N117" s="169" t="s">
        <v>1887</v>
      </c>
      <c r="O117" s="169" t="s">
        <v>1888</v>
      </c>
      <c r="P117" s="5" t="str">
        <f t="shared" si="5"/>
        <v>Hotel Room Stay</v>
      </c>
      <c r="Q117" s="5" t="s">
        <v>1327</v>
      </c>
      <c r="R117" s="5" t="str">
        <f t="shared" si="6"/>
        <v>Number of Rooms times Nights (Hotel Room Stay)</v>
      </c>
      <c r="S117" s="5" t="s">
        <v>1920</v>
      </c>
      <c r="T117" s="2" t="s">
        <v>1921</v>
      </c>
      <c r="V117" s="190" t="s">
        <v>1866</v>
      </c>
      <c r="W117" s="5" t="s">
        <v>1890</v>
      </c>
      <c r="X117" s="169"/>
      <c r="Y117" s="169"/>
      <c r="Z117" s="5"/>
      <c r="AH117" s="189"/>
      <c r="AK117" s="169"/>
      <c r="AL117" s="171" t="s">
        <v>1833</v>
      </c>
    </row>
    <row r="118" ht="15.75" customHeight="1">
      <c r="A118" s="5"/>
      <c r="B118" s="5" t="s">
        <v>950</v>
      </c>
      <c r="C118" s="5" t="s">
        <v>1676</v>
      </c>
      <c r="D118" s="5" t="s">
        <v>951</v>
      </c>
      <c r="E118" s="188" t="s">
        <v>459</v>
      </c>
      <c r="F118" s="5"/>
      <c r="G118" s="5" t="s">
        <v>1922</v>
      </c>
      <c r="H118" s="5" t="str">
        <f t="shared" si="1"/>
        <v>Hotel-2021_HCMI Hotel Rooms Footprint Per Occupied Room by Region by Hotel Service Level</v>
      </c>
      <c r="I118" s="5" t="s">
        <v>1797</v>
      </c>
      <c r="J118" s="5" t="str">
        <f t="shared" si="2"/>
        <v>Hotel Room_Stay</v>
      </c>
      <c r="K118" s="5" t="str">
        <f t="shared" si="3"/>
        <v>Hotel-2021_EAT014_Hotel Room_Stay</v>
      </c>
      <c r="L118" s="5" t="s">
        <v>487</v>
      </c>
      <c r="M118" s="5" t="str">
        <f t="shared" si="4"/>
        <v>Hotel-2021_Hotel Room-Night Stay by Region by Hotel Service Level</v>
      </c>
      <c r="N118" s="169" t="s">
        <v>1887</v>
      </c>
      <c r="O118" s="169" t="s">
        <v>1888</v>
      </c>
      <c r="P118" s="5" t="str">
        <f t="shared" si="5"/>
        <v>Hotel Room Stay</v>
      </c>
      <c r="Q118" s="5" t="s">
        <v>1327</v>
      </c>
      <c r="R118" s="5" t="str">
        <f t="shared" si="6"/>
        <v>Number of Rooms times Nights (Hotel Room Stay)</v>
      </c>
      <c r="S118" s="5" t="s">
        <v>1923</v>
      </c>
      <c r="T118" s="2" t="s">
        <v>1921</v>
      </c>
      <c r="V118" s="190" t="s">
        <v>1866</v>
      </c>
      <c r="W118" s="2" t="s">
        <v>1893</v>
      </c>
      <c r="Z118" s="5" t="s">
        <v>1890</v>
      </c>
      <c r="AH118" s="189"/>
      <c r="AK118" s="169"/>
      <c r="AL118" s="171" t="s">
        <v>1833</v>
      </c>
    </row>
    <row r="119" ht="15.75" customHeight="1">
      <c r="A119" s="5"/>
      <c r="B119" s="5" t="s">
        <v>950</v>
      </c>
      <c r="C119" s="5" t="s">
        <v>1676</v>
      </c>
      <c r="D119" s="5" t="s">
        <v>951</v>
      </c>
      <c r="E119" s="188" t="s">
        <v>459</v>
      </c>
      <c r="F119" s="5"/>
      <c r="G119" s="5" t="s">
        <v>1924</v>
      </c>
      <c r="H119" s="5" t="str">
        <f t="shared" si="1"/>
        <v>Hotel-2021_HCMI Hotel Rooms Footprint Per Occupied Room by Region by Hotel Market Segment</v>
      </c>
      <c r="I119" s="5" t="s">
        <v>1801</v>
      </c>
      <c r="J119" s="5" t="str">
        <f t="shared" si="2"/>
        <v>Hotel Room_Stay</v>
      </c>
      <c r="K119" s="5" t="str">
        <f t="shared" si="3"/>
        <v>Hotel-2021_EAT015_Hotel Room_Stay</v>
      </c>
      <c r="L119" s="5" t="s">
        <v>489</v>
      </c>
      <c r="M119" s="5" t="str">
        <f t="shared" si="4"/>
        <v>Hotel-2021_Hotel Room-Night Stay by Region by Hotel Market Segment</v>
      </c>
      <c r="N119" s="169" t="s">
        <v>1887</v>
      </c>
      <c r="O119" s="169" t="s">
        <v>1888</v>
      </c>
      <c r="P119" s="5" t="str">
        <f t="shared" si="5"/>
        <v>Hotel Room Stay</v>
      </c>
      <c r="Q119" s="5" t="s">
        <v>1327</v>
      </c>
      <c r="R119" s="5" t="str">
        <f t="shared" si="6"/>
        <v>Number of Rooms times Nights (Hotel Room Stay)</v>
      </c>
      <c r="S119" s="5" t="s">
        <v>1925</v>
      </c>
      <c r="T119" s="2" t="s">
        <v>1921</v>
      </c>
      <c r="V119" s="190" t="s">
        <v>1866</v>
      </c>
      <c r="W119" s="2" t="s">
        <v>1896</v>
      </c>
      <c r="Z119" s="5" t="s">
        <v>1890</v>
      </c>
      <c r="AH119" s="189"/>
      <c r="AK119" s="169"/>
      <c r="AL119" s="171" t="s">
        <v>1833</v>
      </c>
    </row>
    <row r="120" ht="15.75" customHeight="1">
      <c r="A120" s="5"/>
      <c r="B120" s="5" t="s">
        <v>950</v>
      </c>
      <c r="C120" s="5" t="s">
        <v>1676</v>
      </c>
      <c r="D120" s="5" t="s">
        <v>951</v>
      </c>
      <c r="E120" s="188" t="s">
        <v>459</v>
      </c>
      <c r="F120" s="5"/>
      <c r="G120" s="5" t="s">
        <v>1926</v>
      </c>
      <c r="H120" s="5" t="str">
        <f t="shared" si="1"/>
        <v>Hotel-2021_HCMI Hotel Rooms Footprint Per Occupied Room by Region by Hotel Location Type</v>
      </c>
      <c r="I120" s="5" t="s">
        <v>1805</v>
      </c>
      <c r="J120" s="5" t="str">
        <f t="shared" si="2"/>
        <v>Hotel Room_Stay</v>
      </c>
      <c r="K120" s="5" t="str">
        <f t="shared" si="3"/>
        <v>Hotel-2021_EAT016_Hotel Room_Stay</v>
      </c>
      <c r="L120" s="5" t="s">
        <v>491</v>
      </c>
      <c r="M120" s="5" t="str">
        <f t="shared" si="4"/>
        <v>Hotel-2021_Hotel Room-Night Stay by Region by Hotel Location Type</v>
      </c>
      <c r="N120" s="169" t="s">
        <v>1887</v>
      </c>
      <c r="O120" s="169" t="s">
        <v>1888</v>
      </c>
      <c r="P120" s="5" t="str">
        <f t="shared" si="5"/>
        <v>Hotel Room Stay</v>
      </c>
      <c r="Q120" s="5" t="s">
        <v>1327</v>
      </c>
      <c r="R120" s="5" t="str">
        <f t="shared" si="6"/>
        <v>Number of Rooms times Nights (Hotel Room Stay)</v>
      </c>
      <c r="S120" s="5" t="s">
        <v>1927</v>
      </c>
      <c r="T120" s="2" t="s">
        <v>1921</v>
      </c>
      <c r="V120" s="190" t="s">
        <v>1866</v>
      </c>
      <c r="W120" s="2" t="s">
        <v>1899</v>
      </c>
      <c r="Z120" s="5" t="s">
        <v>1890</v>
      </c>
      <c r="AH120" s="189"/>
      <c r="AK120" s="169"/>
      <c r="AL120" s="171" t="s">
        <v>1833</v>
      </c>
    </row>
    <row r="121" ht="15.75" customHeight="1">
      <c r="A121" s="5"/>
      <c r="B121" s="5" t="s">
        <v>950</v>
      </c>
      <c r="C121" s="5" t="s">
        <v>1676</v>
      </c>
      <c r="D121" s="5" t="s">
        <v>951</v>
      </c>
      <c r="E121" s="188" t="s">
        <v>459</v>
      </c>
      <c r="F121" s="5"/>
      <c r="G121" s="5" t="s">
        <v>1928</v>
      </c>
      <c r="H121" s="5" t="str">
        <f t="shared" si="1"/>
        <v>Hotel-2021_HCMI Hotel Rooms Footprint Per Occupied Room by Region by Hotel Type of Stay</v>
      </c>
      <c r="I121" s="5" t="s">
        <v>1813</v>
      </c>
      <c r="J121" s="5" t="str">
        <f t="shared" si="2"/>
        <v>Hotel Room_Stay</v>
      </c>
      <c r="K121" s="5" t="str">
        <f t="shared" si="3"/>
        <v>Hotel-2021_EAT017_Hotel Room_Stay</v>
      </c>
      <c r="L121" s="5" t="s">
        <v>493</v>
      </c>
      <c r="M121" s="5" t="str">
        <f t="shared" si="4"/>
        <v>Hotel-2021_Hotel Room-Night Stay by Region by Hotel Type of Stay</v>
      </c>
      <c r="N121" s="169" t="s">
        <v>1887</v>
      </c>
      <c r="O121" s="169" t="s">
        <v>1888</v>
      </c>
      <c r="P121" s="5" t="str">
        <f t="shared" si="5"/>
        <v>Hotel Room Stay</v>
      </c>
      <c r="Q121" s="5" t="s">
        <v>1327</v>
      </c>
      <c r="R121" s="5" t="str">
        <f t="shared" si="6"/>
        <v>Number of Rooms times Nights (Hotel Room Stay)</v>
      </c>
      <c r="S121" s="5" t="s">
        <v>1929</v>
      </c>
      <c r="T121" s="2" t="s">
        <v>1921</v>
      </c>
      <c r="V121" s="190" t="s">
        <v>1866</v>
      </c>
      <c r="W121" s="2" t="s">
        <v>1902</v>
      </c>
      <c r="Z121" s="5" t="s">
        <v>1890</v>
      </c>
      <c r="AH121" s="189"/>
      <c r="AK121" s="169"/>
      <c r="AL121" s="171" t="s">
        <v>1833</v>
      </c>
    </row>
    <row r="122" ht="15.75" customHeight="1">
      <c r="A122" s="5"/>
      <c r="B122" s="5" t="s">
        <v>950</v>
      </c>
      <c r="C122" s="5" t="s">
        <v>1676</v>
      </c>
      <c r="D122" s="5" t="s">
        <v>951</v>
      </c>
      <c r="E122" s="188" t="s">
        <v>459</v>
      </c>
      <c r="F122" s="5"/>
      <c r="G122" s="5" t="s">
        <v>1930</v>
      </c>
      <c r="H122" s="5" t="str">
        <f t="shared" si="1"/>
        <v>Hotel-2021_HCMI Hotel Rooms Footprint Per Occupied Room by Region by Hotel Stars</v>
      </c>
      <c r="I122" s="5" t="s">
        <v>1820</v>
      </c>
      <c r="J122" s="5" t="str">
        <f t="shared" si="2"/>
        <v>Hotel Room_Stay</v>
      </c>
      <c r="K122" s="5" t="str">
        <f t="shared" si="3"/>
        <v>Hotel-2021_EAT018_Hotel Room_Stay</v>
      </c>
      <c r="L122" s="5" t="s">
        <v>495</v>
      </c>
      <c r="M122" s="5" t="str">
        <f t="shared" si="4"/>
        <v>Hotel-2021_Hotel Room-Night Stay by Region by Hotel Stars</v>
      </c>
      <c r="N122" s="169" t="s">
        <v>1887</v>
      </c>
      <c r="O122" s="169" t="s">
        <v>1888</v>
      </c>
      <c r="P122" s="5" t="str">
        <f t="shared" si="5"/>
        <v>Hotel Room Stay</v>
      </c>
      <c r="Q122" s="5" t="s">
        <v>1327</v>
      </c>
      <c r="R122" s="5" t="str">
        <f t="shared" si="6"/>
        <v>Number of Rooms times Nights (Hotel Room Stay)</v>
      </c>
      <c r="S122" s="5" t="s">
        <v>1931</v>
      </c>
      <c r="T122" s="2" t="s">
        <v>1921</v>
      </c>
      <c r="V122" s="190" t="s">
        <v>1866</v>
      </c>
      <c r="W122" s="2" t="s">
        <v>1905</v>
      </c>
      <c r="Z122" s="5" t="s">
        <v>1890</v>
      </c>
      <c r="AH122" s="189"/>
      <c r="AK122" s="169"/>
      <c r="AL122" s="171" t="s">
        <v>1833</v>
      </c>
    </row>
    <row r="123" ht="15.75" customHeight="1">
      <c r="A123" s="5"/>
      <c r="B123" s="5" t="s">
        <v>950</v>
      </c>
      <c r="C123" s="5" t="s">
        <v>1676</v>
      </c>
      <c r="D123" s="5" t="s">
        <v>951</v>
      </c>
      <c r="E123" s="188" t="s">
        <v>459</v>
      </c>
      <c r="F123" s="5"/>
      <c r="G123" s="5" t="s">
        <v>1932</v>
      </c>
      <c r="H123" s="5" t="str">
        <f t="shared" si="1"/>
        <v>Hotel-2021_HCMI Hotel Rooms Footprint Per Occupied Room by Climate Zone</v>
      </c>
      <c r="I123" s="5" t="s">
        <v>1827</v>
      </c>
      <c r="J123" s="5" t="str">
        <f t="shared" si="2"/>
        <v>Hotel Room_Stay</v>
      </c>
      <c r="K123" s="5" t="str">
        <f t="shared" si="3"/>
        <v>Hotel-2021_EAT019_Hotel Room_Stay</v>
      </c>
      <c r="L123" s="5" t="s">
        <v>497</v>
      </c>
      <c r="M123" s="5" t="str">
        <f t="shared" si="4"/>
        <v>Hotel-2021_Hotel Room-Night Stay by Climate Zone</v>
      </c>
      <c r="N123" s="169" t="s">
        <v>1887</v>
      </c>
      <c r="O123" s="169" t="s">
        <v>1888</v>
      </c>
      <c r="P123" s="5" t="str">
        <f t="shared" si="5"/>
        <v>Hotel Room Stay</v>
      </c>
      <c r="Q123" s="5" t="s">
        <v>1327</v>
      </c>
      <c r="R123" s="5" t="str">
        <f t="shared" si="6"/>
        <v>Number of Rooms times Nights (Hotel Room Stay)</v>
      </c>
      <c r="S123" s="5" t="s">
        <v>1933</v>
      </c>
      <c r="T123" s="2" t="s">
        <v>1934</v>
      </c>
      <c r="W123" s="5" t="s">
        <v>1890</v>
      </c>
      <c r="X123" s="169"/>
      <c r="Y123" s="169"/>
      <c r="Z123" s="5"/>
      <c r="AH123" s="189"/>
      <c r="AK123" s="169"/>
      <c r="AL123" s="171" t="s">
        <v>1833</v>
      </c>
    </row>
    <row r="124" ht="15.75" customHeight="1">
      <c r="A124" s="5"/>
      <c r="B124" s="5" t="s">
        <v>950</v>
      </c>
      <c r="C124" s="5" t="s">
        <v>1676</v>
      </c>
      <c r="D124" s="5" t="s">
        <v>951</v>
      </c>
      <c r="E124" s="188" t="s">
        <v>459</v>
      </c>
      <c r="F124" s="5"/>
      <c r="G124" s="5" t="s">
        <v>1935</v>
      </c>
      <c r="H124" s="5" t="str">
        <f t="shared" si="1"/>
        <v>Hotel-2021_HCMI Hotel Rooms Footprint Per Occupied Room by Climate Zone by Hotel Service Level</v>
      </c>
      <c r="I124" s="5" t="s">
        <v>1831</v>
      </c>
      <c r="J124" s="5" t="str">
        <f t="shared" si="2"/>
        <v>Hotel Room_Stay</v>
      </c>
      <c r="K124" s="5" t="str">
        <f t="shared" si="3"/>
        <v>Hotel-2021_EAT020_Hotel Room_Stay</v>
      </c>
      <c r="L124" s="5" t="s">
        <v>499</v>
      </c>
      <c r="M124" s="5" t="str">
        <f t="shared" si="4"/>
        <v>Hotel-2021_Hotel Room-Night Stay by Climate Zone by Hotel Service Level</v>
      </c>
      <c r="N124" s="169" t="s">
        <v>1887</v>
      </c>
      <c r="O124" s="169" t="s">
        <v>1888</v>
      </c>
      <c r="P124" s="5" t="str">
        <f t="shared" si="5"/>
        <v>Hotel Room Stay</v>
      </c>
      <c r="Q124" s="5" t="s">
        <v>1327</v>
      </c>
      <c r="R124" s="5" t="str">
        <f t="shared" si="6"/>
        <v>Number of Rooms times Nights (Hotel Room Stay)</v>
      </c>
      <c r="S124" s="5" t="s">
        <v>1936</v>
      </c>
      <c r="T124" s="2" t="s">
        <v>1934</v>
      </c>
      <c r="W124" s="2" t="s">
        <v>1893</v>
      </c>
      <c r="Z124" s="5" t="s">
        <v>1890</v>
      </c>
      <c r="AH124" s="189"/>
      <c r="AK124" s="169"/>
      <c r="AL124" s="171" t="s">
        <v>1833</v>
      </c>
    </row>
    <row r="125" ht="15.75" customHeight="1">
      <c r="A125" s="5"/>
      <c r="B125" s="5" t="s">
        <v>950</v>
      </c>
      <c r="C125" s="5" t="s">
        <v>1676</v>
      </c>
      <c r="D125" s="5" t="s">
        <v>951</v>
      </c>
      <c r="E125" s="188" t="s">
        <v>459</v>
      </c>
      <c r="F125" s="5"/>
      <c r="G125" s="5" t="s">
        <v>1937</v>
      </c>
      <c r="H125" s="5" t="str">
        <f t="shared" si="1"/>
        <v>Hotel-2021_HCMI Hotel Rooms Footprint Per Occupied Room by Climate Zone by Hotel Market Segment</v>
      </c>
      <c r="I125" s="5" t="s">
        <v>1835</v>
      </c>
      <c r="J125" s="5" t="str">
        <f t="shared" si="2"/>
        <v>Hotel Room_Stay</v>
      </c>
      <c r="K125" s="5" t="str">
        <f t="shared" si="3"/>
        <v>Hotel-2021_EAT021_Hotel Room_Stay</v>
      </c>
      <c r="L125" s="5" t="s">
        <v>501</v>
      </c>
      <c r="M125" s="5" t="str">
        <f t="shared" si="4"/>
        <v>Hotel-2021_Hotel Room-Night Stay by Climate Zone by Hotel Market Segment</v>
      </c>
      <c r="N125" s="169" t="s">
        <v>1887</v>
      </c>
      <c r="O125" s="169" t="s">
        <v>1888</v>
      </c>
      <c r="P125" s="5" t="str">
        <f t="shared" si="5"/>
        <v>Hotel Room Stay</v>
      </c>
      <c r="Q125" s="5" t="s">
        <v>1327</v>
      </c>
      <c r="R125" s="5" t="str">
        <f t="shared" si="6"/>
        <v>Number of Rooms times Nights (Hotel Room Stay)</v>
      </c>
      <c r="S125" s="5" t="s">
        <v>1938</v>
      </c>
      <c r="T125" s="2" t="s">
        <v>1934</v>
      </c>
      <c r="W125" s="2" t="s">
        <v>1896</v>
      </c>
      <c r="Z125" s="5" t="s">
        <v>1890</v>
      </c>
      <c r="AH125" s="189"/>
      <c r="AK125" s="169"/>
      <c r="AL125" s="171" t="s">
        <v>1833</v>
      </c>
    </row>
    <row r="126" ht="15.75" customHeight="1">
      <c r="A126" s="5"/>
      <c r="B126" s="5" t="s">
        <v>950</v>
      </c>
      <c r="C126" s="5" t="s">
        <v>1676</v>
      </c>
      <c r="D126" s="5" t="s">
        <v>951</v>
      </c>
      <c r="E126" s="188" t="s">
        <v>459</v>
      </c>
      <c r="F126" s="5"/>
      <c r="G126" s="5" t="s">
        <v>1939</v>
      </c>
      <c r="H126" s="5" t="str">
        <f t="shared" si="1"/>
        <v>Hotel-2021_HCMI Hotel Rooms Footprint Per Occupied Room by Climate Zone by Hotel Location Type</v>
      </c>
      <c r="I126" s="5" t="s">
        <v>1838</v>
      </c>
      <c r="J126" s="5" t="str">
        <f t="shared" si="2"/>
        <v>Hotel Room_Stay</v>
      </c>
      <c r="K126" s="5" t="str">
        <f t="shared" si="3"/>
        <v>Hotel-2021_EAT022_Hotel Room_Stay</v>
      </c>
      <c r="L126" s="5" t="s">
        <v>503</v>
      </c>
      <c r="M126" s="5" t="str">
        <f t="shared" si="4"/>
        <v>Hotel-2021_Hotel Room-Night Stay by Climate Zone by Hotel Location Type</v>
      </c>
      <c r="N126" s="169" t="s">
        <v>1887</v>
      </c>
      <c r="O126" s="169" t="s">
        <v>1888</v>
      </c>
      <c r="P126" s="5" t="str">
        <f t="shared" si="5"/>
        <v>Hotel Room Stay</v>
      </c>
      <c r="Q126" s="5" t="s">
        <v>1327</v>
      </c>
      <c r="R126" s="5" t="str">
        <f t="shared" si="6"/>
        <v>Number of Rooms times Nights (Hotel Room Stay)</v>
      </c>
      <c r="S126" s="5" t="s">
        <v>1940</v>
      </c>
      <c r="T126" s="2" t="s">
        <v>1934</v>
      </c>
      <c r="W126" s="2" t="s">
        <v>1899</v>
      </c>
      <c r="Z126" s="5" t="s">
        <v>1890</v>
      </c>
      <c r="AH126" s="189"/>
      <c r="AK126" s="169"/>
      <c r="AL126" s="171" t="s">
        <v>1833</v>
      </c>
    </row>
    <row r="127" ht="15.75" customHeight="1">
      <c r="A127" s="5"/>
      <c r="B127" s="5" t="s">
        <v>950</v>
      </c>
      <c r="C127" s="5" t="s">
        <v>1676</v>
      </c>
      <c r="D127" s="5" t="s">
        <v>951</v>
      </c>
      <c r="E127" s="188" t="s">
        <v>459</v>
      </c>
      <c r="F127" s="5"/>
      <c r="G127" s="5" t="s">
        <v>1941</v>
      </c>
      <c r="H127" s="5" t="str">
        <f t="shared" si="1"/>
        <v>Hotel-2021_HCMI Hotel Rooms Footprint Per Occupied Room by Climate Zone by Hotel Type of Stay</v>
      </c>
      <c r="I127" s="5" t="s">
        <v>1842</v>
      </c>
      <c r="J127" s="5" t="str">
        <f t="shared" si="2"/>
        <v>Hotel Room_Stay</v>
      </c>
      <c r="K127" s="5" t="str">
        <f t="shared" si="3"/>
        <v>Hotel-2021_EAT023_Hotel Room_Stay</v>
      </c>
      <c r="L127" s="5" t="s">
        <v>505</v>
      </c>
      <c r="M127" s="5" t="str">
        <f t="shared" si="4"/>
        <v>Hotel-2021_Hotel Room-Night Stay by Climate Zone by Hotel Type of Stay</v>
      </c>
      <c r="N127" s="169" t="s">
        <v>1887</v>
      </c>
      <c r="O127" s="169" t="s">
        <v>1888</v>
      </c>
      <c r="P127" s="5" t="str">
        <f t="shared" si="5"/>
        <v>Hotel Room Stay</v>
      </c>
      <c r="Q127" s="5" t="s">
        <v>1327</v>
      </c>
      <c r="R127" s="5" t="str">
        <f t="shared" si="6"/>
        <v>Number of Rooms times Nights (Hotel Room Stay)</v>
      </c>
      <c r="S127" s="5" t="s">
        <v>1942</v>
      </c>
      <c r="T127" s="2" t="s">
        <v>1934</v>
      </c>
      <c r="W127" s="2" t="s">
        <v>1902</v>
      </c>
      <c r="Z127" s="5" t="s">
        <v>1890</v>
      </c>
      <c r="AH127" s="189"/>
      <c r="AK127" s="169"/>
      <c r="AL127" s="171" t="s">
        <v>1833</v>
      </c>
    </row>
    <row r="128" ht="15.75" customHeight="1">
      <c r="A128" s="5"/>
      <c r="B128" s="5" t="s">
        <v>950</v>
      </c>
      <c r="C128" s="5" t="s">
        <v>1676</v>
      </c>
      <c r="D128" s="5" t="s">
        <v>951</v>
      </c>
      <c r="E128" s="188" t="s">
        <v>459</v>
      </c>
      <c r="F128" s="5"/>
      <c r="G128" s="5" t="s">
        <v>1943</v>
      </c>
      <c r="H128" s="5" t="str">
        <f t="shared" si="1"/>
        <v>Hotel-2021_HCMI Hotel Rooms Footprint Per Occupied Room by Climate Zone by Hotel Stars</v>
      </c>
      <c r="I128" s="5" t="s">
        <v>1847</v>
      </c>
      <c r="J128" s="5" t="str">
        <f t="shared" si="2"/>
        <v>Hotel Room_Stay</v>
      </c>
      <c r="K128" s="5" t="str">
        <f t="shared" si="3"/>
        <v>Hotel-2021_EAT024_Hotel Room_Stay</v>
      </c>
      <c r="L128" s="5" t="s">
        <v>507</v>
      </c>
      <c r="M128" s="5" t="str">
        <f t="shared" si="4"/>
        <v>Hotel-2021_Hotel Room-Night Stay by Climate Zone by Hotel Stars</v>
      </c>
      <c r="N128" s="169" t="s">
        <v>1887</v>
      </c>
      <c r="O128" s="169" t="s">
        <v>1888</v>
      </c>
      <c r="P128" s="5" t="str">
        <f t="shared" si="5"/>
        <v>Hotel Room Stay</v>
      </c>
      <c r="Q128" s="5" t="s">
        <v>1327</v>
      </c>
      <c r="R128" s="5" t="str">
        <f t="shared" si="6"/>
        <v>Number of Rooms times Nights (Hotel Room Stay)</v>
      </c>
      <c r="S128" s="5" t="s">
        <v>1944</v>
      </c>
      <c r="T128" s="2" t="s">
        <v>1934</v>
      </c>
      <c r="W128" s="2" t="s">
        <v>1905</v>
      </c>
      <c r="Z128" s="5" t="s">
        <v>1890</v>
      </c>
      <c r="AH128" s="189"/>
      <c r="AK128" s="169"/>
      <c r="AL128" s="171" t="s">
        <v>1833</v>
      </c>
    </row>
    <row r="129" ht="15.75" customHeight="1">
      <c r="A129" s="5"/>
      <c r="B129" s="5" t="s">
        <v>950</v>
      </c>
      <c r="C129" s="5" t="s">
        <v>1676</v>
      </c>
      <c r="D129" s="5" t="s">
        <v>951</v>
      </c>
      <c r="E129" s="188" t="s">
        <v>459</v>
      </c>
      <c r="F129" s="5"/>
      <c r="G129" s="5" t="s">
        <v>1945</v>
      </c>
      <c r="H129" s="5" t="str">
        <f t="shared" si="1"/>
        <v>Hotel-2021_HCMI Hotel Meetings Footprint Per Square Meter of Meeting Space Occupied Per hour by Country</v>
      </c>
      <c r="I129" s="5" t="s">
        <v>1851</v>
      </c>
      <c r="J129" s="5" t="str">
        <f t="shared" si="2"/>
        <v>Hotel Meeting Space_Use</v>
      </c>
      <c r="K129" s="5" t="str">
        <f t="shared" si="3"/>
        <v>Hotel-2021_EAT025_Hotel Meeting Space_Use</v>
      </c>
      <c r="L129" s="5" t="s">
        <v>509</v>
      </c>
      <c r="M129" s="5" t="str">
        <f t="shared" si="4"/>
        <v>Hotel-2021_Hotel Meeting Space Use by Country</v>
      </c>
      <c r="N129" s="7" t="s">
        <v>1946</v>
      </c>
      <c r="O129" s="2" t="s">
        <v>949</v>
      </c>
      <c r="P129" s="5" t="str">
        <f t="shared" si="5"/>
        <v>Hotel Meeting Space Use</v>
      </c>
      <c r="Q129" s="7" t="s">
        <v>1947</v>
      </c>
      <c r="R129" s="5" t="str">
        <f t="shared" si="6"/>
        <v>Meeting Space times Hours Occupied (Hotel Meeting Space Use)</v>
      </c>
      <c r="S129" s="7" t="s">
        <v>1948</v>
      </c>
      <c r="T129" s="169" t="s">
        <v>1111</v>
      </c>
      <c r="V129" s="5" t="s">
        <v>1866</v>
      </c>
      <c r="W129" s="5" t="s">
        <v>1890</v>
      </c>
      <c r="X129" s="169"/>
      <c r="Y129" s="169"/>
      <c r="Z129" s="5"/>
      <c r="AH129" s="189"/>
      <c r="AK129" s="169"/>
      <c r="AL129" s="171" t="s">
        <v>1833</v>
      </c>
    </row>
    <row r="130" ht="15.75" customHeight="1">
      <c r="A130" s="5"/>
      <c r="B130" s="5" t="s">
        <v>950</v>
      </c>
      <c r="C130" s="5" t="s">
        <v>1676</v>
      </c>
      <c r="D130" s="5" t="s">
        <v>951</v>
      </c>
      <c r="E130" s="188" t="s">
        <v>459</v>
      </c>
      <c r="F130" s="5"/>
      <c r="G130" s="5" t="s">
        <v>1949</v>
      </c>
      <c r="H130" s="5" t="str">
        <f t="shared" si="1"/>
        <v>Hotel-2021_HCMI Hotel Meetings Footprint Per Square Meter of Meeting Space Occupied Per hour by Country by Hotel Service Level</v>
      </c>
      <c r="I130" s="5" t="s">
        <v>1855</v>
      </c>
      <c r="J130" s="5" t="str">
        <f t="shared" si="2"/>
        <v>Hotel Meeting Space_Use</v>
      </c>
      <c r="K130" s="5" t="str">
        <f t="shared" si="3"/>
        <v>Hotel-2021_EAT026_Hotel Meeting Space_Use</v>
      </c>
      <c r="L130" s="5" t="s">
        <v>511</v>
      </c>
      <c r="M130" s="5" t="str">
        <f t="shared" si="4"/>
        <v>Hotel-2021_Hotel Meeting Space Use by Country by Hotel Service Level</v>
      </c>
      <c r="N130" s="7" t="s">
        <v>1946</v>
      </c>
      <c r="O130" s="2" t="s">
        <v>949</v>
      </c>
      <c r="P130" s="5" t="str">
        <f t="shared" si="5"/>
        <v>Hotel Meeting Space Use</v>
      </c>
      <c r="Q130" s="7" t="s">
        <v>1947</v>
      </c>
      <c r="R130" s="5" t="str">
        <f t="shared" si="6"/>
        <v>Meeting Space times Hours Occupied (Hotel Meeting Space Use)</v>
      </c>
      <c r="S130" s="31"/>
      <c r="T130" s="169" t="s">
        <v>1111</v>
      </c>
      <c r="V130" s="5" t="s">
        <v>1866</v>
      </c>
      <c r="W130" s="2" t="s">
        <v>1893</v>
      </c>
      <c r="Z130" s="5" t="s">
        <v>1890</v>
      </c>
      <c r="AH130" s="189"/>
      <c r="AK130" s="169"/>
      <c r="AL130" s="171" t="s">
        <v>1833</v>
      </c>
    </row>
    <row r="131" ht="15.75" customHeight="1">
      <c r="A131" s="5"/>
      <c r="B131" s="5" t="s">
        <v>950</v>
      </c>
      <c r="C131" s="5" t="s">
        <v>1676</v>
      </c>
      <c r="D131" s="5" t="s">
        <v>951</v>
      </c>
      <c r="E131" s="188" t="s">
        <v>459</v>
      </c>
      <c r="F131" s="5"/>
      <c r="G131" s="5" t="s">
        <v>1950</v>
      </c>
      <c r="H131" s="5" t="str">
        <f t="shared" si="1"/>
        <v>Hotel-2021_HCMI Hotel Meetings Footprint Per Square Meter of Meeting Space Occupied Per hour by Country by Hotel Market Segment</v>
      </c>
      <c r="I131" s="5" t="s">
        <v>1858</v>
      </c>
      <c r="J131" s="5" t="str">
        <f t="shared" si="2"/>
        <v>Hotel Meeting Space_Use</v>
      </c>
      <c r="K131" s="5" t="str">
        <f t="shared" si="3"/>
        <v>Hotel-2021_EAT027_Hotel Meeting Space_Use</v>
      </c>
      <c r="L131" s="5" t="s">
        <v>513</v>
      </c>
      <c r="M131" s="5" t="str">
        <f t="shared" si="4"/>
        <v>Hotel-2021_Hotel Meeting Space Use by Country by Hotel Market Segment</v>
      </c>
      <c r="N131" s="7" t="s">
        <v>1946</v>
      </c>
      <c r="O131" s="2" t="s">
        <v>949</v>
      </c>
      <c r="P131" s="5" t="str">
        <f t="shared" si="5"/>
        <v>Hotel Meeting Space Use</v>
      </c>
      <c r="Q131" s="7" t="s">
        <v>1947</v>
      </c>
      <c r="R131" s="5" t="str">
        <f t="shared" si="6"/>
        <v>Meeting Space times Hours Occupied (Hotel Meeting Space Use)</v>
      </c>
      <c r="S131" s="31"/>
      <c r="T131" s="169" t="s">
        <v>1111</v>
      </c>
      <c r="V131" s="5" t="s">
        <v>1866</v>
      </c>
      <c r="W131" s="2" t="s">
        <v>1896</v>
      </c>
      <c r="Z131" s="5" t="s">
        <v>1890</v>
      </c>
      <c r="AH131" s="189"/>
      <c r="AK131" s="169"/>
      <c r="AL131" s="171" t="s">
        <v>1833</v>
      </c>
    </row>
    <row r="132" ht="15.75" customHeight="1">
      <c r="A132" s="5"/>
      <c r="B132" s="5" t="s">
        <v>950</v>
      </c>
      <c r="C132" s="5" t="s">
        <v>1676</v>
      </c>
      <c r="D132" s="5" t="s">
        <v>951</v>
      </c>
      <c r="E132" s="188" t="s">
        <v>459</v>
      </c>
      <c r="F132" s="5"/>
      <c r="G132" s="5" t="s">
        <v>1951</v>
      </c>
      <c r="H132" s="5" t="str">
        <f t="shared" si="1"/>
        <v>Hotel-2021_HCMI Hotel Meetings Footprint Per Square Meter of Meeting Space Occupied Per hour by Country by Hotel Location Type</v>
      </c>
      <c r="I132" s="5" t="s">
        <v>1861</v>
      </c>
      <c r="J132" s="5" t="str">
        <f t="shared" si="2"/>
        <v>Hotel Meeting Space_Use</v>
      </c>
      <c r="K132" s="5" t="str">
        <f t="shared" si="3"/>
        <v>Hotel-2021_EAT028_Hotel Meeting Space_Use</v>
      </c>
      <c r="L132" s="5" t="s">
        <v>515</v>
      </c>
      <c r="M132" s="5" t="str">
        <f t="shared" si="4"/>
        <v>Hotel-2021_Hotel Meeting Space Use by Country by Hotel Location Type</v>
      </c>
      <c r="N132" s="7" t="s">
        <v>1946</v>
      </c>
      <c r="O132" s="2" t="s">
        <v>949</v>
      </c>
      <c r="P132" s="5" t="str">
        <f t="shared" si="5"/>
        <v>Hotel Meeting Space Use</v>
      </c>
      <c r="Q132" s="7" t="s">
        <v>1947</v>
      </c>
      <c r="R132" s="5" t="str">
        <f t="shared" si="6"/>
        <v>Meeting Space times Hours Occupied (Hotel Meeting Space Use)</v>
      </c>
      <c r="S132" s="31"/>
      <c r="T132" s="169" t="s">
        <v>1111</v>
      </c>
      <c r="V132" s="5" t="s">
        <v>1866</v>
      </c>
      <c r="W132" s="2" t="s">
        <v>1899</v>
      </c>
      <c r="Z132" s="5" t="s">
        <v>1890</v>
      </c>
      <c r="AH132" s="189"/>
      <c r="AK132" s="169"/>
      <c r="AL132" s="171" t="s">
        <v>1833</v>
      </c>
    </row>
    <row r="133" ht="15.75" customHeight="1">
      <c r="A133" s="5"/>
      <c r="B133" s="5" t="s">
        <v>950</v>
      </c>
      <c r="C133" s="5" t="s">
        <v>1676</v>
      </c>
      <c r="D133" s="5" t="s">
        <v>951</v>
      </c>
      <c r="E133" s="188" t="s">
        <v>459</v>
      </c>
      <c r="F133" s="5"/>
      <c r="G133" s="5" t="s">
        <v>1952</v>
      </c>
      <c r="H133" s="5" t="str">
        <f t="shared" si="1"/>
        <v>Hotel-2021_HCMI Hotel Meetings Footprint Per Square Meter of Meeting Space Occupied Per hour by Country by Hotel Type of Stay</v>
      </c>
      <c r="I133" s="5" t="s">
        <v>1869</v>
      </c>
      <c r="J133" s="5" t="str">
        <f t="shared" si="2"/>
        <v>Hotel Meeting Space_Use</v>
      </c>
      <c r="K133" s="5" t="str">
        <f t="shared" si="3"/>
        <v>Hotel-2021_EAT029_Hotel Meeting Space_Use</v>
      </c>
      <c r="L133" s="5" t="s">
        <v>517</v>
      </c>
      <c r="M133" s="5" t="str">
        <f t="shared" si="4"/>
        <v>Hotel-2021_Hotel Meeting Space Use by Country by Hotel Type of Stay</v>
      </c>
      <c r="N133" s="7" t="s">
        <v>1946</v>
      </c>
      <c r="O133" s="2" t="s">
        <v>949</v>
      </c>
      <c r="P133" s="5" t="str">
        <f t="shared" si="5"/>
        <v>Hotel Meeting Space Use</v>
      </c>
      <c r="Q133" s="7" t="s">
        <v>1947</v>
      </c>
      <c r="R133" s="5" t="str">
        <f t="shared" si="6"/>
        <v>Meeting Space times Hours Occupied (Hotel Meeting Space Use)</v>
      </c>
      <c r="S133" s="31"/>
      <c r="T133" s="169" t="s">
        <v>1111</v>
      </c>
      <c r="V133" s="5" t="s">
        <v>1866</v>
      </c>
      <c r="W133" s="2" t="s">
        <v>1902</v>
      </c>
      <c r="Z133" s="5" t="s">
        <v>1890</v>
      </c>
      <c r="AH133" s="189"/>
      <c r="AK133" s="169"/>
      <c r="AL133" s="171" t="s">
        <v>1833</v>
      </c>
    </row>
    <row r="134" ht="15.75" customHeight="1">
      <c r="A134" s="5"/>
      <c r="B134" s="5" t="s">
        <v>950</v>
      </c>
      <c r="C134" s="5" t="s">
        <v>1676</v>
      </c>
      <c r="D134" s="5" t="s">
        <v>951</v>
      </c>
      <c r="E134" s="188" t="s">
        <v>459</v>
      </c>
      <c r="F134" s="5"/>
      <c r="G134" s="5" t="s">
        <v>1953</v>
      </c>
      <c r="H134" s="5" t="str">
        <f t="shared" si="1"/>
        <v>Hotel-2021_HCMI Hotel Meetings Footprint Per Square Meter of Meeting Space Occupied Per hour by Country by Hotel Stars</v>
      </c>
      <c r="I134" s="5" t="s">
        <v>1875</v>
      </c>
      <c r="J134" s="5" t="str">
        <f t="shared" si="2"/>
        <v>Hotel Meeting Space_Use</v>
      </c>
      <c r="K134" s="5" t="str">
        <f t="shared" si="3"/>
        <v>Hotel-2021_EAT030_Hotel Meeting Space_Use</v>
      </c>
      <c r="L134" s="5" t="s">
        <v>519</v>
      </c>
      <c r="M134" s="5" t="str">
        <f t="shared" si="4"/>
        <v>Hotel-2021_Hotel Meeting Space Use by Country by Hotel Stars</v>
      </c>
      <c r="N134" s="7" t="s">
        <v>1946</v>
      </c>
      <c r="O134" s="2" t="s">
        <v>949</v>
      </c>
      <c r="P134" s="5" t="str">
        <f t="shared" si="5"/>
        <v>Hotel Meeting Space Use</v>
      </c>
      <c r="Q134" s="7" t="s">
        <v>1947</v>
      </c>
      <c r="R134" s="5" t="str">
        <f t="shared" si="6"/>
        <v>Meeting Space times Hours Occupied (Hotel Meeting Space Use)</v>
      </c>
      <c r="S134" s="31"/>
      <c r="T134" s="169" t="s">
        <v>1111</v>
      </c>
      <c r="V134" s="5" t="s">
        <v>1866</v>
      </c>
      <c r="W134" s="2" t="s">
        <v>1905</v>
      </c>
      <c r="Z134" s="5" t="s">
        <v>1890</v>
      </c>
      <c r="AH134" s="189"/>
      <c r="AK134" s="169"/>
      <c r="AL134" s="171" t="s">
        <v>1833</v>
      </c>
    </row>
    <row r="135" ht="15.75" customHeight="1">
      <c r="A135" s="5"/>
      <c r="B135" s="5" t="s">
        <v>950</v>
      </c>
      <c r="C135" s="5" t="s">
        <v>1676</v>
      </c>
      <c r="D135" s="5" t="s">
        <v>951</v>
      </c>
      <c r="E135" s="188" t="s">
        <v>459</v>
      </c>
      <c r="F135" s="5"/>
      <c r="G135" s="5" t="s">
        <v>1954</v>
      </c>
      <c r="H135" s="5" t="str">
        <f t="shared" si="1"/>
        <v>Hotel-2021_HCMI Hotel Meetings Footprint Per Square Meter of Meeting Space Occupied Per hour by Metro Area</v>
      </c>
      <c r="I135" s="5" t="s">
        <v>1955</v>
      </c>
      <c r="J135" s="5" t="str">
        <f t="shared" si="2"/>
        <v>Hotel Meeting Space_Use</v>
      </c>
      <c r="K135" s="5" t="str">
        <f t="shared" si="3"/>
        <v>Hotel-2021_EAT031_Hotel Meeting Space_Use</v>
      </c>
      <c r="L135" s="5" t="s">
        <v>521</v>
      </c>
      <c r="M135" s="5" t="str">
        <f t="shared" si="4"/>
        <v>Hotel-2021_Hotel Meeting Space Use by Metro Area</v>
      </c>
      <c r="N135" s="7" t="s">
        <v>1946</v>
      </c>
      <c r="O135" s="2" t="s">
        <v>949</v>
      </c>
      <c r="P135" s="5" t="str">
        <f t="shared" si="5"/>
        <v>Hotel Meeting Space Use</v>
      </c>
      <c r="Q135" s="7" t="s">
        <v>1947</v>
      </c>
      <c r="R135" s="5" t="str">
        <f t="shared" si="6"/>
        <v>Meeting Space times Hours Occupied (Hotel Meeting Space Use)</v>
      </c>
      <c r="S135" s="31"/>
      <c r="T135" s="2" t="s">
        <v>1908</v>
      </c>
      <c r="V135" s="190" t="s">
        <v>1866</v>
      </c>
      <c r="W135" s="5" t="s">
        <v>1890</v>
      </c>
      <c r="X135" s="169"/>
      <c r="Y135" s="169"/>
      <c r="Z135" s="5"/>
      <c r="AH135" s="189"/>
      <c r="AK135" s="169"/>
      <c r="AL135" s="171" t="s">
        <v>1833</v>
      </c>
    </row>
    <row r="136" ht="15.75" customHeight="1">
      <c r="A136" s="5"/>
      <c r="B136" s="5" t="s">
        <v>950</v>
      </c>
      <c r="C136" s="5" t="s">
        <v>1676</v>
      </c>
      <c r="D136" s="5" t="s">
        <v>951</v>
      </c>
      <c r="E136" s="188" t="s">
        <v>459</v>
      </c>
      <c r="F136" s="5"/>
      <c r="G136" s="5" t="s">
        <v>1956</v>
      </c>
      <c r="H136" s="5" t="str">
        <f t="shared" si="1"/>
        <v>Hotel-2021_HCMI Hotel Meetings Footprint Per Square Meter of Meeting Space Occupied Per hour by Metro Area by Hotel Service Level</v>
      </c>
      <c r="I136" s="5" t="s">
        <v>1957</v>
      </c>
      <c r="J136" s="5" t="str">
        <f t="shared" si="2"/>
        <v>Hotel Meeting Space_Use</v>
      </c>
      <c r="K136" s="5" t="str">
        <f t="shared" si="3"/>
        <v>Hotel-2021_EAT032_Hotel Meeting Space_Use</v>
      </c>
      <c r="L136" s="5" t="s">
        <v>523</v>
      </c>
      <c r="M136" s="5" t="str">
        <f t="shared" si="4"/>
        <v>Hotel-2021_Hotel Meeting Space Use by Metro Area by Hotel Service Level</v>
      </c>
      <c r="N136" s="7" t="s">
        <v>1946</v>
      </c>
      <c r="O136" s="2" t="s">
        <v>949</v>
      </c>
      <c r="P136" s="5" t="str">
        <f t="shared" si="5"/>
        <v>Hotel Meeting Space Use</v>
      </c>
      <c r="Q136" s="7" t="s">
        <v>1947</v>
      </c>
      <c r="R136" s="5" t="str">
        <f t="shared" si="6"/>
        <v>Meeting Space times Hours Occupied (Hotel Meeting Space Use)</v>
      </c>
      <c r="S136" s="31"/>
      <c r="T136" s="2" t="s">
        <v>1908</v>
      </c>
      <c r="V136" s="190" t="s">
        <v>1866</v>
      </c>
      <c r="W136" s="2" t="s">
        <v>1893</v>
      </c>
      <c r="Z136" s="5" t="s">
        <v>1890</v>
      </c>
      <c r="AH136" s="189"/>
      <c r="AK136" s="169"/>
      <c r="AL136" s="171" t="s">
        <v>1833</v>
      </c>
    </row>
    <row r="137" ht="15.75" customHeight="1">
      <c r="A137" s="5"/>
      <c r="B137" s="5" t="s">
        <v>950</v>
      </c>
      <c r="C137" s="5" t="s">
        <v>1676</v>
      </c>
      <c r="D137" s="5" t="s">
        <v>951</v>
      </c>
      <c r="E137" s="188" t="s">
        <v>459</v>
      </c>
      <c r="F137" s="5"/>
      <c r="G137" s="5" t="s">
        <v>1958</v>
      </c>
      <c r="H137" s="5" t="str">
        <f t="shared" si="1"/>
        <v>Hotel-2021_HCMI Hotel Meetings Footprint Per Square Meter of Meeting Space Occupied Per hour by Metro Area by Hotel Market Segment</v>
      </c>
      <c r="I137" s="5" t="s">
        <v>1959</v>
      </c>
      <c r="J137" s="5" t="str">
        <f t="shared" si="2"/>
        <v>Hotel Meeting Space_Use</v>
      </c>
      <c r="K137" s="5" t="str">
        <f t="shared" si="3"/>
        <v>Hotel-2021_EAT033_Hotel Meeting Space_Use</v>
      </c>
      <c r="L137" s="5" t="s">
        <v>525</v>
      </c>
      <c r="M137" s="5" t="str">
        <f t="shared" si="4"/>
        <v>Hotel-2021_Hotel Meeting Space Use by Metro Area by Hotel Market Segment</v>
      </c>
      <c r="N137" s="7" t="s">
        <v>1946</v>
      </c>
      <c r="O137" s="2" t="s">
        <v>949</v>
      </c>
      <c r="P137" s="5" t="str">
        <f t="shared" si="5"/>
        <v>Hotel Meeting Space Use</v>
      </c>
      <c r="Q137" s="7" t="s">
        <v>1947</v>
      </c>
      <c r="R137" s="5" t="str">
        <f t="shared" si="6"/>
        <v>Meeting Space times Hours Occupied (Hotel Meeting Space Use)</v>
      </c>
      <c r="S137" s="31"/>
      <c r="T137" s="2" t="s">
        <v>1908</v>
      </c>
      <c r="V137" s="190" t="s">
        <v>1866</v>
      </c>
      <c r="W137" s="2" t="s">
        <v>1896</v>
      </c>
      <c r="Z137" s="5" t="s">
        <v>1890</v>
      </c>
      <c r="AH137" s="189"/>
      <c r="AK137" s="169"/>
      <c r="AL137" s="171" t="s">
        <v>1833</v>
      </c>
    </row>
    <row r="138" ht="15.75" customHeight="1">
      <c r="A138" s="5"/>
      <c r="B138" s="5" t="s">
        <v>950</v>
      </c>
      <c r="C138" s="5" t="s">
        <v>1676</v>
      </c>
      <c r="D138" s="5" t="s">
        <v>951</v>
      </c>
      <c r="E138" s="188" t="s">
        <v>459</v>
      </c>
      <c r="F138" s="5"/>
      <c r="G138" s="5" t="s">
        <v>1960</v>
      </c>
      <c r="H138" s="5" t="str">
        <f t="shared" si="1"/>
        <v>Hotel-2021_HCMI Hotel Meetings Footprint Per Square Meter of Meeting Space Occupied Per hour by Metro Area by Hotel Location Type</v>
      </c>
      <c r="I138" s="5" t="s">
        <v>1961</v>
      </c>
      <c r="J138" s="5" t="str">
        <f t="shared" si="2"/>
        <v>Hotel Meeting Space_Use</v>
      </c>
      <c r="K138" s="5" t="str">
        <f t="shared" si="3"/>
        <v>Hotel-2021_EAT034_Hotel Meeting Space_Use</v>
      </c>
      <c r="L138" s="5" t="s">
        <v>527</v>
      </c>
      <c r="M138" s="5" t="str">
        <f t="shared" si="4"/>
        <v>Hotel-2021_Hotel Meeting Space Use by Metro Area by Hotel Location Type</v>
      </c>
      <c r="N138" s="7" t="s">
        <v>1946</v>
      </c>
      <c r="O138" s="2" t="s">
        <v>949</v>
      </c>
      <c r="P138" s="5" t="str">
        <f t="shared" si="5"/>
        <v>Hotel Meeting Space Use</v>
      </c>
      <c r="Q138" s="7" t="s">
        <v>1947</v>
      </c>
      <c r="R138" s="5" t="str">
        <f t="shared" si="6"/>
        <v>Meeting Space times Hours Occupied (Hotel Meeting Space Use)</v>
      </c>
      <c r="S138" s="31"/>
      <c r="T138" s="2" t="s">
        <v>1908</v>
      </c>
      <c r="V138" s="190" t="s">
        <v>1866</v>
      </c>
      <c r="W138" s="2" t="s">
        <v>1899</v>
      </c>
      <c r="Z138" s="5" t="s">
        <v>1890</v>
      </c>
      <c r="AH138" s="189"/>
      <c r="AK138" s="169"/>
      <c r="AL138" s="171" t="s">
        <v>1833</v>
      </c>
    </row>
    <row r="139" ht="15.75" customHeight="1">
      <c r="A139" s="5"/>
      <c r="B139" s="5" t="s">
        <v>950</v>
      </c>
      <c r="C139" s="5" t="s">
        <v>1676</v>
      </c>
      <c r="D139" s="5" t="s">
        <v>951</v>
      </c>
      <c r="E139" s="188" t="s">
        <v>459</v>
      </c>
      <c r="F139" s="5"/>
      <c r="G139" s="5" t="s">
        <v>1962</v>
      </c>
      <c r="H139" s="5" t="str">
        <f t="shared" si="1"/>
        <v>Hotel-2021_HCMI Hotel Meetings Footprint Per Square Meter of Meeting Space Occupied Per hour by Metro Area by Hotel Type of Stay</v>
      </c>
      <c r="I139" s="5" t="s">
        <v>1963</v>
      </c>
      <c r="J139" s="5" t="str">
        <f t="shared" si="2"/>
        <v>Hotel Meeting Space_Use</v>
      </c>
      <c r="K139" s="5" t="str">
        <f t="shared" si="3"/>
        <v>Hotel-2021_EAT035_Hotel Meeting Space_Use</v>
      </c>
      <c r="L139" s="5" t="s">
        <v>529</v>
      </c>
      <c r="M139" s="5" t="str">
        <f t="shared" si="4"/>
        <v>Hotel-2021_Hotel Meeting Space Use by Metro Area by Hotel Type of Stay</v>
      </c>
      <c r="N139" s="7" t="s">
        <v>1946</v>
      </c>
      <c r="O139" s="2" t="s">
        <v>949</v>
      </c>
      <c r="P139" s="5" t="str">
        <f t="shared" si="5"/>
        <v>Hotel Meeting Space Use</v>
      </c>
      <c r="Q139" s="7" t="s">
        <v>1947</v>
      </c>
      <c r="R139" s="5" t="str">
        <f t="shared" si="6"/>
        <v>Meeting Space times Hours Occupied (Hotel Meeting Space Use)</v>
      </c>
      <c r="S139" s="31"/>
      <c r="T139" s="2" t="s">
        <v>1908</v>
      </c>
      <c r="V139" s="190" t="s">
        <v>1866</v>
      </c>
      <c r="W139" s="2" t="s">
        <v>1902</v>
      </c>
      <c r="Z139" s="5" t="s">
        <v>1890</v>
      </c>
      <c r="AH139" s="189"/>
      <c r="AK139" s="169"/>
      <c r="AL139" s="171" t="s">
        <v>1833</v>
      </c>
    </row>
    <row r="140" ht="15.75" customHeight="1">
      <c r="A140" s="5"/>
      <c r="B140" s="5" t="s">
        <v>950</v>
      </c>
      <c r="C140" s="5" t="s">
        <v>1676</v>
      </c>
      <c r="D140" s="5" t="s">
        <v>951</v>
      </c>
      <c r="E140" s="188" t="s">
        <v>459</v>
      </c>
      <c r="F140" s="5"/>
      <c r="G140" s="5" t="s">
        <v>1964</v>
      </c>
      <c r="H140" s="5" t="str">
        <f t="shared" si="1"/>
        <v>Hotel-2021_HCMI Hotel Meetings Footprint Per Square Meter of Meeting Space Occupied Per hour by Metro Area by Hotel Stars</v>
      </c>
      <c r="I140" s="5" t="s">
        <v>1965</v>
      </c>
      <c r="J140" s="5" t="str">
        <f t="shared" si="2"/>
        <v>Hotel Meeting Space_Use</v>
      </c>
      <c r="K140" s="5" t="str">
        <f t="shared" si="3"/>
        <v>Hotel-2021_EAT036_Hotel Meeting Space_Use</v>
      </c>
      <c r="L140" s="5" t="s">
        <v>531</v>
      </c>
      <c r="M140" s="5" t="str">
        <f t="shared" si="4"/>
        <v>Hotel-2021_Hotel Meeting Space Use by Metro Area by Hotel Stars</v>
      </c>
      <c r="N140" s="7" t="s">
        <v>1946</v>
      </c>
      <c r="O140" s="2" t="s">
        <v>949</v>
      </c>
      <c r="P140" s="5" t="str">
        <f t="shared" si="5"/>
        <v>Hotel Meeting Space Use</v>
      </c>
      <c r="Q140" s="7" t="s">
        <v>1947</v>
      </c>
      <c r="R140" s="5" t="str">
        <f t="shared" si="6"/>
        <v>Meeting Space times Hours Occupied (Hotel Meeting Space Use)</v>
      </c>
      <c r="S140" s="31"/>
      <c r="T140" s="2" t="s">
        <v>1908</v>
      </c>
      <c r="V140" s="190" t="s">
        <v>1866</v>
      </c>
      <c r="W140" s="2" t="s">
        <v>1905</v>
      </c>
      <c r="Z140" s="5" t="s">
        <v>1890</v>
      </c>
      <c r="AH140" s="189"/>
      <c r="AK140" s="169"/>
      <c r="AL140" s="171" t="s">
        <v>1833</v>
      </c>
    </row>
    <row r="141" ht="15.75" customHeight="1">
      <c r="A141" s="5"/>
      <c r="B141" s="5" t="s">
        <v>950</v>
      </c>
      <c r="C141" s="5" t="s">
        <v>1676</v>
      </c>
      <c r="D141" s="5" t="s">
        <v>951</v>
      </c>
      <c r="E141" s="188" t="s">
        <v>459</v>
      </c>
      <c r="F141" s="5"/>
      <c r="G141" s="5" t="s">
        <v>1966</v>
      </c>
      <c r="H141" s="5" t="str">
        <f t="shared" si="1"/>
        <v>Hotel-2021_HCMI Hotel Meetings Footprint Per Square Meter of Meeting Space Occupied Per hour by Region</v>
      </c>
      <c r="I141" s="5" t="s">
        <v>1967</v>
      </c>
      <c r="J141" s="5" t="str">
        <f t="shared" si="2"/>
        <v>Hotel Meeting Space_Use</v>
      </c>
      <c r="K141" s="5" t="str">
        <f t="shared" si="3"/>
        <v>Hotel-2021_EAT037_Hotel Meeting Space_Use</v>
      </c>
      <c r="L141" s="5" t="s">
        <v>533</v>
      </c>
      <c r="M141" s="5" t="str">
        <f t="shared" si="4"/>
        <v>Hotel-2021_Hotel Meeting Space Use by Region</v>
      </c>
      <c r="N141" s="7" t="s">
        <v>1946</v>
      </c>
      <c r="O141" s="2" t="s">
        <v>949</v>
      </c>
      <c r="P141" s="5" t="str">
        <f t="shared" si="5"/>
        <v>Hotel Meeting Space Use</v>
      </c>
      <c r="Q141" s="7" t="s">
        <v>1947</v>
      </c>
      <c r="R141" s="5" t="str">
        <f t="shared" si="6"/>
        <v>Meeting Space times Hours Occupied (Hotel Meeting Space Use)</v>
      </c>
      <c r="S141" s="31"/>
      <c r="T141" s="2" t="s">
        <v>1921</v>
      </c>
      <c r="V141" s="190" t="s">
        <v>1866</v>
      </c>
      <c r="W141" s="5" t="s">
        <v>1890</v>
      </c>
      <c r="X141" s="169"/>
      <c r="Y141" s="169"/>
      <c r="Z141" s="5"/>
      <c r="AH141" s="189"/>
      <c r="AK141" s="169"/>
      <c r="AL141" s="171" t="s">
        <v>1833</v>
      </c>
    </row>
    <row r="142" ht="15.75" customHeight="1">
      <c r="A142" s="5"/>
      <c r="B142" s="5" t="s">
        <v>950</v>
      </c>
      <c r="C142" s="5" t="s">
        <v>1676</v>
      </c>
      <c r="D142" s="5" t="s">
        <v>951</v>
      </c>
      <c r="E142" s="188" t="s">
        <v>459</v>
      </c>
      <c r="F142" s="5"/>
      <c r="G142" s="5" t="s">
        <v>1968</v>
      </c>
      <c r="H142" s="5" t="str">
        <f t="shared" si="1"/>
        <v>Hotel-2021_HCMI Hotel Meetings Footprint Per Square Meter of Meeting Space Occupied Per hour by Region by Hotel Service Level</v>
      </c>
      <c r="I142" s="5" t="s">
        <v>1969</v>
      </c>
      <c r="J142" s="5" t="str">
        <f t="shared" si="2"/>
        <v>Hotel Meeting Space_Use</v>
      </c>
      <c r="K142" s="5" t="str">
        <f t="shared" si="3"/>
        <v>Hotel-2021_EAT038_Hotel Meeting Space_Use</v>
      </c>
      <c r="L142" s="5" t="s">
        <v>535</v>
      </c>
      <c r="M142" s="5" t="str">
        <f t="shared" si="4"/>
        <v>Hotel-2021_Hotel Meeting Space Use by Region by Hotel Service Level</v>
      </c>
      <c r="N142" s="7" t="s">
        <v>1946</v>
      </c>
      <c r="O142" s="2" t="s">
        <v>949</v>
      </c>
      <c r="P142" s="5" t="str">
        <f t="shared" si="5"/>
        <v>Hotel Meeting Space Use</v>
      </c>
      <c r="Q142" s="7" t="s">
        <v>1947</v>
      </c>
      <c r="R142" s="5" t="str">
        <f t="shared" si="6"/>
        <v>Meeting Space times Hours Occupied (Hotel Meeting Space Use)</v>
      </c>
      <c r="S142" s="31"/>
      <c r="T142" s="2" t="s">
        <v>1921</v>
      </c>
      <c r="V142" s="190" t="s">
        <v>1866</v>
      </c>
      <c r="W142" s="2" t="s">
        <v>1893</v>
      </c>
      <c r="Z142" s="5" t="s">
        <v>1890</v>
      </c>
      <c r="AH142" s="189"/>
      <c r="AK142" s="169"/>
      <c r="AL142" s="171" t="s">
        <v>1833</v>
      </c>
    </row>
    <row r="143" ht="15.75" customHeight="1">
      <c r="A143" s="5"/>
      <c r="B143" s="5" t="s">
        <v>950</v>
      </c>
      <c r="C143" s="5" t="s">
        <v>1676</v>
      </c>
      <c r="D143" s="5" t="s">
        <v>951</v>
      </c>
      <c r="E143" s="188" t="s">
        <v>459</v>
      </c>
      <c r="F143" s="5"/>
      <c r="G143" s="5" t="s">
        <v>1970</v>
      </c>
      <c r="H143" s="5" t="str">
        <f t="shared" si="1"/>
        <v>Hotel-2021_HCMI Hotel Meetings Footprint Per Square Meter of Meeting Space Occupied Per hour by Region by Hotel Market Segment</v>
      </c>
      <c r="I143" s="5" t="s">
        <v>1971</v>
      </c>
      <c r="J143" s="5" t="str">
        <f t="shared" si="2"/>
        <v>Hotel Meeting Space_Use</v>
      </c>
      <c r="K143" s="5" t="str">
        <f t="shared" si="3"/>
        <v>Hotel-2021_EAT039_Hotel Meeting Space_Use</v>
      </c>
      <c r="L143" s="5" t="s">
        <v>537</v>
      </c>
      <c r="M143" s="5" t="str">
        <f t="shared" si="4"/>
        <v>Hotel-2021_Hotel Meeting Space Use by Region by Hotel Market Segment</v>
      </c>
      <c r="N143" s="7" t="s">
        <v>1946</v>
      </c>
      <c r="O143" s="2" t="s">
        <v>949</v>
      </c>
      <c r="P143" s="5" t="str">
        <f t="shared" si="5"/>
        <v>Hotel Meeting Space Use</v>
      </c>
      <c r="Q143" s="7" t="s">
        <v>1947</v>
      </c>
      <c r="R143" s="5" t="str">
        <f t="shared" si="6"/>
        <v>Meeting Space times Hours Occupied (Hotel Meeting Space Use)</v>
      </c>
      <c r="S143" s="31"/>
      <c r="T143" s="2" t="s">
        <v>1921</v>
      </c>
      <c r="V143" s="190" t="s">
        <v>1866</v>
      </c>
      <c r="W143" s="2" t="s">
        <v>1896</v>
      </c>
      <c r="Z143" s="5" t="s">
        <v>1890</v>
      </c>
      <c r="AH143" s="189"/>
      <c r="AK143" s="169"/>
      <c r="AL143" s="171" t="s">
        <v>1833</v>
      </c>
    </row>
    <row r="144" ht="15.75" customHeight="1">
      <c r="A144" s="5"/>
      <c r="B144" s="5" t="s">
        <v>950</v>
      </c>
      <c r="C144" s="5" t="s">
        <v>1676</v>
      </c>
      <c r="D144" s="5" t="s">
        <v>951</v>
      </c>
      <c r="E144" s="188" t="s">
        <v>459</v>
      </c>
      <c r="F144" s="5"/>
      <c r="G144" s="5" t="s">
        <v>1972</v>
      </c>
      <c r="H144" s="5" t="str">
        <f t="shared" si="1"/>
        <v>Hotel-2021_HCMI Hotel Meetings Footprint Per Square Meter of Meeting Space Occupied Per hour by Region by Hotel Location Type</v>
      </c>
      <c r="I144" s="5" t="s">
        <v>1973</v>
      </c>
      <c r="J144" s="5" t="str">
        <f t="shared" si="2"/>
        <v>Hotel Meeting Space_Use</v>
      </c>
      <c r="K144" s="5" t="str">
        <f t="shared" si="3"/>
        <v>Hotel-2021_EAT040_Hotel Meeting Space_Use</v>
      </c>
      <c r="L144" s="5" t="s">
        <v>539</v>
      </c>
      <c r="M144" s="5" t="str">
        <f t="shared" si="4"/>
        <v>Hotel-2021_Hotel Meeting Space Use by Region by Hotel Location Type</v>
      </c>
      <c r="N144" s="7" t="s">
        <v>1946</v>
      </c>
      <c r="O144" s="2" t="s">
        <v>949</v>
      </c>
      <c r="P144" s="5" t="str">
        <f t="shared" si="5"/>
        <v>Hotel Meeting Space Use</v>
      </c>
      <c r="Q144" s="7" t="s">
        <v>1947</v>
      </c>
      <c r="R144" s="5" t="str">
        <f t="shared" si="6"/>
        <v>Meeting Space times Hours Occupied (Hotel Meeting Space Use)</v>
      </c>
      <c r="S144" s="31"/>
      <c r="T144" s="2" t="s">
        <v>1921</v>
      </c>
      <c r="V144" s="190" t="s">
        <v>1866</v>
      </c>
      <c r="W144" s="2" t="s">
        <v>1899</v>
      </c>
      <c r="Z144" s="5" t="s">
        <v>1890</v>
      </c>
      <c r="AH144" s="189"/>
      <c r="AK144" s="169"/>
      <c r="AL144" s="171" t="s">
        <v>1833</v>
      </c>
    </row>
    <row r="145" ht="15.75" customHeight="1">
      <c r="A145" s="5"/>
      <c r="B145" s="5" t="s">
        <v>950</v>
      </c>
      <c r="C145" s="5" t="s">
        <v>1676</v>
      </c>
      <c r="D145" s="5" t="s">
        <v>951</v>
      </c>
      <c r="E145" s="188" t="s">
        <v>459</v>
      </c>
      <c r="F145" s="5"/>
      <c r="G145" s="5" t="s">
        <v>1974</v>
      </c>
      <c r="H145" s="5" t="str">
        <f t="shared" si="1"/>
        <v>Hotel-2021_HCMI Hotel Meetings Footprint Per Square Meter of Meeting Space Occupied Per hour by Region by Hotel Type of Stay</v>
      </c>
      <c r="I145" s="5" t="s">
        <v>1975</v>
      </c>
      <c r="J145" s="5" t="str">
        <f t="shared" si="2"/>
        <v>Hotel Meeting Space_Use</v>
      </c>
      <c r="K145" s="5" t="str">
        <f t="shared" si="3"/>
        <v>Hotel-2021_EAT041_Hotel Meeting Space_Use</v>
      </c>
      <c r="L145" s="5" t="s">
        <v>541</v>
      </c>
      <c r="M145" s="5" t="str">
        <f t="shared" si="4"/>
        <v>Hotel-2021_Hotel Meeting Space Use by Region by Hotel Type of Stay</v>
      </c>
      <c r="N145" s="7" t="s">
        <v>1946</v>
      </c>
      <c r="O145" s="2" t="s">
        <v>949</v>
      </c>
      <c r="P145" s="5" t="str">
        <f t="shared" si="5"/>
        <v>Hotel Meeting Space Use</v>
      </c>
      <c r="Q145" s="7" t="s">
        <v>1947</v>
      </c>
      <c r="R145" s="5" t="str">
        <f t="shared" si="6"/>
        <v>Meeting Space times Hours Occupied (Hotel Meeting Space Use)</v>
      </c>
      <c r="S145" s="31"/>
      <c r="T145" s="2" t="s">
        <v>1921</v>
      </c>
      <c r="V145" s="190" t="s">
        <v>1866</v>
      </c>
      <c r="W145" s="2" t="s">
        <v>1902</v>
      </c>
      <c r="Z145" s="5" t="s">
        <v>1890</v>
      </c>
      <c r="AH145" s="189"/>
      <c r="AK145" s="169"/>
      <c r="AL145" s="171" t="s">
        <v>1833</v>
      </c>
    </row>
    <row r="146" ht="15.75" customHeight="1">
      <c r="A146" s="5"/>
      <c r="B146" s="5" t="s">
        <v>950</v>
      </c>
      <c r="C146" s="5" t="s">
        <v>1676</v>
      </c>
      <c r="D146" s="5" t="s">
        <v>951</v>
      </c>
      <c r="E146" s="188" t="s">
        <v>459</v>
      </c>
      <c r="F146" s="5"/>
      <c r="G146" s="5" t="s">
        <v>1976</v>
      </c>
      <c r="H146" s="5" t="str">
        <f t="shared" si="1"/>
        <v>Hotel-2021_HCMI Hotel Meetings Footprint Per Square Meter of Meeting Space Occupied Per hour by Region by Hotel Stars</v>
      </c>
      <c r="I146" s="5" t="s">
        <v>1977</v>
      </c>
      <c r="J146" s="5" t="str">
        <f t="shared" si="2"/>
        <v>Hotel Meeting Space_Use</v>
      </c>
      <c r="K146" s="5" t="str">
        <f t="shared" si="3"/>
        <v>Hotel-2021_EAT042_Hotel Meeting Space_Use</v>
      </c>
      <c r="L146" s="5" t="s">
        <v>543</v>
      </c>
      <c r="M146" s="5" t="str">
        <f t="shared" si="4"/>
        <v>Hotel-2021_Hotel Meeting Space Use by Region by Hotel Stars</v>
      </c>
      <c r="N146" s="7" t="s">
        <v>1946</v>
      </c>
      <c r="O146" s="2" t="s">
        <v>949</v>
      </c>
      <c r="P146" s="5" t="str">
        <f t="shared" si="5"/>
        <v>Hotel Meeting Space Use</v>
      </c>
      <c r="Q146" s="7" t="s">
        <v>1947</v>
      </c>
      <c r="R146" s="5" t="str">
        <f t="shared" si="6"/>
        <v>Meeting Space times Hours Occupied (Hotel Meeting Space Use)</v>
      </c>
      <c r="S146" s="31"/>
      <c r="T146" s="2" t="s">
        <v>1921</v>
      </c>
      <c r="V146" s="190" t="s">
        <v>1866</v>
      </c>
      <c r="W146" s="2" t="s">
        <v>1905</v>
      </c>
      <c r="Z146" s="5" t="s">
        <v>1890</v>
      </c>
      <c r="AH146" s="189"/>
      <c r="AK146" s="169"/>
      <c r="AL146" s="171" t="s">
        <v>1833</v>
      </c>
    </row>
    <row r="147" ht="15.75" customHeight="1">
      <c r="A147" s="5"/>
      <c r="B147" s="5" t="s">
        <v>950</v>
      </c>
      <c r="C147" s="5" t="s">
        <v>1676</v>
      </c>
      <c r="D147" s="5" t="s">
        <v>951</v>
      </c>
      <c r="E147" s="188" t="s">
        <v>459</v>
      </c>
      <c r="F147" s="5"/>
      <c r="G147" s="5" t="s">
        <v>1978</v>
      </c>
      <c r="H147" s="5" t="str">
        <f t="shared" si="1"/>
        <v>Hotel-2021_HCMI Hotel Meetings Footprint Per Square Meter of Meeting Space Occupied Per hour by Climate Zone</v>
      </c>
      <c r="I147" s="5" t="s">
        <v>1979</v>
      </c>
      <c r="J147" s="5" t="str">
        <f t="shared" si="2"/>
        <v>Hotel Meeting Space_Use</v>
      </c>
      <c r="K147" s="5" t="str">
        <f t="shared" si="3"/>
        <v>Hotel-2021_EAT043_Hotel Meeting Space_Use</v>
      </c>
      <c r="L147" s="5" t="s">
        <v>545</v>
      </c>
      <c r="M147" s="5" t="str">
        <f t="shared" si="4"/>
        <v>Hotel-2021_Hotel Meeting Space Use by Climate Zone</v>
      </c>
      <c r="N147" s="7" t="s">
        <v>1946</v>
      </c>
      <c r="O147" s="2" t="s">
        <v>949</v>
      </c>
      <c r="P147" s="5" t="str">
        <f t="shared" si="5"/>
        <v>Hotel Meeting Space Use</v>
      </c>
      <c r="Q147" s="7" t="s">
        <v>1947</v>
      </c>
      <c r="R147" s="5" t="str">
        <f t="shared" si="6"/>
        <v>Meeting Space times Hours Occupied (Hotel Meeting Space Use)</v>
      </c>
      <c r="S147" s="31"/>
      <c r="T147" s="2" t="s">
        <v>1934</v>
      </c>
      <c r="W147" s="5" t="s">
        <v>1890</v>
      </c>
      <c r="X147" s="169"/>
      <c r="Y147" s="169"/>
      <c r="Z147" s="5"/>
      <c r="AH147" s="189"/>
      <c r="AK147" s="169"/>
      <c r="AL147" s="171" t="s">
        <v>1833</v>
      </c>
    </row>
    <row r="148" ht="15.75" customHeight="1">
      <c r="A148" s="5"/>
      <c r="B148" s="5" t="s">
        <v>950</v>
      </c>
      <c r="C148" s="5" t="s">
        <v>1676</v>
      </c>
      <c r="D148" s="5" t="s">
        <v>951</v>
      </c>
      <c r="E148" s="188" t="s">
        <v>459</v>
      </c>
      <c r="F148" s="5"/>
      <c r="G148" s="5" t="s">
        <v>1980</v>
      </c>
      <c r="H148" s="5" t="str">
        <f t="shared" si="1"/>
        <v>Hotel-2021_HCMI Hotel Meetings Footprint Per Square Meter of Meeting Space Occupied Per hour by Climate Zone by Hotel Service Level</v>
      </c>
      <c r="I148" s="5" t="s">
        <v>1981</v>
      </c>
      <c r="J148" s="5" t="str">
        <f t="shared" si="2"/>
        <v>Hotel Meeting Space_Use</v>
      </c>
      <c r="K148" s="5" t="str">
        <f t="shared" si="3"/>
        <v>Hotel-2021_EAT044_Hotel Meeting Space_Use</v>
      </c>
      <c r="L148" s="5" t="s">
        <v>547</v>
      </c>
      <c r="M148" s="5" t="str">
        <f t="shared" si="4"/>
        <v>Hotel-2021_Hotel Meeting Space Use by Climate Zone by Hotel Service Level</v>
      </c>
      <c r="N148" s="7" t="s">
        <v>1946</v>
      </c>
      <c r="O148" s="2" t="s">
        <v>949</v>
      </c>
      <c r="P148" s="5" t="str">
        <f t="shared" si="5"/>
        <v>Hotel Meeting Space Use</v>
      </c>
      <c r="Q148" s="7" t="s">
        <v>1947</v>
      </c>
      <c r="R148" s="5" t="str">
        <f t="shared" si="6"/>
        <v>Meeting Space times Hours Occupied (Hotel Meeting Space Use)</v>
      </c>
      <c r="S148" s="31"/>
      <c r="T148" s="2" t="s">
        <v>1934</v>
      </c>
      <c r="W148" s="2" t="s">
        <v>1893</v>
      </c>
      <c r="Z148" s="5" t="s">
        <v>1890</v>
      </c>
      <c r="AH148" s="189"/>
      <c r="AK148" s="169"/>
      <c r="AL148" s="171" t="s">
        <v>1833</v>
      </c>
    </row>
    <row r="149" ht="15.75" customHeight="1">
      <c r="A149" s="5"/>
      <c r="B149" s="5" t="s">
        <v>950</v>
      </c>
      <c r="C149" s="5" t="s">
        <v>1676</v>
      </c>
      <c r="D149" s="5" t="s">
        <v>951</v>
      </c>
      <c r="E149" s="188" t="s">
        <v>459</v>
      </c>
      <c r="F149" s="5"/>
      <c r="G149" s="5" t="s">
        <v>1982</v>
      </c>
      <c r="H149" s="5" t="str">
        <f t="shared" si="1"/>
        <v>Hotel-2021_HCMI Hotel Meetings Footprint Per Square Meter of Meeting Space Occupied Per hour by Climate Zone by Hotel Market Segment</v>
      </c>
      <c r="I149" s="5" t="s">
        <v>1983</v>
      </c>
      <c r="J149" s="5" t="str">
        <f t="shared" si="2"/>
        <v>Hotel Meeting Space_Use</v>
      </c>
      <c r="K149" s="5" t="str">
        <f t="shared" si="3"/>
        <v>Hotel-2021_EAT045_Hotel Meeting Space_Use</v>
      </c>
      <c r="L149" s="5" t="s">
        <v>549</v>
      </c>
      <c r="M149" s="5" t="str">
        <f t="shared" si="4"/>
        <v>Hotel-2021_Hotel Meeting Space Use by Climate Zone by Hotel Market Segment</v>
      </c>
      <c r="N149" s="7" t="s">
        <v>1946</v>
      </c>
      <c r="O149" s="2" t="s">
        <v>949</v>
      </c>
      <c r="P149" s="5" t="str">
        <f t="shared" si="5"/>
        <v>Hotel Meeting Space Use</v>
      </c>
      <c r="Q149" s="7" t="s">
        <v>1947</v>
      </c>
      <c r="R149" s="5" t="str">
        <f t="shared" si="6"/>
        <v>Meeting Space times Hours Occupied (Hotel Meeting Space Use)</v>
      </c>
      <c r="S149" s="31"/>
      <c r="T149" s="2" t="s">
        <v>1934</v>
      </c>
      <c r="W149" s="2" t="s">
        <v>1896</v>
      </c>
      <c r="Z149" s="5" t="s">
        <v>1890</v>
      </c>
      <c r="AH149" s="189"/>
      <c r="AK149" s="169"/>
      <c r="AL149" s="171" t="s">
        <v>1833</v>
      </c>
    </row>
    <row r="150" ht="15.75" customHeight="1">
      <c r="A150" s="5"/>
      <c r="B150" s="5" t="s">
        <v>950</v>
      </c>
      <c r="C150" s="5" t="s">
        <v>1676</v>
      </c>
      <c r="D150" s="5" t="s">
        <v>951</v>
      </c>
      <c r="E150" s="188" t="s">
        <v>459</v>
      </c>
      <c r="F150" s="5"/>
      <c r="G150" s="5" t="s">
        <v>1984</v>
      </c>
      <c r="H150" s="5" t="str">
        <f t="shared" si="1"/>
        <v>Hotel-2021_HCMI Hotel Meetings Footprint Per Square Meter of Meeting Space Occupied Per hour by Climate Zone by Hotel Location Type</v>
      </c>
      <c r="I150" s="5" t="s">
        <v>1985</v>
      </c>
      <c r="J150" s="5" t="str">
        <f t="shared" si="2"/>
        <v>Hotel Meeting Space_Use</v>
      </c>
      <c r="K150" s="5" t="str">
        <f t="shared" si="3"/>
        <v>Hotel-2021_EAT046_Hotel Meeting Space_Use</v>
      </c>
      <c r="L150" s="5" t="s">
        <v>551</v>
      </c>
      <c r="M150" s="5" t="str">
        <f t="shared" si="4"/>
        <v>Hotel-2021_Hotel Meeting Space Use by Climate Zone by Hotel Location Type</v>
      </c>
      <c r="N150" s="7" t="s">
        <v>1946</v>
      </c>
      <c r="O150" s="2" t="s">
        <v>949</v>
      </c>
      <c r="P150" s="5" t="str">
        <f t="shared" si="5"/>
        <v>Hotel Meeting Space Use</v>
      </c>
      <c r="Q150" s="7" t="s">
        <v>1947</v>
      </c>
      <c r="R150" s="5" t="str">
        <f t="shared" si="6"/>
        <v>Meeting Space times Hours Occupied (Hotel Meeting Space Use)</v>
      </c>
      <c r="S150" s="31"/>
      <c r="T150" s="2" t="s">
        <v>1934</v>
      </c>
      <c r="W150" s="2" t="s">
        <v>1899</v>
      </c>
      <c r="Z150" s="5" t="s">
        <v>1890</v>
      </c>
      <c r="AH150" s="189"/>
      <c r="AK150" s="169"/>
      <c r="AL150" s="171" t="s">
        <v>1833</v>
      </c>
    </row>
    <row r="151" ht="15.75" customHeight="1">
      <c r="A151" s="5"/>
      <c r="B151" s="5" t="s">
        <v>950</v>
      </c>
      <c r="C151" s="5" t="s">
        <v>1676</v>
      </c>
      <c r="D151" s="5" t="s">
        <v>951</v>
      </c>
      <c r="E151" s="188" t="s">
        <v>459</v>
      </c>
      <c r="F151" s="5"/>
      <c r="G151" s="5" t="s">
        <v>1986</v>
      </c>
      <c r="H151" s="5" t="str">
        <f t="shared" si="1"/>
        <v>Hotel-2021_HCMI Hotel Meetings Footprint Per Square Meter of Meeting Space Occupied Per hour by Climate Zone by Hotel Type of Stay</v>
      </c>
      <c r="I151" s="5" t="s">
        <v>1987</v>
      </c>
      <c r="J151" s="5" t="str">
        <f t="shared" si="2"/>
        <v>Hotel Meeting Space_Use</v>
      </c>
      <c r="K151" s="5" t="str">
        <f t="shared" si="3"/>
        <v>Hotel-2021_EAT047_Hotel Meeting Space_Use</v>
      </c>
      <c r="L151" s="5" t="s">
        <v>553</v>
      </c>
      <c r="M151" s="5" t="str">
        <f t="shared" si="4"/>
        <v>Hotel-2021_Hotel Meeting Space Use by Climate Zone by Hotel Type of Stay</v>
      </c>
      <c r="N151" s="7" t="s">
        <v>1946</v>
      </c>
      <c r="O151" s="2" t="s">
        <v>949</v>
      </c>
      <c r="P151" s="5" t="str">
        <f t="shared" si="5"/>
        <v>Hotel Meeting Space Use</v>
      </c>
      <c r="Q151" s="7" t="s">
        <v>1947</v>
      </c>
      <c r="R151" s="5" t="str">
        <f t="shared" si="6"/>
        <v>Meeting Space times Hours Occupied (Hotel Meeting Space Use)</v>
      </c>
      <c r="S151" s="31"/>
      <c r="T151" s="2" t="s">
        <v>1934</v>
      </c>
      <c r="W151" s="2" t="s">
        <v>1902</v>
      </c>
      <c r="Z151" s="5" t="s">
        <v>1890</v>
      </c>
      <c r="AH151" s="189"/>
      <c r="AK151" s="169"/>
      <c r="AL151" s="171" t="s">
        <v>1833</v>
      </c>
    </row>
    <row r="152" ht="15.75" customHeight="1">
      <c r="A152" s="5"/>
      <c r="B152" s="5" t="s">
        <v>950</v>
      </c>
      <c r="C152" s="5" t="s">
        <v>1676</v>
      </c>
      <c r="D152" s="5" t="s">
        <v>951</v>
      </c>
      <c r="E152" s="188" t="s">
        <v>459</v>
      </c>
      <c r="F152" s="5"/>
      <c r="G152" s="5" t="s">
        <v>1988</v>
      </c>
      <c r="H152" s="5" t="str">
        <f t="shared" si="1"/>
        <v>Hotel-2021_HCMI Hotel Meetings Footprint Per Square Meter of Meeting Space Occupied Per hour by Climate Zone by Hotel Stars</v>
      </c>
      <c r="I152" s="5" t="s">
        <v>1989</v>
      </c>
      <c r="J152" s="5" t="str">
        <f t="shared" si="2"/>
        <v>Hotel Meeting Space_Use</v>
      </c>
      <c r="K152" s="5" t="str">
        <f t="shared" si="3"/>
        <v>Hotel-2021_EAT048_Hotel Meeting Space_Use</v>
      </c>
      <c r="L152" s="5" t="s">
        <v>555</v>
      </c>
      <c r="M152" s="5" t="str">
        <f t="shared" si="4"/>
        <v>Hotel-2021_Hotel Meeting Space Use by Climate Zone by Hotel Stars</v>
      </c>
      <c r="N152" s="7" t="s">
        <v>1946</v>
      </c>
      <c r="O152" s="2" t="s">
        <v>949</v>
      </c>
      <c r="P152" s="5" t="str">
        <f t="shared" si="5"/>
        <v>Hotel Meeting Space Use</v>
      </c>
      <c r="Q152" s="7" t="s">
        <v>1947</v>
      </c>
      <c r="R152" s="5" t="str">
        <f t="shared" si="6"/>
        <v>Meeting Space times Hours Occupied (Hotel Meeting Space Use)</v>
      </c>
      <c r="S152" s="31"/>
      <c r="T152" s="2" t="s">
        <v>1934</v>
      </c>
      <c r="W152" s="2" t="s">
        <v>1905</v>
      </c>
      <c r="Z152" s="5" t="s">
        <v>1890</v>
      </c>
      <c r="AH152" s="189"/>
      <c r="AK152" s="169"/>
      <c r="AL152" s="171" t="s">
        <v>1833</v>
      </c>
    </row>
    <row r="153" ht="15.75" customHeight="1">
      <c r="A153" s="5"/>
      <c r="B153" s="5" t="s">
        <v>950</v>
      </c>
      <c r="C153" s="5" t="s">
        <v>1676</v>
      </c>
      <c r="D153" s="5" t="s">
        <v>1015</v>
      </c>
      <c r="E153" s="5" t="s">
        <v>556</v>
      </c>
      <c r="F153" s="5" t="s">
        <v>1990</v>
      </c>
      <c r="G153" s="5" t="s">
        <v>1991</v>
      </c>
      <c r="H153" s="5" t="str">
        <f t="shared" si="1"/>
        <v>USEEIO-2020_USEEIO Scope 3 Purchase of Goods</v>
      </c>
      <c r="I153" s="5" t="s">
        <v>1679</v>
      </c>
      <c r="J153" s="5" t="str">
        <f t="shared" si="2"/>
        <v>Goods and Services_Purchase</v>
      </c>
      <c r="K153" s="5" t="str">
        <f t="shared" si="3"/>
        <v>USEEIO-2020_EAT001_Goods and Services_Purchase</v>
      </c>
      <c r="L153" s="5" t="s">
        <v>558</v>
      </c>
      <c r="M153" s="5" t="str">
        <f t="shared" si="4"/>
        <v>USEEIO-2020_Purchase of Goods and Services in the US</v>
      </c>
      <c r="N153" s="5" t="s">
        <v>1333</v>
      </c>
      <c r="O153" s="5" t="s">
        <v>957</v>
      </c>
      <c r="P153" s="5" t="str">
        <f t="shared" si="5"/>
        <v>Goods and Services Purchase</v>
      </c>
      <c r="Q153" s="5" t="s">
        <v>1992</v>
      </c>
      <c r="R153" s="5" t="str">
        <f t="shared" si="6"/>
        <v>Total Price (Goods and Services Purchase)</v>
      </c>
      <c r="S153" s="5" t="s">
        <v>1993</v>
      </c>
      <c r="T153" s="5" t="s">
        <v>1340</v>
      </c>
      <c r="U153" s="5" t="s">
        <v>1341</v>
      </c>
      <c r="V153" s="5" t="s">
        <v>1342</v>
      </c>
      <c r="W153" s="5"/>
      <c r="X153" s="5"/>
      <c r="Y153" s="5"/>
      <c r="Z153" s="5"/>
      <c r="AA153" s="5"/>
      <c r="AB153" s="5"/>
      <c r="AC153" s="182" t="s">
        <v>1994</v>
      </c>
      <c r="AD153" s="182" t="s">
        <v>1995</v>
      </c>
      <c r="AE153" s="5"/>
      <c r="AF153" s="5"/>
      <c r="AG153" s="169"/>
      <c r="AH153" s="170"/>
      <c r="AI153" s="169"/>
      <c r="AJ153" s="169"/>
      <c r="AK153" s="5"/>
      <c r="AL153" s="171" t="s">
        <v>1811</v>
      </c>
    </row>
    <row r="154" ht="15.75" customHeight="1">
      <c r="A154" s="5"/>
      <c r="B154" s="5" t="s">
        <v>950</v>
      </c>
      <c r="C154" s="5" t="s">
        <v>1676</v>
      </c>
      <c r="D154" s="5" t="s">
        <v>1015</v>
      </c>
      <c r="E154" s="169" t="s">
        <v>559</v>
      </c>
      <c r="F154" s="5" t="s">
        <v>1996</v>
      </c>
      <c r="G154" s="5" t="s">
        <v>1997</v>
      </c>
      <c r="H154" s="5" t="str">
        <f t="shared" si="1"/>
        <v>eGRID-2020_eGRID Purchased Electricity by US States_Location Based Method</v>
      </c>
      <c r="I154" s="5" t="s">
        <v>1679</v>
      </c>
      <c r="J154" s="5" t="str">
        <f t="shared" si="2"/>
        <v>Electricity_Purchase and Consumption</v>
      </c>
      <c r="K154" s="5" t="str">
        <f t="shared" si="3"/>
        <v>eGRID-2020_EAT001_Electricity_Purchase and Consumption</v>
      </c>
      <c r="L154" s="5" t="s">
        <v>561</v>
      </c>
      <c r="M154" s="5" t="str">
        <f t="shared" si="4"/>
        <v>eGRID-2020_Electricity Purchased and Consumed grouped by US States</v>
      </c>
      <c r="N154" s="5" t="s">
        <v>133</v>
      </c>
      <c r="O154" s="5" t="s">
        <v>1706</v>
      </c>
      <c r="P154" s="5" t="str">
        <f t="shared" si="5"/>
        <v>Electricity Purchase and Consumption</v>
      </c>
      <c r="Q154" s="5" t="s">
        <v>1108</v>
      </c>
      <c r="R154" s="5" t="str">
        <f t="shared" si="6"/>
        <v>Electricity Quantity (Electricity Purchase and Consumption)</v>
      </c>
      <c r="S154" s="5" t="s">
        <v>1998</v>
      </c>
      <c r="T154" s="5" t="s">
        <v>1999</v>
      </c>
      <c r="U154" s="5" t="s">
        <v>2000</v>
      </c>
      <c r="V154" s="5"/>
      <c r="W154" s="5"/>
      <c r="X154" s="5"/>
      <c r="Y154" s="5"/>
      <c r="Z154" s="5"/>
      <c r="AA154" s="5"/>
      <c r="AB154" s="5"/>
      <c r="AC154" s="5" t="s">
        <v>1116</v>
      </c>
      <c r="AD154" s="5" t="s">
        <v>1117</v>
      </c>
      <c r="AE154" s="5"/>
      <c r="AF154" s="5"/>
      <c r="AG154" s="169"/>
      <c r="AH154" s="170"/>
      <c r="AI154" s="169"/>
      <c r="AJ154" s="169"/>
      <c r="AK154" s="169"/>
      <c r="AL154" s="171" t="s">
        <v>1756</v>
      </c>
    </row>
    <row r="155" ht="15.75" customHeight="1">
      <c r="A155" s="5"/>
      <c r="B155" s="5" t="s">
        <v>950</v>
      </c>
      <c r="C155" s="5" t="s">
        <v>1676</v>
      </c>
      <c r="D155" s="5" t="s">
        <v>1015</v>
      </c>
      <c r="E155" s="169" t="s">
        <v>559</v>
      </c>
      <c r="F155" s="5" t="s">
        <v>1996</v>
      </c>
      <c r="G155" s="5" t="s">
        <v>2001</v>
      </c>
      <c r="H155" s="5" t="str">
        <f t="shared" si="1"/>
        <v>eGRID-2020_eGRID Purchased Electricity by eGRID Subregions_Location Based Method</v>
      </c>
      <c r="I155" s="5" t="s">
        <v>1686</v>
      </c>
      <c r="J155" s="5" t="str">
        <f t="shared" si="2"/>
        <v>Electricity_Purchase and Consumption</v>
      </c>
      <c r="K155" s="5" t="str">
        <f t="shared" si="3"/>
        <v>eGRID-2020_EAT002_Electricity_Purchase and Consumption</v>
      </c>
      <c r="L155" s="5" t="s">
        <v>563</v>
      </c>
      <c r="M155" s="5" t="str">
        <f t="shared" si="4"/>
        <v>eGRID-2020_Electricity Purchased and Consumed grouped by eGRID Subregions</v>
      </c>
      <c r="N155" s="5" t="s">
        <v>133</v>
      </c>
      <c r="O155" s="5" t="s">
        <v>1706</v>
      </c>
      <c r="P155" s="5" t="str">
        <f t="shared" si="5"/>
        <v>Electricity Purchase and Consumption</v>
      </c>
      <c r="Q155" s="5" t="s">
        <v>1108</v>
      </c>
      <c r="R155" s="5" t="str">
        <f t="shared" si="6"/>
        <v>Electricity Quantity (Electricity Purchase and Consumption)</v>
      </c>
      <c r="S155" s="5" t="s">
        <v>2002</v>
      </c>
      <c r="T155" s="2" t="s">
        <v>1708</v>
      </c>
      <c r="U155" s="7" t="s">
        <v>2003</v>
      </c>
      <c r="AC155" s="5" t="s">
        <v>1116</v>
      </c>
      <c r="AD155" s="5" t="s">
        <v>1117</v>
      </c>
      <c r="AH155" s="189"/>
      <c r="AK155" s="169"/>
      <c r="AL155" s="171" t="s">
        <v>1756</v>
      </c>
    </row>
    <row r="156" ht="15.75" customHeight="1">
      <c r="A156" s="183"/>
      <c r="B156" s="183" t="s">
        <v>950</v>
      </c>
      <c r="C156" s="183" t="s">
        <v>1676</v>
      </c>
      <c r="D156" s="183" t="s">
        <v>951</v>
      </c>
      <c r="E156" s="191" t="s">
        <v>559</v>
      </c>
      <c r="F156" s="183" t="s">
        <v>1996</v>
      </c>
      <c r="G156" s="183" t="s">
        <v>2004</v>
      </c>
      <c r="H156" s="5" t="str">
        <f t="shared" si="1"/>
        <v>eGRID-2020_eGRID Electricity Generated by US States by Fuel Types</v>
      </c>
      <c r="I156" s="5" t="s">
        <v>1691</v>
      </c>
      <c r="J156" s="5" t="str">
        <f t="shared" si="2"/>
        <v>Electricity_Generation</v>
      </c>
      <c r="K156" s="5" t="str">
        <f t="shared" si="3"/>
        <v>eGRID-2020_EAT003_Electricity_Generation</v>
      </c>
      <c r="L156" s="183" t="s">
        <v>565</v>
      </c>
      <c r="M156" s="183" t="str">
        <f t="shared" si="4"/>
        <v>eGRID-2020_Electricity Generated by US States by Fuel Types</v>
      </c>
      <c r="N156" s="183" t="s">
        <v>133</v>
      </c>
      <c r="O156" s="183" t="s">
        <v>1238</v>
      </c>
      <c r="P156" s="5" t="str">
        <f t="shared" si="5"/>
        <v>Electricity Generation</v>
      </c>
      <c r="Q156" s="183" t="s">
        <v>1108</v>
      </c>
      <c r="R156" s="5" t="str">
        <f t="shared" si="6"/>
        <v>Electricity Quantity (Electricity Generation)</v>
      </c>
      <c r="S156" s="183" t="s">
        <v>1998</v>
      </c>
      <c r="T156" s="183" t="s">
        <v>1999</v>
      </c>
      <c r="U156" s="183" t="s">
        <v>2000</v>
      </c>
      <c r="V156" s="191"/>
      <c r="W156" s="191"/>
      <c r="X156" s="191"/>
      <c r="Y156" s="191"/>
      <c r="Z156" s="191"/>
      <c r="AA156" s="191"/>
      <c r="AB156" s="191"/>
      <c r="AC156" s="183"/>
      <c r="AD156" s="183"/>
      <c r="AE156" s="191"/>
      <c r="AF156" s="191"/>
      <c r="AG156" s="191"/>
      <c r="AH156" s="192"/>
      <c r="AI156" s="191"/>
      <c r="AJ156" s="191"/>
      <c r="AK156" s="191"/>
      <c r="AL156" s="193"/>
    </row>
    <row r="157" ht="15.75" customHeight="1">
      <c r="A157" s="194"/>
      <c r="B157" s="194" t="s">
        <v>950</v>
      </c>
      <c r="C157" s="194" t="s">
        <v>1676</v>
      </c>
      <c r="D157" s="194" t="s">
        <v>951</v>
      </c>
      <c r="E157" s="195" t="s">
        <v>559</v>
      </c>
      <c r="F157" s="194" t="s">
        <v>1996</v>
      </c>
      <c r="G157" s="194" t="s">
        <v>2005</v>
      </c>
      <c r="H157" s="5" t="str">
        <f t="shared" si="1"/>
        <v>eGRID-2020_eGRID Electricity Generated by eGRID Subregions by Fuel Types</v>
      </c>
      <c r="I157" s="5" t="s">
        <v>1697</v>
      </c>
      <c r="J157" s="5" t="str">
        <f t="shared" si="2"/>
        <v>Electricity_Generation</v>
      </c>
      <c r="K157" s="5" t="str">
        <f t="shared" si="3"/>
        <v>eGRID-2020_EAT004_Electricity_Generation</v>
      </c>
      <c r="L157" s="194" t="s">
        <v>567</v>
      </c>
      <c r="M157" s="194" t="str">
        <f t="shared" si="4"/>
        <v>eGRID-2020_Electricity Generated by eGRID Subregions by Fuel Types</v>
      </c>
      <c r="N157" s="194" t="s">
        <v>133</v>
      </c>
      <c r="O157" s="194" t="s">
        <v>1238</v>
      </c>
      <c r="P157" s="5" t="str">
        <f t="shared" si="5"/>
        <v>Electricity Generation</v>
      </c>
      <c r="Q157" s="194" t="s">
        <v>1108</v>
      </c>
      <c r="R157" s="5" t="str">
        <f t="shared" si="6"/>
        <v>Electricity Quantity (Electricity Generation)</v>
      </c>
      <c r="S157" s="194" t="s">
        <v>2002</v>
      </c>
      <c r="T157" s="194" t="s">
        <v>1999</v>
      </c>
      <c r="U157" s="183" t="s">
        <v>2003</v>
      </c>
      <c r="V157" s="196"/>
      <c r="W157" s="196"/>
      <c r="X157" s="196"/>
      <c r="Y157" s="196"/>
      <c r="Z157" s="196"/>
      <c r="AA157" s="196"/>
      <c r="AB157" s="196"/>
      <c r="AC157" s="194"/>
      <c r="AD157" s="194"/>
      <c r="AE157" s="196"/>
      <c r="AF157" s="196"/>
      <c r="AG157" s="196"/>
      <c r="AH157" s="197"/>
      <c r="AI157" s="196"/>
      <c r="AJ157" s="196"/>
      <c r="AK157" s="196"/>
      <c r="AL157" s="196"/>
    </row>
    <row r="158" ht="15.75" customHeight="1">
      <c r="A158" s="185"/>
      <c r="B158" s="198" t="s">
        <v>950</v>
      </c>
      <c r="C158" s="198" t="s">
        <v>1676</v>
      </c>
      <c r="D158" s="198" t="s">
        <v>951</v>
      </c>
      <c r="E158" s="199" t="s">
        <v>559</v>
      </c>
      <c r="F158" s="198" t="s">
        <v>1996</v>
      </c>
      <c r="G158" s="185" t="s">
        <v>2006</v>
      </c>
      <c r="H158" s="185" t="str">
        <f t="shared" si="1"/>
        <v>eGRID-2020_eGRID Transmission and Distribution Loss of Purchased Electricity (Scope 3)</v>
      </c>
      <c r="I158" s="185" t="s">
        <v>1701</v>
      </c>
      <c r="J158" s="185" t="str">
        <f t="shared" si="2"/>
        <v>Electricity_Purchase and Consumption</v>
      </c>
      <c r="K158" s="185" t="str">
        <f t="shared" si="3"/>
        <v>eGRID-2020_EAT005_Electricity_Purchase and Consumption</v>
      </c>
      <c r="L158" s="185" t="s">
        <v>1785</v>
      </c>
      <c r="M158" s="185" t="str">
        <f t="shared" si="4"/>
        <v>eGRID-2020_Electricity Purchased and Consumed - Used to Estimate T&amp;D Loss</v>
      </c>
      <c r="N158" s="185" t="s">
        <v>133</v>
      </c>
      <c r="O158" s="185" t="s">
        <v>1706</v>
      </c>
      <c r="P158" s="185" t="str">
        <f t="shared" si="5"/>
        <v>Electricity Purchase and Consumption</v>
      </c>
      <c r="Q158" s="185" t="s">
        <v>1108</v>
      </c>
      <c r="R158" s="185" t="str">
        <f t="shared" si="6"/>
        <v>Electricity Quantity (Electricity Purchase and Consumption)</v>
      </c>
      <c r="S158" s="185" t="s">
        <v>2007</v>
      </c>
      <c r="T158" s="185" t="s">
        <v>1999</v>
      </c>
      <c r="U158" s="185"/>
      <c r="V158" s="185"/>
      <c r="W158" s="185"/>
      <c r="X158" s="185"/>
      <c r="Y158" s="185"/>
      <c r="Z158" s="185"/>
      <c r="AA158" s="185"/>
      <c r="AB158" s="185"/>
      <c r="AC158" s="185"/>
      <c r="AD158" s="185"/>
      <c r="AE158" s="185"/>
      <c r="AF158" s="185"/>
      <c r="AG158" s="28"/>
      <c r="AH158" s="186"/>
      <c r="AI158" s="28"/>
      <c r="AJ158" s="28"/>
      <c r="AK158" s="28"/>
      <c r="AL158" s="187"/>
    </row>
    <row r="159" ht="15.75" customHeight="1">
      <c r="A159" s="5"/>
      <c r="B159" s="5" t="s">
        <v>950</v>
      </c>
      <c r="C159" s="5" t="s">
        <v>1676</v>
      </c>
      <c r="D159" s="5" t="s">
        <v>1015</v>
      </c>
      <c r="E159" s="169" t="s">
        <v>568</v>
      </c>
      <c r="F159" s="5" t="s">
        <v>2008</v>
      </c>
      <c r="G159" s="5" t="s">
        <v>1997</v>
      </c>
      <c r="H159" s="5" t="str">
        <f t="shared" si="1"/>
        <v>eGRID-2021_eGRID Purchased Electricity by US States_Location Based Method</v>
      </c>
      <c r="I159" s="5" t="s">
        <v>1679</v>
      </c>
      <c r="J159" s="5" t="str">
        <f t="shared" si="2"/>
        <v>Electricity_Purchase and Consumption</v>
      </c>
      <c r="K159" s="5" t="str">
        <f t="shared" si="3"/>
        <v>eGRID-2021_EAT001_Electricity_Purchase and Consumption</v>
      </c>
      <c r="L159" s="5" t="s">
        <v>561</v>
      </c>
      <c r="M159" s="5" t="str">
        <f t="shared" si="4"/>
        <v>eGRID-2021_Electricity Purchased and Consumed grouped by US States</v>
      </c>
      <c r="N159" s="5" t="s">
        <v>133</v>
      </c>
      <c r="O159" s="5" t="s">
        <v>1706</v>
      </c>
      <c r="P159" s="5" t="str">
        <f t="shared" si="5"/>
        <v>Electricity Purchase and Consumption</v>
      </c>
      <c r="Q159" s="5" t="s">
        <v>1108</v>
      </c>
      <c r="R159" s="5" t="str">
        <f t="shared" si="6"/>
        <v>Electricity Quantity (Electricity Purchase and Consumption)</v>
      </c>
      <c r="S159" s="5" t="s">
        <v>1998</v>
      </c>
      <c r="T159" s="5" t="s">
        <v>1999</v>
      </c>
      <c r="U159" s="5" t="s">
        <v>2009</v>
      </c>
      <c r="V159" s="5"/>
      <c r="W159" s="5"/>
      <c r="X159" s="5"/>
      <c r="Y159" s="5"/>
      <c r="Z159" s="5"/>
      <c r="AA159" s="5"/>
      <c r="AB159" s="5"/>
      <c r="AC159" s="5" t="s">
        <v>1116</v>
      </c>
      <c r="AD159" s="5" t="s">
        <v>1117</v>
      </c>
      <c r="AE159" s="5"/>
      <c r="AF159" s="5"/>
      <c r="AG159" s="169"/>
      <c r="AH159" s="170"/>
      <c r="AI159" s="169"/>
      <c r="AJ159" s="169"/>
      <c r="AK159" s="169"/>
      <c r="AL159" s="171" t="s">
        <v>1756</v>
      </c>
    </row>
    <row r="160" ht="15.75" customHeight="1">
      <c r="A160" s="5"/>
      <c r="B160" s="5" t="s">
        <v>950</v>
      </c>
      <c r="C160" s="5" t="s">
        <v>1676</v>
      </c>
      <c r="D160" s="5" t="s">
        <v>1015</v>
      </c>
      <c r="E160" s="169" t="s">
        <v>568</v>
      </c>
      <c r="F160" s="5" t="s">
        <v>2008</v>
      </c>
      <c r="G160" s="5" t="s">
        <v>2001</v>
      </c>
      <c r="H160" s="5" t="str">
        <f t="shared" si="1"/>
        <v>eGRID-2021_eGRID Purchased Electricity by eGRID Subregions_Location Based Method</v>
      </c>
      <c r="I160" s="5" t="s">
        <v>1686</v>
      </c>
      <c r="J160" s="5" t="str">
        <f t="shared" si="2"/>
        <v>Electricity_Purchase and Consumption</v>
      </c>
      <c r="K160" s="5" t="str">
        <f t="shared" si="3"/>
        <v>eGRID-2021_EAT002_Electricity_Purchase and Consumption</v>
      </c>
      <c r="L160" s="5" t="s">
        <v>563</v>
      </c>
      <c r="M160" s="5" t="str">
        <f t="shared" si="4"/>
        <v>eGRID-2021_Electricity Purchased and Consumed grouped by eGRID Subregions</v>
      </c>
      <c r="N160" s="5" t="s">
        <v>133</v>
      </c>
      <c r="O160" s="5" t="s">
        <v>1706</v>
      </c>
      <c r="P160" s="5" t="str">
        <f t="shared" si="5"/>
        <v>Electricity Purchase and Consumption</v>
      </c>
      <c r="Q160" s="5" t="s">
        <v>1108</v>
      </c>
      <c r="R160" s="5" t="str">
        <f t="shared" si="6"/>
        <v>Electricity Quantity (Electricity Purchase and Consumption)</v>
      </c>
      <c r="S160" s="5" t="s">
        <v>2002</v>
      </c>
      <c r="T160" s="2" t="s">
        <v>1708</v>
      </c>
      <c r="U160" s="7" t="s">
        <v>2010</v>
      </c>
      <c r="AC160" s="5" t="s">
        <v>1116</v>
      </c>
      <c r="AD160" s="5" t="s">
        <v>1117</v>
      </c>
      <c r="AH160" s="189"/>
      <c r="AK160" s="169"/>
      <c r="AL160" s="171" t="s">
        <v>1756</v>
      </c>
    </row>
    <row r="161" ht="15.75" customHeight="1">
      <c r="A161" s="183"/>
      <c r="B161" s="183" t="s">
        <v>950</v>
      </c>
      <c r="C161" s="183" t="s">
        <v>1676</v>
      </c>
      <c r="D161" s="183" t="s">
        <v>951</v>
      </c>
      <c r="E161" s="169" t="s">
        <v>568</v>
      </c>
      <c r="F161" s="5" t="s">
        <v>2008</v>
      </c>
      <c r="G161" s="183" t="s">
        <v>2004</v>
      </c>
      <c r="H161" s="5" t="str">
        <f t="shared" si="1"/>
        <v>eGRID-2021_eGRID Electricity Generated by US States by Fuel Types</v>
      </c>
      <c r="I161" s="5" t="s">
        <v>1691</v>
      </c>
      <c r="J161" s="5" t="str">
        <f t="shared" si="2"/>
        <v>Electricity_Generation</v>
      </c>
      <c r="K161" s="5" t="str">
        <f t="shared" si="3"/>
        <v>eGRID-2021_EAT003_Electricity_Generation</v>
      </c>
      <c r="L161" s="183" t="s">
        <v>565</v>
      </c>
      <c r="M161" s="183" t="str">
        <f t="shared" si="4"/>
        <v>eGRID-2021_Electricity Generated by US States by Fuel Types</v>
      </c>
      <c r="N161" s="183" t="s">
        <v>133</v>
      </c>
      <c r="O161" s="183" t="s">
        <v>1238</v>
      </c>
      <c r="P161" s="5" t="str">
        <f t="shared" si="5"/>
        <v>Electricity Generation</v>
      </c>
      <c r="Q161" s="183" t="s">
        <v>1108</v>
      </c>
      <c r="R161" s="5" t="str">
        <f t="shared" si="6"/>
        <v>Electricity Quantity (Electricity Generation)</v>
      </c>
      <c r="S161" s="183" t="s">
        <v>1998</v>
      </c>
      <c r="T161" s="183" t="s">
        <v>1999</v>
      </c>
      <c r="U161" s="183" t="s">
        <v>2000</v>
      </c>
      <c r="V161" s="191"/>
      <c r="W161" s="191"/>
      <c r="X161" s="191"/>
      <c r="Y161" s="191"/>
      <c r="Z161" s="191"/>
      <c r="AA161" s="191"/>
      <c r="AB161" s="191"/>
      <c r="AC161" s="183"/>
      <c r="AD161" s="183"/>
      <c r="AE161" s="191"/>
      <c r="AF161" s="191"/>
      <c r="AG161" s="191"/>
      <c r="AH161" s="192"/>
      <c r="AI161" s="191"/>
      <c r="AJ161" s="191"/>
      <c r="AK161" s="191"/>
      <c r="AL161" s="193"/>
    </row>
    <row r="162" ht="15.75" customHeight="1">
      <c r="A162" s="194"/>
      <c r="B162" s="194" t="s">
        <v>950</v>
      </c>
      <c r="C162" s="194" t="s">
        <v>1676</v>
      </c>
      <c r="D162" s="194" t="s">
        <v>951</v>
      </c>
      <c r="E162" s="169" t="s">
        <v>568</v>
      </c>
      <c r="F162" s="5" t="s">
        <v>2008</v>
      </c>
      <c r="G162" s="194" t="s">
        <v>2011</v>
      </c>
      <c r="H162" s="5" t="str">
        <f t="shared" si="1"/>
        <v>eGRID-2021_eGRID Electricity Generated byeGRID Subregions by Fuel Types</v>
      </c>
      <c r="I162" s="5" t="s">
        <v>1697</v>
      </c>
      <c r="J162" s="5" t="str">
        <f t="shared" si="2"/>
        <v>Electricity_Generation</v>
      </c>
      <c r="K162" s="5" t="str">
        <f t="shared" si="3"/>
        <v>eGRID-2021_EAT004_Electricity_Generation</v>
      </c>
      <c r="L162" s="194" t="s">
        <v>567</v>
      </c>
      <c r="M162" s="194" t="str">
        <f t="shared" si="4"/>
        <v>eGRID-2021_Electricity Generated by eGRID Subregions by Fuel Types</v>
      </c>
      <c r="N162" s="194" t="s">
        <v>133</v>
      </c>
      <c r="O162" s="194" t="s">
        <v>1238</v>
      </c>
      <c r="P162" s="5" t="str">
        <f t="shared" si="5"/>
        <v>Electricity Generation</v>
      </c>
      <c r="Q162" s="194" t="s">
        <v>1108</v>
      </c>
      <c r="R162" s="5" t="str">
        <f t="shared" si="6"/>
        <v>Electricity Quantity (Electricity Generation)</v>
      </c>
      <c r="S162" s="194" t="s">
        <v>2002</v>
      </c>
      <c r="T162" s="194" t="s">
        <v>1999</v>
      </c>
      <c r="U162" s="183" t="s">
        <v>2003</v>
      </c>
      <c r="V162" s="196"/>
      <c r="W162" s="196"/>
      <c r="X162" s="196"/>
      <c r="Y162" s="196"/>
      <c r="Z162" s="196"/>
      <c r="AA162" s="196"/>
      <c r="AB162" s="196"/>
      <c r="AC162" s="194"/>
      <c r="AD162" s="194"/>
      <c r="AE162" s="196"/>
      <c r="AF162" s="196"/>
      <c r="AG162" s="196"/>
      <c r="AH162" s="197"/>
      <c r="AI162" s="196"/>
      <c r="AJ162" s="196"/>
      <c r="AK162" s="196"/>
      <c r="AL162" s="196"/>
    </row>
    <row r="163" ht="15.75" customHeight="1">
      <c r="A163" s="185"/>
      <c r="B163" s="198" t="s">
        <v>950</v>
      </c>
      <c r="C163" s="198" t="s">
        <v>1676</v>
      </c>
      <c r="D163" s="198" t="s">
        <v>951</v>
      </c>
      <c r="E163" s="199" t="s">
        <v>568</v>
      </c>
      <c r="F163" s="198" t="s">
        <v>2008</v>
      </c>
      <c r="G163" s="185" t="s">
        <v>2006</v>
      </c>
      <c r="H163" s="185" t="str">
        <f t="shared" si="1"/>
        <v>eGRID-2021_eGRID Transmission and Distribution Loss of Purchased Electricity (Scope 3)</v>
      </c>
      <c r="I163" s="185" t="s">
        <v>1701</v>
      </c>
      <c r="J163" s="185" t="str">
        <f t="shared" si="2"/>
        <v>Electricity_Purchase and Consumption</v>
      </c>
      <c r="K163" s="185" t="str">
        <f t="shared" si="3"/>
        <v>eGRID-2021_EAT005_Electricity_Purchase and Consumption</v>
      </c>
      <c r="L163" s="185" t="s">
        <v>1785</v>
      </c>
      <c r="M163" s="185" t="str">
        <f t="shared" si="4"/>
        <v>eGRID-2021_Electricity Purchased and Consumed - Used to Estimate T&amp;D Loss</v>
      </c>
      <c r="N163" s="185" t="s">
        <v>133</v>
      </c>
      <c r="O163" s="185" t="s">
        <v>1706</v>
      </c>
      <c r="P163" s="185" t="str">
        <f t="shared" si="5"/>
        <v>Electricity Purchase and Consumption</v>
      </c>
      <c r="Q163" s="185" t="s">
        <v>1108</v>
      </c>
      <c r="R163" s="185" t="str">
        <f t="shared" si="6"/>
        <v>Electricity Quantity (Electricity Purchase and Consumption)</v>
      </c>
      <c r="S163" s="185" t="s">
        <v>2007</v>
      </c>
      <c r="T163" s="185" t="s">
        <v>1999</v>
      </c>
      <c r="U163" s="185"/>
      <c r="V163" s="185"/>
      <c r="W163" s="185"/>
      <c r="X163" s="185"/>
      <c r="Y163" s="185"/>
      <c r="Z163" s="185"/>
      <c r="AA163" s="185"/>
      <c r="AB163" s="185"/>
      <c r="AC163" s="185"/>
      <c r="AD163" s="185"/>
      <c r="AE163" s="185"/>
      <c r="AF163" s="185"/>
      <c r="AG163" s="28"/>
      <c r="AH163" s="186"/>
      <c r="AI163" s="28"/>
      <c r="AJ163" s="28"/>
      <c r="AK163" s="28"/>
      <c r="AL163" s="187"/>
    </row>
    <row r="164" ht="15.75" customHeight="1">
      <c r="A164" s="5"/>
      <c r="B164" s="5" t="s">
        <v>950</v>
      </c>
      <c r="C164" s="5" t="s">
        <v>1676</v>
      </c>
      <c r="D164" s="5" t="s">
        <v>1015</v>
      </c>
      <c r="E164" s="169" t="s">
        <v>573</v>
      </c>
      <c r="F164" s="5" t="s">
        <v>2012</v>
      </c>
      <c r="G164" s="5" t="s">
        <v>2013</v>
      </c>
      <c r="H164" s="5" t="str">
        <f t="shared" si="1"/>
        <v>IEA-2021_IEA Purchased Electricity by World Countries and Regions_All Fuel Types</v>
      </c>
      <c r="I164" s="5" t="s">
        <v>1679</v>
      </c>
      <c r="J164" s="5" t="str">
        <f t="shared" si="2"/>
        <v>Electricity_Purchase and Consumption</v>
      </c>
      <c r="K164" s="5" t="str">
        <f t="shared" si="3"/>
        <v>IEA-2021_EAT001_Electricity_Purchase and Consumption</v>
      </c>
      <c r="L164" s="5" t="s">
        <v>575</v>
      </c>
      <c r="M164" s="5" t="str">
        <f t="shared" si="4"/>
        <v>IEA-2021_Electricity Purchased and Consumed grouped by World Countries and Regions_All Fuel Types</v>
      </c>
      <c r="N164" s="5" t="s">
        <v>133</v>
      </c>
      <c r="O164" s="5" t="s">
        <v>1706</v>
      </c>
      <c r="P164" s="5" t="str">
        <f t="shared" si="5"/>
        <v>Electricity Purchase and Consumption</v>
      </c>
      <c r="Q164" s="5" t="s">
        <v>1108</v>
      </c>
      <c r="R164" s="5" t="str">
        <f t="shared" si="6"/>
        <v>Electricity Quantity (Electricity Purchase and Consumption)</v>
      </c>
      <c r="S164" s="5" t="s">
        <v>2014</v>
      </c>
      <c r="T164" s="2" t="s">
        <v>2015</v>
      </c>
      <c r="U164" s="7" t="s">
        <v>2016</v>
      </c>
      <c r="V164" s="5" t="s">
        <v>2017</v>
      </c>
      <c r="X164" s="7"/>
      <c r="AC164" s="5" t="s">
        <v>1116</v>
      </c>
      <c r="AD164" s="5" t="s">
        <v>1117</v>
      </c>
      <c r="AH164" s="189"/>
      <c r="AK164" s="5"/>
      <c r="AL164" s="171" t="s">
        <v>1756</v>
      </c>
    </row>
    <row r="165" ht="15.75" customHeight="1">
      <c r="A165" s="5"/>
      <c r="B165" s="5" t="s">
        <v>950</v>
      </c>
      <c r="C165" s="5" t="s">
        <v>1676</v>
      </c>
      <c r="D165" s="5" t="s">
        <v>1015</v>
      </c>
      <c r="E165" s="169" t="s">
        <v>573</v>
      </c>
      <c r="F165" s="5" t="s">
        <v>2012</v>
      </c>
      <c r="G165" s="5" t="s">
        <v>2018</v>
      </c>
      <c r="H165" s="5" t="str">
        <f t="shared" si="1"/>
        <v>IEA-2021_IEA Electricity Lost in Transmission and Distribution</v>
      </c>
      <c r="I165" s="5" t="s">
        <v>1686</v>
      </c>
      <c r="J165" s="5" t="str">
        <f t="shared" si="2"/>
        <v>Electricity_Purchase and Consumption</v>
      </c>
      <c r="K165" s="5" t="str">
        <f t="shared" si="3"/>
        <v>IEA-2021_EAT002_Electricity_Purchase and Consumption</v>
      </c>
      <c r="L165" s="200" t="s">
        <v>1785</v>
      </c>
      <c r="M165" s="5" t="str">
        <f t="shared" si="4"/>
        <v>IEA-2021_Electricity Purchased and Consumed - Used to Estimate T&amp;D Loss</v>
      </c>
      <c r="N165" s="5" t="s">
        <v>133</v>
      </c>
      <c r="O165" s="5" t="s">
        <v>1706</v>
      </c>
      <c r="P165" s="5" t="str">
        <f t="shared" si="5"/>
        <v>Electricity Purchase and Consumption</v>
      </c>
      <c r="Q165" s="5" t="s">
        <v>1108</v>
      </c>
      <c r="R165" s="5" t="str">
        <f t="shared" si="6"/>
        <v>Electricity Quantity (Electricity Purchase and Consumption)</v>
      </c>
      <c r="S165" s="5" t="s">
        <v>2019</v>
      </c>
      <c r="T165" s="2" t="s">
        <v>2015</v>
      </c>
      <c r="U165" s="7" t="s">
        <v>2016</v>
      </c>
      <c r="V165" s="5" t="s">
        <v>2020</v>
      </c>
      <c r="AC165" s="5" t="s">
        <v>1116</v>
      </c>
      <c r="AD165" s="5" t="s">
        <v>1117</v>
      </c>
      <c r="AH165" s="189"/>
      <c r="AK165" s="5"/>
      <c r="AL165" s="171" t="s">
        <v>1783</v>
      </c>
    </row>
    <row r="166" ht="15.75" customHeight="1">
      <c r="A166" s="5"/>
      <c r="B166" s="5" t="s">
        <v>950</v>
      </c>
      <c r="C166" s="5" t="s">
        <v>1676</v>
      </c>
      <c r="D166" s="5" t="s">
        <v>1015</v>
      </c>
      <c r="E166" s="169" t="s">
        <v>573</v>
      </c>
      <c r="F166" s="5" t="s">
        <v>2012</v>
      </c>
      <c r="G166" s="5" t="s">
        <v>2021</v>
      </c>
      <c r="H166" s="5" t="str">
        <f t="shared" si="1"/>
        <v>IEA-2021_IEA Electricity Generation by World Countries and Regions by Fuel Types</v>
      </c>
      <c r="I166" s="5" t="s">
        <v>1691</v>
      </c>
      <c r="J166" s="5" t="str">
        <f t="shared" si="2"/>
        <v>Electricity_Generation</v>
      </c>
      <c r="K166" s="5" t="str">
        <f t="shared" si="3"/>
        <v>IEA-2021_EAT003_Electricity_Generation</v>
      </c>
      <c r="L166" s="5" t="s">
        <v>578</v>
      </c>
      <c r="M166" s="5" t="str">
        <f t="shared" si="4"/>
        <v>IEA-2021_Electricity Generated grouped by World Countries and Regions by Fuel Types</v>
      </c>
      <c r="N166" s="5" t="s">
        <v>133</v>
      </c>
      <c r="O166" s="5" t="s">
        <v>1238</v>
      </c>
      <c r="P166" s="5" t="str">
        <f t="shared" si="5"/>
        <v>Electricity Generation</v>
      </c>
      <c r="Q166" s="5" t="s">
        <v>1108</v>
      </c>
      <c r="R166" s="5" t="str">
        <f t="shared" si="6"/>
        <v>Electricity Quantity (Electricity Generation)</v>
      </c>
      <c r="S166" s="5" t="s">
        <v>2022</v>
      </c>
      <c r="T166" s="169" t="s">
        <v>2015</v>
      </c>
      <c r="U166" s="5" t="s">
        <v>2016</v>
      </c>
      <c r="V166" s="5" t="s">
        <v>2023</v>
      </c>
      <c r="W166" s="169" t="s">
        <v>962</v>
      </c>
      <c r="X166" s="5" t="s">
        <v>2024</v>
      </c>
      <c r="Y166" s="169"/>
      <c r="Z166" s="169"/>
      <c r="AA166" s="169"/>
      <c r="AB166" s="169"/>
      <c r="AC166" s="5" t="s">
        <v>1116</v>
      </c>
      <c r="AD166" s="5" t="s">
        <v>2025</v>
      </c>
      <c r="AE166" s="169"/>
      <c r="AF166" s="169"/>
      <c r="AG166" s="169"/>
      <c r="AH166" s="170"/>
      <c r="AI166" s="169"/>
      <c r="AJ166" s="169"/>
      <c r="AK166" s="5"/>
      <c r="AL166" s="171" t="s">
        <v>2026</v>
      </c>
    </row>
    <row r="167" ht="15.75" customHeight="1">
      <c r="A167" s="5"/>
      <c r="B167" s="5" t="s">
        <v>950</v>
      </c>
      <c r="C167" s="5" t="s">
        <v>1676</v>
      </c>
      <c r="D167" s="5" t="s">
        <v>1015</v>
      </c>
      <c r="E167" s="169" t="s">
        <v>573</v>
      </c>
      <c r="F167" s="5" t="s">
        <v>2012</v>
      </c>
      <c r="G167" s="5" t="s">
        <v>2027</v>
      </c>
      <c r="H167" s="5" t="str">
        <f t="shared" si="1"/>
        <v>IEA-2021_IEA Combined Heat and Electricity Generation by World Countries and Regions_All Fuel Types</v>
      </c>
      <c r="I167" s="5" t="s">
        <v>1697</v>
      </c>
      <c r="J167" s="5" t="str">
        <f t="shared" si="2"/>
        <v>Combined Heat and Electricity_Generation</v>
      </c>
      <c r="K167" s="5" t="str">
        <f t="shared" si="3"/>
        <v>IEA-2021_EAT004_Combined Heat and Electricity_Generation</v>
      </c>
      <c r="L167" s="5" t="s">
        <v>580</v>
      </c>
      <c r="M167" s="5" t="str">
        <f t="shared" si="4"/>
        <v>IEA-2021_Combined Heat and Electricity Generated grouped by World Countries and Regions_All Fuel Types</v>
      </c>
      <c r="N167" s="5" t="s">
        <v>2028</v>
      </c>
      <c r="O167" s="5" t="s">
        <v>1238</v>
      </c>
      <c r="P167" s="5" t="str">
        <f t="shared" si="5"/>
        <v>Combined Heat and Electricity Generation</v>
      </c>
      <c r="Q167" s="5" t="s">
        <v>1536</v>
      </c>
      <c r="R167" s="5" t="str">
        <f t="shared" si="6"/>
        <v>Energy Quantity (Combined Heat and Electricity Generation)</v>
      </c>
      <c r="S167" s="5" t="s">
        <v>2029</v>
      </c>
      <c r="T167" s="2" t="s">
        <v>2015</v>
      </c>
      <c r="U167" s="7" t="s">
        <v>2030</v>
      </c>
      <c r="V167" s="5" t="s">
        <v>2031</v>
      </c>
      <c r="AC167" s="5" t="s">
        <v>2032</v>
      </c>
      <c r="AD167" s="5" t="s">
        <v>2025</v>
      </c>
      <c r="AH167" s="189"/>
      <c r="AK167" s="5"/>
      <c r="AL167" s="171" t="s">
        <v>2026</v>
      </c>
    </row>
    <row r="168" ht="15.75" customHeight="1">
      <c r="A168" s="5"/>
      <c r="B168" s="5" t="s">
        <v>950</v>
      </c>
      <c r="C168" s="5" t="s">
        <v>1676</v>
      </c>
      <c r="D168" s="5" t="s">
        <v>1015</v>
      </c>
      <c r="E168" s="2" t="s">
        <v>581</v>
      </c>
      <c r="F168" s="7" t="s">
        <v>2033</v>
      </c>
      <c r="G168" s="7" t="s">
        <v>2034</v>
      </c>
      <c r="H168" s="5" t="str">
        <f t="shared" si="1"/>
        <v>Green-e-2022_Green-e Purchased Electricity Residual Mix by eGRID Subregions_Market Based Method</v>
      </c>
      <c r="I168" s="5" t="s">
        <v>1679</v>
      </c>
      <c r="J168" s="5" t="str">
        <f t="shared" si="2"/>
        <v>Electricity_Purchase and Consumption</v>
      </c>
      <c r="K168" s="5" t="str">
        <f t="shared" si="3"/>
        <v>Green-e-2022_EAT001_Electricity_Purchase and Consumption</v>
      </c>
      <c r="L168" s="7" t="s">
        <v>583</v>
      </c>
      <c r="M168" s="5" t="str">
        <f t="shared" si="4"/>
        <v>Green-e-2022_Electricity Purchased and Consumed Grouped by eGRID Subregions with Residual Mix</v>
      </c>
      <c r="N168" s="5" t="s">
        <v>133</v>
      </c>
      <c r="O168" s="5" t="s">
        <v>1706</v>
      </c>
      <c r="P168" s="5" t="str">
        <f t="shared" si="5"/>
        <v>Electricity Purchase and Consumption</v>
      </c>
      <c r="Q168" s="5" t="s">
        <v>1108</v>
      </c>
      <c r="R168" s="5" t="str">
        <f t="shared" si="6"/>
        <v>Electricity Quantity (Electricity Purchase and Consumption)</v>
      </c>
      <c r="S168" s="169" t="s">
        <v>2035</v>
      </c>
      <c r="T168" s="2" t="s">
        <v>1708</v>
      </c>
      <c r="U168" s="7" t="s">
        <v>2010</v>
      </c>
      <c r="AC168" s="5" t="s">
        <v>1116</v>
      </c>
      <c r="AD168" s="5" t="s">
        <v>1117</v>
      </c>
      <c r="AH168" s="189"/>
      <c r="AK168" s="169"/>
      <c r="AL168" s="171" t="s">
        <v>1756</v>
      </c>
    </row>
    <row r="169" ht="15.75" customHeight="1">
      <c r="A169" s="5"/>
      <c r="B169" s="5" t="s">
        <v>950</v>
      </c>
      <c r="C169" s="5" t="s">
        <v>1676</v>
      </c>
      <c r="D169" s="5" t="s">
        <v>951</v>
      </c>
      <c r="E169" s="169" t="s">
        <v>584</v>
      </c>
      <c r="F169" s="5"/>
      <c r="G169" s="5" t="s">
        <v>2036</v>
      </c>
      <c r="H169" s="5" t="str">
        <f t="shared" si="1"/>
        <v>AIB-2022_European Purchased Electricity Residual Mix by AIB_Market Based Method</v>
      </c>
      <c r="I169" s="5" t="s">
        <v>1679</v>
      </c>
      <c r="J169" s="5" t="str">
        <f t="shared" si="2"/>
        <v>Electricity_Purchase and Consumption</v>
      </c>
      <c r="K169" s="5" t="str">
        <f t="shared" si="3"/>
        <v>AIB-2022_EAT001_Electricity_Purchase and Consumption</v>
      </c>
      <c r="L169" s="5" t="s">
        <v>586</v>
      </c>
      <c r="M169" s="5" t="str">
        <f t="shared" si="4"/>
        <v>AIB-2022_Electricity Purchased and Consumed by European Countries with Residual Mix</v>
      </c>
      <c r="N169" s="5" t="s">
        <v>133</v>
      </c>
      <c r="O169" s="5" t="s">
        <v>1706</v>
      </c>
      <c r="P169" s="5" t="str">
        <f t="shared" si="5"/>
        <v>Electricity Purchase and Consumption</v>
      </c>
      <c r="Q169" s="5" t="s">
        <v>1108</v>
      </c>
      <c r="R169" s="5" t="str">
        <f t="shared" si="6"/>
        <v>Electricity Quantity (Electricity Purchase and Consumption)</v>
      </c>
      <c r="S169" s="169" t="s">
        <v>2037</v>
      </c>
      <c r="T169" s="169" t="s">
        <v>1111</v>
      </c>
      <c r="U169" s="5" t="s">
        <v>2038</v>
      </c>
      <c r="V169" s="169"/>
      <c r="W169" s="169"/>
      <c r="X169" s="169"/>
      <c r="Y169" s="169"/>
      <c r="Z169" s="169"/>
      <c r="AA169" s="169"/>
      <c r="AB169" s="169"/>
      <c r="AC169" s="5" t="s">
        <v>1116</v>
      </c>
      <c r="AD169" s="5" t="s">
        <v>1117</v>
      </c>
      <c r="AE169" s="169"/>
      <c r="AF169" s="169"/>
      <c r="AG169" s="169"/>
      <c r="AH169" s="170"/>
      <c r="AI169" s="169"/>
      <c r="AJ169" s="169"/>
      <c r="AK169" s="5"/>
      <c r="AL169" s="171" t="s">
        <v>1756</v>
      </c>
    </row>
    <row r="170" ht="15.75" customHeight="1">
      <c r="A170" s="5"/>
      <c r="B170" s="5" t="s">
        <v>950</v>
      </c>
      <c r="C170" s="5" t="s">
        <v>1676</v>
      </c>
      <c r="D170" s="5" t="s">
        <v>951</v>
      </c>
      <c r="E170" s="169" t="s">
        <v>584</v>
      </c>
      <c r="F170" s="5"/>
      <c r="G170" s="5" t="s">
        <v>2039</v>
      </c>
      <c r="H170" s="5" t="str">
        <f t="shared" si="1"/>
        <v>AIB-2022_European Purchased Electricity Total Supplier Mix by AIB_Location Based Method</v>
      </c>
      <c r="I170" s="5" t="s">
        <v>1686</v>
      </c>
      <c r="J170" s="5" t="str">
        <f t="shared" si="2"/>
        <v>Electricity_Purchase and Consumption</v>
      </c>
      <c r="K170" s="5" t="str">
        <f t="shared" si="3"/>
        <v>AIB-2022_EAT002_Electricity_Purchase and Consumption</v>
      </c>
      <c r="L170" s="5" t="s">
        <v>588</v>
      </c>
      <c r="M170" s="5" t="str">
        <f t="shared" si="4"/>
        <v>AIB-2022_Electricity Purchased and Consumed by European Countries</v>
      </c>
      <c r="N170" s="5" t="s">
        <v>133</v>
      </c>
      <c r="O170" s="5" t="s">
        <v>1706</v>
      </c>
      <c r="P170" s="5" t="str">
        <f t="shared" si="5"/>
        <v>Electricity Purchase and Consumption</v>
      </c>
      <c r="Q170" s="5" t="s">
        <v>1108</v>
      </c>
      <c r="R170" s="5" t="str">
        <f t="shared" si="6"/>
        <v>Electricity Quantity (Electricity Purchase and Consumption)</v>
      </c>
      <c r="S170" s="169" t="s">
        <v>2040</v>
      </c>
      <c r="T170" s="169" t="s">
        <v>1111</v>
      </c>
      <c r="U170" s="5" t="s">
        <v>2038</v>
      </c>
      <c r="V170" s="169"/>
      <c r="W170" s="169"/>
      <c r="X170" s="169"/>
      <c r="Y170" s="169"/>
      <c r="Z170" s="169"/>
      <c r="AA170" s="169"/>
      <c r="AB170" s="169"/>
      <c r="AC170" s="5" t="s">
        <v>1116</v>
      </c>
      <c r="AD170" s="5" t="s">
        <v>1117</v>
      </c>
      <c r="AE170" s="169"/>
      <c r="AF170" s="169"/>
      <c r="AG170" s="169"/>
      <c r="AH170" s="170"/>
      <c r="AI170" s="169"/>
      <c r="AJ170" s="169"/>
      <c r="AK170" s="5"/>
      <c r="AL170" s="171" t="s">
        <v>1756</v>
      </c>
    </row>
    <row r="171" ht="15.75" customHeight="1">
      <c r="A171" s="5"/>
      <c r="B171" s="5" t="s">
        <v>950</v>
      </c>
      <c r="C171" s="5" t="s">
        <v>1676</v>
      </c>
      <c r="D171" s="5" t="s">
        <v>1015</v>
      </c>
      <c r="E171" s="201" t="s">
        <v>589</v>
      </c>
      <c r="F171" s="5" t="s">
        <v>2041</v>
      </c>
      <c r="G171" s="5" t="s">
        <v>2042</v>
      </c>
      <c r="H171" s="5" t="str">
        <f t="shared" si="1"/>
        <v>Canada_Locomotive-2022_Canadian Rail Freighting Goods by tonne-km</v>
      </c>
      <c r="I171" s="5" t="s">
        <v>1679</v>
      </c>
      <c r="J171" s="5" t="str">
        <f t="shared" si="2"/>
        <v>Goods_Transport</v>
      </c>
      <c r="K171" s="5" t="str">
        <f t="shared" si="3"/>
        <v>Canada_Locomotive-2022_EAT001_Goods_Transport</v>
      </c>
      <c r="L171" s="5" t="s">
        <v>591</v>
      </c>
      <c r="M171" s="5" t="str">
        <f t="shared" si="4"/>
        <v>Canada_Locomotive-2022_Goods Transported in tonne-km by Canadian Rail</v>
      </c>
      <c r="N171" s="5" t="s">
        <v>1175</v>
      </c>
      <c r="O171" s="5" t="s">
        <v>146</v>
      </c>
      <c r="P171" s="5" t="str">
        <f t="shared" si="5"/>
        <v>Goods Transport</v>
      </c>
      <c r="Q171" s="5" t="s">
        <v>1194</v>
      </c>
      <c r="R171" s="5" t="str">
        <f t="shared" si="6"/>
        <v>Weight times Distance (Goods Transport)</v>
      </c>
      <c r="S171" s="31" t="s">
        <v>2043</v>
      </c>
      <c r="T171" s="7" t="s">
        <v>2044</v>
      </c>
      <c r="U171" s="7" t="s">
        <v>2045</v>
      </c>
      <c r="AC171" s="7" t="s">
        <v>2046</v>
      </c>
      <c r="AD171" s="2" t="s">
        <v>2047</v>
      </c>
      <c r="AH171" s="189"/>
      <c r="AK171" s="5"/>
      <c r="AL171" s="171" t="s">
        <v>1853</v>
      </c>
    </row>
    <row r="172" ht="15.75" customHeight="1">
      <c r="A172" s="5"/>
      <c r="B172" s="5" t="s">
        <v>950</v>
      </c>
      <c r="C172" s="5" t="s">
        <v>1676</v>
      </c>
      <c r="D172" s="5" t="s">
        <v>1015</v>
      </c>
      <c r="E172" s="201" t="s">
        <v>589</v>
      </c>
      <c r="F172" s="5" t="s">
        <v>2041</v>
      </c>
      <c r="G172" s="7" t="s">
        <v>2048</v>
      </c>
      <c r="H172" s="5" t="str">
        <f t="shared" si="1"/>
        <v>Canada_Locomotive-2022_Canadian Intercity Rail Passenger Travel</v>
      </c>
      <c r="I172" s="5" t="s">
        <v>1686</v>
      </c>
      <c r="J172" s="5" t="str">
        <f t="shared" si="2"/>
        <v>Passenger_Travel</v>
      </c>
      <c r="K172" s="5" t="str">
        <f t="shared" si="3"/>
        <v>Canada_Locomotive-2022_EAT002_Passenger_Travel</v>
      </c>
      <c r="L172" s="5" t="s">
        <v>593</v>
      </c>
      <c r="M172" s="5" t="str">
        <f t="shared" si="4"/>
        <v>Canada_Locomotive-2022_Passenger-km Travelled on Canadian Intercity Rail</v>
      </c>
      <c r="N172" s="169" t="s">
        <v>2049</v>
      </c>
      <c r="O172" s="169" t="s">
        <v>147</v>
      </c>
      <c r="P172" s="5" t="str">
        <f t="shared" si="5"/>
        <v>Passenger Travel</v>
      </c>
      <c r="Q172" s="5" t="s">
        <v>1733</v>
      </c>
      <c r="R172" s="5" t="str">
        <f t="shared" si="6"/>
        <v>Number of Passenger times Distance (Passenger Travel)</v>
      </c>
      <c r="S172" s="31" t="s">
        <v>2050</v>
      </c>
      <c r="T172" s="7" t="s">
        <v>2044</v>
      </c>
      <c r="U172" s="2" t="s">
        <v>2051</v>
      </c>
      <c r="AC172" s="7" t="s">
        <v>2052</v>
      </c>
      <c r="AD172" s="2" t="s">
        <v>2047</v>
      </c>
      <c r="AH172" s="189"/>
      <c r="AK172" s="169"/>
      <c r="AL172" s="171" t="s">
        <v>1833</v>
      </c>
    </row>
    <row r="173" ht="42.75" customHeight="1">
      <c r="A173" s="5"/>
      <c r="B173" s="5" t="s">
        <v>950</v>
      </c>
      <c r="C173" s="5" t="s">
        <v>1676</v>
      </c>
      <c r="D173" s="5" t="s">
        <v>1015</v>
      </c>
      <c r="E173" s="201" t="s">
        <v>589</v>
      </c>
      <c r="F173" s="5" t="s">
        <v>2041</v>
      </c>
      <c r="G173" s="7" t="s">
        <v>2053</v>
      </c>
      <c r="H173" s="5" t="str">
        <f t="shared" si="1"/>
        <v>Canada_Locomotive-2022_Canadian Commuter Rail Passenger Travel</v>
      </c>
      <c r="I173" s="5" t="s">
        <v>1691</v>
      </c>
      <c r="J173" s="5" t="str">
        <f t="shared" si="2"/>
        <v>Passenger_Travel</v>
      </c>
      <c r="K173" s="5" t="str">
        <f t="shared" si="3"/>
        <v>Canada_Locomotive-2022_EAT003_Passenger_Travel</v>
      </c>
      <c r="L173" s="2" t="s">
        <v>595</v>
      </c>
      <c r="M173" s="5" t="str">
        <f t="shared" si="4"/>
        <v>Canada_Locomotive-2022_Rides on Canadian Commuter Rail</v>
      </c>
      <c r="N173" s="169" t="s">
        <v>2049</v>
      </c>
      <c r="O173" s="169" t="s">
        <v>147</v>
      </c>
      <c r="P173" s="5" t="str">
        <f t="shared" si="5"/>
        <v>Passenger Travel</v>
      </c>
      <c r="Q173" s="7" t="s">
        <v>2054</v>
      </c>
      <c r="R173" s="5" t="str">
        <f t="shared" si="6"/>
        <v>Number of Rides (Passenger Travel)</v>
      </c>
      <c r="S173" s="31" t="s">
        <v>2055</v>
      </c>
      <c r="T173" s="7" t="s">
        <v>2044</v>
      </c>
      <c r="U173" s="2" t="s">
        <v>2056</v>
      </c>
      <c r="AC173" s="7" t="s">
        <v>2052</v>
      </c>
      <c r="AD173" s="2" t="s">
        <v>2047</v>
      </c>
      <c r="AH173" s="189"/>
      <c r="AK173" s="169"/>
      <c r="AL173" s="171" t="s">
        <v>1833</v>
      </c>
    </row>
    <row r="174" ht="70.5" customHeight="1">
      <c r="A174" s="5"/>
      <c r="B174" s="5" t="s">
        <v>950</v>
      </c>
      <c r="C174" s="5" t="s">
        <v>1676</v>
      </c>
      <c r="D174" s="5" t="s">
        <v>951</v>
      </c>
      <c r="E174" s="5" t="s">
        <v>596</v>
      </c>
      <c r="F174" s="5"/>
      <c r="G174" s="5" t="s">
        <v>2057</v>
      </c>
      <c r="H174" s="5" t="str">
        <f t="shared" si="1"/>
        <v>IPCC-2006_Refrigerant Leak from Initial Charging, Operating, or Disposal of Refrigeration and Air Conditioning Systems</v>
      </c>
      <c r="I174" s="5" t="s">
        <v>2058</v>
      </c>
      <c r="J174" s="5" t="str">
        <f t="shared" si="2"/>
        <v>Refrigerant_Leak</v>
      </c>
      <c r="K174" s="5" t="str">
        <f t="shared" si="3"/>
        <v>IPCC-2006_EAT0001_Refrigerant_Leak</v>
      </c>
      <c r="L174" s="5" t="s">
        <v>598</v>
      </c>
      <c r="M174" s="5" t="str">
        <f t="shared" si="4"/>
        <v>IPCC-2006_Refrigerant Leak from Initial Charging; Operating; or Disposal of Refrigeration and Air Conditioning Systems</v>
      </c>
      <c r="N174" s="5" t="s">
        <v>1065</v>
      </c>
      <c r="O174" s="5" t="s">
        <v>1737</v>
      </c>
      <c r="P174" s="5" t="str">
        <f t="shared" si="5"/>
        <v>Refrigerant Leak</v>
      </c>
      <c r="Q174" s="5" t="s">
        <v>1073</v>
      </c>
      <c r="R174" s="5" t="str">
        <f t="shared" si="6"/>
        <v>Refrigerant Quantity (Refrigerant Leak)</v>
      </c>
      <c r="S174" s="5"/>
      <c r="T174" s="5" t="s">
        <v>1076</v>
      </c>
      <c r="U174" s="5" t="s">
        <v>1738</v>
      </c>
      <c r="V174" s="5" t="s">
        <v>144</v>
      </c>
      <c r="W174" s="5"/>
      <c r="X174" s="5"/>
      <c r="Y174" s="5"/>
      <c r="Z174" s="5"/>
      <c r="AA174" s="5"/>
      <c r="AB174" s="5"/>
      <c r="AC174" s="5"/>
      <c r="AD174" s="5"/>
      <c r="AE174" s="5"/>
      <c r="AF174" s="5"/>
      <c r="AG174" s="169"/>
      <c r="AH174" s="170"/>
      <c r="AI174" s="169"/>
      <c r="AJ174" s="169"/>
      <c r="AK174" s="171"/>
      <c r="AL174" s="169"/>
    </row>
    <row r="175" ht="15.75" customHeight="1">
      <c r="A175" s="5"/>
      <c r="B175" s="5"/>
      <c r="C175" s="5"/>
      <c r="D175" s="5"/>
      <c r="E175" s="5"/>
      <c r="F175" s="5"/>
      <c r="G175" s="5"/>
      <c r="H175" s="5"/>
      <c r="I175" s="5"/>
      <c r="J175" s="5"/>
      <c r="K175" s="5"/>
      <c r="L175" s="5"/>
      <c r="M175" s="5"/>
      <c r="N175" s="5"/>
      <c r="O175" s="5"/>
      <c r="P175" s="5"/>
      <c r="Q175" s="5"/>
      <c r="R175" s="5"/>
      <c r="S175" s="169"/>
      <c r="T175" s="5"/>
      <c r="U175" s="5"/>
      <c r="V175" s="5"/>
      <c r="W175" s="5"/>
      <c r="X175" s="169"/>
      <c r="Y175" s="169"/>
      <c r="Z175" s="169"/>
      <c r="AA175" s="169"/>
      <c r="AB175" s="169"/>
      <c r="AC175" s="169"/>
      <c r="AD175" s="169"/>
      <c r="AE175" s="169"/>
      <c r="AF175" s="169"/>
      <c r="AG175" s="169"/>
      <c r="AH175" s="170"/>
      <c r="AI175" s="169"/>
      <c r="AJ175" s="169"/>
      <c r="AK175" s="169"/>
      <c r="AL175" s="169"/>
    </row>
    <row r="176" ht="15.75" customHeight="1">
      <c r="A176" s="5"/>
      <c r="B176" s="5" t="s">
        <v>950</v>
      </c>
      <c r="C176" s="5" t="s">
        <v>1676</v>
      </c>
      <c r="D176" s="5" t="s">
        <v>951</v>
      </c>
      <c r="E176" s="5" t="s">
        <v>2059</v>
      </c>
      <c r="F176" s="5"/>
      <c r="G176" s="5" t="s">
        <v>601</v>
      </c>
      <c r="H176" s="5" t="str">
        <f t="shared" ref="H176:H214" si="7">E176&amp;"_"&amp;G176</f>
        <v>Atomiton_Release of Carbon Dioxide from Liquid Carbon Dioxide Used in Various Processes including Extraction; Cleaning; Welding; Fire Suppresssion and Food Processing/ Preservation/ Chilling</v>
      </c>
      <c r="I176" s="5" t="s">
        <v>1679</v>
      </c>
      <c r="J176" s="5" t="str">
        <f t="shared" ref="J176:J204" si="8">N176&amp;"_"&amp;O176</f>
        <v>Carbon Dioxide_Release</v>
      </c>
      <c r="K176" s="5" t="str">
        <f t="shared" ref="K176:K214" si="9">E176&amp;"_"&amp;I176&amp;"_"&amp;J176</f>
        <v>Atomiton_EAT001_Carbon Dioxide_Release</v>
      </c>
      <c r="L176" s="5" t="s">
        <v>2060</v>
      </c>
      <c r="M176" s="5" t="str">
        <f t="shared" ref="M176:M214" si="10">E176&amp;"_"&amp;L176</f>
        <v>Atomiton_Release of Carbon Dioxide from Liquid Carbon Dioxide Used in Various Processes</v>
      </c>
      <c r="N176" s="5" t="s">
        <v>2061</v>
      </c>
      <c r="O176" s="5" t="s">
        <v>1589</v>
      </c>
      <c r="P176" s="5" t="str">
        <f t="shared" ref="P176:P206" si="11">N176&amp;" "&amp;O176</f>
        <v>Carbon Dioxide Release</v>
      </c>
      <c r="Q176" s="5" t="s">
        <v>2062</v>
      </c>
      <c r="R176" s="5" t="str">
        <f t="shared" ref="R176:R214" si="12">Q176&amp;" ("&amp;P176&amp;")"</f>
        <v>Carbon Dioxide Quantity (Carbon Dioxide Release)</v>
      </c>
      <c r="S176" s="169"/>
      <c r="T176" s="5"/>
      <c r="U176" s="5"/>
      <c r="V176" s="5"/>
      <c r="W176" s="5"/>
      <c r="X176" s="169"/>
      <c r="Y176" s="169"/>
      <c r="Z176" s="169"/>
      <c r="AA176" s="169"/>
      <c r="AB176" s="169"/>
      <c r="AC176" s="169"/>
      <c r="AD176" s="169"/>
      <c r="AE176" s="169"/>
      <c r="AF176" s="169"/>
      <c r="AG176" s="169"/>
      <c r="AH176" s="170"/>
      <c r="AI176" s="169"/>
      <c r="AJ176" s="169"/>
      <c r="AK176" s="169"/>
      <c r="AL176" s="169"/>
    </row>
    <row r="177" ht="15.75" customHeight="1">
      <c r="A177" s="191"/>
      <c r="B177" s="191" t="s">
        <v>950</v>
      </c>
      <c r="C177" s="191" t="s">
        <v>1676</v>
      </c>
      <c r="D177" s="191" t="s">
        <v>951</v>
      </c>
      <c r="E177" s="5" t="s">
        <v>2059</v>
      </c>
      <c r="F177" s="183"/>
      <c r="G177" s="183" t="s">
        <v>2063</v>
      </c>
      <c r="H177" s="5" t="str">
        <f t="shared" si="7"/>
        <v>Atomiton_Indirect Emissions from Utility Water Consumption in the US</v>
      </c>
      <c r="I177" s="5" t="s">
        <v>1686</v>
      </c>
      <c r="J177" s="5" t="str">
        <f t="shared" si="8"/>
        <v>Potable Water_Use</v>
      </c>
      <c r="K177" s="5" t="str">
        <f t="shared" si="9"/>
        <v>Atomiton_EAT002_Potable Water_Use</v>
      </c>
      <c r="L177" s="183" t="s">
        <v>603</v>
      </c>
      <c r="M177" s="183" t="str">
        <f t="shared" si="10"/>
        <v>Atomiton_Consumption of Utility Water in the US</v>
      </c>
      <c r="N177" s="5" t="s">
        <v>1374</v>
      </c>
      <c r="O177" s="5" t="s">
        <v>949</v>
      </c>
      <c r="P177" s="5" t="str">
        <f t="shared" si="11"/>
        <v>Potable Water Use</v>
      </c>
      <c r="Q177" s="5" t="s">
        <v>1378</v>
      </c>
      <c r="R177" s="5" t="str">
        <f t="shared" si="12"/>
        <v>Water Quantity (Potable Water Use)</v>
      </c>
      <c r="S177" s="5" t="s">
        <v>2064</v>
      </c>
      <c r="T177" s="191"/>
      <c r="U177" s="191"/>
      <c r="V177" s="191"/>
      <c r="W177" s="191"/>
      <c r="X177" s="191"/>
      <c r="Y177" s="191"/>
      <c r="Z177" s="191"/>
      <c r="AA177" s="191"/>
      <c r="AB177" s="191"/>
      <c r="AC177" s="191"/>
      <c r="AD177" s="191"/>
      <c r="AE177" s="191"/>
      <c r="AF177" s="191"/>
      <c r="AG177" s="191"/>
      <c r="AH177" s="192"/>
      <c r="AI177" s="191"/>
      <c r="AJ177" s="191"/>
      <c r="AK177" s="191"/>
      <c r="AL177" s="191"/>
    </row>
    <row r="178" ht="15.75" customHeight="1">
      <c r="A178" s="191"/>
      <c r="B178" s="191" t="s">
        <v>950</v>
      </c>
      <c r="C178" s="191" t="s">
        <v>1676</v>
      </c>
      <c r="D178" s="191" t="s">
        <v>951</v>
      </c>
      <c r="E178" s="5" t="s">
        <v>2059</v>
      </c>
      <c r="F178" s="183"/>
      <c r="G178" s="183" t="s">
        <v>2065</v>
      </c>
      <c r="H178" s="5" t="str">
        <f t="shared" si="7"/>
        <v>Atomiton_Indirect Emissions from Wastewater Discharge into Municipal Sewer Systems in the US</v>
      </c>
      <c r="I178" s="5" t="s">
        <v>1691</v>
      </c>
      <c r="J178" s="5" t="str">
        <f t="shared" si="8"/>
        <v>Wastewater_Discharge</v>
      </c>
      <c r="K178" s="5" t="str">
        <f t="shared" si="9"/>
        <v>Atomiton_EAT003_Wastewater_Discharge</v>
      </c>
      <c r="L178" s="183" t="s">
        <v>605</v>
      </c>
      <c r="M178" s="183" t="str">
        <f t="shared" si="10"/>
        <v>Atomiton_Discharge of Wastewater into Municipal Sewer System in the US</v>
      </c>
      <c r="N178" s="5" t="s">
        <v>1414</v>
      </c>
      <c r="O178" s="5" t="s">
        <v>1415</v>
      </c>
      <c r="P178" s="5" t="str">
        <f t="shared" si="11"/>
        <v>Wastewater Discharge</v>
      </c>
      <c r="Q178" s="5" t="s">
        <v>1430</v>
      </c>
      <c r="R178" s="5" t="str">
        <f t="shared" si="12"/>
        <v>Wastewater Quantity (Wastewater Discharge)</v>
      </c>
      <c r="S178" s="5" t="s">
        <v>2064</v>
      </c>
      <c r="T178" s="191"/>
      <c r="U178" s="191"/>
      <c r="V178" s="191"/>
      <c r="W178" s="191"/>
      <c r="X178" s="191"/>
      <c r="Y178" s="191"/>
      <c r="Z178" s="191"/>
      <c r="AA178" s="191"/>
      <c r="AB178" s="191"/>
      <c r="AC178" s="191"/>
      <c r="AD178" s="191"/>
      <c r="AE178" s="191"/>
      <c r="AF178" s="191"/>
      <c r="AG178" s="191"/>
      <c r="AH178" s="192"/>
      <c r="AI178" s="191"/>
      <c r="AJ178" s="191"/>
      <c r="AK178" s="191"/>
      <c r="AL178" s="191"/>
    </row>
    <row r="179" ht="15.75" customHeight="1">
      <c r="A179" s="191"/>
      <c r="B179" s="191" t="s">
        <v>950</v>
      </c>
      <c r="C179" s="191" t="s">
        <v>1676</v>
      </c>
      <c r="D179" s="191" t="s">
        <v>951</v>
      </c>
      <c r="E179" s="5" t="s">
        <v>2059</v>
      </c>
      <c r="F179" s="183"/>
      <c r="G179" s="183" t="s">
        <v>2066</v>
      </c>
      <c r="H179" s="5" t="str">
        <f t="shared" si="7"/>
        <v>Atomiton_Emissions from Chemical Productions</v>
      </c>
      <c r="I179" s="5" t="s">
        <v>1697</v>
      </c>
      <c r="J179" s="5" t="str">
        <f t="shared" si="8"/>
        <v>Chemical_Production</v>
      </c>
      <c r="K179" s="5" t="str">
        <f t="shared" si="9"/>
        <v>Atomiton_EAT004_Chemical_Production</v>
      </c>
      <c r="L179" s="191" t="s">
        <v>607</v>
      </c>
      <c r="M179" s="183" t="str">
        <f t="shared" si="10"/>
        <v>Atomiton_Production of Chemicals</v>
      </c>
      <c r="N179" s="5" t="s">
        <v>1358</v>
      </c>
      <c r="O179" s="5" t="s">
        <v>1004</v>
      </c>
      <c r="P179" s="5" t="str">
        <f t="shared" si="11"/>
        <v>Chemical Production</v>
      </c>
      <c r="Q179" s="5" t="s">
        <v>1359</v>
      </c>
      <c r="R179" s="5" t="str">
        <f t="shared" si="12"/>
        <v>Chemical Quantity (Chemical Production)</v>
      </c>
      <c r="S179" s="183" t="s">
        <v>2067</v>
      </c>
      <c r="T179" s="191" t="s">
        <v>1360</v>
      </c>
      <c r="U179" s="191" t="s">
        <v>2068</v>
      </c>
      <c r="V179" s="191"/>
      <c r="W179" s="191"/>
      <c r="X179" s="191"/>
      <c r="Y179" s="191"/>
      <c r="Z179" s="191"/>
      <c r="AA179" s="191"/>
      <c r="AB179" s="191"/>
      <c r="AC179" s="191"/>
      <c r="AD179" s="191"/>
      <c r="AE179" s="191"/>
      <c r="AF179" s="191"/>
      <c r="AG179" s="191"/>
      <c r="AH179" s="192"/>
      <c r="AI179" s="191"/>
      <c r="AJ179" s="191"/>
      <c r="AK179" s="191"/>
      <c r="AL179" s="191"/>
    </row>
    <row r="180" ht="15.75" customHeight="1">
      <c r="A180" s="202"/>
      <c r="B180" s="202" t="s">
        <v>950</v>
      </c>
      <c r="C180" s="202" t="s">
        <v>1676</v>
      </c>
      <c r="D180" s="202" t="s">
        <v>951</v>
      </c>
      <c r="E180" s="203" t="s">
        <v>2059</v>
      </c>
      <c r="F180" s="204"/>
      <c r="G180" s="204" t="s">
        <v>2069</v>
      </c>
      <c r="H180" s="5" t="str">
        <f t="shared" si="7"/>
        <v>Atomiton_Methane Emissions from Industrial Wastewater Treatment based on Volume of Water Treated</v>
      </c>
      <c r="I180" s="203" t="s">
        <v>1701</v>
      </c>
      <c r="J180" s="203" t="str">
        <f t="shared" si="8"/>
        <v>Methane_Recovery</v>
      </c>
      <c r="K180" s="203" t="str">
        <f t="shared" si="9"/>
        <v>Atomiton_EAT005_Methane_Recovery</v>
      </c>
      <c r="L180" s="204" t="s">
        <v>609</v>
      </c>
      <c r="M180" s="204" t="str">
        <f t="shared" si="10"/>
        <v>Atomiton_Methane Recovery from the Process of Wastewater Treatment</v>
      </c>
      <c r="N180" s="203" t="s">
        <v>1519</v>
      </c>
      <c r="O180" s="203" t="s">
        <v>1520</v>
      </c>
      <c r="P180" s="203" t="str">
        <f t="shared" si="11"/>
        <v>Methane Recovery</v>
      </c>
      <c r="Q180" s="203" t="s">
        <v>1521</v>
      </c>
      <c r="R180" s="203" t="str">
        <f t="shared" si="12"/>
        <v>Methane Quantity (Methane Recovery)</v>
      </c>
      <c r="S180" s="204" t="s">
        <v>2070</v>
      </c>
      <c r="T180" s="202"/>
      <c r="U180" s="202"/>
      <c r="V180" s="202"/>
      <c r="W180" s="202"/>
      <c r="X180" s="202"/>
      <c r="Y180" s="202"/>
      <c r="Z180" s="202"/>
      <c r="AA180" s="202"/>
      <c r="AB180" s="202"/>
      <c r="AC180" s="202"/>
      <c r="AD180" s="202"/>
      <c r="AE180" s="202"/>
      <c r="AF180" s="202"/>
      <c r="AG180" s="202"/>
      <c r="AH180" s="205"/>
      <c r="AI180" s="202"/>
      <c r="AJ180" s="202"/>
      <c r="AK180" s="202"/>
      <c r="AL180" s="202"/>
    </row>
    <row r="181" ht="15.75" customHeight="1">
      <c r="A181" s="191"/>
      <c r="B181" s="191" t="s">
        <v>950</v>
      </c>
      <c r="C181" s="191" t="s">
        <v>1676</v>
      </c>
      <c r="D181" s="191" t="s">
        <v>951</v>
      </c>
      <c r="E181" s="5" t="s">
        <v>2059</v>
      </c>
      <c r="F181" s="183"/>
      <c r="G181" s="183" t="s">
        <v>2069</v>
      </c>
      <c r="H181" s="5" t="str">
        <f t="shared" si="7"/>
        <v>Atomiton_Methane Emissions from Industrial Wastewater Treatment based on Volume of Water Treated</v>
      </c>
      <c r="I181" s="5" t="s">
        <v>1705</v>
      </c>
      <c r="J181" s="5" t="str">
        <f t="shared" si="8"/>
        <v>Industrial Wastewater_Treatment</v>
      </c>
      <c r="K181" s="5" t="str">
        <f t="shared" si="9"/>
        <v>Atomiton_EAT006_Industrial Wastewater_Treatment</v>
      </c>
      <c r="L181" s="183" t="s">
        <v>611</v>
      </c>
      <c r="M181" s="183" t="str">
        <f t="shared" si="10"/>
        <v>Atomiton_Industrial Wastewater Treatment</v>
      </c>
      <c r="N181" s="5" t="s">
        <v>1428</v>
      </c>
      <c r="O181" s="5" t="s">
        <v>1429</v>
      </c>
      <c r="P181" s="5" t="str">
        <f t="shared" si="11"/>
        <v>Industrial Wastewater Treatment</v>
      </c>
      <c r="Q181" s="5" t="s">
        <v>1435</v>
      </c>
      <c r="R181" s="5" t="str">
        <f t="shared" si="12"/>
        <v>Influent Quantity (Industrial Wastewater Treatment)</v>
      </c>
      <c r="S181" s="183" t="s">
        <v>2067</v>
      </c>
      <c r="T181" s="191" t="s">
        <v>1436</v>
      </c>
      <c r="U181" s="191"/>
      <c r="V181" s="191"/>
      <c r="W181" s="191" t="s">
        <v>1424</v>
      </c>
      <c r="X181" s="191"/>
      <c r="Y181" s="191"/>
      <c r="Z181" s="191"/>
      <c r="AA181" s="191"/>
      <c r="AB181" s="191"/>
      <c r="AC181" s="191"/>
      <c r="AD181" s="191"/>
      <c r="AE181" s="191"/>
      <c r="AF181" s="191"/>
      <c r="AG181" s="191"/>
      <c r="AH181" s="192"/>
      <c r="AI181" s="191"/>
      <c r="AJ181" s="191"/>
      <c r="AK181" s="191"/>
      <c r="AL181" s="191"/>
    </row>
    <row r="182" ht="15.75" customHeight="1">
      <c r="A182" s="202"/>
      <c r="B182" s="202" t="s">
        <v>950</v>
      </c>
      <c r="C182" s="202" t="s">
        <v>1676</v>
      </c>
      <c r="D182" s="202" t="s">
        <v>951</v>
      </c>
      <c r="E182" s="203" t="s">
        <v>2059</v>
      </c>
      <c r="F182" s="204"/>
      <c r="G182" s="204" t="s">
        <v>2071</v>
      </c>
      <c r="H182" s="5" t="str">
        <f t="shared" si="7"/>
        <v>Atomiton_Methane Emissions from Industrial Wastewater Treatment based on Total COD Removed</v>
      </c>
      <c r="I182" s="203" t="s">
        <v>1701</v>
      </c>
      <c r="J182" s="203" t="str">
        <f t="shared" si="8"/>
        <v>Methane_Recovery</v>
      </c>
      <c r="K182" s="203" t="str">
        <f t="shared" si="9"/>
        <v>Atomiton_EAT005_Methane_Recovery</v>
      </c>
      <c r="L182" s="204" t="s">
        <v>609</v>
      </c>
      <c r="M182" s="204" t="str">
        <f t="shared" si="10"/>
        <v>Atomiton_Methane Recovery from the Process of Wastewater Treatment</v>
      </c>
      <c r="N182" s="203" t="s">
        <v>1519</v>
      </c>
      <c r="O182" s="203" t="s">
        <v>1520</v>
      </c>
      <c r="P182" s="203" t="str">
        <f t="shared" si="11"/>
        <v>Methane Recovery</v>
      </c>
      <c r="Q182" s="203" t="s">
        <v>1521</v>
      </c>
      <c r="R182" s="203" t="str">
        <f t="shared" si="12"/>
        <v>Methane Quantity (Methane Recovery)</v>
      </c>
      <c r="S182" s="204" t="s">
        <v>2070</v>
      </c>
      <c r="T182" s="202"/>
      <c r="U182" s="202"/>
      <c r="V182" s="202"/>
      <c r="W182" s="202"/>
      <c r="X182" s="202"/>
      <c r="Y182" s="202"/>
      <c r="Z182" s="202"/>
      <c r="AA182" s="202"/>
      <c r="AB182" s="202"/>
      <c r="AC182" s="202"/>
      <c r="AD182" s="202"/>
      <c r="AE182" s="202"/>
      <c r="AF182" s="202"/>
      <c r="AG182" s="202"/>
      <c r="AH182" s="205"/>
      <c r="AI182" s="202"/>
      <c r="AJ182" s="202"/>
      <c r="AK182" s="202"/>
      <c r="AL182" s="202"/>
    </row>
    <row r="183" ht="15.75" customHeight="1">
      <c r="A183" s="191"/>
      <c r="B183" s="191" t="s">
        <v>950</v>
      </c>
      <c r="C183" s="191" t="s">
        <v>1676</v>
      </c>
      <c r="D183" s="191" t="s">
        <v>951</v>
      </c>
      <c r="E183" s="5" t="s">
        <v>2059</v>
      </c>
      <c r="F183" s="183"/>
      <c r="G183" s="183" t="s">
        <v>2071</v>
      </c>
      <c r="H183" s="5" t="str">
        <f t="shared" si="7"/>
        <v>Atomiton_Methane Emissions from Industrial Wastewater Treatment based on Total COD Removed</v>
      </c>
      <c r="I183" s="5" t="s">
        <v>1710</v>
      </c>
      <c r="J183" s="5" t="str">
        <f t="shared" si="8"/>
        <v>Industrial Wastewater_Treatment</v>
      </c>
      <c r="K183" s="5" t="str">
        <f t="shared" si="9"/>
        <v>Atomiton_EAT007_Industrial Wastewater_Treatment</v>
      </c>
      <c r="L183" s="183" t="s">
        <v>613</v>
      </c>
      <c r="M183" s="183" t="str">
        <f t="shared" si="10"/>
        <v>Atomiton_Industrial Wastewater Treatment COD Removal</v>
      </c>
      <c r="N183" s="5" t="s">
        <v>1428</v>
      </c>
      <c r="O183" s="5" t="s">
        <v>1429</v>
      </c>
      <c r="P183" s="5" t="str">
        <f t="shared" si="11"/>
        <v>Industrial Wastewater Treatment</v>
      </c>
      <c r="Q183" s="5" t="s">
        <v>1442</v>
      </c>
      <c r="R183" s="5" t="str">
        <f t="shared" si="12"/>
        <v>COD Removed (Industrial Wastewater Treatment)</v>
      </c>
      <c r="S183" s="183" t="s">
        <v>2067</v>
      </c>
      <c r="T183" s="191" t="s">
        <v>1436</v>
      </c>
      <c r="U183" s="191"/>
      <c r="V183" s="191"/>
      <c r="W183" s="191"/>
      <c r="X183" s="191"/>
      <c r="Y183" s="191"/>
      <c r="Z183" s="191"/>
      <c r="AA183" s="191"/>
      <c r="AB183" s="191"/>
      <c r="AC183" s="191"/>
      <c r="AD183" s="191"/>
      <c r="AE183" s="191"/>
      <c r="AF183" s="191"/>
      <c r="AG183" s="191"/>
      <c r="AH183" s="192"/>
      <c r="AI183" s="191"/>
      <c r="AJ183" s="191"/>
      <c r="AK183" s="191"/>
      <c r="AL183" s="191"/>
    </row>
    <row r="184" ht="15.75" customHeight="1">
      <c r="A184" s="202"/>
      <c r="B184" s="202" t="s">
        <v>950</v>
      </c>
      <c r="C184" s="202" t="s">
        <v>1676</v>
      </c>
      <c r="D184" s="202" t="s">
        <v>951</v>
      </c>
      <c r="E184" s="203" t="s">
        <v>2059</v>
      </c>
      <c r="F184" s="204"/>
      <c r="G184" s="204" t="s">
        <v>2072</v>
      </c>
      <c r="H184" s="5" t="str">
        <f t="shared" si="7"/>
        <v>Atomiton_Methane Emissions from Industrial Wastewater ETP with Single Step COD Removal Process</v>
      </c>
      <c r="I184" s="203" t="s">
        <v>1701</v>
      </c>
      <c r="J184" s="203" t="str">
        <f t="shared" si="8"/>
        <v>Methane_Recovery</v>
      </c>
      <c r="K184" s="203" t="str">
        <f t="shared" si="9"/>
        <v>Atomiton_EAT005_Methane_Recovery</v>
      </c>
      <c r="L184" s="204" t="s">
        <v>609</v>
      </c>
      <c r="M184" s="204" t="str">
        <f t="shared" si="10"/>
        <v>Atomiton_Methane Recovery from the Process of Wastewater Treatment</v>
      </c>
      <c r="N184" s="203" t="s">
        <v>1519</v>
      </c>
      <c r="O184" s="203" t="s">
        <v>1520</v>
      </c>
      <c r="P184" s="203" t="str">
        <f t="shared" si="11"/>
        <v>Methane Recovery</v>
      </c>
      <c r="Q184" s="203" t="s">
        <v>1521</v>
      </c>
      <c r="R184" s="203" t="str">
        <f t="shared" si="12"/>
        <v>Methane Quantity (Methane Recovery)</v>
      </c>
      <c r="S184" s="204" t="s">
        <v>2070</v>
      </c>
      <c r="T184" s="202"/>
      <c r="U184" s="202"/>
      <c r="V184" s="202"/>
      <c r="W184" s="202"/>
      <c r="X184" s="202"/>
      <c r="Y184" s="202"/>
      <c r="Z184" s="202"/>
      <c r="AA184" s="202"/>
      <c r="AB184" s="202"/>
      <c r="AC184" s="202"/>
      <c r="AD184" s="202"/>
      <c r="AE184" s="202"/>
      <c r="AF184" s="202"/>
      <c r="AG184" s="202"/>
      <c r="AH184" s="205"/>
      <c r="AI184" s="202"/>
      <c r="AJ184" s="202"/>
      <c r="AK184" s="202"/>
      <c r="AL184" s="202"/>
    </row>
    <row r="185" ht="15.75" customHeight="1">
      <c r="A185" s="3"/>
      <c r="B185" s="3" t="s">
        <v>950</v>
      </c>
      <c r="C185" s="3" t="s">
        <v>1676</v>
      </c>
      <c r="D185" s="3" t="s">
        <v>951</v>
      </c>
      <c r="E185" s="181" t="s">
        <v>2059</v>
      </c>
      <c r="F185" s="181"/>
      <c r="G185" s="183" t="s">
        <v>2072</v>
      </c>
      <c r="H185" s="5" t="str">
        <f t="shared" si="7"/>
        <v>Atomiton_Methane Emissions from Industrial Wastewater ETP with Single Step COD Removal Process</v>
      </c>
      <c r="I185" s="5" t="s">
        <v>1714</v>
      </c>
      <c r="J185" s="5" t="str">
        <f t="shared" si="8"/>
        <v>Industrial Wastewater_ETP</v>
      </c>
      <c r="K185" s="5" t="str">
        <f t="shared" si="9"/>
        <v>Atomiton_EAT008_Industrial Wastewater_ETP</v>
      </c>
      <c r="L185" s="183" t="s">
        <v>615</v>
      </c>
      <c r="M185" s="183" t="str">
        <f t="shared" si="10"/>
        <v>Atomiton_Industrial Wastewater ETP COD Removal</v>
      </c>
      <c r="N185" s="5" t="s">
        <v>1428</v>
      </c>
      <c r="O185" s="5" t="s">
        <v>1451</v>
      </c>
      <c r="P185" s="5" t="str">
        <f t="shared" si="11"/>
        <v>Industrial Wastewater ETP</v>
      </c>
      <c r="Q185" s="5" t="s">
        <v>1442</v>
      </c>
      <c r="R185" s="5" t="str">
        <f t="shared" si="12"/>
        <v>COD Removed (Industrial Wastewater ETP)</v>
      </c>
      <c r="S185" s="183"/>
      <c r="T185" s="191" t="s">
        <v>1436</v>
      </c>
      <c r="U185" s="3"/>
      <c r="V185" s="3"/>
      <c r="W185" s="3"/>
      <c r="X185" s="3"/>
      <c r="Y185" s="3"/>
      <c r="Z185" s="3"/>
      <c r="AA185" s="3"/>
      <c r="AB185" s="3"/>
      <c r="AC185" s="3"/>
      <c r="AD185" s="3"/>
      <c r="AE185" s="3"/>
      <c r="AF185" s="3"/>
      <c r="AG185" s="3"/>
      <c r="AH185" s="206"/>
      <c r="AI185" s="3"/>
      <c r="AJ185" s="3"/>
      <c r="AK185" s="3"/>
      <c r="AL185" s="3"/>
    </row>
    <row r="186" ht="15.75" customHeight="1">
      <c r="A186" s="202"/>
      <c r="B186" s="202" t="s">
        <v>950</v>
      </c>
      <c r="C186" s="202" t="s">
        <v>1676</v>
      </c>
      <c r="D186" s="202" t="s">
        <v>951</v>
      </c>
      <c r="E186" s="203" t="s">
        <v>2059</v>
      </c>
      <c r="F186" s="204"/>
      <c r="G186" s="204" t="s">
        <v>2073</v>
      </c>
      <c r="H186" s="5" t="str">
        <f t="shared" si="7"/>
        <v>Atomiton_Methane Emissions from Industrial Wastewater ETP with 2-Step COD Removal Process</v>
      </c>
      <c r="I186" s="203" t="s">
        <v>1701</v>
      </c>
      <c r="J186" s="203" t="str">
        <f t="shared" si="8"/>
        <v>Methane_Recovery</v>
      </c>
      <c r="K186" s="203" t="str">
        <f t="shared" si="9"/>
        <v>Atomiton_EAT005_Methane_Recovery</v>
      </c>
      <c r="L186" s="204" t="s">
        <v>609</v>
      </c>
      <c r="M186" s="204" t="str">
        <f t="shared" si="10"/>
        <v>Atomiton_Methane Recovery from the Process of Wastewater Treatment</v>
      </c>
      <c r="N186" s="203" t="s">
        <v>1519</v>
      </c>
      <c r="O186" s="203" t="s">
        <v>1520</v>
      </c>
      <c r="P186" s="203" t="str">
        <f t="shared" si="11"/>
        <v>Methane Recovery</v>
      </c>
      <c r="Q186" s="203" t="s">
        <v>1521</v>
      </c>
      <c r="R186" s="203" t="str">
        <f t="shared" si="12"/>
        <v>Methane Quantity (Methane Recovery)</v>
      </c>
      <c r="S186" s="204" t="s">
        <v>2070</v>
      </c>
      <c r="T186" s="202"/>
      <c r="U186" s="202"/>
      <c r="V186" s="202"/>
      <c r="W186" s="202"/>
      <c r="X186" s="202"/>
      <c r="Y186" s="202"/>
      <c r="Z186" s="202"/>
      <c r="AA186" s="202"/>
      <c r="AB186" s="202"/>
      <c r="AC186" s="202"/>
      <c r="AD186" s="202"/>
      <c r="AE186" s="202"/>
      <c r="AF186" s="202"/>
      <c r="AG186" s="202"/>
      <c r="AH186" s="205"/>
      <c r="AI186" s="202"/>
      <c r="AJ186" s="202"/>
      <c r="AK186" s="202"/>
      <c r="AL186" s="202"/>
    </row>
    <row r="187" ht="15.75" customHeight="1">
      <c r="A187" s="191"/>
      <c r="B187" s="191" t="s">
        <v>950</v>
      </c>
      <c r="C187" s="191" t="s">
        <v>1676</v>
      </c>
      <c r="D187" s="191" t="s">
        <v>951</v>
      </c>
      <c r="E187" s="5" t="s">
        <v>2059</v>
      </c>
      <c r="F187" s="183"/>
      <c r="G187" s="183" t="s">
        <v>2073</v>
      </c>
      <c r="H187" s="5" t="str">
        <f t="shared" si="7"/>
        <v>Atomiton_Methane Emissions from Industrial Wastewater ETP with 2-Step COD Removal Process</v>
      </c>
      <c r="I187" s="5" t="s">
        <v>1719</v>
      </c>
      <c r="J187" s="5" t="str">
        <f t="shared" si="8"/>
        <v>Industrial Wastewater_ETP</v>
      </c>
      <c r="K187" s="5" t="str">
        <f t="shared" si="9"/>
        <v>Atomiton_EAT009_Industrial Wastewater_ETP</v>
      </c>
      <c r="L187" s="183" t="s">
        <v>617</v>
      </c>
      <c r="M187" s="183" t="str">
        <f t="shared" si="10"/>
        <v>Atomiton_Industrial Wastewater ETP with Multistep COD Removal Processes - First Step</v>
      </c>
      <c r="N187" s="5" t="s">
        <v>1428</v>
      </c>
      <c r="O187" s="5" t="s">
        <v>1451</v>
      </c>
      <c r="P187" s="5" t="str">
        <f t="shared" si="11"/>
        <v>Industrial Wastewater ETP</v>
      </c>
      <c r="Q187" s="5" t="s">
        <v>1442</v>
      </c>
      <c r="R187" s="5" t="str">
        <f t="shared" si="12"/>
        <v>COD Removed (Industrial Wastewater ETP)</v>
      </c>
      <c r="S187" s="183"/>
      <c r="T187" s="191" t="s">
        <v>1436</v>
      </c>
      <c r="U187" s="191"/>
      <c r="V187" s="191"/>
      <c r="W187" s="191"/>
      <c r="X187" s="191"/>
      <c r="Y187" s="191"/>
      <c r="Z187" s="191"/>
      <c r="AA187" s="191"/>
      <c r="AB187" s="191"/>
      <c r="AC187" s="191"/>
      <c r="AD187" s="191"/>
      <c r="AE187" s="191"/>
      <c r="AF187" s="191"/>
      <c r="AG187" s="191"/>
      <c r="AH187" s="192"/>
      <c r="AI187" s="191"/>
      <c r="AJ187" s="191"/>
      <c r="AK187" s="191"/>
      <c r="AL187" s="191"/>
    </row>
    <row r="188" ht="15.75" customHeight="1">
      <c r="A188" s="191"/>
      <c r="B188" s="191" t="s">
        <v>950</v>
      </c>
      <c r="C188" s="191" t="s">
        <v>1676</v>
      </c>
      <c r="D188" s="191" t="s">
        <v>951</v>
      </c>
      <c r="E188" s="5" t="s">
        <v>2059</v>
      </c>
      <c r="F188" s="183"/>
      <c r="G188" s="183" t="s">
        <v>2073</v>
      </c>
      <c r="H188" s="5" t="str">
        <f t="shared" si="7"/>
        <v>Atomiton_Methane Emissions from Industrial Wastewater ETP with 2-Step COD Removal Process</v>
      </c>
      <c r="I188" s="5" t="s">
        <v>1723</v>
      </c>
      <c r="J188" s="5" t="str">
        <f t="shared" si="8"/>
        <v>Industrial Wastewater_ETP</v>
      </c>
      <c r="K188" s="5" t="str">
        <f t="shared" si="9"/>
        <v>Atomiton_EAT010_Industrial Wastewater_ETP</v>
      </c>
      <c r="L188" s="183" t="s">
        <v>619</v>
      </c>
      <c r="M188" s="183" t="str">
        <f t="shared" si="10"/>
        <v>Atomiton_Industrial Wastewater ETP with Multistep COD Removal Processes - Second Step</v>
      </c>
      <c r="N188" s="5" t="s">
        <v>1428</v>
      </c>
      <c r="O188" s="5" t="s">
        <v>1451</v>
      </c>
      <c r="P188" s="5" t="str">
        <f t="shared" si="11"/>
        <v>Industrial Wastewater ETP</v>
      </c>
      <c r="Q188" s="5" t="s">
        <v>1442</v>
      </c>
      <c r="R188" s="5" t="str">
        <f t="shared" si="12"/>
        <v>COD Removed (Industrial Wastewater ETP)</v>
      </c>
      <c r="S188" s="183"/>
      <c r="T188" s="191" t="s">
        <v>1436</v>
      </c>
      <c r="U188" s="191"/>
      <c r="V188" s="191"/>
      <c r="W188" s="191"/>
      <c r="X188" s="191"/>
      <c r="Y188" s="191"/>
      <c r="Z188" s="191"/>
      <c r="AA188" s="191"/>
      <c r="AB188" s="191"/>
      <c r="AC188" s="191"/>
      <c r="AD188" s="191"/>
      <c r="AE188" s="191"/>
      <c r="AF188" s="191"/>
      <c r="AG188" s="191"/>
      <c r="AH188" s="192"/>
      <c r="AI188" s="191"/>
      <c r="AJ188" s="191"/>
      <c r="AK188" s="191"/>
      <c r="AL188" s="191"/>
    </row>
    <row r="189" ht="15.75" customHeight="1">
      <c r="A189" s="202"/>
      <c r="B189" s="202" t="s">
        <v>950</v>
      </c>
      <c r="C189" s="202" t="s">
        <v>1676</v>
      </c>
      <c r="D189" s="202" t="s">
        <v>951</v>
      </c>
      <c r="E189" s="203" t="s">
        <v>2059</v>
      </c>
      <c r="F189" s="204"/>
      <c r="G189" s="204" t="s">
        <v>2074</v>
      </c>
      <c r="H189" s="5" t="str">
        <f t="shared" si="7"/>
        <v>Atomiton_Methane Emissions from Industrial Wastewater ETP with 3-Step COD Removal Process</v>
      </c>
      <c r="I189" s="203" t="s">
        <v>1701</v>
      </c>
      <c r="J189" s="203" t="str">
        <f t="shared" si="8"/>
        <v>Methane_Recovery</v>
      </c>
      <c r="K189" s="203" t="str">
        <f t="shared" si="9"/>
        <v>Atomiton_EAT005_Methane_Recovery</v>
      </c>
      <c r="L189" s="204" t="s">
        <v>609</v>
      </c>
      <c r="M189" s="204" t="str">
        <f t="shared" si="10"/>
        <v>Atomiton_Methane Recovery from the Process of Wastewater Treatment</v>
      </c>
      <c r="N189" s="203" t="s">
        <v>1519</v>
      </c>
      <c r="O189" s="203" t="s">
        <v>1520</v>
      </c>
      <c r="P189" s="203" t="str">
        <f t="shared" si="11"/>
        <v>Methane Recovery</v>
      </c>
      <c r="Q189" s="203" t="s">
        <v>1521</v>
      </c>
      <c r="R189" s="203" t="str">
        <f t="shared" si="12"/>
        <v>Methane Quantity (Methane Recovery)</v>
      </c>
      <c r="S189" s="204" t="s">
        <v>2070</v>
      </c>
      <c r="T189" s="202"/>
      <c r="U189" s="202"/>
      <c r="V189" s="202"/>
      <c r="W189" s="202"/>
      <c r="X189" s="202"/>
      <c r="Y189" s="202"/>
      <c r="Z189" s="202"/>
      <c r="AA189" s="202"/>
      <c r="AB189" s="202"/>
      <c r="AC189" s="202"/>
      <c r="AD189" s="202"/>
      <c r="AE189" s="202"/>
      <c r="AF189" s="202"/>
      <c r="AG189" s="202"/>
      <c r="AH189" s="205"/>
      <c r="AI189" s="202"/>
      <c r="AJ189" s="202"/>
      <c r="AK189" s="202"/>
      <c r="AL189" s="202"/>
    </row>
    <row r="190" ht="15.75" customHeight="1">
      <c r="A190" s="191"/>
      <c r="B190" s="191" t="s">
        <v>950</v>
      </c>
      <c r="C190" s="191" t="s">
        <v>1676</v>
      </c>
      <c r="D190" s="191" t="s">
        <v>951</v>
      </c>
      <c r="E190" s="5" t="s">
        <v>2059</v>
      </c>
      <c r="F190" s="183"/>
      <c r="G190" s="183" t="s">
        <v>2074</v>
      </c>
      <c r="H190" s="5" t="str">
        <f t="shared" si="7"/>
        <v>Atomiton_Methane Emissions from Industrial Wastewater ETP with 3-Step COD Removal Process</v>
      </c>
      <c r="I190" s="5" t="s">
        <v>1719</v>
      </c>
      <c r="J190" s="5" t="str">
        <f t="shared" si="8"/>
        <v>Industrial Wastewater_ETP</v>
      </c>
      <c r="K190" s="5" t="str">
        <f t="shared" si="9"/>
        <v>Atomiton_EAT009_Industrial Wastewater_ETP</v>
      </c>
      <c r="L190" s="183" t="s">
        <v>617</v>
      </c>
      <c r="M190" s="183" t="str">
        <f t="shared" si="10"/>
        <v>Atomiton_Industrial Wastewater ETP with Multistep COD Removal Processes - First Step</v>
      </c>
      <c r="N190" s="5" t="s">
        <v>1428</v>
      </c>
      <c r="O190" s="5" t="s">
        <v>1451</v>
      </c>
      <c r="P190" s="5" t="str">
        <f t="shared" si="11"/>
        <v>Industrial Wastewater ETP</v>
      </c>
      <c r="Q190" s="5" t="s">
        <v>1442</v>
      </c>
      <c r="R190" s="5" t="str">
        <f t="shared" si="12"/>
        <v>COD Removed (Industrial Wastewater ETP)</v>
      </c>
      <c r="S190" s="183"/>
      <c r="T190" s="191" t="s">
        <v>1436</v>
      </c>
      <c r="U190" s="191"/>
      <c r="V190" s="191"/>
      <c r="W190" s="191"/>
      <c r="X190" s="191"/>
      <c r="Y190" s="191"/>
      <c r="Z190" s="191"/>
      <c r="AA190" s="191"/>
      <c r="AB190" s="191"/>
      <c r="AC190" s="191"/>
      <c r="AD190" s="191"/>
      <c r="AE190" s="191"/>
      <c r="AF190" s="191"/>
      <c r="AG190" s="191"/>
      <c r="AH190" s="192"/>
      <c r="AI190" s="191"/>
      <c r="AJ190" s="191"/>
      <c r="AK190" s="191"/>
      <c r="AL190" s="191"/>
    </row>
    <row r="191" ht="15.75" customHeight="1">
      <c r="A191" s="191"/>
      <c r="B191" s="191" t="s">
        <v>950</v>
      </c>
      <c r="C191" s="191" t="s">
        <v>1676</v>
      </c>
      <c r="D191" s="191" t="s">
        <v>951</v>
      </c>
      <c r="E191" s="5" t="s">
        <v>2059</v>
      </c>
      <c r="F191" s="183"/>
      <c r="G191" s="183" t="s">
        <v>2074</v>
      </c>
      <c r="H191" s="5" t="str">
        <f t="shared" si="7"/>
        <v>Atomiton_Methane Emissions from Industrial Wastewater ETP with 3-Step COD Removal Process</v>
      </c>
      <c r="I191" s="5" t="s">
        <v>1723</v>
      </c>
      <c r="J191" s="5" t="str">
        <f t="shared" si="8"/>
        <v>Industrial Wastewater_ETP</v>
      </c>
      <c r="K191" s="5" t="str">
        <f t="shared" si="9"/>
        <v>Atomiton_EAT010_Industrial Wastewater_ETP</v>
      </c>
      <c r="L191" s="183" t="s">
        <v>619</v>
      </c>
      <c r="M191" s="183" t="str">
        <f t="shared" si="10"/>
        <v>Atomiton_Industrial Wastewater ETP with Multistep COD Removal Processes - Second Step</v>
      </c>
      <c r="N191" s="5" t="s">
        <v>1428</v>
      </c>
      <c r="O191" s="5" t="s">
        <v>1451</v>
      </c>
      <c r="P191" s="5" t="str">
        <f t="shared" si="11"/>
        <v>Industrial Wastewater ETP</v>
      </c>
      <c r="Q191" s="5" t="s">
        <v>1442</v>
      </c>
      <c r="R191" s="5" t="str">
        <f t="shared" si="12"/>
        <v>COD Removed (Industrial Wastewater ETP)</v>
      </c>
      <c r="S191" s="183"/>
      <c r="T191" s="191" t="s">
        <v>1436</v>
      </c>
      <c r="U191" s="191"/>
      <c r="V191" s="191"/>
      <c r="W191" s="191"/>
      <c r="X191" s="191"/>
      <c r="Y191" s="191"/>
      <c r="Z191" s="191"/>
      <c r="AA191" s="191"/>
      <c r="AB191" s="191"/>
      <c r="AC191" s="191"/>
      <c r="AD191" s="191"/>
      <c r="AE191" s="191"/>
      <c r="AF191" s="191"/>
      <c r="AG191" s="191"/>
      <c r="AH191" s="192"/>
      <c r="AI191" s="191"/>
      <c r="AJ191" s="191"/>
      <c r="AK191" s="191"/>
      <c r="AL191" s="191"/>
    </row>
    <row r="192" ht="15.75" customHeight="1">
      <c r="A192" s="191"/>
      <c r="B192" s="191" t="s">
        <v>950</v>
      </c>
      <c r="C192" s="191" t="s">
        <v>1676</v>
      </c>
      <c r="D192" s="191" t="s">
        <v>951</v>
      </c>
      <c r="E192" s="5" t="s">
        <v>2059</v>
      </c>
      <c r="F192" s="183"/>
      <c r="G192" s="183" t="s">
        <v>2074</v>
      </c>
      <c r="H192" s="5" t="str">
        <f t="shared" si="7"/>
        <v>Atomiton_Methane Emissions from Industrial Wastewater ETP with 3-Step COD Removal Process</v>
      </c>
      <c r="I192" s="5" t="s">
        <v>1727</v>
      </c>
      <c r="J192" s="5" t="str">
        <f t="shared" si="8"/>
        <v>Industrial Wastewater_ETP</v>
      </c>
      <c r="K192" s="5" t="str">
        <f t="shared" si="9"/>
        <v>Atomiton_EAT011_Industrial Wastewater_ETP</v>
      </c>
      <c r="L192" s="183" t="s">
        <v>621</v>
      </c>
      <c r="M192" s="183" t="str">
        <f t="shared" si="10"/>
        <v>Atomiton_Industrial Wastewater ETP with Multistep COD Removal Processes - Third Step</v>
      </c>
      <c r="N192" s="5" t="s">
        <v>1428</v>
      </c>
      <c r="O192" s="5" t="s">
        <v>1451</v>
      </c>
      <c r="P192" s="5" t="str">
        <f t="shared" si="11"/>
        <v>Industrial Wastewater ETP</v>
      </c>
      <c r="Q192" s="5" t="s">
        <v>1442</v>
      </c>
      <c r="R192" s="5" t="str">
        <f t="shared" si="12"/>
        <v>COD Removed (Industrial Wastewater ETP)</v>
      </c>
      <c r="S192" s="183"/>
      <c r="T192" s="191" t="s">
        <v>1436</v>
      </c>
      <c r="U192" s="191"/>
      <c r="V192" s="191"/>
      <c r="W192" s="191"/>
      <c r="X192" s="191"/>
      <c r="Y192" s="191"/>
      <c r="Z192" s="191"/>
      <c r="AA192" s="191"/>
      <c r="AB192" s="191"/>
      <c r="AC192" s="191"/>
      <c r="AD192" s="191"/>
      <c r="AE192" s="191"/>
      <c r="AF192" s="191"/>
      <c r="AG192" s="191"/>
      <c r="AH192" s="192"/>
      <c r="AI192" s="191"/>
      <c r="AJ192" s="191"/>
      <c r="AK192" s="191"/>
      <c r="AL192" s="191"/>
    </row>
    <row r="193" ht="15.75" customHeight="1">
      <c r="A193" s="202"/>
      <c r="B193" s="202" t="s">
        <v>950</v>
      </c>
      <c r="C193" s="202" t="s">
        <v>1676</v>
      </c>
      <c r="D193" s="202" t="s">
        <v>951</v>
      </c>
      <c r="E193" s="203" t="s">
        <v>2059</v>
      </c>
      <c r="F193" s="204"/>
      <c r="G193" s="204" t="s">
        <v>2075</v>
      </c>
      <c r="H193" s="5" t="str">
        <f t="shared" si="7"/>
        <v>Atomiton_Methane Emissions from Industrial Wastewater ETP with 4-Step COD Removal Process</v>
      </c>
      <c r="I193" s="203" t="s">
        <v>1701</v>
      </c>
      <c r="J193" s="203" t="str">
        <f t="shared" si="8"/>
        <v>Methane_Recovery</v>
      </c>
      <c r="K193" s="203" t="str">
        <f t="shared" si="9"/>
        <v>Atomiton_EAT005_Methane_Recovery</v>
      </c>
      <c r="L193" s="204" t="s">
        <v>609</v>
      </c>
      <c r="M193" s="204" t="str">
        <f t="shared" si="10"/>
        <v>Atomiton_Methane Recovery from the Process of Wastewater Treatment</v>
      </c>
      <c r="N193" s="203" t="s">
        <v>1519</v>
      </c>
      <c r="O193" s="203" t="s">
        <v>1520</v>
      </c>
      <c r="P193" s="203" t="str">
        <f t="shared" si="11"/>
        <v>Methane Recovery</v>
      </c>
      <c r="Q193" s="203" t="s">
        <v>1521</v>
      </c>
      <c r="R193" s="203" t="str">
        <f t="shared" si="12"/>
        <v>Methane Quantity (Methane Recovery)</v>
      </c>
      <c r="S193" s="204" t="s">
        <v>2070</v>
      </c>
      <c r="T193" s="202"/>
      <c r="U193" s="202"/>
      <c r="V193" s="202"/>
      <c r="W193" s="202"/>
      <c r="X193" s="202"/>
      <c r="Y193" s="202"/>
      <c r="Z193" s="202"/>
      <c r="AA193" s="202"/>
      <c r="AB193" s="202"/>
      <c r="AC193" s="202"/>
      <c r="AD193" s="202"/>
      <c r="AE193" s="202"/>
      <c r="AF193" s="202"/>
      <c r="AG193" s="202"/>
      <c r="AH193" s="205"/>
      <c r="AI193" s="202"/>
      <c r="AJ193" s="202"/>
      <c r="AK193" s="202"/>
      <c r="AL193" s="202"/>
    </row>
    <row r="194" ht="15.75" customHeight="1">
      <c r="A194" s="191"/>
      <c r="B194" s="191" t="s">
        <v>950</v>
      </c>
      <c r="C194" s="191" t="s">
        <v>1676</v>
      </c>
      <c r="D194" s="191" t="s">
        <v>951</v>
      </c>
      <c r="E194" s="5" t="s">
        <v>2059</v>
      </c>
      <c r="F194" s="183"/>
      <c r="G194" s="183" t="s">
        <v>2075</v>
      </c>
      <c r="H194" s="5" t="str">
        <f t="shared" si="7"/>
        <v>Atomiton_Methane Emissions from Industrial Wastewater ETP with 4-Step COD Removal Process</v>
      </c>
      <c r="I194" s="5" t="s">
        <v>1719</v>
      </c>
      <c r="J194" s="5" t="str">
        <f t="shared" si="8"/>
        <v>Industrial Wastewater_ETP</v>
      </c>
      <c r="K194" s="5" t="str">
        <f t="shared" si="9"/>
        <v>Atomiton_EAT009_Industrial Wastewater_ETP</v>
      </c>
      <c r="L194" s="183" t="s">
        <v>617</v>
      </c>
      <c r="M194" s="183" t="str">
        <f t="shared" si="10"/>
        <v>Atomiton_Industrial Wastewater ETP with Multistep COD Removal Processes - First Step</v>
      </c>
      <c r="N194" s="5" t="s">
        <v>1428</v>
      </c>
      <c r="O194" s="5" t="s">
        <v>1451</v>
      </c>
      <c r="P194" s="5" t="str">
        <f t="shared" si="11"/>
        <v>Industrial Wastewater ETP</v>
      </c>
      <c r="Q194" s="5" t="s">
        <v>1442</v>
      </c>
      <c r="R194" s="5" t="str">
        <f t="shared" si="12"/>
        <v>COD Removed (Industrial Wastewater ETP)</v>
      </c>
      <c r="S194" s="183"/>
      <c r="T194" s="191" t="s">
        <v>1436</v>
      </c>
      <c r="U194" s="191"/>
      <c r="V194" s="191"/>
      <c r="W194" s="191"/>
      <c r="X194" s="191"/>
      <c r="Y194" s="191"/>
      <c r="Z194" s="191"/>
      <c r="AA194" s="191"/>
      <c r="AB194" s="191"/>
      <c r="AC194" s="191"/>
      <c r="AD194" s="191"/>
      <c r="AE194" s="191"/>
      <c r="AF194" s="191"/>
      <c r="AG194" s="191"/>
      <c r="AH194" s="192"/>
      <c r="AI194" s="191"/>
      <c r="AJ194" s="191"/>
      <c r="AK194" s="191"/>
      <c r="AL194" s="191"/>
    </row>
    <row r="195" ht="15.75" customHeight="1">
      <c r="A195" s="191"/>
      <c r="B195" s="191" t="s">
        <v>950</v>
      </c>
      <c r="C195" s="191" t="s">
        <v>1676</v>
      </c>
      <c r="D195" s="191" t="s">
        <v>951</v>
      </c>
      <c r="E195" s="5" t="s">
        <v>2059</v>
      </c>
      <c r="F195" s="183"/>
      <c r="G195" s="183" t="s">
        <v>2075</v>
      </c>
      <c r="H195" s="5" t="str">
        <f t="shared" si="7"/>
        <v>Atomiton_Methane Emissions from Industrial Wastewater ETP with 4-Step COD Removal Process</v>
      </c>
      <c r="I195" s="5" t="s">
        <v>1723</v>
      </c>
      <c r="J195" s="5" t="str">
        <f t="shared" si="8"/>
        <v>Industrial Wastewater_ETP</v>
      </c>
      <c r="K195" s="5" t="str">
        <f t="shared" si="9"/>
        <v>Atomiton_EAT010_Industrial Wastewater_ETP</v>
      </c>
      <c r="L195" s="183" t="s">
        <v>619</v>
      </c>
      <c r="M195" s="183" t="str">
        <f t="shared" si="10"/>
        <v>Atomiton_Industrial Wastewater ETP with Multistep COD Removal Processes - Second Step</v>
      </c>
      <c r="N195" s="5" t="s">
        <v>1428</v>
      </c>
      <c r="O195" s="5" t="s">
        <v>1451</v>
      </c>
      <c r="P195" s="5" t="str">
        <f t="shared" si="11"/>
        <v>Industrial Wastewater ETP</v>
      </c>
      <c r="Q195" s="5" t="s">
        <v>1442</v>
      </c>
      <c r="R195" s="5" t="str">
        <f t="shared" si="12"/>
        <v>COD Removed (Industrial Wastewater ETP)</v>
      </c>
      <c r="S195" s="183"/>
      <c r="T195" s="191" t="s">
        <v>1436</v>
      </c>
      <c r="U195" s="191"/>
      <c r="V195" s="191"/>
      <c r="W195" s="191"/>
      <c r="X195" s="191"/>
      <c r="Y195" s="191"/>
      <c r="Z195" s="191"/>
      <c r="AA195" s="191"/>
      <c r="AB195" s="191"/>
      <c r="AC195" s="191"/>
      <c r="AD195" s="191"/>
      <c r="AE195" s="191"/>
      <c r="AF195" s="191"/>
      <c r="AG195" s="191"/>
      <c r="AH195" s="192"/>
      <c r="AI195" s="191"/>
      <c r="AJ195" s="191"/>
      <c r="AK195" s="191"/>
      <c r="AL195" s="191"/>
    </row>
    <row r="196" ht="15.75" customHeight="1">
      <c r="A196" s="191"/>
      <c r="B196" s="191" t="s">
        <v>950</v>
      </c>
      <c r="C196" s="191" t="s">
        <v>1676</v>
      </c>
      <c r="D196" s="191" t="s">
        <v>951</v>
      </c>
      <c r="E196" s="5" t="s">
        <v>2059</v>
      </c>
      <c r="F196" s="183"/>
      <c r="G196" s="183" t="s">
        <v>2075</v>
      </c>
      <c r="H196" s="5" t="str">
        <f t="shared" si="7"/>
        <v>Atomiton_Methane Emissions from Industrial Wastewater ETP with 4-Step COD Removal Process</v>
      </c>
      <c r="I196" s="5" t="s">
        <v>1727</v>
      </c>
      <c r="J196" s="5" t="str">
        <f t="shared" si="8"/>
        <v>Industrial Wastewater_ETP</v>
      </c>
      <c r="K196" s="5" t="str">
        <f t="shared" si="9"/>
        <v>Atomiton_EAT011_Industrial Wastewater_ETP</v>
      </c>
      <c r="L196" s="183" t="s">
        <v>621</v>
      </c>
      <c r="M196" s="183" t="str">
        <f t="shared" si="10"/>
        <v>Atomiton_Industrial Wastewater ETP with Multistep COD Removal Processes - Third Step</v>
      </c>
      <c r="N196" s="5" t="s">
        <v>1428</v>
      </c>
      <c r="O196" s="5" t="s">
        <v>1451</v>
      </c>
      <c r="P196" s="5" t="str">
        <f t="shared" si="11"/>
        <v>Industrial Wastewater ETP</v>
      </c>
      <c r="Q196" s="5" t="s">
        <v>1442</v>
      </c>
      <c r="R196" s="5" t="str">
        <f t="shared" si="12"/>
        <v>COD Removed (Industrial Wastewater ETP)</v>
      </c>
      <c r="S196" s="183"/>
      <c r="T196" s="191" t="s">
        <v>1436</v>
      </c>
      <c r="U196" s="191"/>
      <c r="V196" s="191"/>
      <c r="W196" s="191"/>
      <c r="X196" s="191"/>
      <c r="Y196" s="191"/>
      <c r="Z196" s="191"/>
      <c r="AA196" s="191"/>
      <c r="AB196" s="191"/>
      <c r="AC196" s="191"/>
      <c r="AD196" s="191"/>
      <c r="AE196" s="191"/>
      <c r="AF196" s="191"/>
      <c r="AG196" s="191"/>
      <c r="AH196" s="192"/>
      <c r="AI196" s="191"/>
      <c r="AJ196" s="191"/>
      <c r="AK196" s="191"/>
      <c r="AL196" s="191"/>
    </row>
    <row r="197" ht="15.75" customHeight="1">
      <c r="A197" s="191"/>
      <c r="B197" s="191" t="s">
        <v>950</v>
      </c>
      <c r="C197" s="191" t="s">
        <v>1676</v>
      </c>
      <c r="D197" s="191" t="s">
        <v>951</v>
      </c>
      <c r="E197" s="5" t="s">
        <v>2059</v>
      </c>
      <c r="F197" s="183"/>
      <c r="G197" s="183" t="s">
        <v>2075</v>
      </c>
      <c r="H197" s="5" t="str">
        <f t="shared" si="7"/>
        <v>Atomiton_Methane Emissions from Industrial Wastewater ETP with 4-Step COD Removal Process</v>
      </c>
      <c r="I197" s="5" t="s">
        <v>1732</v>
      </c>
      <c r="J197" s="5" t="str">
        <f t="shared" si="8"/>
        <v>Industrial Wastewater_ETP</v>
      </c>
      <c r="K197" s="5" t="str">
        <f t="shared" si="9"/>
        <v>Atomiton_EAT012_Industrial Wastewater_ETP</v>
      </c>
      <c r="L197" s="183" t="s">
        <v>623</v>
      </c>
      <c r="M197" s="183" t="str">
        <f t="shared" si="10"/>
        <v>Atomiton_Industrial Wastewater ETP with Multistep COD Removal Processes - Fourth Step</v>
      </c>
      <c r="N197" s="5" t="s">
        <v>1428</v>
      </c>
      <c r="O197" s="5" t="s">
        <v>1451</v>
      </c>
      <c r="P197" s="5" t="str">
        <f t="shared" si="11"/>
        <v>Industrial Wastewater ETP</v>
      </c>
      <c r="Q197" s="5" t="s">
        <v>1442</v>
      </c>
      <c r="R197" s="5" t="str">
        <f t="shared" si="12"/>
        <v>COD Removed (Industrial Wastewater ETP)</v>
      </c>
      <c r="S197" s="183"/>
      <c r="T197" s="191" t="s">
        <v>1436</v>
      </c>
      <c r="U197" s="191"/>
      <c r="V197" s="191"/>
      <c r="W197" s="191"/>
      <c r="X197" s="191"/>
      <c r="Y197" s="191"/>
      <c r="Z197" s="191"/>
      <c r="AA197" s="191"/>
      <c r="AB197" s="191"/>
      <c r="AC197" s="191"/>
      <c r="AD197" s="191"/>
      <c r="AE197" s="191"/>
      <c r="AF197" s="191"/>
      <c r="AG197" s="191"/>
      <c r="AH197" s="192"/>
      <c r="AI197" s="191"/>
      <c r="AJ197" s="191"/>
      <c r="AK197" s="191"/>
      <c r="AL197" s="191"/>
    </row>
    <row r="198" ht="15.75" customHeight="1">
      <c r="A198" s="191"/>
      <c r="B198" s="191" t="s">
        <v>950</v>
      </c>
      <c r="C198" s="191" t="s">
        <v>1676</v>
      </c>
      <c r="D198" s="191" t="s">
        <v>951</v>
      </c>
      <c r="E198" s="5" t="s">
        <v>2059</v>
      </c>
      <c r="F198" s="183"/>
      <c r="G198" s="183" t="s">
        <v>2076</v>
      </c>
      <c r="H198" s="5" t="str">
        <f t="shared" si="7"/>
        <v>Atomiton_Indirect Methane Emissions from Sludge Treatment by a Waste Management Provider</v>
      </c>
      <c r="I198" s="5" t="s">
        <v>1735</v>
      </c>
      <c r="J198" s="5" t="str">
        <f t="shared" si="8"/>
        <v>Sludge_Treatment</v>
      </c>
      <c r="K198" s="5" t="str">
        <f t="shared" si="9"/>
        <v>Atomiton_EAT013_Sludge_Treatment</v>
      </c>
      <c r="L198" s="183" t="s">
        <v>625</v>
      </c>
      <c r="M198" s="183" t="str">
        <f t="shared" si="10"/>
        <v>Atomiton_Treatment of Domestic and Industrial Sludge by a Waste Management Provider</v>
      </c>
      <c r="N198" s="5" t="s">
        <v>1263</v>
      </c>
      <c r="O198" s="5" t="s">
        <v>1429</v>
      </c>
      <c r="P198" s="5" t="str">
        <f t="shared" si="11"/>
        <v>Sludge Treatment</v>
      </c>
      <c r="Q198" s="5" t="s">
        <v>1515</v>
      </c>
      <c r="R198" s="5" t="str">
        <f t="shared" si="12"/>
        <v>Sludge Quantity (Sludge Treatment)</v>
      </c>
      <c r="S198" s="183" t="s">
        <v>2077</v>
      </c>
      <c r="T198" s="191" t="s">
        <v>2078</v>
      </c>
      <c r="U198" s="191"/>
      <c r="V198" s="191"/>
      <c r="W198" s="191" t="s">
        <v>2079</v>
      </c>
      <c r="X198" s="191"/>
      <c r="Y198" s="191"/>
      <c r="Z198" s="191"/>
      <c r="AA198" s="191"/>
      <c r="AB198" s="191"/>
      <c r="AC198" s="191"/>
      <c r="AD198" s="191"/>
      <c r="AE198" s="191"/>
      <c r="AF198" s="191"/>
      <c r="AG198" s="191"/>
      <c r="AH198" s="192"/>
      <c r="AI198" s="191"/>
      <c r="AJ198" s="191"/>
      <c r="AK198" s="191"/>
      <c r="AL198" s="191"/>
    </row>
    <row r="199" ht="15.75" customHeight="1">
      <c r="A199" s="202"/>
      <c r="B199" s="202" t="s">
        <v>950</v>
      </c>
      <c r="C199" s="202" t="s">
        <v>1676</v>
      </c>
      <c r="D199" s="202" t="s">
        <v>951</v>
      </c>
      <c r="E199" s="203" t="s">
        <v>2059</v>
      </c>
      <c r="F199" s="204"/>
      <c r="G199" s="204" t="s">
        <v>2080</v>
      </c>
      <c r="H199" s="5" t="str">
        <f t="shared" si="7"/>
        <v>Atomiton_Emissions from Domestic Wastewater Treatment based on Population Coverage</v>
      </c>
      <c r="I199" s="203" t="s">
        <v>1701</v>
      </c>
      <c r="J199" s="203" t="str">
        <f t="shared" si="8"/>
        <v>Methane_Recovery</v>
      </c>
      <c r="K199" s="203" t="str">
        <f t="shared" si="9"/>
        <v>Atomiton_EAT005_Methane_Recovery</v>
      </c>
      <c r="L199" s="204" t="s">
        <v>609</v>
      </c>
      <c r="M199" s="204" t="str">
        <f t="shared" si="10"/>
        <v>Atomiton_Methane Recovery from the Process of Wastewater Treatment</v>
      </c>
      <c r="N199" s="203" t="s">
        <v>1519</v>
      </c>
      <c r="O199" s="203" t="s">
        <v>1520</v>
      </c>
      <c r="P199" s="203" t="str">
        <f t="shared" si="11"/>
        <v>Methane Recovery</v>
      </c>
      <c r="Q199" s="203" t="s">
        <v>1521</v>
      </c>
      <c r="R199" s="203" t="str">
        <f t="shared" si="12"/>
        <v>Methane Quantity (Methane Recovery)</v>
      </c>
      <c r="S199" s="204" t="s">
        <v>2070</v>
      </c>
      <c r="T199" s="202"/>
      <c r="U199" s="202"/>
      <c r="V199" s="202"/>
      <c r="W199" s="202"/>
      <c r="X199" s="202"/>
      <c r="Y199" s="202"/>
      <c r="Z199" s="202"/>
      <c r="AA199" s="202"/>
      <c r="AB199" s="202"/>
      <c r="AC199" s="202"/>
      <c r="AD199" s="202"/>
      <c r="AE199" s="202"/>
      <c r="AF199" s="202"/>
      <c r="AG199" s="202"/>
      <c r="AH199" s="205"/>
      <c r="AI199" s="202"/>
      <c r="AJ199" s="202"/>
      <c r="AK199" s="202"/>
      <c r="AL199" s="202"/>
    </row>
    <row r="200" ht="15.75" customHeight="1">
      <c r="A200" s="191"/>
      <c r="B200" s="191" t="s">
        <v>950</v>
      </c>
      <c r="C200" s="191" t="s">
        <v>1676</v>
      </c>
      <c r="D200" s="191" t="s">
        <v>951</v>
      </c>
      <c r="E200" s="5" t="s">
        <v>2059</v>
      </c>
      <c r="F200" s="183"/>
      <c r="G200" s="183" t="s">
        <v>2080</v>
      </c>
      <c r="H200" s="5" t="str">
        <f t="shared" si="7"/>
        <v>Atomiton_Emissions from Domestic Wastewater Treatment based on Population Coverage</v>
      </c>
      <c r="I200" s="5" t="s">
        <v>1797</v>
      </c>
      <c r="J200" s="5" t="str">
        <f t="shared" si="8"/>
        <v>Domestic Wastewater_Treatment</v>
      </c>
      <c r="K200" s="5" t="str">
        <f t="shared" si="9"/>
        <v>Atomiton_EAT014_Domestic Wastewater_Treatment</v>
      </c>
      <c r="L200" s="183" t="s">
        <v>627</v>
      </c>
      <c r="M200" s="183" t="str">
        <f t="shared" si="10"/>
        <v>Atomiton_Domestic Wastewater Treatment - CH4 per capita per year</v>
      </c>
      <c r="N200" s="5" t="s">
        <v>1463</v>
      </c>
      <c r="O200" s="5" t="s">
        <v>1429</v>
      </c>
      <c r="P200" s="5" t="str">
        <f t="shared" si="11"/>
        <v>Domestic Wastewater Treatment</v>
      </c>
      <c r="Q200" s="5" t="s">
        <v>2081</v>
      </c>
      <c r="R200" s="5" t="str">
        <f t="shared" si="12"/>
        <v>Population in area (Domestic Wastewater Treatment)</v>
      </c>
      <c r="S200" s="183" t="s">
        <v>2067</v>
      </c>
      <c r="T200" s="191" t="s">
        <v>1436</v>
      </c>
      <c r="U200" s="191"/>
      <c r="V200" s="191"/>
      <c r="W200" s="191" t="s">
        <v>1111</v>
      </c>
      <c r="X200" s="191"/>
      <c r="Y200" s="191"/>
      <c r="Z200" s="191"/>
      <c r="AA200" s="191"/>
      <c r="AB200" s="191"/>
      <c r="AC200" s="191"/>
      <c r="AD200" s="191"/>
      <c r="AE200" s="191"/>
      <c r="AF200" s="191"/>
      <c r="AG200" s="191"/>
      <c r="AH200" s="192"/>
      <c r="AI200" s="191"/>
      <c r="AJ200" s="191"/>
      <c r="AK200" s="191"/>
      <c r="AL200" s="191"/>
    </row>
    <row r="201" ht="15.75" customHeight="1">
      <c r="A201" s="191"/>
      <c r="B201" s="191" t="s">
        <v>950</v>
      </c>
      <c r="C201" s="191" t="s">
        <v>1676</v>
      </c>
      <c r="D201" s="191" t="s">
        <v>951</v>
      </c>
      <c r="E201" s="5" t="s">
        <v>2059</v>
      </c>
      <c r="F201" s="183"/>
      <c r="G201" s="183" t="s">
        <v>2080</v>
      </c>
      <c r="H201" s="5" t="str">
        <f t="shared" si="7"/>
        <v>Atomiton_Emissions from Domestic Wastewater Treatment based on Population Coverage</v>
      </c>
      <c r="I201" s="5" t="s">
        <v>1805</v>
      </c>
      <c r="J201" s="5" t="str">
        <f t="shared" si="8"/>
        <v>Domestic Wastewater_Treatment</v>
      </c>
      <c r="K201" s="5" t="str">
        <f t="shared" si="9"/>
        <v>Atomiton_EAT016_Domestic Wastewater_Treatment</v>
      </c>
      <c r="L201" s="183" t="s">
        <v>629</v>
      </c>
      <c r="M201" s="183" t="str">
        <f t="shared" si="10"/>
        <v>Atomiton_Centralized Domestic Wastewater Treatment - N2O per capita per year</v>
      </c>
      <c r="N201" s="5" t="s">
        <v>1463</v>
      </c>
      <c r="O201" s="5" t="s">
        <v>1429</v>
      </c>
      <c r="P201" s="5" t="str">
        <f t="shared" si="11"/>
        <v>Domestic Wastewater Treatment</v>
      </c>
      <c r="Q201" s="5" t="s">
        <v>2081</v>
      </c>
      <c r="R201" s="5" t="str">
        <f t="shared" si="12"/>
        <v>Population in area (Domestic Wastewater Treatment)</v>
      </c>
      <c r="S201" s="183" t="s">
        <v>2067</v>
      </c>
      <c r="T201" s="191" t="s">
        <v>1436</v>
      </c>
      <c r="U201" s="191"/>
      <c r="V201" s="191"/>
      <c r="W201" s="191"/>
      <c r="X201" s="191"/>
      <c r="Y201" s="191"/>
      <c r="Z201" s="191"/>
      <c r="AA201" s="191"/>
      <c r="AB201" s="191"/>
      <c r="AC201" s="191"/>
      <c r="AD201" s="191"/>
      <c r="AE201" s="191"/>
      <c r="AF201" s="191"/>
      <c r="AG201" s="191"/>
      <c r="AH201" s="192"/>
      <c r="AI201" s="191"/>
      <c r="AJ201" s="191"/>
      <c r="AK201" s="191"/>
      <c r="AL201" s="191"/>
    </row>
    <row r="202" ht="15.75" customHeight="1">
      <c r="A202" s="202"/>
      <c r="B202" s="202" t="s">
        <v>950</v>
      </c>
      <c r="C202" s="202" t="s">
        <v>1676</v>
      </c>
      <c r="D202" s="202" t="s">
        <v>951</v>
      </c>
      <c r="E202" s="203" t="s">
        <v>2059</v>
      </c>
      <c r="F202" s="204"/>
      <c r="G202" s="204" t="s">
        <v>2082</v>
      </c>
      <c r="H202" s="5" t="str">
        <f t="shared" si="7"/>
        <v>Atomiton_Emissions from Domestic Wastewater Treatment based on Population Coverage and BOD Removal</v>
      </c>
      <c r="I202" s="203" t="s">
        <v>1701</v>
      </c>
      <c r="J202" s="203" t="str">
        <f t="shared" si="8"/>
        <v>Methane_Recovery</v>
      </c>
      <c r="K202" s="203" t="str">
        <f t="shared" si="9"/>
        <v>Atomiton_EAT005_Methane_Recovery</v>
      </c>
      <c r="L202" s="204" t="s">
        <v>609</v>
      </c>
      <c r="M202" s="204" t="str">
        <f t="shared" si="10"/>
        <v>Atomiton_Methane Recovery from the Process of Wastewater Treatment</v>
      </c>
      <c r="N202" s="203" t="s">
        <v>1519</v>
      </c>
      <c r="O202" s="203" t="s">
        <v>1520</v>
      </c>
      <c r="P202" s="203" t="str">
        <f t="shared" si="11"/>
        <v>Methane Recovery</v>
      </c>
      <c r="Q202" s="203" t="s">
        <v>1521</v>
      </c>
      <c r="R202" s="203" t="str">
        <f t="shared" si="12"/>
        <v>Methane Quantity (Methane Recovery)</v>
      </c>
      <c r="S202" s="204" t="s">
        <v>2070</v>
      </c>
      <c r="T202" s="202"/>
      <c r="U202" s="202"/>
      <c r="V202" s="202"/>
      <c r="W202" s="202"/>
      <c r="X202" s="202"/>
      <c r="Y202" s="202"/>
      <c r="Z202" s="202"/>
      <c r="AA202" s="202"/>
      <c r="AB202" s="202"/>
      <c r="AC202" s="202"/>
      <c r="AD202" s="202"/>
      <c r="AE202" s="202"/>
      <c r="AF202" s="202"/>
      <c r="AG202" s="202"/>
      <c r="AH202" s="205"/>
      <c r="AI202" s="202"/>
      <c r="AJ202" s="202"/>
      <c r="AK202" s="202"/>
      <c r="AL202" s="202"/>
    </row>
    <row r="203" ht="15.75" customHeight="1">
      <c r="A203" s="191"/>
      <c r="B203" s="191" t="s">
        <v>950</v>
      </c>
      <c r="C203" s="191" t="s">
        <v>1676</v>
      </c>
      <c r="D203" s="191" t="s">
        <v>951</v>
      </c>
      <c r="E203" s="5" t="s">
        <v>2059</v>
      </c>
      <c r="F203" s="183"/>
      <c r="G203" s="183" t="s">
        <v>2082</v>
      </c>
      <c r="H203" s="5" t="str">
        <f t="shared" si="7"/>
        <v>Atomiton_Emissions from Domestic Wastewater Treatment based on Population Coverage and BOD Removal</v>
      </c>
      <c r="I203" s="5" t="s">
        <v>1801</v>
      </c>
      <c r="J203" s="5" t="str">
        <f t="shared" si="8"/>
        <v>Domestic Wastewater_Treatment</v>
      </c>
      <c r="K203" s="5" t="str">
        <f t="shared" si="9"/>
        <v>Atomiton_EAT015_Domestic Wastewater_Treatment</v>
      </c>
      <c r="L203" s="183" t="s">
        <v>631</v>
      </c>
      <c r="M203" s="183" t="str">
        <f t="shared" si="10"/>
        <v>Atomiton_Domestic Wastewater Treatment - CH4 per BOD</v>
      </c>
      <c r="N203" s="5" t="s">
        <v>1463</v>
      </c>
      <c r="O203" s="5" t="s">
        <v>1429</v>
      </c>
      <c r="P203" s="5" t="str">
        <f t="shared" si="11"/>
        <v>Domestic Wastewater Treatment</v>
      </c>
      <c r="Q203" s="5" t="s">
        <v>2083</v>
      </c>
      <c r="R203" s="5" t="str">
        <f t="shared" si="12"/>
        <v>Biological Oxygen Demand (Domestic Wastewater Treatment)</v>
      </c>
      <c r="S203" s="183" t="s">
        <v>2067</v>
      </c>
      <c r="T203" s="191" t="s">
        <v>1436</v>
      </c>
      <c r="U203" s="191"/>
      <c r="V203" s="191"/>
      <c r="W203" s="191"/>
      <c r="X203" s="191"/>
      <c r="Y203" s="191"/>
      <c r="Z203" s="191"/>
      <c r="AA203" s="191"/>
      <c r="AB203" s="191"/>
      <c r="AC203" s="191"/>
      <c r="AD203" s="191"/>
      <c r="AE203" s="191"/>
      <c r="AF203" s="191"/>
      <c r="AG203" s="191"/>
      <c r="AH203" s="192"/>
      <c r="AI203" s="191"/>
      <c r="AJ203" s="191"/>
      <c r="AK203" s="191"/>
      <c r="AL203" s="191"/>
    </row>
    <row r="204" ht="15.75" customHeight="1">
      <c r="A204" s="191"/>
      <c r="B204" s="191" t="s">
        <v>950</v>
      </c>
      <c r="C204" s="191" t="s">
        <v>1676</v>
      </c>
      <c r="D204" s="191" t="s">
        <v>951</v>
      </c>
      <c r="E204" s="5" t="s">
        <v>2059</v>
      </c>
      <c r="F204" s="183"/>
      <c r="G204" s="183" t="s">
        <v>2082</v>
      </c>
      <c r="H204" s="5" t="str">
        <f t="shared" si="7"/>
        <v>Atomiton_Emissions from Domestic Wastewater Treatment based on Population Coverage and BOD Removal</v>
      </c>
      <c r="I204" s="5" t="s">
        <v>1805</v>
      </c>
      <c r="J204" s="5" t="str">
        <f t="shared" si="8"/>
        <v>Domestic Wastewater_Treatment</v>
      </c>
      <c r="K204" s="5" t="str">
        <f t="shared" si="9"/>
        <v>Atomiton_EAT016_Domestic Wastewater_Treatment</v>
      </c>
      <c r="L204" s="183" t="s">
        <v>629</v>
      </c>
      <c r="M204" s="183" t="str">
        <f t="shared" si="10"/>
        <v>Atomiton_Centralized Domestic Wastewater Treatment - N2O per capita per year</v>
      </c>
      <c r="N204" s="5" t="s">
        <v>1463</v>
      </c>
      <c r="O204" s="5" t="s">
        <v>1429</v>
      </c>
      <c r="P204" s="5" t="str">
        <f t="shared" si="11"/>
        <v>Domestic Wastewater Treatment</v>
      </c>
      <c r="Q204" s="5" t="s">
        <v>2081</v>
      </c>
      <c r="R204" s="5" t="str">
        <f t="shared" si="12"/>
        <v>Population in area (Domestic Wastewater Treatment)</v>
      </c>
      <c r="S204" s="183" t="s">
        <v>2067</v>
      </c>
      <c r="T204" s="191" t="s">
        <v>1436</v>
      </c>
      <c r="U204" s="191"/>
      <c r="V204" s="191"/>
      <c r="W204" s="191"/>
      <c r="X204" s="191"/>
      <c r="Y204" s="191"/>
      <c r="Z204" s="191"/>
      <c r="AA204" s="191"/>
      <c r="AB204" s="191"/>
      <c r="AC204" s="191"/>
      <c r="AD204" s="191"/>
      <c r="AE204" s="191"/>
      <c r="AF204" s="191"/>
      <c r="AG204" s="191"/>
      <c r="AH204" s="192"/>
      <c r="AI204" s="191"/>
      <c r="AJ204" s="191"/>
      <c r="AK204" s="191"/>
      <c r="AL204" s="191"/>
    </row>
    <row r="205" ht="15.75" customHeight="1">
      <c r="A205" s="207"/>
      <c r="B205" s="207" t="s">
        <v>950</v>
      </c>
      <c r="C205" s="207" t="s">
        <v>1676</v>
      </c>
      <c r="D205" s="207" t="s">
        <v>951</v>
      </c>
      <c r="E205" s="208" t="s">
        <v>2059</v>
      </c>
      <c r="F205" s="208"/>
      <c r="G205" s="208" t="s">
        <v>2084</v>
      </c>
      <c r="H205" s="208" t="str">
        <f t="shared" si="7"/>
        <v>Atomiton_Emissions from Industrial Wastewater Recyling and Reclamation</v>
      </c>
      <c r="I205" s="208" t="s">
        <v>1813</v>
      </c>
      <c r="J205" s="208" t="s">
        <v>2085</v>
      </c>
      <c r="K205" s="5" t="str">
        <f t="shared" si="9"/>
        <v>Atomiton_EAT017_Wastewater_Recyling and Reclamation</v>
      </c>
      <c r="L205" s="208" t="s">
        <v>2086</v>
      </c>
      <c r="M205" s="183" t="str">
        <f t="shared" si="10"/>
        <v>Atomiton_Wastewater Recycling and Reclamation</v>
      </c>
      <c r="N205" s="208" t="s">
        <v>1414</v>
      </c>
      <c r="O205" s="208" t="s">
        <v>2087</v>
      </c>
      <c r="P205" s="5" t="str">
        <f t="shared" si="11"/>
        <v>Wastewater Recyling and Reclamation</v>
      </c>
      <c r="Q205" s="208" t="s">
        <v>1439</v>
      </c>
      <c r="R205" s="5" t="str">
        <f t="shared" si="12"/>
        <v>Effluent Quantity (Wastewater Recyling and Reclamation)</v>
      </c>
      <c r="S205" s="208"/>
      <c r="T205" s="207"/>
      <c r="U205" s="207"/>
      <c r="V205" s="207"/>
      <c r="W205" s="207"/>
      <c r="X205" s="207"/>
      <c r="Y205" s="207"/>
      <c r="Z205" s="207"/>
      <c r="AA205" s="207"/>
      <c r="AB205" s="207"/>
      <c r="AC205" s="207"/>
      <c r="AD205" s="207"/>
      <c r="AE205" s="207"/>
      <c r="AF205" s="207"/>
      <c r="AG205" s="207"/>
      <c r="AH205" s="209"/>
      <c r="AI205" s="207"/>
      <c r="AJ205" s="207"/>
      <c r="AK205" s="207"/>
      <c r="AL205" s="207"/>
    </row>
    <row r="206" ht="15.75" customHeight="1">
      <c r="A206" s="207"/>
      <c r="B206" s="207" t="s">
        <v>950</v>
      </c>
      <c r="C206" s="207" t="s">
        <v>1676</v>
      </c>
      <c r="D206" s="207" t="s">
        <v>951</v>
      </c>
      <c r="E206" s="208" t="s">
        <v>2059</v>
      </c>
      <c r="F206" s="208"/>
      <c r="G206" s="208" t="s">
        <v>2088</v>
      </c>
      <c r="H206" s="208" t="str">
        <f t="shared" si="7"/>
        <v>Atomiton_Water Treatment for Industrial Process Use</v>
      </c>
      <c r="I206" s="208" t="s">
        <v>1820</v>
      </c>
      <c r="J206" s="208" t="str">
        <f t="shared" ref="J206:J209" si="13">N206&amp;"_"&amp;O206</f>
        <v>Water_Treatment</v>
      </c>
      <c r="K206" s="208" t="str">
        <f t="shared" si="9"/>
        <v>Atomiton_EAT018_Water_Treatment</v>
      </c>
      <c r="L206" s="208" t="s">
        <v>2089</v>
      </c>
      <c r="M206" s="208" t="str">
        <f t="shared" si="10"/>
        <v>Atomiton_Water Treated for Industrial Process Use</v>
      </c>
      <c r="N206" s="208" t="s">
        <v>1807</v>
      </c>
      <c r="O206" s="208" t="s">
        <v>1429</v>
      </c>
      <c r="P206" s="208" t="str">
        <f t="shared" si="11"/>
        <v>Water Treatment</v>
      </c>
      <c r="Q206" s="208" t="s">
        <v>2090</v>
      </c>
      <c r="R206" s="208" t="str">
        <f t="shared" si="12"/>
        <v>Treated Water Quantity (Water Treatment)</v>
      </c>
      <c r="S206" s="208"/>
      <c r="T206" s="3" t="s">
        <v>1530</v>
      </c>
      <c r="U206" s="207"/>
      <c r="V206" s="207"/>
      <c r="W206" s="207"/>
      <c r="X206" s="207"/>
      <c r="Y206" s="207"/>
      <c r="Z206" s="207"/>
      <c r="AA206" s="207"/>
      <c r="AB206" s="207"/>
      <c r="AC206" s="207"/>
      <c r="AD206" s="207"/>
      <c r="AE206" s="207"/>
      <c r="AF206" s="207"/>
      <c r="AG206" s="207"/>
      <c r="AH206" s="209"/>
      <c r="AI206" s="207"/>
      <c r="AJ206" s="207"/>
      <c r="AK206" s="207"/>
      <c r="AL206" s="207"/>
    </row>
    <row r="207" ht="15.75" customHeight="1">
      <c r="A207" s="207"/>
      <c r="B207" s="207" t="s">
        <v>950</v>
      </c>
      <c r="C207" s="207" t="s">
        <v>1676</v>
      </c>
      <c r="D207" s="207" t="s">
        <v>951</v>
      </c>
      <c r="E207" s="208" t="s">
        <v>2059</v>
      </c>
      <c r="F207" s="208"/>
      <c r="G207" s="208" t="s">
        <v>2091</v>
      </c>
      <c r="H207" s="208" t="str">
        <f t="shared" si="7"/>
        <v>Atomiton_Industrial Water Reverse Osmosis</v>
      </c>
      <c r="I207" s="208" t="s">
        <v>1827</v>
      </c>
      <c r="J207" s="208" t="str">
        <f t="shared" si="13"/>
        <v>Industrial Water_Reverse Osmosis</v>
      </c>
      <c r="K207" s="208" t="str">
        <f t="shared" si="9"/>
        <v>Atomiton_EAT019_Industrial Water_Reverse Osmosis</v>
      </c>
      <c r="L207" s="208" t="s">
        <v>2091</v>
      </c>
      <c r="M207" s="208" t="str">
        <f t="shared" si="10"/>
        <v>Atomiton_Industrial Water Reverse Osmosis</v>
      </c>
      <c r="N207" s="208" t="s">
        <v>1484</v>
      </c>
      <c r="O207" s="208" t="s">
        <v>1487</v>
      </c>
      <c r="P207" s="208" t="s">
        <v>2091</v>
      </c>
      <c r="Q207" s="208" t="s">
        <v>1435</v>
      </c>
      <c r="R207" s="208" t="str">
        <f t="shared" si="12"/>
        <v>Influent Quantity (Industrial Water Reverse Osmosis)</v>
      </c>
      <c r="S207" s="208"/>
      <c r="T207" s="207"/>
      <c r="U207" s="207"/>
      <c r="V207" s="207"/>
      <c r="W207" s="207"/>
      <c r="X207" s="207"/>
      <c r="Y207" s="207"/>
      <c r="Z207" s="207"/>
      <c r="AA207" s="207"/>
      <c r="AB207" s="207"/>
      <c r="AC207" s="207"/>
      <c r="AD207" s="207"/>
      <c r="AE207" s="207"/>
      <c r="AF207" s="207"/>
      <c r="AG207" s="207"/>
      <c r="AH207" s="209"/>
      <c r="AI207" s="207"/>
      <c r="AJ207" s="207"/>
      <c r="AK207" s="207"/>
      <c r="AL207" s="207"/>
    </row>
    <row r="208" ht="15.75" customHeight="1">
      <c r="A208" s="207"/>
      <c r="B208" s="207" t="s">
        <v>950</v>
      </c>
      <c r="C208" s="207" t="s">
        <v>1676</v>
      </c>
      <c r="D208" s="207" t="s">
        <v>951</v>
      </c>
      <c r="E208" s="208" t="s">
        <v>2059</v>
      </c>
      <c r="F208" s="208"/>
      <c r="G208" s="210" t="s">
        <v>2092</v>
      </c>
      <c r="H208" s="208" t="str">
        <f t="shared" si="7"/>
        <v>Atomiton_Purchased Electricity_Market Based Method Custom Emission Factors (Scope 2)</v>
      </c>
      <c r="I208" s="208" t="s">
        <v>1831</v>
      </c>
      <c r="J208" s="208" t="str">
        <f t="shared" si="13"/>
        <v>Electricity_Purchase and Consumption</v>
      </c>
      <c r="K208" s="208" t="str">
        <f t="shared" si="9"/>
        <v>Atomiton_EAT020_Electricity_Purchase and Consumption</v>
      </c>
      <c r="L208" s="208" t="s">
        <v>2093</v>
      </c>
      <c r="M208" s="208" t="str">
        <f t="shared" si="10"/>
        <v>Atomiton_Electricity Purchased and Consumed - Market-Based Custom Emission Factors</v>
      </c>
      <c r="N208" s="208" t="s">
        <v>133</v>
      </c>
      <c r="O208" s="208" t="s">
        <v>1706</v>
      </c>
      <c r="P208" s="208" t="str">
        <f t="shared" ref="P208:P214" si="14">N208&amp;" "&amp;O208</f>
        <v>Electricity Purchase and Consumption</v>
      </c>
      <c r="Q208" s="208" t="s">
        <v>1108</v>
      </c>
      <c r="R208" s="208" t="str">
        <f t="shared" si="12"/>
        <v>Electricity Quantity (Electricity Purchase and Consumption)</v>
      </c>
      <c r="S208" s="208"/>
      <c r="T208" s="207" t="s">
        <v>1111</v>
      </c>
      <c r="U208" s="207"/>
      <c r="V208" s="207"/>
      <c r="W208" s="207"/>
      <c r="X208" s="207"/>
      <c r="Y208" s="207"/>
      <c r="Z208" s="207"/>
      <c r="AA208" s="207"/>
      <c r="AB208" s="207"/>
      <c r="AC208" s="207"/>
      <c r="AD208" s="207"/>
      <c r="AE208" s="207"/>
      <c r="AF208" s="207"/>
      <c r="AG208" s="207"/>
      <c r="AH208" s="209"/>
      <c r="AI208" s="207"/>
      <c r="AJ208" s="207"/>
      <c r="AK208" s="207"/>
      <c r="AL208" s="207"/>
    </row>
    <row r="209" ht="15.75" customHeight="1">
      <c r="A209" s="207"/>
      <c r="B209" s="207" t="s">
        <v>950</v>
      </c>
      <c r="C209" s="207" t="s">
        <v>1676</v>
      </c>
      <c r="D209" s="207" t="s">
        <v>951</v>
      </c>
      <c r="E209" s="208" t="s">
        <v>2059</v>
      </c>
      <c r="F209" s="208"/>
      <c r="G209" s="210" t="s">
        <v>2094</v>
      </c>
      <c r="H209" s="208" t="str">
        <f t="shared" si="7"/>
        <v>Atomiton_Transmission and Distribution Loss of Purchased Electricity_Custom Emission Factors (Scope 3)</v>
      </c>
      <c r="I209" s="208" t="s">
        <v>1835</v>
      </c>
      <c r="J209" s="208" t="str">
        <f t="shared" si="13"/>
        <v>Electricity_Purchase and Consumption</v>
      </c>
      <c r="K209" s="208" t="str">
        <f t="shared" si="9"/>
        <v>Atomiton_EAT021_Electricity_Purchase and Consumption</v>
      </c>
      <c r="L209" s="208" t="s">
        <v>2095</v>
      </c>
      <c r="M209" s="208" t="str">
        <f t="shared" si="10"/>
        <v>Atomiton_Electricity Purchased and Consumed - Used to Estimate T&amp;D Loss_Custom Emission Factors</v>
      </c>
      <c r="N209" s="208" t="s">
        <v>133</v>
      </c>
      <c r="O209" s="208" t="s">
        <v>1706</v>
      </c>
      <c r="P209" s="208" t="str">
        <f t="shared" si="14"/>
        <v>Electricity Purchase and Consumption</v>
      </c>
      <c r="Q209" s="208" t="s">
        <v>1108</v>
      </c>
      <c r="R209" s="208" t="str">
        <f t="shared" si="12"/>
        <v>Electricity Quantity (Electricity Purchase and Consumption)</v>
      </c>
      <c r="S209" s="208"/>
      <c r="T209" s="207" t="s">
        <v>1111</v>
      </c>
      <c r="U209" s="207"/>
      <c r="V209" s="207"/>
      <c r="W209" s="207"/>
      <c r="X209" s="207"/>
      <c r="Y209" s="207"/>
      <c r="Z209" s="207"/>
      <c r="AA209" s="207"/>
      <c r="AB209" s="207"/>
      <c r="AC209" s="207"/>
      <c r="AD209" s="207"/>
      <c r="AE209" s="207"/>
      <c r="AF209" s="207"/>
      <c r="AG209" s="207"/>
      <c r="AH209" s="209"/>
      <c r="AI209" s="207"/>
      <c r="AJ209" s="207"/>
      <c r="AK209" s="207"/>
      <c r="AL209" s="207"/>
    </row>
    <row r="210" ht="15.75" customHeight="1">
      <c r="A210" s="191"/>
      <c r="B210" s="191" t="s">
        <v>950</v>
      </c>
      <c r="C210" s="191" t="s">
        <v>1676</v>
      </c>
      <c r="D210" s="191" t="s">
        <v>951</v>
      </c>
      <c r="E210" s="208" t="s">
        <v>2059</v>
      </c>
      <c r="F210" s="183"/>
      <c r="G210" s="183" t="s">
        <v>2096</v>
      </c>
      <c r="H210" s="5" t="str">
        <f t="shared" si="7"/>
        <v>Atomiton_Onsite Generation of Electricity</v>
      </c>
      <c r="I210" s="191" t="s">
        <v>1838</v>
      </c>
      <c r="J210" s="191" t="s">
        <v>1526</v>
      </c>
      <c r="K210" s="5" t="str">
        <f t="shared" si="9"/>
        <v>Atomiton_EAT022_Electricity_Generation</v>
      </c>
      <c r="L210" s="207" t="s">
        <v>2097</v>
      </c>
      <c r="M210" s="5" t="str">
        <f t="shared" si="10"/>
        <v>Atomiton_Onsite Generated Electricity</v>
      </c>
      <c r="N210" s="5" t="s">
        <v>133</v>
      </c>
      <c r="O210" s="5" t="s">
        <v>1238</v>
      </c>
      <c r="P210" s="5" t="str">
        <f t="shared" si="14"/>
        <v>Electricity Generation</v>
      </c>
      <c r="Q210" s="5" t="s">
        <v>1108</v>
      </c>
      <c r="R210" s="5" t="str">
        <f t="shared" si="12"/>
        <v>Electricity Quantity (Electricity Generation)</v>
      </c>
      <c r="S210" s="191"/>
      <c r="T210" s="191" t="s">
        <v>1530</v>
      </c>
      <c r="U210" s="191"/>
      <c r="V210" s="191"/>
      <c r="W210" s="191" t="s">
        <v>962</v>
      </c>
      <c r="X210" s="191"/>
      <c r="Y210" s="191"/>
      <c r="Z210" s="191"/>
      <c r="AA210" s="191"/>
      <c r="AB210" s="191"/>
      <c r="AC210" s="191"/>
      <c r="AD210" s="191"/>
      <c r="AE210" s="191"/>
      <c r="AF210" s="191"/>
      <c r="AG210" s="191"/>
      <c r="AH210" s="192"/>
      <c r="AI210" s="191"/>
      <c r="AJ210" s="191"/>
      <c r="AK210" s="191"/>
      <c r="AL210" s="191"/>
    </row>
    <row r="211" ht="15.75" customHeight="1">
      <c r="A211" s="191"/>
      <c r="B211" s="191" t="s">
        <v>950</v>
      </c>
      <c r="C211" s="191" t="s">
        <v>1676</v>
      </c>
      <c r="D211" s="191" t="s">
        <v>951</v>
      </c>
      <c r="E211" s="208" t="s">
        <v>2059</v>
      </c>
      <c r="F211" s="183"/>
      <c r="G211" s="183" t="s">
        <v>2098</v>
      </c>
      <c r="H211" s="5" t="str">
        <f t="shared" si="7"/>
        <v>Atomiton_Onsite Generation of Steam</v>
      </c>
      <c r="I211" s="191" t="s">
        <v>1842</v>
      </c>
      <c r="J211" s="191" t="s">
        <v>2099</v>
      </c>
      <c r="K211" s="5" t="str">
        <f t="shared" si="9"/>
        <v>Atomiton_EAT023_Steam_Generation</v>
      </c>
      <c r="L211" s="207" t="s">
        <v>2100</v>
      </c>
      <c r="M211" s="5" t="str">
        <f t="shared" si="10"/>
        <v>Atomiton_Onsite Generated Steam</v>
      </c>
      <c r="N211" s="5" t="s">
        <v>145</v>
      </c>
      <c r="O211" s="5" t="s">
        <v>1238</v>
      </c>
      <c r="P211" s="5" t="str">
        <f t="shared" si="14"/>
        <v>Steam Generation</v>
      </c>
      <c r="Q211" s="5" t="s">
        <v>1547</v>
      </c>
      <c r="R211" s="5" t="str">
        <f t="shared" si="12"/>
        <v>Steam Quantity (Steam Generation)</v>
      </c>
      <c r="S211" s="191"/>
      <c r="T211" s="191" t="s">
        <v>1530</v>
      </c>
      <c r="U211" s="191"/>
      <c r="V211" s="191"/>
      <c r="W211" s="191" t="s">
        <v>962</v>
      </c>
      <c r="X211" s="191"/>
      <c r="Y211" s="191"/>
      <c r="Z211" s="191"/>
      <c r="AA211" s="191"/>
      <c r="AB211" s="191"/>
      <c r="AC211" s="191"/>
      <c r="AD211" s="191"/>
      <c r="AE211" s="191"/>
      <c r="AF211" s="191"/>
      <c r="AG211" s="191"/>
      <c r="AH211" s="192"/>
      <c r="AI211" s="191"/>
      <c r="AJ211" s="191"/>
      <c r="AK211" s="191"/>
      <c r="AL211" s="191"/>
    </row>
    <row r="212" ht="15.75" customHeight="1">
      <c r="A212" s="191"/>
      <c r="B212" s="191" t="s">
        <v>950</v>
      </c>
      <c r="C212" s="191" t="s">
        <v>1676</v>
      </c>
      <c r="D212" s="191" t="s">
        <v>951</v>
      </c>
      <c r="E212" s="208" t="s">
        <v>2059</v>
      </c>
      <c r="F212" s="183"/>
      <c r="G212" s="183" t="s">
        <v>2101</v>
      </c>
      <c r="H212" s="5" t="str">
        <f t="shared" si="7"/>
        <v>Atomiton_Onsite Generation of Heat</v>
      </c>
      <c r="I212" s="191" t="s">
        <v>1847</v>
      </c>
      <c r="J212" s="191" t="s">
        <v>2102</v>
      </c>
      <c r="K212" s="5" t="str">
        <f t="shared" si="9"/>
        <v>Atomiton_EAT024_Heat_Generation</v>
      </c>
      <c r="L212" s="207" t="s">
        <v>2103</v>
      </c>
      <c r="M212" s="5" t="str">
        <f t="shared" si="10"/>
        <v>Atomiton_Onsite Generated Heat</v>
      </c>
      <c r="N212" s="5" t="s">
        <v>1555</v>
      </c>
      <c r="O212" s="5" t="s">
        <v>1238</v>
      </c>
      <c r="P212" s="5" t="str">
        <f t="shared" si="14"/>
        <v>Heat Generation</v>
      </c>
      <c r="Q212" s="5" t="s">
        <v>1556</v>
      </c>
      <c r="R212" s="5" t="str">
        <f t="shared" si="12"/>
        <v>Heat Quantity (Heat Generation)</v>
      </c>
      <c r="S212" s="191"/>
      <c r="T212" s="191" t="s">
        <v>1530</v>
      </c>
      <c r="U212" s="191"/>
      <c r="V212" s="191"/>
      <c r="W212" s="191" t="s">
        <v>962</v>
      </c>
      <c r="X212" s="191"/>
      <c r="Y212" s="191"/>
      <c r="Z212" s="191"/>
      <c r="AA212" s="191"/>
      <c r="AB212" s="191"/>
      <c r="AC212" s="191"/>
      <c r="AD212" s="191"/>
      <c r="AE212" s="191"/>
      <c r="AF212" s="191"/>
      <c r="AG212" s="191"/>
      <c r="AH212" s="192"/>
      <c r="AI212" s="191"/>
      <c r="AJ212" s="191"/>
      <c r="AK212" s="191"/>
      <c r="AL212" s="191"/>
    </row>
    <row r="213" ht="15.75" customHeight="1">
      <c r="A213" s="191"/>
      <c r="B213" s="191" t="s">
        <v>950</v>
      </c>
      <c r="C213" s="191" t="s">
        <v>1676</v>
      </c>
      <c r="D213" s="191" t="s">
        <v>951</v>
      </c>
      <c r="E213" s="208" t="s">
        <v>2059</v>
      </c>
      <c r="F213" s="183"/>
      <c r="G213" s="183" t="s">
        <v>2104</v>
      </c>
      <c r="H213" s="5" t="str">
        <f t="shared" si="7"/>
        <v>Atomiton_Onsite Cooling</v>
      </c>
      <c r="I213" s="191" t="s">
        <v>1851</v>
      </c>
      <c r="J213" s="191" t="s">
        <v>2105</v>
      </c>
      <c r="K213" s="5" t="str">
        <f t="shared" si="9"/>
        <v>Atomiton_EAT025_Cooling_Provision</v>
      </c>
      <c r="L213" s="207" t="s">
        <v>2106</v>
      </c>
      <c r="M213" s="5" t="str">
        <f t="shared" si="10"/>
        <v>Atomiton_Onsite Provided Cooling</v>
      </c>
      <c r="N213" s="5" t="s">
        <v>2107</v>
      </c>
      <c r="O213" s="5" t="s">
        <v>2108</v>
      </c>
      <c r="P213" s="5" t="str">
        <f t="shared" si="14"/>
        <v>Cooling Provision</v>
      </c>
      <c r="Q213" s="5" t="s">
        <v>2109</v>
      </c>
      <c r="R213" s="5" t="str">
        <f t="shared" si="12"/>
        <v>Ton of Refrigeration (Cooling Provision)</v>
      </c>
      <c r="S213" s="191"/>
      <c r="T213" s="191" t="s">
        <v>1530</v>
      </c>
      <c r="U213" s="191"/>
      <c r="V213" s="191"/>
      <c r="W213" s="191" t="s">
        <v>2110</v>
      </c>
      <c r="X213" s="191"/>
      <c r="Y213" s="191"/>
      <c r="Z213" s="191" t="s">
        <v>962</v>
      </c>
      <c r="AA213" s="191"/>
      <c r="AB213" s="191"/>
      <c r="AC213" s="191"/>
      <c r="AD213" s="191"/>
      <c r="AE213" s="191"/>
      <c r="AF213" s="191"/>
      <c r="AG213" s="191"/>
      <c r="AH213" s="192"/>
      <c r="AI213" s="191"/>
      <c r="AJ213" s="191"/>
      <c r="AK213" s="191"/>
      <c r="AL213" s="191"/>
    </row>
    <row r="214" ht="15.75" customHeight="1">
      <c r="A214" s="191"/>
      <c r="B214" s="191" t="s">
        <v>950</v>
      </c>
      <c r="C214" s="191" t="s">
        <v>1676</v>
      </c>
      <c r="D214" s="191" t="s">
        <v>951</v>
      </c>
      <c r="E214" s="5" t="s">
        <v>2059</v>
      </c>
      <c r="F214" s="183"/>
      <c r="G214" s="183" t="s">
        <v>2111</v>
      </c>
      <c r="H214" s="5" t="str">
        <f t="shared" si="7"/>
        <v>Atomiton_Mixed Waste Disposal by a Third Party Waste Management Provider (Scope 3)</v>
      </c>
      <c r="I214" s="5" t="s">
        <v>1855</v>
      </c>
      <c r="J214" s="5" t="str">
        <f>N214&amp;"_"&amp;O214</f>
        <v>Waste_Disposal</v>
      </c>
      <c r="K214" s="5" t="str">
        <f t="shared" si="9"/>
        <v>Atomiton_EAT026_Waste_Disposal</v>
      </c>
      <c r="L214" s="183" t="s">
        <v>2112</v>
      </c>
      <c r="M214" s="5" t="str">
        <f t="shared" si="10"/>
        <v>Atomiton_Mixed Waste Disposal by a Third Party Waste Management Provider</v>
      </c>
      <c r="N214" s="5" t="s">
        <v>149</v>
      </c>
      <c r="O214" s="5" t="s">
        <v>1231</v>
      </c>
      <c r="P214" s="5" t="str">
        <f t="shared" si="14"/>
        <v>Waste Disposal</v>
      </c>
      <c r="Q214" s="5" t="s">
        <v>1240</v>
      </c>
      <c r="R214" s="5" t="str">
        <f t="shared" si="12"/>
        <v>Weight of Waste (Waste Disposal)</v>
      </c>
      <c r="S214" s="191"/>
      <c r="T214" s="191" t="s">
        <v>1243</v>
      </c>
      <c r="U214" s="191"/>
      <c r="V214" s="191"/>
      <c r="W214" s="191"/>
      <c r="X214" s="191"/>
      <c r="Y214" s="191"/>
      <c r="Z214" s="191"/>
      <c r="AA214" s="191"/>
      <c r="AB214" s="191"/>
      <c r="AC214" s="191"/>
      <c r="AD214" s="191"/>
      <c r="AE214" s="191"/>
      <c r="AF214" s="191"/>
      <c r="AG214" s="191"/>
      <c r="AH214" s="192"/>
      <c r="AI214" s="191"/>
      <c r="AJ214" s="191"/>
      <c r="AK214" s="191"/>
      <c r="AL214" s="191"/>
    </row>
    <row r="215" ht="15.75" customHeight="1">
      <c r="A215" s="3"/>
      <c r="B215" s="3"/>
      <c r="C215" s="3"/>
      <c r="D215" s="3"/>
      <c r="E215" s="181"/>
      <c r="F215" s="181"/>
      <c r="G215" s="181"/>
      <c r="H215" s="181"/>
      <c r="I215" s="3"/>
      <c r="J215" s="3"/>
      <c r="K215" s="181"/>
      <c r="L215" s="3"/>
      <c r="M215" s="181"/>
      <c r="N215" s="181"/>
      <c r="O215" s="181"/>
      <c r="P215" s="181"/>
      <c r="Q215" s="181"/>
      <c r="R215" s="181"/>
      <c r="S215" s="3"/>
      <c r="T215" s="3"/>
      <c r="U215" s="3"/>
      <c r="V215" s="3"/>
      <c r="W215" s="3"/>
      <c r="X215" s="3"/>
      <c r="Y215" s="3"/>
      <c r="Z215" s="3"/>
      <c r="AA215" s="3"/>
      <c r="AB215" s="3"/>
      <c r="AC215" s="3"/>
      <c r="AD215" s="3"/>
      <c r="AE215" s="3"/>
      <c r="AF215" s="3"/>
      <c r="AG215" s="3"/>
      <c r="AH215" s="206"/>
      <c r="AI215" s="3"/>
      <c r="AJ215" s="3"/>
      <c r="AK215" s="3"/>
      <c r="AL215" s="3"/>
    </row>
    <row r="216" ht="15.75" customHeight="1">
      <c r="A216" s="3"/>
      <c r="B216" s="3"/>
      <c r="C216" s="3"/>
      <c r="D216" s="3"/>
      <c r="E216" s="181"/>
      <c r="F216" s="181"/>
      <c r="G216" s="181"/>
      <c r="H216" s="181"/>
      <c r="I216" s="3"/>
      <c r="J216" s="3"/>
      <c r="K216" s="181"/>
      <c r="L216" s="3"/>
      <c r="M216" s="181"/>
      <c r="N216" s="181"/>
      <c r="O216" s="181"/>
      <c r="P216" s="181"/>
      <c r="Q216" s="181"/>
      <c r="R216" s="181"/>
      <c r="S216" s="3"/>
      <c r="T216" s="3"/>
      <c r="U216" s="3"/>
      <c r="V216" s="3"/>
      <c r="W216" s="3"/>
      <c r="X216" s="3"/>
      <c r="Y216" s="3"/>
      <c r="Z216" s="3"/>
      <c r="AA216" s="3"/>
      <c r="AB216" s="3"/>
      <c r="AC216" s="3"/>
      <c r="AD216" s="3"/>
      <c r="AE216" s="3"/>
      <c r="AF216" s="3"/>
      <c r="AG216" s="3"/>
      <c r="AH216" s="206"/>
      <c r="AI216" s="3"/>
      <c r="AJ216" s="3"/>
      <c r="AK216" s="3"/>
      <c r="AL216" s="3"/>
    </row>
    <row r="217" ht="15.75" customHeight="1">
      <c r="A217" s="211"/>
      <c r="B217" s="211"/>
      <c r="C217" s="211"/>
      <c r="D217" s="211" t="s">
        <v>951</v>
      </c>
      <c r="E217" s="168" t="s">
        <v>2059</v>
      </c>
      <c r="F217" s="168"/>
      <c r="G217" s="168" t="s">
        <v>2113</v>
      </c>
      <c r="H217" s="168" t="str">
        <f>E217&amp;"_"&amp;G217</f>
        <v>Atomiton_Emission Intensity of [user Defined Emission Source]</v>
      </c>
      <c r="I217" s="168" t="s">
        <v>2114</v>
      </c>
      <c r="J217" s="168" t="s">
        <v>2115</v>
      </c>
      <c r="K217" s="168" t="str">
        <f>E217&amp;"_"&amp;I217&amp;"_"&amp;J217</f>
        <v>Atomiton_EATx100_Attributable_Emissions</v>
      </c>
      <c r="L217" s="168" t="s">
        <v>2116</v>
      </c>
      <c r="M217" s="168" t="str">
        <f>E217&amp;"_"&amp;L217</f>
        <v>Atomiton_Attributable Emissions from [User Defined Emission Source]</v>
      </c>
      <c r="N217" s="168"/>
      <c r="O217" s="168"/>
      <c r="P217" s="168"/>
      <c r="Q217" s="168" t="s">
        <v>1616</v>
      </c>
      <c r="R217" s="168" t="s">
        <v>1617</v>
      </c>
      <c r="S217" s="168"/>
      <c r="T217" s="211"/>
      <c r="U217" s="211"/>
      <c r="V217" s="211"/>
      <c r="W217" s="211"/>
      <c r="X217" s="211"/>
      <c r="Y217" s="211"/>
      <c r="Z217" s="211"/>
      <c r="AA217" s="211"/>
      <c r="AB217" s="211"/>
      <c r="AC217" s="211"/>
      <c r="AD217" s="211"/>
      <c r="AE217" s="211"/>
      <c r="AF217" s="211"/>
      <c r="AG217" s="211"/>
      <c r="AH217" s="212"/>
      <c r="AI217" s="211"/>
      <c r="AJ217" s="211"/>
      <c r="AK217" s="211"/>
      <c r="AL217" s="211"/>
    </row>
    <row r="218" ht="15.75" customHeight="1">
      <c r="A218" s="191"/>
      <c r="B218" s="191"/>
      <c r="C218" s="191"/>
      <c r="D218" s="191"/>
      <c r="E218" s="5"/>
      <c r="F218" s="183"/>
      <c r="G218" s="183"/>
      <c r="H218" s="5"/>
      <c r="I218" s="5"/>
      <c r="J218" s="5"/>
      <c r="K218" s="5"/>
      <c r="L218" s="183"/>
      <c r="M218" s="183"/>
      <c r="N218" s="5"/>
      <c r="O218" s="5"/>
      <c r="P218" s="5"/>
      <c r="Q218" s="5"/>
      <c r="R218" s="5"/>
      <c r="S218" s="183"/>
      <c r="T218" s="191"/>
      <c r="U218" s="191"/>
      <c r="V218" s="191"/>
      <c r="W218" s="191"/>
      <c r="X218" s="191"/>
      <c r="Y218" s="191"/>
      <c r="Z218" s="191"/>
      <c r="AA218" s="191"/>
      <c r="AB218" s="191"/>
      <c r="AC218" s="191"/>
      <c r="AD218" s="191"/>
      <c r="AE218" s="191"/>
      <c r="AF218" s="191"/>
      <c r="AG218" s="191"/>
      <c r="AH218" s="192"/>
      <c r="AI218" s="191"/>
      <c r="AJ218" s="191"/>
      <c r="AK218" s="191"/>
      <c r="AL218" s="191"/>
    </row>
    <row r="219" ht="15.75" customHeight="1">
      <c r="A219" s="191"/>
      <c r="B219" s="191"/>
      <c r="C219" s="191"/>
      <c r="D219" s="191"/>
      <c r="E219" s="5"/>
      <c r="F219" s="183"/>
      <c r="G219" s="183"/>
      <c r="H219" s="5"/>
      <c r="I219" s="5"/>
      <c r="J219" s="5"/>
      <c r="K219" s="5"/>
      <c r="L219" s="183"/>
      <c r="M219" s="183"/>
      <c r="N219" s="5"/>
      <c r="O219" s="5"/>
      <c r="P219" s="5"/>
      <c r="Q219" s="5"/>
      <c r="R219" s="5"/>
      <c r="S219" s="183"/>
      <c r="T219" s="191"/>
      <c r="U219" s="191"/>
      <c r="V219" s="191"/>
      <c r="W219" s="191"/>
      <c r="X219" s="191"/>
      <c r="Y219" s="191"/>
      <c r="Z219" s="191"/>
      <c r="AA219" s="191"/>
      <c r="AB219" s="191"/>
      <c r="AC219" s="191"/>
      <c r="AD219" s="191"/>
      <c r="AE219" s="191"/>
      <c r="AF219" s="191"/>
      <c r="AG219" s="191"/>
      <c r="AH219" s="192"/>
      <c r="AI219" s="191"/>
      <c r="AJ219" s="191"/>
      <c r="AK219" s="191"/>
      <c r="AL219" s="191"/>
    </row>
    <row r="220" ht="15.75" customHeight="1">
      <c r="A220" s="191"/>
      <c r="B220" s="191"/>
      <c r="C220" s="191"/>
      <c r="D220" s="191"/>
      <c r="E220" s="5"/>
      <c r="F220" s="183"/>
      <c r="G220" s="183"/>
      <c r="H220" s="5"/>
      <c r="I220" s="5"/>
      <c r="J220" s="5"/>
      <c r="K220" s="5"/>
      <c r="L220" s="183"/>
      <c r="M220" s="183"/>
      <c r="N220" s="5"/>
      <c r="O220" s="5"/>
      <c r="P220" s="5"/>
      <c r="Q220" s="5"/>
      <c r="R220" s="5"/>
      <c r="S220" s="183"/>
      <c r="T220" s="191"/>
      <c r="U220" s="191"/>
      <c r="V220" s="191"/>
      <c r="W220" s="191"/>
      <c r="X220" s="191"/>
      <c r="Y220" s="191"/>
      <c r="Z220" s="191"/>
      <c r="AA220" s="191"/>
      <c r="AB220" s="191"/>
      <c r="AC220" s="191"/>
      <c r="AD220" s="191"/>
      <c r="AE220" s="191"/>
      <c r="AF220" s="191"/>
      <c r="AG220" s="191"/>
      <c r="AH220" s="192"/>
      <c r="AI220" s="191"/>
      <c r="AJ220" s="191"/>
      <c r="AK220" s="191"/>
      <c r="AL220" s="191"/>
    </row>
    <row r="221" ht="15.75" customHeight="1">
      <c r="A221" s="191"/>
      <c r="B221" s="191"/>
      <c r="C221" s="191"/>
      <c r="D221" s="191"/>
      <c r="E221" s="5"/>
      <c r="F221" s="183"/>
      <c r="G221" s="183"/>
      <c r="H221" s="5"/>
      <c r="I221" s="5"/>
      <c r="J221" s="5"/>
      <c r="K221" s="5"/>
      <c r="L221" s="183"/>
      <c r="M221" s="183"/>
      <c r="N221" s="5"/>
      <c r="O221" s="5"/>
      <c r="P221" s="5"/>
      <c r="Q221" s="5"/>
      <c r="R221" s="5"/>
      <c r="S221" s="183"/>
      <c r="T221" s="191"/>
      <c r="U221" s="191"/>
      <c r="V221" s="191"/>
      <c r="W221" s="191"/>
      <c r="X221" s="191"/>
      <c r="Y221" s="191"/>
      <c r="Z221" s="191"/>
      <c r="AA221" s="191"/>
      <c r="AB221" s="191"/>
      <c r="AC221" s="191"/>
      <c r="AD221" s="191"/>
      <c r="AE221" s="191"/>
      <c r="AF221" s="191"/>
      <c r="AG221" s="191"/>
      <c r="AH221" s="192"/>
      <c r="AI221" s="191"/>
      <c r="AJ221" s="191"/>
      <c r="AK221" s="191"/>
      <c r="AL221" s="191"/>
    </row>
    <row r="222" ht="15.75" customHeight="1">
      <c r="A222" s="191"/>
      <c r="B222" s="191"/>
      <c r="C222" s="191"/>
      <c r="D222" s="191"/>
      <c r="E222" s="5"/>
      <c r="F222" s="183"/>
      <c r="G222" s="183"/>
      <c r="H222" s="5"/>
      <c r="I222" s="5"/>
      <c r="J222" s="5"/>
      <c r="K222" s="5"/>
      <c r="L222" s="183"/>
      <c r="M222" s="183"/>
      <c r="N222" s="5"/>
      <c r="O222" s="5"/>
      <c r="P222" s="5"/>
      <c r="Q222" s="5"/>
      <c r="R222" s="5"/>
      <c r="S222" s="183"/>
      <c r="T222" s="191"/>
      <c r="U222" s="191"/>
      <c r="V222" s="191"/>
      <c r="W222" s="191"/>
      <c r="X222" s="191"/>
      <c r="Y222" s="191"/>
      <c r="Z222" s="191"/>
      <c r="AA222" s="191"/>
      <c r="AB222" s="191"/>
      <c r="AC222" s="191"/>
      <c r="AD222" s="191"/>
      <c r="AE222" s="191"/>
      <c r="AF222" s="191"/>
      <c r="AG222" s="191"/>
      <c r="AH222" s="192"/>
      <c r="AI222" s="191"/>
      <c r="AJ222" s="191"/>
      <c r="AK222" s="191"/>
      <c r="AL222" s="191"/>
    </row>
    <row r="223" ht="15.75" customHeight="1">
      <c r="A223" s="191"/>
      <c r="B223" s="191"/>
      <c r="C223" s="191"/>
      <c r="D223" s="191"/>
      <c r="E223" s="5"/>
      <c r="F223" s="183"/>
      <c r="G223" s="183"/>
      <c r="H223" s="5"/>
      <c r="I223" s="5"/>
      <c r="J223" s="5"/>
      <c r="K223" s="5"/>
      <c r="L223" s="183"/>
      <c r="M223" s="183"/>
      <c r="N223" s="5"/>
      <c r="O223" s="5"/>
      <c r="P223" s="5"/>
      <c r="Q223" s="5"/>
      <c r="R223" s="5"/>
      <c r="S223" s="183"/>
      <c r="T223" s="191"/>
      <c r="U223" s="191"/>
      <c r="V223" s="191"/>
      <c r="W223" s="191"/>
      <c r="X223" s="191"/>
      <c r="Y223" s="191"/>
      <c r="Z223" s="191"/>
      <c r="AA223" s="191"/>
      <c r="AB223" s="191"/>
      <c r="AC223" s="191"/>
      <c r="AD223" s="191"/>
      <c r="AE223" s="191"/>
      <c r="AF223" s="191"/>
      <c r="AG223" s="191"/>
      <c r="AH223" s="192"/>
      <c r="AI223" s="191"/>
      <c r="AJ223" s="191"/>
      <c r="AK223" s="191"/>
      <c r="AL223" s="191"/>
    </row>
    <row r="224" ht="15.75" customHeight="1">
      <c r="A224" s="213"/>
      <c r="B224" s="213" t="s">
        <v>950</v>
      </c>
      <c r="C224" s="213" t="s">
        <v>1676</v>
      </c>
      <c r="D224" s="213" t="s">
        <v>951</v>
      </c>
      <c r="E224" s="214" t="s">
        <v>2117</v>
      </c>
      <c r="F224" s="215"/>
      <c r="G224" s="216" t="s">
        <v>2118</v>
      </c>
      <c r="H224" s="214" t="str">
        <f t="shared" ref="H224:H254" si="15">E224&amp;"_"&amp;G224</f>
        <v>Integrated_Combustion of Fuels</v>
      </c>
      <c r="I224" s="213" t="s">
        <v>1679</v>
      </c>
      <c r="J224" s="214" t="str">
        <f t="shared" ref="J224:J254" si="16">N224&amp;"_"&amp;O224</f>
        <v>Fuel_Combustion</v>
      </c>
      <c r="K224" s="214" t="str">
        <f t="shared" ref="K224:K254" si="17">E224&amp;"_"&amp;I224&amp;"_"&amp;J224</f>
        <v>Integrated_EAT001_Fuel_Combustion</v>
      </c>
      <c r="L224" s="217" t="s">
        <v>1743</v>
      </c>
      <c r="M224" s="214" t="str">
        <f>E224&amp;"_"&amp;L224</f>
        <v>Integrated_Fuel Combustion</v>
      </c>
      <c r="N224" s="214" t="s">
        <v>948</v>
      </c>
      <c r="O224" s="214" t="s">
        <v>1680</v>
      </c>
      <c r="P224" s="214" t="str">
        <f t="shared" ref="P224:P254" si="18">N224&amp;" "&amp;O224</f>
        <v>Fuel Combustion</v>
      </c>
      <c r="Q224" s="214" t="s">
        <v>959</v>
      </c>
      <c r="R224" s="214" t="str">
        <f t="shared" ref="R224:R254" si="19">Q224&amp;" ("&amp;P224&amp;")"</f>
        <v>Fuel Quantity (Fuel Combustion)</v>
      </c>
      <c r="S224" s="213" t="s">
        <v>2119</v>
      </c>
      <c r="T224" s="213" t="s">
        <v>962</v>
      </c>
      <c r="U224" s="213"/>
      <c r="V224" s="213"/>
      <c r="W224" s="213"/>
      <c r="X224" s="213"/>
      <c r="Y224" s="213"/>
      <c r="Z224" s="213"/>
      <c r="AA224" s="213"/>
      <c r="AB224" s="213"/>
      <c r="AC224" s="213"/>
      <c r="AD224" s="213"/>
      <c r="AE224" s="213"/>
      <c r="AF224" s="213"/>
      <c r="AG224" s="213"/>
      <c r="AH224" s="218"/>
      <c r="AI224" s="213"/>
      <c r="AJ224" s="213"/>
      <c r="AK224" s="213" t="s">
        <v>2120</v>
      </c>
      <c r="AL224" s="213"/>
    </row>
    <row r="225" ht="15.75" customHeight="1">
      <c r="A225" s="213"/>
      <c r="B225" s="213" t="s">
        <v>950</v>
      </c>
      <c r="C225" s="213" t="s">
        <v>1676</v>
      </c>
      <c r="D225" s="213" t="s">
        <v>951</v>
      </c>
      <c r="E225" s="214" t="s">
        <v>2117</v>
      </c>
      <c r="F225" s="215"/>
      <c r="G225" s="219" t="s">
        <v>2121</v>
      </c>
      <c r="H225" s="214" t="str">
        <f t="shared" si="15"/>
        <v>Integrated_Running Fuel-Based On-Road Vehicles with Fuel and Distance Data</v>
      </c>
      <c r="I225" s="213" t="s">
        <v>1686</v>
      </c>
      <c r="J225" s="214" t="str">
        <f t="shared" si="16"/>
        <v>Fuel_Combustion</v>
      </c>
      <c r="K225" s="214" t="str">
        <f t="shared" si="17"/>
        <v>Integrated_EAT002_Fuel_Combustion</v>
      </c>
      <c r="L225" s="220" t="s">
        <v>1687</v>
      </c>
      <c r="M225" s="217" t="s">
        <v>1687</v>
      </c>
      <c r="N225" s="214" t="s">
        <v>948</v>
      </c>
      <c r="O225" s="214" t="s">
        <v>1680</v>
      </c>
      <c r="P225" s="214" t="str">
        <f t="shared" si="18"/>
        <v>Fuel Combustion</v>
      </c>
      <c r="Q225" s="214" t="s">
        <v>959</v>
      </c>
      <c r="R225" s="214" t="str">
        <f t="shared" si="19"/>
        <v>Fuel Quantity (Fuel Combustion)</v>
      </c>
      <c r="S225" s="213" t="s">
        <v>2122</v>
      </c>
      <c r="T225" s="213" t="s">
        <v>962</v>
      </c>
      <c r="U225" s="213"/>
      <c r="V225" s="213"/>
      <c r="W225" s="213"/>
      <c r="X225" s="213"/>
      <c r="Y225" s="213"/>
      <c r="Z225" s="213"/>
      <c r="AA225" s="213"/>
      <c r="AB225" s="213"/>
      <c r="AC225" s="213"/>
      <c r="AD225" s="213"/>
      <c r="AE225" s="213"/>
      <c r="AF225" s="213"/>
      <c r="AG225" s="213"/>
      <c r="AH225" s="218"/>
      <c r="AI225" s="213"/>
      <c r="AJ225" s="213"/>
      <c r="AK225" s="213"/>
      <c r="AL225" s="213"/>
    </row>
    <row r="226" ht="15.75" customHeight="1">
      <c r="A226" s="213"/>
      <c r="B226" s="213" t="s">
        <v>950</v>
      </c>
      <c r="C226" s="213" t="s">
        <v>1676</v>
      </c>
      <c r="D226" s="213" t="s">
        <v>951</v>
      </c>
      <c r="E226" s="214" t="s">
        <v>2117</v>
      </c>
      <c r="F226" s="215"/>
      <c r="G226" s="219" t="s">
        <v>2121</v>
      </c>
      <c r="H226" s="214" t="str">
        <f t="shared" si="15"/>
        <v>Integrated_Running Fuel-Based On-Road Vehicles with Fuel and Distance Data</v>
      </c>
      <c r="I226" s="213" t="s">
        <v>1691</v>
      </c>
      <c r="J226" s="214" t="str">
        <f t="shared" si="16"/>
        <v>Vehicle_Run</v>
      </c>
      <c r="K226" s="214" t="str">
        <f t="shared" si="17"/>
        <v>Integrated_EAT003_Vehicle_Run</v>
      </c>
      <c r="L226" s="220" t="s">
        <v>1692</v>
      </c>
      <c r="M226" s="214" t="str">
        <f t="shared" ref="M226:M254" si="20">E226&amp;"_"&amp;L226</f>
        <v>Integrated_Distance Run by On-Road Vehicles - CH4 &amp; N2O</v>
      </c>
      <c r="N226" s="214" t="s">
        <v>148</v>
      </c>
      <c r="O226" s="214" t="s">
        <v>1013</v>
      </c>
      <c r="P226" s="214" t="str">
        <f t="shared" si="18"/>
        <v>Vehicle Run</v>
      </c>
      <c r="Q226" s="214" t="s">
        <v>1693</v>
      </c>
      <c r="R226" s="214" t="str">
        <f t="shared" si="19"/>
        <v>Distrance Travelled (Vehicle Run)</v>
      </c>
      <c r="S226" s="213" t="s">
        <v>2122</v>
      </c>
      <c r="T226" s="213" t="s">
        <v>962</v>
      </c>
      <c r="U226" s="213"/>
      <c r="V226" s="213"/>
      <c r="W226" s="213" t="s">
        <v>974</v>
      </c>
      <c r="X226" s="213"/>
      <c r="Y226" s="213"/>
      <c r="Z226" s="213" t="s">
        <v>1024</v>
      </c>
      <c r="AA226" s="213"/>
      <c r="AB226" s="213"/>
      <c r="AC226" s="213"/>
      <c r="AD226" s="213"/>
      <c r="AE226" s="213"/>
      <c r="AF226" s="213"/>
      <c r="AG226" s="213"/>
      <c r="AH226" s="218"/>
      <c r="AI226" s="213"/>
      <c r="AJ226" s="213"/>
      <c r="AK226" s="213"/>
      <c r="AL226" s="213"/>
    </row>
    <row r="227" ht="15.75" customHeight="1">
      <c r="A227" s="213"/>
      <c r="B227" s="213" t="s">
        <v>950</v>
      </c>
      <c r="C227" s="213" t="s">
        <v>1676</v>
      </c>
      <c r="D227" s="213" t="s">
        <v>951</v>
      </c>
      <c r="E227" s="214" t="s">
        <v>2117</v>
      </c>
      <c r="F227" s="215"/>
      <c r="G227" s="219" t="s">
        <v>2123</v>
      </c>
      <c r="H227" s="214" t="str">
        <f t="shared" si="15"/>
        <v>Integrated_Running Fuel-Based Non-Road Vehicles with Fuel Data</v>
      </c>
      <c r="I227" s="213" t="s">
        <v>1697</v>
      </c>
      <c r="J227" s="214" t="str">
        <f t="shared" si="16"/>
        <v>Fuel_Combustion</v>
      </c>
      <c r="K227" s="214" t="str">
        <f t="shared" si="17"/>
        <v>Integrated_EAT004_Fuel_Combustion</v>
      </c>
      <c r="L227" s="217" t="s">
        <v>2124</v>
      </c>
      <c r="M227" s="214" t="str">
        <f t="shared" si="20"/>
        <v>Integrated_Fuel Combustion for Non-Road Vehicles</v>
      </c>
      <c r="N227" s="214" t="s">
        <v>948</v>
      </c>
      <c r="O227" s="214" t="s">
        <v>1680</v>
      </c>
      <c r="P227" s="214" t="str">
        <f t="shared" si="18"/>
        <v>Fuel Combustion</v>
      </c>
      <c r="Q227" s="214" t="s">
        <v>959</v>
      </c>
      <c r="R227" s="214" t="str">
        <f t="shared" si="19"/>
        <v>Fuel Quantity (Fuel Combustion)</v>
      </c>
      <c r="S227" s="213" t="s">
        <v>2122</v>
      </c>
      <c r="T227" s="213" t="s">
        <v>962</v>
      </c>
      <c r="U227" s="213"/>
      <c r="V227" s="213"/>
      <c r="W227" s="213" t="s">
        <v>974</v>
      </c>
      <c r="X227" s="213"/>
      <c r="Y227" s="213"/>
      <c r="Z227" s="213"/>
      <c r="AA227" s="213"/>
      <c r="AB227" s="213"/>
      <c r="AC227" s="213"/>
      <c r="AD227" s="213"/>
      <c r="AE227" s="213"/>
      <c r="AF227" s="213"/>
      <c r="AG227" s="213"/>
      <c r="AH227" s="218"/>
      <c r="AI227" s="213"/>
      <c r="AJ227" s="213"/>
      <c r="AK227" s="213"/>
      <c r="AL227" s="213"/>
    </row>
    <row r="228" ht="15.75" customHeight="1">
      <c r="A228" s="221"/>
      <c r="B228" s="221" t="s">
        <v>950</v>
      </c>
      <c r="C228" s="221" t="s">
        <v>1676</v>
      </c>
      <c r="D228" s="221" t="s">
        <v>951</v>
      </c>
      <c r="E228" s="222" t="s">
        <v>2117</v>
      </c>
      <c r="F228" s="222"/>
      <c r="G228" s="223" t="s">
        <v>2125</v>
      </c>
      <c r="H228" s="222" t="str">
        <f t="shared" si="15"/>
        <v>Integrated_Running Fuel-Based Non-Road Vehicles</v>
      </c>
      <c r="I228" s="221" t="s">
        <v>1701</v>
      </c>
      <c r="J228" s="222" t="str">
        <f t="shared" si="16"/>
        <v>Fuel_Combustion</v>
      </c>
      <c r="K228" s="222" t="str">
        <f t="shared" si="17"/>
        <v>Integrated_EAT005_Fuel_Combustion</v>
      </c>
      <c r="L228" s="223" t="s">
        <v>1702</v>
      </c>
      <c r="M228" s="222" t="str">
        <f t="shared" si="20"/>
        <v>Integrated_Fuel Combustion for Non-Road Vehicles - CH4 &amp; N2O</v>
      </c>
      <c r="N228" s="222" t="s">
        <v>948</v>
      </c>
      <c r="O228" s="222" t="s">
        <v>1680</v>
      </c>
      <c r="P228" s="222" t="str">
        <f t="shared" si="18"/>
        <v>Fuel Combustion</v>
      </c>
      <c r="Q228" s="222" t="s">
        <v>959</v>
      </c>
      <c r="R228" s="222" t="str">
        <f t="shared" si="19"/>
        <v>Fuel Quantity (Fuel Combustion)</v>
      </c>
      <c r="S228" s="221"/>
      <c r="T228" s="221" t="s">
        <v>974</v>
      </c>
      <c r="U228" s="221"/>
      <c r="V228" s="221"/>
      <c r="W228" s="221" t="s">
        <v>962</v>
      </c>
      <c r="X228" s="221"/>
      <c r="Y228" s="221"/>
      <c r="Z228" s="221"/>
      <c r="AA228" s="221"/>
      <c r="AB228" s="221"/>
      <c r="AC228" s="221"/>
      <c r="AD228" s="221"/>
      <c r="AE228" s="221"/>
      <c r="AF228" s="221"/>
      <c r="AG228" s="221"/>
      <c r="AH228" s="224"/>
      <c r="AI228" s="221"/>
      <c r="AJ228" s="221"/>
      <c r="AK228" s="221"/>
      <c r="AL228" s="221"/>
    </row>
    <row r="229" ht="15.75" customHeight="1">
      <c r="A229" s="213"/>
      <c r="B229" s="213" t="s">
        <v>950</v>
      </c>
      <c r="C229" s="213" t="s">
        <v>1676</v>
      </c>
      <c r="D229" s="213" t="s">
        <v>951</v>
      </c>
      <c r="E229" s="214" t="s">
        <v>2117</v>
      </c>
      <c r="F229" s="215"/>
      <c r="G229" s="216" t="s">
        <v>2126</v>
      </c>
      <c r="H229" s="214" t="str">
        <f t="shared" si="15"/>
        <v>Integrated_Running Fuel-Based Passenger Vehicles with Distance Data</v>
      </c>
      <c r="I229" s="213" t="s">
        <v>1705</v>
      </c>
      <c r="J229" s="214" t="str">
        <f t="shared" si="16"/>
        <v>Vehicle_Run</v>
      </c>
      <c r="K229" s="214" t="str">
        <f t="shared" si="17"/>
        <v>Integrated_EAT006_Vehicle_Run</v>
      </c>
      <c r="L229" s="217" t="s">
        <v>1747</v>
      </c>
      <c r="M229" s="214" t="str">
        <f t="shared" si="20"/>
        <v>Integrated_Distance Run by Fuel-Based Passenger Vehicles</v>
      </c>
      <c r="N229" s="214" t="s">
        <v>148</v>
      </c>
      <c r="O229" s="214" t="s">
        <v>1013</v>
      </c>
      <c r="P229" s="214" t="str">
        <f t="shared" si="18"/>
        <v>Vehicle Run</v>
      </c>
      <c r="Q229" s="214" t="s">
        <v>1693</v>
      </c>
      <c r="R229" s="214" t="str">
        <f t="shared" si="19"/>
        <v>Distrance Travelled (Vehicle Run)</v>
      </c>
      <c r="S229" s="213"/>
      <c r="T229" s="213" t="s">
        <v>974</v>
      </c>
      <c r="U229" s="213"/>
      <c r="V229" s="213"/>
      <c r="W229" s="213" t="s">
        <v>962</v>
      </c>
      <c r="X229" s="213"/>
      <c r="Y229" s="213"/>
      <c r="Z229" s="213"/>
      <c r="AA229" s="213"/>
      <c r="AB229" s="213"/>
      <c r="AC229" s="213"/>
      <c r="AD229" s="213"/>
      <c r="AE229" s="213"/>
      <c r="AF229" s="213"/>
      <c r="AG229" s="213"/>
      <c r="AH229" s="218"/>
      <c r="AI229" s="213"/>
      <c r="AJ229" s="213"/>
      <c r="AK229" s="213"/>
      <c r="AL229" s="213"/>
    </row>
    <row r="230" ht="15.75" customHeight="1">
      <c r="A230" s="213"/>
      <c r="B230" s="213" t="s">
        <v>950</v>
      </c>
      <c r="C230" s="213" t="s">
        <v>1676</v>
      </c>
      <c r="D230" s="213" t="s">
        <v>951</v>
      </c>
      <c r="E230" s="214" t="s">
        <v>2117</v>
      </c>
      <c r="F230" s="215"/>
      <c r="G230" s="216" t="s">
        <v>2127</v>
      </c>
      <c r="H230" s="214" t="str">
        <f t="shared" si="15"/>
        <v>Integrated_Running Fuel-Based Delivery Vehicles with Distance Data</v>
      </c>
      <c r="I230" s="213" t="s">
        <v>1710</v>
      </c>
      <c r="J230" s="214" t="str">
        <f t="shared" si="16"/>
        <v>Vehicle_Run</v>
      </c>
      <c r="K230" s="214" t="str">
        <f t="shared" si="17"/>
        <v>Integrated_EAT007_Vehicle_Run</v>
      </c>
      <c r="L230" s="217" t="s">
        <v>2128</v>
      </c>
      <c r="M230" s="214" t="str">
        <f t="shared" si="20"/>
        <v>Integrated_Distance Run by Fuel-Based Delivery Vehicles</v>
      </c>
      <c r="N230" s="214" t="s">
        <v>148</v>
      </c>
      <c r="O230" s="214" t="s">
        <v>1013</v>
      </c>
      <c r="P230" s="214" t="str">
        <f t="shared" si="18"/>
        <v>Vehicle Run</v>
      </c>
      <c r="Q230" s="214" t="s">
        <v>1693</v>
      </c>
      <c r="R230" s="214" t="str">
        <f t="shared" si="19"/>
        <v>Distrance Travelled (Vehicle Run)</v>
      </c>
      <c r="S230" s="213"/>
      <c r="T230" s="213" t="s">
        <v>974</v>
      </c>
      <c r="U230" s="213"/>
      <c r="V230" s="213"/>
      <c r="W230" s="213" t="s">
        <v>962</v>
      </c>
      <c r="X230" s="213"/>
      <c r="Y230" s="213"/>
      <c r="Z230" s="213" t="s">
        <v>1041</v>
      </c>
      <c r="AA230" s="213"/>
      <c r="AB230" s="213"/>
      <c r="AC230" s="213"/>
      <c r="AD230" s="213"/>
      <c r="AE230" s="213"/>
      <c r="AF230" s="213"/>
      <c r="AG230" s="213"/>
      <c r="AH230" s="218"/>
      <c r="AI230" s="213"/>
      <c r="AJ230" s="213"/>
      <c r="AK230" s="213"/>
      <c r="AL230" s="213"/>
    </row>
    <row r="231" ht="15.75" customHeight="1">
      <c r="A231" s="213"/>
      <c r="B231" s="213" t="s">
        <v>950</v>
      </c>
      <c r="C231" s="213" t="s">
        <v>1676</v>
      </c>
      <c r="D231" s="213" t="s">
        <v>951</v>
      </c>
      <c r="E231" s="214" t="s">
        <v>2117</v>
      </c>
      <c r="F231" s="215"/>
      <c r="G231" s="216" t="s">
        <v>2129</v>
      </c>
      <c r="H231" s="214" t="str">
        <f t="shared" si="15"/>
        <v>Integrated_Purchased Electricity_Location-Based Method (Scope 2)</v>
      </c>
      <c r="I231" s="213" t="s">
        <v>1714</v>
      </c>
      <c r="J231" s="214" t="str">
        <f t="shared" si="16"/>
        <v>Electricity_Purchase and Consumption</v>
      </c>
      <c r="K231" s="214" t="str">
        <f t="shared" si="17"/>
        <v>Integrated_EAT008_Electricity_Purchase and Consumption</v>
      </c>
      <c r="L231" s="217" t="s">
        <v>2130</v>
      </c>
      <c r="M231" s="214" t="str">
        <f t="shared" si="20"/>
        <v>Integrated_Electricity Purchased and Consumed - Location-Based</v>
      </c>
      <c r="N231" s="214" t="s">
        <v>133</v>
      </c>
      <c r="O231" s="214" t="s">
        <v>1706</v>
      </c>
      <c r="P231" s="214" t="str">
        <f t="shared" si="18"/>
        <v>Electricity Purchase and Consumption</v>
      </c>
      <c r="Q231" s="214" t="s">
        <v>1108</v>
      </c>
      <c r="R231" s="214" t="str">
        <f t="shared" si="19"/>
        <v>Electricity Quantity (Electricity Purchase and Consumption)</v>
      </c>
      <c r="S231" s="213"/>
      <c r="T231" s="213" t="s">
        <v>1111</v>
      </c>
      <c r="U231" s="213"/>
      <c r="V231" s="213"/>
      <c r="W231" s="213"/>
      <c r="X231" s="213"/>
      <c r="Y231" s="213"/>
      <c r="Z231" s="213"/>
      <c r="AA231" s="213"/>
      <c r="AB231" s="213"/>
      <c r="AC231" s="213"/>
      <c r="AD231" s="213"/>
      <c r="AE231" s="213"/>
      <c r="AF231" s="213"/>
      <c r="AG231" s="213"/>
      <c r="AH231" s="218"/>
      <c r="AI231" s="213"/>
      <c r="AJ231" s="213"/>
      <c r="AK231" s="213"/>
      <c r="AL231" s="213"/>
    </row>
    <row r="232" ht="15.75" customHeight="1">
      <c r="A232" s="213"/>
      <c r="B232" s="213" t="s">
        <v>950</v>
      </c>
      <c r="C232" s="213" t="s">
        <v>1676</v>
      </c>
      <c r="D232" s="213" t="s">
        <v>951</v>
      </c>
      <c r="E232" s="214" t="s">
        <v>2117</v>
      </c>
      <c r="F232" s="215"/>
      <c r="G232" s="216" t="s">
        <v>2131</v>
      </c>
      <c r="H232" s="214" t="str">
        <f t="shared" si="15"/>
        <v>Integrated_Purchased Electricity_Market Based Residual Mix Method (Scope 2)</v>
      </c>
      <c r="I232" s="213" t="s">
        <v>1719</v>
      </c>
      <c r="J232" s="214" t="str">
        <f t="shared" si="16"/>
        <v>Electricity_Purchase and Consumption</v>
      </c>
      <c r="K232" s="214" t="str">
        <f t="shared" si="17"/>
        <v>Integrated_EAT009_Electricity_Purchase and Consumption</v>
      </c>
      <c r="L232" s="217" t="s">
        <v>2132</v>
      </c>
      <c r="M232" s="214" t="str">
        <f t="shared" si="20"/>
        <v>Integrated_Electricity Purchased and Consumed - Market-Based Residual Mix</v>
      </c>
      <c r="N232" s="214" t="s">
        <v>133</v>
      </c>
      <c r="O232" s="214" t="s">
        <v>1706</v>
      </c>
      <c r="P232" s="214" t="str">
        <f t="shared" si="18"/>
        <v>Electricity Purchase and Consumption</v>
      </c>
      <c r="Q232" s="214" t="s">
        <v>1108</v>
      </c>
      <c r="R232" s="214" t="str">
        <f t="shared" si="19"/>
        <v>Electricity Quantity (Electricity Purchase and Consumption)</v>
      </c>
      <c r="S232" s="213"/>
      <c r="T232" s="213" t="s">
        <v>1111</v>
      </c>
      <c r="U232" s="213"/>
      <c r="V232" s="213"/>
      <c r="W232" s="213"/>
      <c r="X232" s="213"/>
      <c r="Y232" s="213"/>
      <c r="Z232" s="213"/>
      <c r="AA232" s="213"/>
      <c r="AB232" s="213"/>
      <c r="AC232" s="213"/>
      <c r="AD232" s="213"/>
      <c r="AE232" s="213"/>
      <c r="AF232" s="213"/>
      <c r="AG232" s="213"/>
      <c r="AH232" s="218"/>
      <c r="AI232" s="213"/>
      <c r="AJ232" s="213"/>
      <c r="AK232" s="213"/>
      <c r="AL232" s="213"/>
    </row>
    <row r="233" ht="15.75" customHeight="1">
      <c r="A233" s="213"/>
      <c r="B233" s="213" t="s">
        <v>950</v>
      </c>
      <c r="C233" s="213" t="s">
        <v>1676</v>
      </c>
      <c r="D233" s="213" t="s">
        <v>951</v>
      </c>
      <c r="E233" s="214" t="s">
        <v>2117</v>
      </c>
      <c r="F233" s="215"/>
      <c r="G233" s="216" t="s">
        <v>2133</v>
      </c>
      <c r="H233" s="214" t="str">
        <f t="shared" si="15"/>
        <v>Integrated_Transmission and Distribution Loss of Purchased Electricity (Scope 3)</v>
      </c>
      <c r="I233" s="213" t="s">
        <v>1723</v>
      </c>
      <c r="J233" s="214" t="str">
        <f t="shared" si="16"/>
        <v>Electricity_Purchase and Consumption</v>
      </c>
      <c r="K233" s="214" t="str">
        <f t="shared" si="17"/>
        <v>Integrated_EAT010_Electricity_Purchase and Consumption</v>
      </c>
      <c r="L233" s="217" t="s">
        <v>1785</v>
      </c>
      <c r="M233" s="214" t="str">
        <f t="shared" si="20"/>
        <v>Integrated_Electricity Purchased and Consumed - Used to Estimate T&amp;D Loss</v>
      </c>
      <c r="N233" s="214" t="s">
        <v>133</v>
      </c>
      <c r="O233" s="214" t="s">
        <v>1706</v>
      </c>
      <c r="P233" s="214" t="str">
        <f t="shared" si="18"/>
        <v>Electricity Purchase and Consumption</v>
      </c>
      <c r="Q233" s="214" t="s">
        <v>1108</v>
      </c>
      <c r="R233" s="214" t="str">
        <f t="shared" si="19"/>
        <v>Electricity Quantity (Electricity Purchase and Consumption)</v>
      </c>
      <c r="S233" s="213"/>
      <c r="T233" s="213" t="s">
        <v>1111</v>
      </c>
      <c r="U233" s="213"/>
      <c r="V233" s="213"/>
      <c r="W233" s="213"/>
      <c r="X233" s="213"/>
      <c r="Y233" s="213"/>
      <c r="Z233" s="213"/>
      <c r="AA233" s="213"/>
      <c r="AB233" s="213"/>
      <c r="AC233" s="213"/>
      <c r="AD233" s="213"/>
      <c r="AE233" s="213"/>
      <c r="AF233" s="213"/>
      <c r="AG233" s="213"/>
      <c r="AH233" s="218"/>
      <c r="AI233" s="213"/>
      <c r="AJ233" s="213"/>
      <c r="AK233" s="213"/>
      <c r="AL233" s="213"/>
    </row>
    <row r="234" ht="15.75" customHeight="1">
      <c r="A234" s="213"/>
      <c r="B234" s="213" t="s">
        <v>950</v>
      </c>
      <c r="C234" s="213" t="s">
        <v>1676</v>
      </c>
      <c r="D234" s="213" t="s">
        <v>951</v>
      </c>
      <c r="E234" s="214" t="s">
        <v>2117</v>
      </c>
      <c r="F234" s="215"/>
      <c r="G234" s="216" t="s">
        <v>2134</v>
      </c>
      <c r="H234" s="214" t="str">
        <f t="shared" si="15"/>
        <v>Integrated_Running Electrical Passenger Vehicles with Distance Data</v>
      </c>
      <c r="I234" s="213" t="s">
        <v>1727</v>
      </c>
      <c r="J234" s="214" t="str">
        <f t="shared" si="16"/>
        <v>Vehicle_Run</v>
      </c>
      <c r="K234" s="214" t="str">
        <f t="shared" si="17"/>
        <v>Integrated_EAT011_Vehicle_Run</v>
      </c>
      <c r="L234" s="217" t="s">
        <v>1758</v>
      </c>
      <c r="M234" s="214" t="str">
        <f t="shared" si="20"/>
        <v>Integrated_Distance Run by Electrical or Hybrid Electrical Passenger Vehicles</v>
      </c>
      <c r="N234" s="214" t="s">
        <v>148</v>
      </c>
      <c r="O234" s="214" t="s">
        <v>1013</v>
      </c>
      <c r="P234" s="214" t="str">
        <f t="shared" si="18"/>
        <v>Vehicle Run</v>
      </c>
      <c r="Q234" s="214" t="s">
        <v>1693</v>
      </c>
      <c r="R234" s="214" t="str">
        <f t="shared" si="19"/>
        <v>Distrance Travelled (Vehicle Run)</v>
      </c>
      <c r="S234" s="213"/>
      <c r="T234" s="213" t="s">
        <v>974</v>
      </c>
      <c r="U234" s="213"/>
      <c r="V234" s="213"/>
      <c r="W234" s="213" t="s">
        <v>1049</v>
      </c>
      <c r="X234" s="213"/>
      <c r="Y234" s="213"/>
      <c r="Z234" s="213"/>
      <c r="AA234" s="213"/>
      <c r="AB234" s="213"/>
      <c r="AC234" s="213"/>
      <c r="AD234" s="213"/>
      <c r="AE234" s="213"/>
      <c r="AF234" s="213"/>
      <c r="AG234" s="213"/>
      <c r="AH234" s="218"/>
      <c r="AI234" s="213"/>
      <c r="AJ234" s="213"/>
      <c r="AK234" s="213"/>
      <c r="AL234" s="213"/>
    </row>
    <row r="235" ht="15.75" customHeight="1">
      <c r="A235" s="213"/>
      <c r="B235" s="213" t="s">
        <v>950</v>
      </c>
      <c r="C235" s="213" t="s">
        <v>1676</v>
      </c>
      <c r="D235" s="213" t="s">
        <v>951</v>
      </c>
      <c r="E235" s="214" t="s">
        <v>2117</v>
      </c>
      <c r="F235" s="215"/>
      <c r="G235" s="219" t="s">
        <v>2135</v>
      </c>
      <c r="H235" s="214" t="str">
        <f t="shared" si="15"/>
        <v>Integrated_Running Hybrid Passenger Vehicles with Distance Data</v>
      </c>
      <c r="I235" s="213" t="s">
        <v>1727</v>
      </c>
      <c r="J235" s="214" t="str">
        <f t="shared" si="16"/>
        <v>Vehicle_Run</v>
      </c>
      <c r="K235" s="214" t="str">
        <f t="shared" si="17"/>
        <v>Integrated_EAT011_Vehicle_Run</v>
      </c>
      <c r="L235" s="217" t="s">
        <v>1758</v>
      </c>
      <c r="M235" s="214" t="str">
        <f t="shared" si="20"/>
        <v>Integrated_Distance Run by Electrical or Hybrid Electrical Passenger Vehicles</v>
      </c>
      <c r="N235" s="214" t="s">
        <v>148</v>
      </c>
      <c r="O235" s="214" t="s">
        <v>1013</v>
      </c>
      <c r="P235" s="214" t="str">
        <f t="shared" si="18"/>
        <v>Vehicle Run</v>
      </c>
      <c r="Q235" s="214" t="s">
        <v>1693</v>
      </c>
      <c r="R235" s="214" t="str">
        <f t="shared" si="19"/>
        <v>Distrance Travelled (Vehicle Run)</v>
      </c>
      <c r="S235" s="213"/>
      <c r="T235" s="213" t="s">
        <v>974</v>
      </c>
      <c r="U235" s="213"/>
      <c r="V235" s="213"/>
      <c r="W235" s="213" t="s">
        <v>1049</v>
      </c>
      <c r="X235" s="213"/>
      <c r="Y235" s="213"/>
      <c r="Z235" s="213"/>
      <c r="AA235" s="213"/>
      <c r="AB235" s="213"/>
      <c r="AC235" s="213"/>
      <c r="AD235" s="213"/>
      <c r="AE235" s="213"/>
      <c r="AF235" s="213"/>
      <c r="AG235" s="213"/>
      <c r="AH235" s="218"/>
      <c r="AI235" s="213"/>
      <c r="AJ235" s="213"/>
      <c r="AK235" s="213"/>
      <c r="AL235" s="213"/>
    </row>
    <row r="236" ht="15.75" customHeight="1">
      <c r="A236" s="213"/>
      <c r="B236" s="213" t="s">
        <v>950</v>
      </c>
      <c r="C236" s="213" t="s">
        <v>1676</v>
      </c>
      <c r="D236" s="213" t="s">
        <v>951</v>
      </c>
      <c r="E236" s="214" t="s">
        <v>2117</v>
      </c>
      <c r="F236" s="215"/>
      <c r="G236" s="219" t="s">
        <v>2135</v>
      </c>
      <c r="H236" s="214" t="str">
        <f t="shared" si="15"/>
        <v>Integrated_Running Hybrid Passenger Vehicles with Distance Data</v>
      </c>
      <c r="I236" s="213" t="s">
        <v>1705</v>
      </c>
      <c r="J236" s="214" t="str">
        <f t="shared" si="16"/>
        <v>Vehicle_Run</v>
      </c>
      <c r="K236" s="214" t="str">
        <f t="shared" si="17"/>
        <v>Integrated_EAT006_Vehicle_Run</v>
      </c>
      <c r="L236" s="217" t="s">
        <v>1747</v>
      </c>
      <c r="M236" s="214" t="str">
        <f t="shared" si="20"/>
        <v>Integrated_Distance Run by Fuel-Based Passenger Vehicles</v>
      </c>
      <c r="N236" s="214" t="s">
        <v>148</v>
      </c>
      <c r="O236" s="214" t="s">
        <v>1013</v>
      </c>
      <c r="P236" s="214" t="str">
        <f t="shared" si="18"/>
        <v>Vehicle Run</v>
      </c>
      <c r="Q236" s="214" t="s">
        <v>1693</v>
      </c>
      <c r="R236" s="214" t="str">
        <f t="shared" si="19"/>
        <v>Distrance Travelled (Vehicle Run)</v>
      </c>
      <c r="S236" s="213"/>
      <c r="T236" s="213" t="s">
        <v>974</v>
      </c>
      <c r="U236" s="213"/>
      <c r="V236" s="213"/>
      <c r="W236" s="213" t="s">
        <v>962</v>
      </c>
      <c r="X236" s="213"/>
      <c r="Y236" s="213"/>
      <c r="Z236" s="213"/>
      <c r="AA236" s="213"/>
      <c r="AB236" s="213"/>
      <c r="AC236" s="213"/>
      <c r="AD236" s="213"/>
      <c r="AE236" s="213"/>
      <c r="AF236" s="213"/>
      <c r="AG236" s="213"/>
      <c r="AH236" s="218"/>
      <c r="AI236" s="213"/>
      <c r="AJ236" s="213"/>
      <c r="AK236" s="213"/>
      <c r="AL236" s="213"/>
    </row>
    <row r="237" ht="15.75" customHeight="1">
      <c r="A237" s="213"/>
      <c r="B237" s="213" t="s">
        <v>950</v>
      </c>
      <c r="C237" s="213" t="s">
        <v>1676</v>
      </c>
      <c r="D237" s="213" t="s">
        <v>951</v>
      </c>
      <c r="E237" s="214" t="s">
        <v>2117</v>
      </c>
      <c r="F237" s="215"/>
      <c r="G237" s="216" t="s">
        <v>2136</v>
      </c>
      <c r="H237" s="214" t="str">
        <f t="shared" si="15"/>
        <v>Integrated_Purchased Heat and Steam (Scope 2)</v>
      </c>
      <c r="I237" s="213" t="s">
        <v>1732</v>
      </c>
      <c r="J237" s="214" t="str">
        <f t="shared" si="16"/>
        <v>Steam or Heat_Purchase and Consumption</v>
      </c>
      <c r="K237" s="214" t="str">
        <f t="shared" si="17"/>
        <v>Integrated_EAT012_Steam or Heat_Purchase and Consumption</v>
      </c>
      <c r="L237" s="217" t="s">
        <v>326</v>
      </c>
      <c r="M237" s="214" t="str">
        <f t="shared" si="20"/>
        <v>Integrated_Steam or Heat Purchased and Consumed</v>
      </c>
      <c r="N237" s="214" t="s">
        <v>1146</v>
      </c>
      <c r="O237" s="214" t="s">
        <v>1706</v>
      </c>
      <c r="P237" s="214" t="str">
        <f t="shared" si="18"/>
        <v>Steam or Heat Purchase and Consumption</v>
      </c>
      <c r="Q237" s="214" t="s">
        <v>1711</v>
      </c>
      <c r="R237" s="214" t="str">
        <f t="shared" si="19"/>
        <v>Steam or heat Quantity (Steam or Heat Purchase and Consumption)</v>
      </c>
      <c r="S237" s="213"/>
      <c r="T237" s="213" t="s">
        <v>1111</v>
      </c>
      <c r="U237" s="213"/>
      <c r="V237" s="213"/>
      <c r="W237" s="213"/>
      <c r="X237" s="213"/>
      <c r="Y237" s="213"/>
      <c r="Z237" s="213"/>
      <c r="AA237" s="213"/>
      <c r="AB237" s="213"/>
      <c r="AC237" s="213"/>
      <c r="AD237" s="213"/>
      <c r="AE237" s="213"/>
      <c r="AF237" s="213"/>
      <c r="AG237" s="213"/>
      <c r="AH237" s="218"/>
      <c r="AI237" s="213"/>
      <c r="AJ237" s="213"/>
      <c r="AK237" s="213"/>
      <c r="AL237" s="213"/>
    </row>
    <row r="238" ht="15.75" customHeight="1">
      <c r="A238" s="213"/>
      <c r="B238" s="213" t="s">
        <v>950</v>
      </c>
      <c r="C238" s="213" t="s">
        <v>1676</v>
      </c>
      <c r="D238" s="213" t="s">
        <v>951</v>
      </c>
      <c r="E238" s="214" t="s">
        <v>2117</v>
      </c>
      <c r="F238" s="215"/>
      <c r="G238" s="216" t="s">
        <v>2137</v>
      </c>
      <c r="H238" s="214" t="str">
        <f t="shared" si="15"/>
        <v>Integrated_Transmission and Distribution Loss of Purchased District Heat and Steam (Scope 3)</v>
      </c>
      <c r="I238" s="213" t="s">
        <v>1735</v>
      </c>
      <c r="J238" s="214" t="str">
        <f t="shared" si="16"/>
        <v>Steam or Heat_Purchase and Consumption</v>
      </c>
      <c r="K238" s="214" t="str">
        <f t="shared" si="17"/>
        <v>Integrated_EAT013_Steam or Heat_Purchase and Consumption</v>
      </c>
      <c r="L238" s="217" t="s">
        <v>1789</v>
      </c>
      <c r="M238" s="214" t="str">
        <f t="shared" si="20"/>
        <v>Integrated_Steam or Heat Purchased and Consumed - Used to Estimate T&amp;D Loss</v>
      </c>
      <c r="N238" s="214" t="s">
        <v>1146</v>
      </c>
      <c r="O238" s="214" t="s">
        <v>1706</v>
      </c>
      <c r="P238" s="214" t="str">
        <f t="shared" si="18"/>
        <v>Steam or Heat Purchase and Consumption</v>
      </c>
      <c r="Q238" s="214" t="s">
        <v>1711</v>
      </c>
      <c r="R238" s="214" t="str">
        <f t="shared" si="19"/>
        <v>Steam or heat Quantity (Steam or Heat Purchase and Consumption)</v>
      </c>
      <c r="S238" s="213"/>
      <c r="T238" s="213" t="s">
        <v>1111</v>
      </c>
      <c r="U238" s="213"/>
      <c r="V238" s="213"/>
      <c r="W238" s="213"/>
      <c r="X238" s="213"/>
      <c r="Y238" s="213"/>
      <c r="Z238" s="213"/>
      <c r="AA238" s="213"/>
      <c r="AB238" s="213"/>
      <c r="AC238" s="213"/>
      <c r="AD238" s="213"/>
      <c r="AE238" s="213"/>
      <c r="AF238" s="213"/>
      <c r="AG238" s="213"/>
      <c r="AH238" s="218"/>
      <c r="AI238" s="213"/>
      <c r="AJ238" s="213"/>
      <c r="AK238" s="213"/>
      <c r="AL238" s="213"/>
    </row>
    <row r="239" ht="15.75" customHeight="1">
      <c r="A239" s="213"/>
      <c r="B239" s="213" t="s">
        <v>950</v>
      </c>
      <c r="C239" s="213" t="s">
        <v>1676</v>
      </c>
      <c r="D239" s="213" t="s">
        <v>951</v>
      </c>
      <c r="E239" s="214" t="s">
        <v>2117</v>
      </c>
      <c r="F239" s="215"/>
      <c r="G239" s="216" t="s">
        <v>2138</v>
      </c>
      <c r="H239" s="214" t="str">
        <f t="shared" si="15"/>
        <v>Integrated_Potable Water Supply from Utilities (Scope 3)</v>
      </c>
      <c r="I239" s="213" t="s">
        <v>1797</v>
      </c>
      <c r="J239" s="214" t="str">
        <f t="shared" si="16"/>
        <v>Water_Use</v>
      </c>
      <c r="K239" s="214" t="str">
        <f t="shared" si="17"/>
        <v>Integrated_EAT014_Water_Use</v>
      </c>
      <c r="L239" s="217" t="s">
        <v>2139</v>
      </c>
      <c r="M239" s="214" t="str">
        <f t="shared" si="20"/>
        <v>Integrated_Potable Water Supply from Utilities</v>
      </c>
      <c r="N239" s="214" t="s">
        <v>1807</v>
      </c>
      <c r="O239" s="214" t="s">
        <v>949</v>
      </c>
      <c r="P239" s="214" t="str">
        <f t="shared" si="18"/>
        <v>Water Use</v>
      </c>
      <c r="Q239" s="214" t="s">
        <v>1378</v>
      </c>
      <c r="R239" s="214" t="str">
        <f t="shared" si="19"/>
        <v>Water Quantity (Water Use)</v>
      </c>
      <c r="S239" s="213"/>
      <c r="T239" s="213" t="s">
        <v>1111</v>
      </c>
      <c r="U239" s="213"/>
      <c r="V239" s="213"/>
      <c r="W239" s="213"/>
      <c r="X239" s="213"/>
      <c r="Y239" s="213"/>
      <c r="Z239" s="213"/>
      <c r="AA239" s="213"/>
      <c r="AB239" s="213"/>
      <c r="AC239" s="213"/>
      <c r="AD239" s="213"/>
      <c r="AE239" s="213"/>
      <c r="AF239" s="213"/>
      <c r="AG239" s="213"/>
      <c r="AH239" s="218"/>
      <c r="AI239" s="213"/>
      <c r="AJ239" s="213"/>
      <c r="AK239" s="213"/>
      <c r="AL239" s="213"/>
    </row>
    <row r="240" ht="15.75" customHeight="1">
      <c r="A240" s="213"/>
      <c r="B240" s="213" t="s">
        <v>950</v>
      </c>
      <c r="C240" s="213" t="s">
        <v>1676</v>
      </c>
      <c r="D240" s="213" t="s">
        <v>951</v>
      </c>
      <c r="E240" s="214" t="s">
        <v>2117</v>
      </c>
      <c r="F240" s="215"/>
      <c r="G240" s="216" t="s">
        <v>2140</v>
      </c>
      <c r="H240" s="214" t="str">
        <f t="shared" si="15"/>
        <v>Integrated_Water Discharge into Municipal Sewer System (Scope 3)</v>
      </c>
      <c r="I240" s="213" t="s">
        <v>1801</v>
      </c>
      <c r="J240" s="214" t="str">
        <f t="shared" si="16"/>
        <v>Wastewater_Discharge</v>
      </c>
      <c r="K240" s="214" t="str">
        <f t="shared" si="17"/>
        <v>Integrated_EAT015_Wastewater_Discharge</v>
      </c>
      <c r="L240" s="217" t="s">
        <v>2141</v>
      </c>
      <c r="M240" s="214" t="str">
        <f t="shared" si="20"/>
        <v>Integrated_Wastewater Discharge into Municipal Sewer System</v>
      </c>
      <c r="N240" s="214" t="s">
        <v>1414</v>
      </c>
      <c r="O240" s="214" t="s">
        <v>1415</v>
      </c>
      <c r="P240" s="214" t="str">
        <f t="shared" si="18"/>
        <v>Wastewater Discharge</v>
      </c>
      <c r="Q240" s="214" t="s">
        <v>1430</v>
      </c>
      <c r="R240" s="214" t="str">
        <f t="shared" si="19"/>
        <v>Wastewater Quantity (Wastewater Discharge)</v>
      </c>
      <c r="S240" s="213"/>
      <c r="T240" s="213" t="s">
        <v>1111</v>
      </c>
      <c r="U240" s="213"/>
      <c r="V240" s="213"/>
      <c r="W240" s="213"/>
      <c r="X240" s="213"/>
      <c r="Y240" s="213"/>
      <c r="Z240" s="213"/>
      <c r="AA240" s="213"/>
      <c r="AB240" s="213"/>
      <c r="AC240" s="213"/>
      <c r="AD240" s="213"/>
      <c r="AE240" s="213"/>
      <c r="AF240" s="213"/>
      <c r="AG240" s="213"/>
      <c r="AH240" s="218"/>
      <c r="AI240" s="213"/>
      <c r="AJ240" s="213"/>
      <c r="AK240" s="213"/>
      <c r="AL240" s="213"/>
    </row>
    <row r="241" ht="15.75" customHeight="1">
      <c r="A241" s="213"/>
      <c r="B241" s="213" t="s">
        <v>950</v>
      </c>
      <c r="C241" s="213" t="s">
        <v>1676</v>
      </c>
      <c r="D241" s="213" t="s">
        <v>951</v>
      </c>
      <c r="E241" s="214" t="s">
        <v>2117</v>
      </c>
      <c r="F241" s="215"/>
      <c r="G241" s="216" t="s">
        <v>2142</v>
      </c>
      <c r="H241" s="214" t="str">
        <f t="shared" si="15"/>
        <v>Integrated_Upstream Emissions of Materials Used with Weight Data (Scope 3)</v>
      </c>
      <c r="I241" s="213" t="s">
        <v>1805</v>
      </c>
      <c r="J241" s="214" t="str">
        <f t="shared" si="16"/>
        <v>Materials_Use</v>
      </c>
      <c r="K241" s="214" t="str">
        <f t="shared" si="17"/>
        <v>Integrated_EAT016_Materials_Use</v>
      </c>
      <c r="L241" s="217" t="s">
        <v>1821</v>
      </c>
      <c r="M241" s="214" t="str">
        <f t="shared" si="20"/>
        <v>Integrated_Materials Purchased and Used by Weight</v>
      </c>
      <c r="N241" s="214" t="s">
        <v>142</v>
      </c>
      <c r="O241" s="214" t="s">
        <v>949</v>
      </c>
      <c r="P241" s="214" t="str">
        <f t="shared" si="18"/>
        <v>Materials Use</v>
      </c>
      <c r="Q241" s="214" t="s">
        <v>2143</v>
      </c>
      <c r="R241" s="214" t="str">
        <f t="shared" si="19"/>
        <v>Material Weight (Materials Use)</v>
      </c>
      <c r="S241" s="213"/>
      <c r="T241" s="213" t="s">
        <v>1350</v>
      </c>
      <c r="U241" s="213"/>
      <c r="V241" s="213"/>
      <c r="W241" s="213" t="s">
        <v>1351</v>
      </c>
      <c r="X241" s="213"/>
      <c r="Y241" s="213"/>
      <c r="Z241" s="213"/>
      <c r="AA241" s="213"/>
      <c r="AB241" s="213"/>
      <c r="AC241" s="213"/>
      <c r="AD241" s="213"/>
      <c r="AE241" s="213"/>
      <c r="AF241" s="213"/>
      <c r="AG241" s="213"/>
      <c r="AH241" s="218"/>
      <c r="AI241" s="213"/>
      <c r="AJ241" s="213"/>
      <c r="AK241" s="213"/>
      <c r="AL241" s="213"/>
    </row>
    <row r="242" ht="15.75" customHeight="1">
      <c r="A242" s="213"/>
      <c r="B242" s="213" t="s">
        <v>950</v>
      </c>
      <c r="C242" s="213" t="s">
        <v>1676</v>
      </c>
      <c r="D242" s="213" t="s">
        <v>951</v>
      </c>
      <c r="E242" s="214" t="s">
        <v>2117</v>
      </c>
      <c r="F242" s="215"/>
      <c r="G242" s="216" t="s">
        <v>2144</v>
      </c>
      <c r="H242" s="214" t="str">
        <f t="shared" si="15"/>
        <v>Integrated_Goods Transport Using Non-Shared On-Road Vehicles with Distance Data</v>
      </c>
      <c r="I242" s="213" t="s">
        <v>1813</v>
      </c>
      <c r="J242" s="214" t="str">
        <f t="shared" si="16"/>
        <v>Goods_Transport</v>
      </c>
      <c r="K242" s="214" t="str">
        <f t="shared" si="17"/>
        <v>Integrated_EAT017_Goods_Transport</v>
      </c>
      <c r="L242" s="225" t="s">
        <v>419</v>
      </c>
      <c r="M242" s="214" t="str">
        <f t="shared" si="20"/>
        <v>Integrated_Distance Run by Goods Transport Vehicles on Land</v>
      </c>
      <c r="N242" s="214" t="s">
        <v>1175</v>
      </c>
      <c r="O242" s="214" t="s">
        <v>146</v>
      </c>
      <c r="P242" s="214" t="str">
        <f t="shared" si="18"/>
        <v>Goods Transport</v>
      </c>
      <c r="Q242" s="214" t="s">
        <v>1848</v>
      </c>
      <c r="R242" s="214" t="str">
        <f t="shared" si="19"/>
        <v>Distance Trasported (Goods Transport)</v>
      </c>
      <c r="S242" s="213"/>
      <c r="T242" s="213" t="s">
        <v>974</v>
      </c>
      <c r="U242" s="213"/>
      <c r="V242" s="213"/>
      <c r="W242" s="213" t="s">
        <v>962</v>
      </c>
      <c r="X242" s="213"/>
      <c r="Y242" s="213"/>
      <c r="Z242" s="213" t="s">
        <v>2145</v>
      </c>
      <c r="AA242" s="213"/>
      <c r="AB242" s="213"/>
      <c r="AC242" s="213"/>
      <c r="AD242" s="213"/>
      <c r="AE242" s="213"/>
      <c r="AF242" s="213"/>
      <c r="AG242" s="213"/>
      <c r="AH242" s="218"/>
      <c r="AI242" s="213"/>
      <c r="AJ242" s="213"/>
      <c r="AK242" s="213"/>
      <c r="AL242" s="213"/>
    </row>
    <row r="243" ht="15.75" customHeight="1">
      <c r="A243" s="213"/>
      <c r="B243" s="213" t="s">
        <v>950</v>
      </c>
      <c r="C243" s="213" t="s">
        <v>1676</v>
      </c>
      <c r="D243" s="213" t="s">
        <v>951</v>
      </c>
      <c r="E243" s="214" t="s">
        <v>2117</v>
      </c>
      <c r="F243" s="215"/>
      <c r="G243" s="216" t="s">
        <v>2146</v>
      </c>
      <c r="H243" s="214" t="str">
        <f t="shared" si="15"/>
        <v>Integrated_Goods Transport by On-Road Vehicles with Weight times Distance Data</v>
      </c>
      <c r="I243" s="213" t="s">
        <v>1820</v>
      </c>
      <c r="J243" s="214" t="str">
        <f t="shared" si="16"/>
        <v>Goods_Transport</v>
      </c>
      <c r="K243" s="214" t="str">
        <f t="shared" si="17"/>
        <v>Integrated_EAT018_Goods_Transport</v>
      </c>
      <c r="L243" s="226" t="s">
        <v>2147</v>
      </c>
      <c r="M243" s="214" t="str">
        <f t="shared" si="20"/>
        <v>Integrated_Goods Transported by On-Road Vehicles</v>
      </c>
      <c r="N243" s="214" t="s">
        <v>1175</v>
      </c>
      <c r="O243" s="214" t="s">
        <v>146</v>
      </c>
      <c r="P243" s="214" t="str">
        <f t="shared" si="18"/>
        <v>Goods Transport</v>
      </c>
      <c r="Q243" s="214" t="s">
        <v>1194</v>
      </c>
      <c r="R243" s="214" t="str">
        <f t="shared" si="19"/>
        <v>Weight times Distance (Goods Transport)</v>
      </c>
      <c r="S243" s="213"/>
      <c r="T243" s="213" t="s">
        <v>974</v>
      </c>
      <c r="U243" s="213"/>
      <c r="V243" s="213"/>
      <c r="W243" s="213" t="s">
        <v>962</v>
      </c>
      <c r="X243" s="213"/>
      <c r="Y243" s="213"/>
      <c r="Z243" s="213" t="s">
        <v>2145</v>
      </c>
      <c r="AA243" s="213"/>
      <c r="AB243" s="213"/>
      <c r="AC243" s="213"/>
      <c r="AD243" s="213"/>
      <c r="AE243" s="213"/>
      <c r="AF243" s="213"/>
      <c r="AG243" s="213"/>
      <c r="AH243" s="218"/>
      <c r="AI243" s="213"/>
      <c r="AJ243" s="213"/>
      <c r="AK243" s="213"/>
      <c r="AL243" s="213"/>
    </row>
    <row r="244" ht="15.75" customHeight="1">
      <c r="A244" s="213"/>
      <c r="B244" s="213" t="s">
        <v>950</v>
      </c>
      <c r="C244" s="213" t="s">
        <v>1676</v>
      </c>
      <c r="D244" s="213" t="s">
        <v>951</v>
      </c>
      <c r="E244" s="214" t="s">
        <v>2117</v>
      </c>
      <c r="F244" s="215"/>
      <c r="G244" s="216" t="s">
        <v>2148</v>
      </c>
      <c r="H244" s="214" t="str">
        <f t="shared" si="15"/>
        <v>Integrated_Goods Transport by Rail with Weight times Distance Data</v>
      </c>
      <c r="I244" s="227" t="s">
        <v>1827</v>
      </c>
      <c r="J244" s="214" t="str">
        <f t="shared" si="16"/>
        <v>Goods_Transport</v>
      </c>
      <c r="K244" s="214" t="str">
        <f t="shared" si="17"/>
        <v>Integrated_EAT019_Goods_Transport</v>
      </c>
      <c r="L244" s="226" t="s">
        <v>2149</v>
      </c>
      <c r="M244" s="214" t="str">
        <f t="shared" si="20"/>
        <v>Integrated_Goods Transported by Rail</v>
      </c>
      <c r="N244" s="214" t="s">
        <v>1175</v>
      </c>
      <c r="O244" s="214" t="s">
        <v>146</v>
      </c>
      <c r="P244" s="214" t="str">
        <f t="shared" si="18"/>
        <v>Goods Transport</v>
      </c>
      <c r="Q244" s="214" t="s">
        <v>1194</v>
      </c>
      <c r="R244" s="214" t="str">
        <f t="shared" si="19"/>
        <v>Weight times Distance (Goods Transport)</v>
      </c>
      <c r="S244" s="213"/>
      <c r="T244" s="213"/>
      <c r="U244" s="213"/>
      <c r="V244" s="213"/>
      <c r="W244" s="213"/>
      <c r="X244" s="213"/>
      <c r="Y244" s="213"/>
      <c r="Z244" s="213"/>
      <c r="AA244" s="213"/>
      <c r="AB244" s="213"/>
      <c r="AC244" s="213"/>
      <c r="AD244" s="213"/>
      <c r="AE244" s="213"/>
      <c r="AF244" s="213"/>
      <c r="AG244" s="213"/>
      <c r="AH244" s="218"/>
      <c r="AI244" s="213"/>
      <c r="AJ244" s="213"/>
      <c r="AK244" s="213"/>
      <c r="AL244" s="213"/>
    </row>
    <row r="245" ht="15.75" customHeight="1">
      <c r="A245" s="213"/>
      <c r="B245" s="213" t="s">
        <v>950</v>
      </c>
      <c r="C245" s="213" t="s">
        <v>1676</v>
      </c>
      <c r="D245" s="213" t="s">
        <v>951</v>
      </c>
      <c r="E245" s="214" t="s">
        <v>2117</v>
      </c>
      <c r="F245" s="215"/>
      <c r="G245" s="216" t="s">
        <v>2150</v>
      </c>
      <c r="H245" s="214" t="str">
        <f t="shared" si="15"/>
        <v>Integrated_Goods Transport by Air with Weight times Distance Data</v>
      </c>
      <c r="I245" s="227" t="s">
        <v>1831</v>
      </c>
      <c r="J245" s="214" t="str">
        <f t="shared" si="16"/>
        <v>Goods_Transport</v>
      </c>
      <c r="K245" s="214" t="str">
        <f t="shared" si="17"/>
        <v>Integrated_EAT020_Goods_Transport</v>
      </c>
      <c r="L245" s="226" t="s">
        <v>2151</v>
      </c>
      <c r="M245" s="214" t="str">
        <f t="shared" si="20"/>
        <v>Integrated_Goods Transported by Air</v>
      </c>
      <c r="N245" s="214" t="s">
        <v>1175</v>
      </c>
      <c r="O245" s="214" t="s">
        <v>146</v>
      </c>
      <c r="P245" s="214" t="str">
        <f t="shared" si="18"/>
        <v>Goods Transport</v>
      </c>
      <c r="Q245" s="214" t="s">
        <v>1194</v>
      </c>
      <c r="R245" s="214" t="str">
        <f t="shared" si="19"/>
        <v>Weight times Distance (Goods Transport)</v>
      </c>
      <c r="S245" s="213"/>
      <c r="T245" s="213" t="s">
        <v>1199</v>
      </c>
      <c r="U245" s="213"/>
      <c r="V245" s="213"/>
      <c r="W245" s="213"/>
      <c r="X245" s="213"/>
      <c r="Y245" s="213"/>
      <c r="Z245" s="213"/>
      <c r="AA245" s="213"/>
      <c r="AB245" s="213"/>
      <c r="AC245" s="213"/>
      <c r="AD245" s="213"/>
      <c r="AE245" s="213"/>
      <c r="AF245" s="213"/>
      <c r="AG245" s="213"/>
      <c r="AH245" s="218"/>
      <c r="AI245" s="213"/>
      <c r="AJ245" s="213"/>
      <c r="AK245" s="213"/>
      <c r="AL245" s="213"/>
    </row>
    <row r="246" ht="15.75" customHeight="1">
      <c r="A246" s="213"/>
      <c r="B246" s="213" t="s">
        <v>950</v>
      </c>
      <c r="C246" s="213" t="s">
        <v>1676</v>
      </c>
      <c r="D246" s="213" t="s">
        <v>951</v>
      </c>
      <c r="E246" s="214" t="s">
        <v>2117</v>
      </c>
      <c r="F246" s="215"/>
      <c r="G246" s="216" t="s">
        <v>2152</v>
      </c>
      <c r="H246" s="214" t="str">
        <f t="shared" si="15"/>
        <v>Integrated_Goods Transport by Sea with Weight times Distance Data</v>
      </c>
      <c r="I246" s="227" t="s">
        <v>1835</v>
      </c>
      <c r="J246" s="214" t="str">
        <f t="shared" si="16"/>
        <v>Goods_Transport</v>
      </c>
      <c r="K246" s="214" t="str">
        <f t="shared" si="17"/>
        <v>Integrated_EAT021_Goods_Transport</v>
      </c>
      <c r="L246" s="226" t="s">
        <v>2153</v>
      </c>
      <c r="M246" s="214" t="str">
        <f t="shared" si="20"/>
        <v>Integrated_Goods Transported by Sea</v>
      </c>
      <c r="N246" s="214" t="s">
        <v>1175</v>
      </c>
      <c r="O246" s="214" t="s">
        <v>146</v>
      </c>
      <c r="P246" s="214" t="str">
        <f t="shared" si="18"/>
        <v>Goods Transport</v>
      </c>
      <c r="Q246" s="214" t="s">
        <v>1194</v>
      </c>
      <c r="R246" s="214" t="str">
        <f t="shared" si="19"/>
        <v>Weight times Distance (Goods Transport)</v>
      </c>
      <c r="S246" s="213"/>
      <c r="T246" s="213" t="s">
        <v>1203</v>
      </c>
      <c r="U246" s="213"/>
      <c r="V246" s="213"/>
      <c r="W246" s="213" t="s">
        <v>1204</v>
      </c>
      <c r="X246" s="213"/>
      <c r="Y246" s="213"/>
      <c r="Z246" s="213"/>
      <c r="AA246" s="213"/>
      <c r="AB246" s="213"/>
      <c r="AC246" s="213"/>
      <c r="AD246" s="213"/>
      <c r="AE246" s="213"/>
      <c r="AF246" s="213"/>
      <c r="AG246" s="213"/>
      <c r="AH246" s="218"/>
      <c r="AI246" s="213"/>
      <c r="AJ246" s="213"/>
      <c r="AK246" s="213"/>
      <c r="AL246" s="213"/>
    </row>
    <row r="247" ht="15.75" customHeight="1">
      <c r="A247" s="213"/>
      <c r="B247" s="213" t="s">
        <v>950</v>
      </c>
      <c r="C247" s="213" t="s">
        <v>1676</v>
      </c>
      <c r="D247" s="213" t="s">
        <v>951</v>
      </c>
      <c r="E247" s="214" t="s">
        <v>2117</v>
      </c>
      <c r="F247" s="215"/>
      <c r="G247" s="216" t="s">
        <v>2154</v>
      </c>
      <c r="H247" s="214" t="str">
        <f t="shared" si="15"/>
        <v>Integrated_Business Travel and Employee Commute in Private On-Road Vehicles (Scope 3)</v>
      </c>
      <c r="I247" s="213" t="s">
        <v>1838</v>
      </c>
      <c r="J247" s="214" t="str">
        <f t="shared" si="16"/>
        <v>Employee_Travel or Commute</v>
      </c>
      <c r="K247" s="214" t="str">
        <f t="shared" si="17"/>
        <v>Integrated_EAT022_Employee_Travel or Commute</v>
      </c>
      <c r="L247" s="217" t="s">
        <v>2155</v>
      </c>
      <c r="M247" s="214" t="str">
        <f t="shared" si="20"/>
        <v>Integrated_Distance Traveled or Commuted by Employee in Private Vehicles</v>
      </c>
      <c r="N247" s="214" t="s">
        <v>1271</v>
      </c>
      <c r="O247" s="214" t="s">
        <v>1728</v>
      </c>
      <c r="P247" s="214" t="str">
        <f t="shared" si="18"/>
        <v>Employee Travel or Commute</v>
      </c>
      <c r="Q247" s="214" t="s">
        <v>1020</v>
      </c>
      <c r="R247" s="214" t="str">
        <f t="shared" si="19"/>
        <v>Distance Travelled (Employee Travel or Commute)</v>
      </c>
      <c r="S247" s="213"/>
      <c r="T247" s="213" t="s">
        <v>974</v>
      </c>
      <c r="U247" s="213"/>
      <c r="V247" s="213"/>
      <c r="W247" s="213"/>
      <c r="X247" s="213"/>
      <c r="Y247" s="213"/>
      <c r="Z247" s="213"/>
      <c r="AA247" s="213"/>
      <c r="AB247" s="213"/>
      <c r="AC247" s="213"/>
      <c r="AD247" s="213"/>
      <c r="AE247" s="213"/>
      <c r="AF247" s="213"/>
      <c r="AG247" s="213"/>
      <c r="AH247" s="218"/>
      <c r="AI247" s="213"/>
      <c r="AJ247" s="213"/>
      <c r="AK247" s="213"/>
      <c r="AL247" s="213"/>
    </row>
    <row r="248" ht="15.75" customHeight="1">
      <c r="A248" s="213"/>
      <c r="B248" s="213" t="s">
        <v>950</v>
      </c>
      <c r="C248" s="213" t="s">
        <v>1676</v>
      </c>
      <c r="D248" s="213" t="s">
        <v>951</v>
      </c>
      <c r="E248" s="214" t="s">
        <v>2117</v>
      </c>
      <c r="F248" s="215"/>
      <c r="G248" s="216" t="s">
        <v>2156</v>
      </c>
      <c r="H248" s="214" t="str">
        <f t="shared" si="15"/>
        <v>Integrated_Business Travel and Employee Commute in Shared Vehicles on Land (Scope 3)</v>
      </c>
      <c r="I248" s="213" t="s">
        <v>1842</v>
      </c>
      <c r="J248" s="214" t="str">
        <f t="shared" si="16"/>
        <v>Employee_Travel or Commute</v>
      </c>
      <c r="K248" s="214" t="str">
        <f t="shared" si="17"/>
        <v>Integrated_EAT023_Employee_Travel or Commute</v>
      </c>
      <c r="L248" s="217" t="s">
        <v>2157</v>
      </c>
      <c r="M248" s="214" t="str">
        <f t="shared" si="20"/>
        <v>Integrated_Travel or Commute by Employee in Shared Land Transport</v>
      </c>
      <c r="N248" s="214" t="s">
        <v>1271</v>
      </c>
      <c r="O248" s="214" t="s">
        <v>1728</v>
      </c>
      <c r="P248" s="214" t="str">
        <f t="shared" si="18"/>
        <v>Employee Travel or Commute</v>
      </c>
      <c r="Q248" s="214" t="s">
        <v>1733</v>
      </c>
      <c r="R248" s="214" t="str">
        <f t="shared" si="19"/>
        <v>Number of Passenger times Distance (Employee Travel or Commute)</v>
      </c>
      <c r="S248" s="213"/>
      <c r="T248" s="213" t="s">
        <v>974</v>
      </c>
      <c r="U248" s="213"/>
      <c r="V248" s="213"/>
      <c r="W248" s="213"/>
      <c r="X248" s="213"/>
      <c r="Y248" s="213"/>
      <c r="Z248" s="213"/>
      <c r="AA248" s="213"/>
      <c r="AB248" s="213"/>
      <c r="AC248" s="213"/>
      <c r="AD248" s="213"/>
      <c r="AE248" s="213"/>
      <c r="AF248" s="213"/>
      <c r="AG248" s="213"/>
      <c r="AH248" s="218"/>
      <c r="AI248" s="213"/>
      <c r="AJ248" s="213"/>
      <c r="AK248" s="213"/>
      <c r="AL248" s="213"/>
    </row>
    <row r="249" ht="15.75" customHeight="1">
      <c r="A249" s="213"/>
      <c r="B249" s="213" t="s">
        <v>950</v>
      </c>
      <c r="C249" s="213" t="s">
        <v>1676</v>
      </c>
      <c r="D249" s="213" t="s">
        <v>951</v>
      </c>
      <c r="E249" s="214" t="s">
        <v>2117</v>
      </c>
      <c r="F249" s="215"/>
      <c r="G249" s="216" t="s">
        <v>2158</v>
      </c>
      <c r="H249" s="214" t="str">
        <f t="shared" si="15"/>
        <v>Integrated_Business Travel and Employee Commute by Air Transport (Scope 3)</v>
      </c>
      <c r="I249" s="213" t="s">
        <v>1847</v>
      </c>
      <c r="J249" s="214" t="str">
        <f t="shared" si="16"/>
        <v>Employee_Travel or Commute</v>
      </c>
      <c r="K249" s="214" t="str">
        <f t="shared" si="17"/>
        <v>Integrated_EAT024_Employee_Travel or Commute</v>
      </c>
      <c r="L249" s="217" t="s">
        <v>2159</v>
      </c>
      <c r="M249" s="214" t="str">
        <f t="shared" si="20"/>
        <v>Integrated_Travel or Commute by Employee in Shared Air Transport</v>
      </c>
      <c r="N249" s="214" t="s">
        <v>1271</v>
      </c>
      <c r="O249" s="214" t="s">
        <v>1728</v>
      </c>
      <c r="P249" s="214" t="str">
        <f t="shared" si="18"/>
        <v>Employee Travel or Commute</v>
      </c>
      <c r="Q249" s="214" t="s">
        <v>1733</v>
      </c>
      <c r="R249" s="214" t="str">
        <f t="shared" si="19"/>
        <v>Number of Passenger times Distance (Employee Travel or Commute)</v>
      </c>
      <c r="S249" s="213"/>
      <c r="T249" s="213" t="s">
        <v>1199</v>
      </c>
      <c r="U249" s="213"/>
      <c r="V249" s="213"/>
      <c r="W249" s="213" t="s">
        <v>1291</v>
      </c>
      <c r="X249" s="213"/>
      <c r="Y249" s="213"/>
      <c r="Z249" s="213"/>
      <c r="AA249" s="213"/>
      <c r="AB249" s="213"/>
      <c r="AC249" s="213"/>
      <c r="AD249" s="213"/>
      <c r="AE249" s="213"/>
      <c r="AF249" s="213"/>
      <c r="AG249" s="213"/>
      <c r="AH249" s="218"/>
      <c r="AI249" s="213"/>
      <c r="AJ249" s="213"/>
      <c r="AK249" s="213"/>
      <c r="AL249" s="213"/>
    </row>
    <row r="250" ht="15.75" customHeight="1">
      <c r="A250" s="213"/>
      <c r="B250" s="213" t="s">
        <v>950</v>
      </c>
      <c r="C250" s="213" t="s">
        <v>1676</v>
      </c>
      <c r="D250" s="213" t="s">
        <v>951</v>
      </c>
      <c r="E250" s="214" t="s">
        <v>2117</v>
      </c>
      <c r="F250" s="215"/>
      <c r="G250" s="216" t="s">
        <v>2160</v>
      </c>
      <c r="H250" s="214" t="str">
        <f t="shared" si="15"/>
        <v>Integrated_Business Travel and Employee Commute by Ferries (Scope 3)</v>
      </c>
      <c r="I250" s="213" t="s">
        <v>1851</v>
      </c>
      <c r="J250" s="214" t="str">
        <f t="shared" si="16"/>
        <v>Employee_Travel or Commute</v>
      </c>
      <c r="K250" s="214" t="str">
        <f t="shared" si="17"/>
        <v>Integrated_EAT025_Employee_Travel or Commute</v>
      </c>
      <c r="L250" s="217" t="s">
        <v>2161</v>
      </c>
      <c r="M250" s="214" t="str">
        <f t="shared" si="20"/>
        <v>Integrated_Travel or Commute by Employee by Ferries</v>
      </c>
      <c r="N250" s="214" t="s">
        <v>1271</v>
      </c>
      <c r="O250" s="214" t="s">
        <v>1728</v>
      </c>
      <c r="P250" s="214" t="str">
        <f t="shared" si="18"/>
        <v>Employee Travel or Commute</v>
      </c>
      <c r="Q250" s="214" t="s">
        <v>1733</v>
      </c>
      <c r="R250" s="214" t="str">
        <f t="shared" si="19"/>
        <v>Number of Passenger times Distance (Employee Travel or Commute)</v>
      </c>
      <c r="S250" s="213"/>
      <c r="T250" s="213" t="s">
        <v>1295</v>
      </c>
      <c r="U250" s="213"/>
      <c r="V250" s="213"/>
      <c r="W250" s="213"/>
      <c r="X250" s="213"/>
      <c r="Y250" s="213"/>
      <c r="Z250" s="213"/>
      <c r="AA250" s="213"/>
      <c r="AB250" s="213"/>
      <c r="AC250" s="213"/>
      <c r="AD250" s="213"/>
      <c r="AE250" s="213"/>
      <c r="AF250" s="213"/>
      <c r="AG250" s="213"/>
      <c r="AH250" s="218"/>
      <c r="AI250" s="213"/>
      <c r="AJ250" s="213"/>
      <c r="AK250" s="213"/>
      <c r="AL250" s="213"/>
    </row>
    <row r="251" ht="15.75" customHeight="1">
      <c r="A251" s="213"/>
      <c r="B251" s="213" t="s">
        <v>950</v>
      </c>
      <c r="C251" s="213" t="s">
        <v>1676</v>
      </c>
      <c r="D251" s="213" t="s">
        <v>951</v>
      </c>
      <c r="E251" s="214" t="s">
        <v>2117</v>
      </c>
      <c r="F251" s="215"/>
      <c r="G251" s="216" t="s">
        <v>2162</v>
      </c>
      <c r="H251" s="214" t="str">
        <f t="shared" si="15"/>
        <v>Integrated_Hotel Stay During Employee Business Travel (Scope 3)</v>
      </c>
      <c r="I251" s="213" t="s">
        <v>1855</v>
      </c>
      <c r="J251" s="214" t="str">
        <f t="shared" si="16"/>
        <v>Employee_Lodging</v>
      </c>
      <c r="K251" s="214" t="str">
        <f t="shared" si="17"/>
        <v>Integrated_EAT026_Employee_Lodging</v>
      </c>
      <c r="L251" s="217" t="s">
        <v>1862</v>
      </c>
      <c r="M251" s="214" t="str">
        <f t="shared" si="20"/>
        <v>Integrated_Room-night of Hotel Stay by Employee</v>
      </c>
      <c r="N251" s="214" t="s">
        <v>1271</v>
      </c>
      <c r="O251" s="214" t="s">
        <v>1323</v>
      </c>
      <c r="P251" s="214" t="str">
        <f t="shared" si="18"/>
        <v>Employee Lodging</v>
      </c>
      <c r="Q251" s="214" t="s">
        <v>1863</v>
      </c>
      <c r="R251" s="214" t="str">
        <f t="shared" si="19"/>
        <v>Room Night (Employee Lodging)</v>
      </c>
      <c r="S251" s="213"/>
      <c r="T251" s="213" t="s">
        <v>1111</v>
      </c>
      <c r="U251" s="213"/>
      <c r="V251" s="213"/>
      <c r="W251" s="213"/>
      <c r="X251" s="213"/>
      <c r="Y251" s="213"/>
      <c r="Z251" s="213"/>
      <c r="AA251" s="213"/>
      <c r="AB251" s="213"/>
      <c r="AC251" s="213"/>
      <c r="AD251" s="213"/>
      <c r="AE251" s="213"/>
      <c r="AF251" s="213"/>
      <c r="AG251" s="213"/>
      <c r="AH251" s="218"/>
      <c r="AI251" s="213"/>
      <c r="AJ251" s="213"/>
      <c r="AK251" s="213"/>
      <c r="AL251" s="213"/>
    </row>
    <row r="252" ht="15.75" customHeight="1">
      <c r="A252" s="213"/>
      <c r="B252" s="213" t="s">
        <v>950</v>
      </c>
      <c r="C252" s="213" t="s">
        <v>1676</v>
      </c>
      <c r="D252" s="213" t="s">
        <v>951</v>
      </c>
      <c r="E252" s="214" t="s">
        <v>2117</v>
      </c>
      <c r="F252" s="215"/>
      <c r="G252" s="216" t="s">
        <v>2163</v>
      </c>
      <c r="H252" s="214" t="str">
        <f t="shared" si="15"/>
        <v>Integrated_Waste Disposal by a Third Party Waste Management Provider (Scope 3)</v>
      </c>
      <c r="I252" s="213" t="s">
        <v>1858</v>
      </c>
      <c r="J252" s="214" t="str">
        <f t="shared" si="16"/>
        <v>Waste_Disposal</v>
      </c>
      <c r="K252" s="214" t="str">
        <f t="shared" si="17"/>
        <v>Integrated_EAT027_Waste_Disposal</v>
      </c>
      <c r="L252" s="217" t="s">
        <v>1828</v>
      </c>
      <c r="M252" s="214" t="str">
        <f t="shared" si="20"/>
        <v>Integrated_Waste Disposal by a Third Party Waste Management Provider</v>
      </c>
      <c r="N252" s="214" t="s">
        <v>149</v>
      </c>
      <c r="O252" s="214" t="s">
        <v>1231</v>
      </c>
      <c r="P252" s="214" t="str">
        <f t="shared" si="18"/>
        <v>Waste Disposal</v>
      </c>
      <c r="Q252" s="214" t="s">
        <v>1240</v>
      </c>
      <c r="R252" s="214" t="str">
        <f t="shared" si="19"/>
        <v>Weight of Waste (Waste Disposal)</v>
      </c>
      <c r="S252" s="213"/>
      <c r="T252" s="213" t="s">
        <v>1243</v>
      </c>
      <c r="U252" s="213"/>
      <c r="V252" s="213"/>
      <c r="W252" s="213" t="s">
        <v>1245</v>
      </c>
      <c r="X252" s="213"/>
      <c r="Y252" s="213"/>
      <c r="Z252" s="213"/>
      <c r="AA252" s="213"/>
      <c r="AB252" s="213"/>
      <c r="AC252" s="213"/>
      <c r="AD252" s="213"/>
      <c r="AE252" s="213"/>
      <c r="AF252" s="213"/>
      <c r="AG252" s="213"/>
      <c r="AH252" s="218"/>
      <c r="AI252" s="213"/>
      <c r="AJ252" s="213"/>
      <c r="AK252" s="213"/>
      <c r="AL252" s="213"/>
    </row>
    <row r="253" ht="15.75" customHeight="1">
      <c r="A253" s="213"/>
      <c r="B253" s="213" t="s">
        <v>950</v>
      </c>
      <c r="C253" s="213" t="s">
        <v>1676</v>
      </c>
      <c r="D253" s="213" t="s">
        <v>951</v>
      </c>
      <c r="E253" s="214" t="s">
        <v>2117</v>
      </c>
      <c r="F253" s="215"/>
      <c r="G253" s="216" t="s">
        <v>2164</v>
      </c>
      <c r="H253" s="214" t="str">
        <f t="shared" si="15"/>
        <v>Integrated_Fugitive Emissions of Refrigerants with Refrigerant Data</v>
      </c>
      <c r="I253" s="213" t="s">
        <v>1861</v>
      </c>
      <c r="J253" s="214" t="str">
        <f t="shared" si="16"/>
        <v>Refrigerant_Leak</v>
      </c>
      <c r="K253" s="214" t="str">
        <f t="shared" si="17"/>
        <v>Integrated_EAT028_Refrigerant_Leak</v>
      </c>
      <c r="L253" s="217" t="s">
        <v>1736</v>
      </c>
      <c r="M253" s="214" t="str">
        <f t="shared" si="20"/>
        <v>Integrated_Refrigerants Leaked by the Operating Company</v>
      </c>
      <c r="N253" s="214" t="s">
        <v>1065</v>
      </c>
      <c r="O253" s="214" t="s">
        <v>1737</v>
      </c>
      <c r="P253" s="214" t="str">
        <f t="shared" si="18"/>
        <v>Refrigerant Leak</v>
      </c>
      <c r="Q253" s="214" t="s">
        <v>1073</v>
      </c>
      <c r="R253" s="214" t="str">
        <f t="shared" si="19"/>
        <v>Refrigerant Quantity (Refrigerant Leak)</v>
      </c>
      <c r="S253" s="213"/>
      <c r="T253" s="213" t="s">
        <v>1076</v>
      </c>
      <c r="U253" s="213"/>
      <c r="V253" s="213"/>
      <c r="W253" s="213"/>
      <c r="X253" s="213"/>
      <c r="Y253" s="213"/>
      <c r="Z253" s="213"/>
      <c r="AA253" s="213"/>
      <c r="AB253" s="213"/>
      <c r="AC253" s="213"/>
      <c r="AD253" s="213"/>
      <c r="AE253" s="213"/>
      <c r="AF253" s="213"/>
      <c r="AG253" s="213"/>
      <c r="AH253" s="218"/>
      <c r="AI253" s="213"/>
      <c r="AJ253" s="213"/>
      <c r="AK253" s="213"/>
      <c r="AL253" s="213"/>
    </row>
    <row r="254" ht="15.75" customHeight="1">
      <c r="A254" s="191"/>
      <c r="B254" s="213" t="s">
        <v>950</v>
      </c>
      <c r="C254" s="213" t="s">
        <v>1676</v>
      </c>
      <c r="D254" s="213" t="s">
        <v>951</v>
      </c>
      <c r="E254" s="214" t="s">
        <v>2117</v>
      </c>
      <c r="F254" s="183"/>
      <c r="G254" s="183" t="s">
        <v>2165</v>
      </c>
      <c r="H254" s="214" t="str">
        <f t="shared" si="15"/>
        <v>Integrated_Emissions from the Production of Chemicals</v>
      </c>
      <c r="I254" s="191" t="s">
        <v>1869</v>
      </c>
      <c r="J254" s="214" t="str">
        <f t="shared" si="16"/>
        <v>Chemical_Production</v>
      </c>
      <c r="K254" s="214" t="str">
        <f t="shared" si="17"/>
        <v>Integrated_EAT029_Chemical_Production</v>
      </c>
      <c r="L254" s="207" t="s">
        <v>2166</v>
      </c>
      <c r="M254" s="214" t="str">
        <f t="shared" si="20"/>
        <v>Integrated_Chemical Produced</v>
      </c>
      <c r="N254" s="5" t="s">
        <v>1358</v>
      </c>
      <c r="O254" s="5" t="s">
        <v>1004</v>
      </c>
      <c r="P254" s="214" t="str">
        <f t="shared" si="18"/>
        <v>Chemical Production</v>
      </c>
      <c r="Q254" s="5" t="s">
        <v>1359</v>
      </c>
      <c r="R254" s="214" t="str">
        <f t="shared" si="19"/>
        <v>Chemical Quantity (Chemical Production)</v>
      </c>
      <c r="S254" s="191" t="s">
        <v>2167</v>
      </c>
      <c r="T254" s="191" t="s">
        <v>1360</v>
      </c>
      <c r="U254" s="191"/>
      <c r="V254" s="191"/>
      <c r="W254" s="191"/>
      <c r="X254" s="191"/>
      <c r="Y254" s="191"/>
      <c r="Z254" s="191"/>
      <c r="AA254" s="191"/>
      <c r="AB254" s="191"/>
      <c r="AC254" s="191"/>
      <c r="AD254" s="191"/>
      <c r="AE254" s="191"/>
      <c r="AF254" s="191"/>
      <c r="AG254" s="191"/>
      <c r="AH254" s="192"/>
      <c r="AI254" s="191"/>
      <c r="AJ254" s="191"/>
      <c r="AK254" s="191"/>
      <c r="AL254" s="191"/>
    </row>
    <row r="255" ht="15.75" customHeight="1">
      <c r="A255" s="191"/>
      <c r="B255" s="191"/>
      <c r="C255" s="191"/>
      <c r="D255" s="191"/>
      <c r="E255" s="5" t="s">
        <v>2117</v>
      </c>
      <c r="F255" s="183"/>
      <c r="G255" s="183" t="s">
        <v>2168</v>
      </c>
      <c r="H255" s="191"/>
      <c r="I255" s="191" t="s">
        <v>1875</v>
      </c>
      <c r="J255" s="191"/>
      <c r="K255" s="191"/>
      <c r="L255" s="207"/>
      <c r="M255" s="183"/>
      <c r="N255" s="5"/>
      <c r="O255" s="5"/>
      <c r="P255" s="5"/>
      <c r="Q255" s="5"/>
      <c r="R255" s="5"/>
      <c r="S255" s="191"/>
      <c r="T255" s="191"/>
      <c r="U255" s="191"/>
      <c r="V255" s="191"/>
      <c r="W255" s="191"/>
      <c r="X255" s="191"/>
      <c r="Y255" s="191"/>
      <c r="Z255" s="191"/>
      <c r="AA255" s="191"/>
      <c r="AB255" s="191"/>
      <c r="AC255" s="191"/>
      <c r="AD255" s="191"/>
      <c r="AE255" s="191"/>
      <c r="AF255" s="191"/>
      <c r="AG255" s="191"/>
      <c r="AH255" s="192"/>
      <c r="AI255" s="191"/>
      <c r="AJ255" s="191"/>
      <c r="AK255" s="191"/>
      <c r="AL255" s="191"/>
    </row>
    <row r="256" ht="15.75" customHeight="1">
      <c r="A256" s="191"/>
      <c r="B256" s="191"/>
      <c r="C256" s="191"/>
      <c r="D256" s="191"/>
      <c r="E256" s="5"/>
      <c r="F256" s="183"/>
      <c r="G256" s="183"/>
      <c r="H256" s="191"/>
      <c r="I256" s="191"/>
      <c r="J256" s="191"/>
      <c r="K256" s="191"/>
      <c r="L256" s="207"/>
      <c r="M256" s="183"/>
      <c r="N256" s="5"/>
      <c r="O256" s="5"/>
      <c r="P256" s="5"/>
      <c r="Q256" s="5"/>
      <c r="R256" s="5"/>
      <c r="S256" s="191"/>
      <c r="T256" s="191"/>
      <c r="U256" s="191"/>
      <c r="V256" s="191"/>
      <c r="W256" s="191"/>
      <c r="X256" s="191"/>
      <c r="Y256" s="191"/>
      <c r="Z256" s="191"/>
      <c r="AA256" s="191"/>
      <c r="AB256" s="191"/>
      <c r="AC256" s="191"/>
      <c r="AD256" s="191"/>
      <c r="AE256" s="191"/>
      <c r="AF256" s="191"/>
      <c r="AG256" s="191"/>
      <c r="AH256" s="192"/>
      <c r="AI256" s="191"/>
      <c r="AJ256" s="191"/>
      <c r="AK256" s="191"/>
      <c r="AL256" s="191"/>
    </row>
    <row r="257" ht="15.75" customHeight="1">
      <c r="A257" s="191"/>
      <c r="B257" s="191"/>
      <c r="C257" s="191"/>
      <c r="D257" s="191"/>
      <c r="E257" s="5"/>
      <c r="F257" s="183"/>
      <c r="G257" s="183"/>
      <c r="H257" s="191"/>
      <c r="I257" s="191"/>
      <c r="J257" s="191"/>
      <c r="K257" s="191"/>
      <c r="L257" s="207"/>
      <c r="M257" s="183"/>
      <c r="N257" s="5"/>
      <c r="O257" s="5"/>
      <c r="P257" s="5"/>
      <c r="Q257" s="5"/>
      <c r="R257" s="5"/>
      <c r="S257" s="191"/>
      <c r="T257" s="191"/>
      <c r="U257" s="191"/>
      <c r="V257" s="191"/>
      <c r="W257" s="191"/>
      <c r="X257" s="191"/>
      <c r="Y257" s="191"/>
      <c r="Z257" s="191"/>
      <c r="AA257" s="191"/>
      <c r="AB257" s="191"/>
      <c r="AC257" s="191"/>
      <c r="AD257" s="191"/>
      <c r="AE257" s="191"/>
      <c r="AF257" s="191"/>
      <c r="AG257" s="191"/>
      <c r="AH257" s="192"/>
      <c r="AI257" s="191"/>
      <c r="AJ257" s="191"/>
      <c r="AK257" s="191"/>
      <c r="AL257" s="191"/>
    </row>
    <row r="258" ht="15.75" customHeight="1">
      <c r="A258" s="191"/>
      <c r="B258" s="191"/>
      <c r="C258" s="191"/>
      <c r="D258" s="191"/>
      <c r="E258" s="5"/>
      <c r="F258" s="183"/>
      <c r="G258" s="183"/>
      <c r="H258" s="191"/>
      <c r="I258" s="191"/>
      <c r="J258" s="191"/>
      <c r="K258" s="191"/>
      <c r="L258" s="207"/>
      <c r="M258" s="183"/>
      <c r="N258" s="5"/>
      <c r="O258" s="5"/>
      <c r="P258" s="5"/>
      <c r="Q258" s="5"/>
      <c r="R258" s="5"/>
      <c r="S258" s="191"/>
      <c r="T258" s="191"/>
      <c r="U258" s="191"/>
      <c r="V258" s="191"/>
      <c r="W258" s="191"/>
      <c r="X258" s="191"/>
      <c r="Y258" s="191"/>
      <c r="Z258" s="191"/>
      <c r="AA258" s="191"/>
      <c r="AB258" s="191"/>
      <c r="AC258" s="191"/>
      <c r="AD258" s="191"/>
      <c r="AE258" s="191"/>
      <c r="AF258" s="191"/>
      <c r="AG258" s="191"/>
      <c r="AH258" s="192"/>
      <c r="AI258" s="191"/>
      <c r="AJ258" s="191"/>
      <c r="AK258" s="191"/>
      <c r="AL258" s="191"/>
    </row>
    <row r="259" ht="15.75" customHeight="1">
      <c r="A259" s="191"/>
      <c r="B259" s="191"/>
      <c r="C259" s="191"/>
      <c r="D259" s="191"/>
      <c r="E259" s="5"/>
      <c r="F259" s="183"/>
      <c r="G259" s="183"/>
      <c r="H259" s="191"/>
      <c r="I259" s="191"/>
      <c r="J259" s="191"/>
      <c r="K259" s="191"/>
      <c r="L259" s="207"/>
      <c r="M259" s="183"/>
      <c r="N259" s="5"/>
      <c r="O259" s="5"/>
      <c r="P259" s="5"/>
      <c r="Q259" s="5"/>
      <c r="R259" s="5"/>
      <c r="S259" s="191"/>
      <c r="T259" s="191"/>
      <c r="U259" s="191"/>
      <c r="V259" s="191"/>
      <c r="W259" s="191"/>
      <c r="X259" s="191"/>
      <c r="Y259" s="191"/>
      <c r="Z259" s="191"/>
      <c r="AA259" s="191"/>
      <c r="AB259" s="191"/>
      <c r="AC259" s="191"/>
      <c r="AD259" s="191"/>
      <c r="AE259" s="191"/>
      <c r="AF259" s="191"/>
      <c r="AG259" s="191"/>
      <c r="AH259" s="192"/>
      <c r="AI259" s="191"/>
      <c r="AJ259" s="191"/>
      <c r="AK259" s="191"/>
      <c r="AL259" s="191"/>
    </row>
    <row r="260" ht="15.75" customHeight="1">
      <c r="A260" s="191"/>
      <c r="B260" s="191"/>
      <c r="C260" s="191"/>
      <c r="D260" s="191"/>
      <c r="E260" s="5"/>
      <c r="F260" s="183"/>
      <c r="G260" s="183"/>
      <c r="H260" s="191"/>
      <c r="I260" s="191"/>
      <c r="J260" s="191"/>
      <c r="K260" s="191"/>
      <c r="L260" s="207"/>
      <c r="M260" s="183"/>
      <c r="N260" s="5"/>
      <c r="O260" s="5"/>
      <c r="P260" s="5"/>
      <c r="Q260" s="5"/>
      <c r="R260" s="5"/>
      <c r="S260" s="191"/>
      <c r="T260" s="191"/>
      <c r="U260" s="191"/>
      <c r="V260" s="191"/>
      <c r="W260" s="191"/>
      <c r="X260" s="191"/>
      <c r="Y260" s="191"/>
      <c r="Z260" s="191"/>
      <c r="AA260" s="191"/>
      <c r="AB260" s="191"/>
      <c r="AC260" s="191"/>
      <c r="AD260" s="191"/>
      <c r="AE260" s="191"/>
      <c r="AF260" s="191"/>
      <c r="AG260" s="191"/>
      <c r="AH260" s="192"/>
      <c r="AI260" s="191"/>
      <c r="AJ260" s="191"/>
      <c r="AK260" s="191"/>
      <c r="AL260" s="191"/>
    </row>
    <row r="261" ht="15.75" customHeight="1">
      <c r="A261" s="191"/>
      <c r="B261" s="191"/>
      <c r="C261" s="191"/>
      <c r="D261" s="191"/>
      <c r="E261" s="5"/>
      <c r="F261" s="183"/>
      <c r="G261" s="183"/>
      <c r="H261" s="191"/>
      <c r="I261" s="191"/>
      <c r="J261" s="191"/>
      <c r="K261" s="191"/>
      <c r="L261" s="207"/>
      <c r="M261" s="183"/>
      <c r="N261" s="5"/>
      <c r="O261" s="5"/>
      <c r="P261" s="5"/>
      <c r="Q261" s="5"/>
      <c r="R261" s="5"/>
      <c r="S261" s="191"/>
      <c r="T261" s="191"/>
      <c r="U261" s="191"/>
      <c r="V261" s="191"/>
      <c r="W261" s="191"/>
      <c r="X261" s="191"/>
      <c r="Y261" s="191"/>
      <c r="Z261" s="191"/>
      <c r="AA261" s="191"/>
      <c r="AB261" s="191"/>
      <c r="AC261" s="191"/>
      <c r="AD261" s="191"/>
      <c r="AE261" s="191"/>
      <c r="AF261" s="191"/>
      <c r="AG261" s="191"/>
      <c r="AH261" s="192"/>
      <c r="AI261" s="191"/>
      <c r="AJ261" s="191"/>
      <c r="AK261" s="191"/>
      <c r="AL261" s="191"/>
    </row>
    <row r="262" ht="15.75" customHeight="1">
      <c r="A262" s="191"/>
      <c r="B262" s="191"/>
      <c r="C262" s="191"/>
      <c r="D262" s="191"/>
      <c r="E262" s="5"/>
      <c r="F262" s="183"/>
      <c r="G262" s="183"/>
      <c r="H262" s="191"/>
      <c r="I262" s="191"/>
      <c r="J262" s="191"/>
      <c r="K262" s="191"/>
      <c r="L262" s="208"/>
      <c r="M262" s="183"/>
      <c r="N262" s="5"/>
      <c r="O262" s="5"/>
      <c r="P262" s="5"/>
      <c r="Q262" s="5"/>
      <c r="R262" s="5"/>
      <c r="S262" s="191"/>
      <c r="T262" s="191"/>
      <c r="U262" s="191"/>
      <c r="V262" s="191"/>
      <c r="W262" s="191"/>
      <c r="X262" s="191"/>
      <c r="Y262" s="191"/>
      <c r="Z262" s="191"/>
      <c r="AA262" s="191"/>
      <c r="AB262" s="191"/>
      <c r="AC262" s="191"/>
      <c r="AD262" s="191"/>
      <c r="AE262" s="191"/>
      <c r="AF262" s="191"/>
      <c r="AG262" s="191"/>
      <c r="AH262" s="192"/>
      <c r="AI262" s="191"/>
      <c r="AJ262" s="191"/>
      <c r="AK262" s="191"/>
      <c r="AL262" s="191"/>
    </row>
    <row r="263" ht="15.75" customHeight="1">
      <c r="A263" s="191"/>
      <c r="B263" s="191"/>
      <c r="C263" s="191"/>
      <c r="D263" s="191"/>
      <c r="E263" s="5"/>
      <c r="F263" s="183"/>
      <c r="G263" s="183"/>
      <c r="H263" s="191"/>
      <c r="I263" s="191"/>
      <c r="J263" s="191"/>
      <c r="K263" s="191"/>
      <c r="L263" s="208"/>
      <c r="M263" s="183"/>
      <c r="N263" s="5"/>
      <c r="O263" s="5"/>
      <c r="P263" s="5"/>
      <c r="Q263" s="5"/>
      <c r="R263" s="5"/>
      <c r="S263" s="191"/>
      <c r="T263" s="191"/>
      <c r="U263" s="191"/>
      <c r="V263" s="191"/>
      <c r="W263" s="191"/>
      <c r="X263" s="191"/>
      <c r="Y263" s="191"/>
      <c r="Z263" s="191"/>
      <c r="AA263" s="191"/>
      <c r="AB263" s="191"/>
      <c r="AC263" s="191"/>
      <c r="AD263" s="191"/>
      <c r="AE263" s="191"/>
      <c r="AF263" s="191"/>
      <c r="AG263" s="191"/>
      <c r="AH263" s="192"/>
      <c r="AI263" s="191"/>
      <c r="AJ263" s="191"/>
      <c r="AK263" s="191"/>
      <c r="AL263" s="191"/>
    </row>
    <row r="264" ht="15.75" customHeight="1">
      <c r="A264" s="191"/>
      <c r="B264" s="191"/>
      <c r="C264" s="191"/>
      <c r="D264" s="191"/>
      <c r="E264" s="5"/>
      <c r="F264" s="183"/>
      <c r="G264" s="183"/>
      <c r="H264" s="191"/>
      <c r="I264" s="191"/>
      <c r="J264" s="191"/>
      <c r="K264" s="191"/>
      <c r="L264" s="207"/>
      <c r="M264" s="183"/>
      <c r="N264" s="5"/>
      <c r="O264" s="5"/>
      <c r="P264" s="5"/>
      <c r="Q264" s="5"/>
      <c r="R264" s="5"/>
      <c r="S264" s="191"/>
      <c r="T264" s="191"/>
      <c r="U264" s="191"/>
      <c r="V264" s="191"/>
      <c r="W264" s="191"/>
      <c r="X264" s="191"/>
      <c r="Y264" s="191"/>
      <c r="Z264" s="191"/>
      <c r="AA264" s="191"/>
      <c r="AB264" s="191"/>
      <c r="AC264" s="191"/>
      <c r="AD264" s="191"/>
      <c r="AE264" s="191"/>
      <c r="AF264" s="191"/>
      <c r="AG264" s="191"/>
      <c r="AH264" s="192"/>
      <c r="AI264" s="191"/>
      <c r="AJ264" s="191"/>
      <c r="AK264" s="191"/>
      <c r="AL264" s="191"/>
    </row>
    <row r="265" ht="15.75" customHeight="1">
      <c r="A265" s="191"/>
      <c r="B265" s="191"/>
      <c r="C265" s="191"/>
      <c r="D265" s="191"/>
      <c r="E265" s="5"/>
      <c r="F265" s="183"/>
      <c r="G265" s="183"/>
      <c r="H265" s="191"/>
      <c r="I265" s="191"/>
      <c r="J265" s="191"/>
      <c r="K265" s="191"/>
      <c r="L265" s="207"/>
      <c r="M265" s="183"/>
      <c r="N265" s="5"/>
      <c r="O265" s="5"/>
      <c r="P265" s="5"/>
      <c r="Q265" s="5"/>
      <c r="R265" s="5"/>
      <c r="S265" s="191"/>
      <c r="T265" s="191"/>
      <c r="U265" s="191"/>
      <c r="V265" s="191"/>
      <c r="W265" s="191"/>
      <c r="X265" s="191"/>
      <c r="Y265" s="191"/>
      <c r="Z265" s="191"/>
      <c r="AA265" s="191"/>
      <c r="AB265" s="191"/>
      <c r="AC265" s="191"/>
      <c r="AD265" s="191"/>
      <c r="AE265" s="191"/>
      <c r="AF265" s="191"/>
      <c r="AG265" s="191"/>
      <c r="AH265" s="192"/>
      <c r="AI265" s="191"/>
      <c r="AJ265" s="191"/>
      <c r="AK265" s="191"/>
      <c r="AL265" s="191"/>
    </row>
    <row r="266" ht="15.75" customHeight="1">
      <c r="A266" s="191"/>
      <c r="B266" s="191"/>
      <c r="C266" s="191"/>
      <c r="D266" s="191"/>
      <c r="E266" s="5"/>
      <c r="F266" s="183"/>
      <c r="G266" s="183"/>
      <c r="H266" s="191"/>
      <c r="I266" s="191"/>
      <c r="J266" s="191"/>
      <c r="K266" s="191"/>
      <c r="L266" s="207"/>
      <c r="M266" s="183"/>
      <c r="N266" s="5"/>
      <c r="O266" s="5"/>
      <c r="P266" s="5"/>
      <c r="Q266" s="5"/>
      <c r="R266" s="5"/>
      <c r="S266" s="191"/>
      <c r="T266" s="191"/>
      <c r="U266" s="191"/>
      <c r="V266" s="191"/>
      <c r="W266" s="191"/>
      <c r="X266" s="191"/>
      <c r="Y266" s="191"/>
      <c r="Z266" s="191"/>
      <c r="AA266" s="191"/>
      <c r="AB266" s="191"/>
      <c r="AC266" s="191"/>
      <c r="AD266" s="191"/>
      <c r="AE266" s="191"/>
      <c r="AF266" s="191"/>
      <c r="AG266" s="191"/>
      <c r="AH266" s="192"/>
      <c r="AI266" s="191"/>
      <c r="AJ266" s="191"/>
      <c r="AK266" s="191"/>
      <c r="AL266" s="191"/>
    </row>
    <row r="267" ht="15.75" customHeight="1">
      <c r="A267" s="191"/>
      <c r="B267" s="191"/>
      <c r="C267" s="191"/>
      <c r="D267" s="191"/>
      <c r="E267" s="5"/>
      <c r="F267" s="183"/>
      <c r="G267" s="183"/>
      <c r="H267" s="191"/>
      <c r="I267" s="191"/>
      <c r="J267" s="191"/>
      <c r="K267" s="191"/>
      <c r="L267" s="207"/>
      <c r="M267" s="183"/>
      <c r="N267" s="5"/>
      <c r="O267" s="5"/>
      <c r="P267" s="5"/>
      <c r="Q267" s="5"/>
      <c r="R267" s="5"/>
      <c r="S267" s="191"/>
      <c r="T267" s="191"/>
      <c r="U267" s="191"/>
      <c r="V267" s="191"/>
      <c r="W267" s="191"/>
      <c r="X267" s="191"/>
      <c r="Y267" s="191"/>
      <c r="Z267" s="191"/>
      <c r="AA267" s="191"/>
      <c r="AB267" s="191"/>
      <c r="AC267" s="191"/>
      <c r="AD267" s="191"/>
      <c r="AE267" s="191"/>
      <c r="AF267" s="191"/>
      <c r="AG267" s="191"/>
      <c r="AH267" s="192"/>
      <c r="AI267" s="191"/>
      <c r="AJ267" s="191"/>
      <c r="AK267" s="191"/>
      <c r="AL267" s="191"/>
    </row>
    <row r="268" ht="15.75" customHeight="1">
      <c r="A268" s="191"/>
      <c r="B268" s="191"/>
      <c r="C268" s="191"/>
      <c r="D268" s="191"/>
      <c r="E268" s="5"/>
      <c r="F268" s="183"/>
      <c r="G268" s="183"/>
      <c r="H268" s="191"/>
      <c r="I268" s="191"/>
      <c r="J268" s="191"/>
      <c r="K268" s="191"/>
      <c r="L268" s="207"/>
      <c r="M268" s="183"/>
      <c r="N268" s="5"/>
      <c r="O268" s="5"/>
      <c r="P268" s="5"/>
      <c r="Q268" s="5"/>
      <c r="R268" s="5"/>
      <c r="S268" s="191"/>
      <c r="T268" s="191"/>
      <c r="U268" s="191"/>
      <c r="V268" s="191"/>
      <c r="W268" s="191"/>
      <c r="X268" s="191"/>
      <c r="Y268" s="191"/>
      <c r="Z268" s="191"/>
      <c r="AA268" s="191"/>
      <c r="AB268" s="191"/>
      <c r="AC268" s="191"/>
      <c r="AD268" s="191"/>
      <c r="AE268" s="191"/>
      <c r="AF268" s="191"/>
      <c r="AG268" s="191"/>
      <c r="AH268" s="192"/>
      <c r="AI268" s="191"/>
      <c r="AJ268" s="191"/>
      <c r="AK268" s="191"/>
      <c r="AL268" s="191"/>
    </row>
    <row r="269" ht="15.75" customHeight="1">
      <c r="A269" s="191"/>
      <c r="B269" s="191"/>
      <c r="C269" s="191"/>
      <c r="D269" s="191"/>
      <c r="E269" s="5"/>
      <c r="F269" s="183"/>
      <c r="G269" s="183"/>
      <c r="H269" s="191"/>
      <c r="I269" s="191"/>
      <c r="J269" s="191"/>
      <c r="K269" s="191"/>
      <c r="L269" s="207"/>
      <c r="M269" s="183"/>
      <c r="N269" s="5"/>
      <c r="O269" s="5"/>
      <c r="P269" s="5"/>
      <c r="Q269" s="5"/>
      <c r="R269" s="5"/>
      <c r="S269" s="191"/>
      <c r="T269" s="191"/>
      <c r="U269" s="191"/>
      <c r="V269" s="191"/>
      <c r="W269" s="191"/>
      <c r="X269" s="191"/>
      <c r="Y269" s="191"/>
      <c r="Z269" s="191"/>
      <c r="AA269" s="191"/>
      <c r="AB269" s="191"/>
      <c r="AC269" s="191"/>
      <c r="AD269" s="191"/>
      <c r="AE269" s="191"/>
      <c r="AF269" s="191"/>
      <c r="AG269" s="191"/>
      <c r="AH269" s="192"/>
      <c r="AI269" s="191"/>
      <c r="AJ269" s="191"/>
      <c r="AK269" s="191"/>
      <c r="AL269" s="191"/>
    </row>
    <row r="270" ht="15.75" customHeight="1">
      <c r="A270" s="228" t="s">
        <v>2169</v>
      </c>
      <c r="B270" s="191"/>
      <c r="C270" s="191"/>
      <c r="D270" s="191"/>
      <c r="E270" s="5"/>
      <c r="F270" s="183"/>
      <c r="G270" s="183"/>
      <c r="H270" s="191"/>
      <c r="I270" s="191"/>
      <c r="J270" s="191"/>
      <c r="K270" s="191"/>
      <c r="L270" s="207"/>
      <c r="M270" s="183"/>
      <c r="N270" s="5"/>
      <c r="O270" s="5"/>
      <c r="P270" s="5"/>
      <c r="Q270" s="5"/>
      <c r="R270" s="5"/>
      <c r="S270" s="191"/>
      <c r="T270" s="191"/>
      <c r="U270" s="191"/>
      <c r="V270" s="191"/>
      <c r="W270" s="191"/>
      <c r="X270" s="191"/>
      <c r="Y270" s="191"/>
      <c r="Z270" s="191"/>
      <c r="AA270" s="191"/>
      <c r="AB270" s="191"/>
      <c r="AC270" s="191"/>
      <c r="AD270" s="191"/>
      <c r="AE270" s="191"/>
      <c r="AF270" s="191"/>
      <c r="AG270" s="191"/>
      <c r="AH270" s="192"/>
      <c r="AI270" s="191"/>
      <c r="AJ270" s="191"/>
      <c r="AK270" s="191"/>
      <c r="AL270" s="191"/>
    </row>
    <row r="271" ht="15.75" customHeight="1">
      <c r="A271" s="191"/>
      <c r="B271" s="191"/>
      <c r="C271" s="191"/>
      <c r="D271" s="191"/>
      <c r="E271" s="5"/>
      <c r="F271" s="183"/>
      <c r="G271" s="183"/>
      <c r="H271" s="191"/>
      <c r="I271" s="191"/>
      <c r="J271" s="191"/>
      <c r="K271" s="191"/>
      <c r="L271" s="191"/>
      <c r="M271" s="183"/>
      <c r="N271" s="5"/>
      <c r="O271" s="5"/>
      <c r="P271" s="5"/>
      <c r="Q271" s="5"/>
      <c r="R271" s="5"/>
      <c r="S271" s="191"/>
      <c r="T271" s="191"/>
      <c r="U271" s="191"/>
      <c r="V271" s="191"/>
      <c r="W271" s="191"/>
      <c r="X271" s="191"/>
      <c r="Y271" s="191"/>
      <c r="Z271" s="191"/>
      <c r="AA271" s="191"/>
      <c r="AB271" s="191"/>
      <c r="AC271" s="191"/>
      <c r="AD271" s="191"/>
      <c r="AE271" s="191"/>
      <c r="AF271" s="191"/>
      <c r="AG271" s="191"/>
      <c r="AH271" s="192"/>
      <c r="AI271" s="191"/>
      <c r="AJ271" s="191"/>
      <c r="AK271" s="191"/>
      <c r="AL271" s="191"/>
    </row>
    <row r="272" ht="15.75" customHeight="1">
      <c r="A272" s="229"/>
      <c r="B272" s="229"/>
      <c r="C272" s="229"/>
      <c r="D272" s="229"/>
      <c r="E272" s="230"/>
      <c r="F272" s="231"/>
      <c r="G272" s="231"/>
      <c r="H272" s="229"/>
      <c r="I272" s="229"/>
      <c r="J272" s="229"/>
      <c r="K272" s="229"/>
      <c r="L272" s="229"/>
      <c r="M272" s="229"/>
      <c r="N272" s="229"/>
      <c r="O272" s="229"/>
      <c r="P272" s="229"/>
      <c r="Q272" s="231"/>
      <c r="R272" s="229"/>
      <c r="S272" s="229"/>
      <c r="T272" s="229"/>
      <c r="U272" s="229"/>
      <c r="V272" s="229"/>
      <c r="W272" s="229"/>
      <c r="X272" s="229"/>
      <c r="Y272" s="229"/>
      <c r="Z272" s="229"/>
      <c r="AA272" s="229"/>
      <c r="AB272" s="229"/>
      <c r="AC272" s="229"/>
      <c r="AD272" s="229"/>
      <c r="AE272" s="229"/>
      <c r="AF272" s="229"/>
      <c r="AG272" s="229"/>
      <c r="AH272" s="232"/>
      <c r="AI272" s="229"/>
      <c r="AJ272" s="229"/>
      <c r="AK272" s="229"/>
      <c r="AL272" s="229"/>
    </row>
    <row r="273" ht="15.75" customHeight="1">
      <c r="F273" s="7"/>
      <c r="G273" s="7"/>
      <c r="M273" s="31"/>
      <c r="N273" s="31"/>
      <c r="O273" s="31"/>
      <c r="P273" s="31"/>
      <c r="Q273" s="7"/>
      <c r="R273" s="31"/>
      <c r="S273" s="31"/>
      <c r="AH273" s="189"/>
    </row>
    <row r="274" ht="15.75" customHeight="1">
      <c r="F274" s="7"/>
      <c r="G274" s="7"/>
      <c r="M274" s="31"/>
      <c r="N274" s="31"/>
      <c r="O274" s="31"/>
      <c r="P274" s="31"/>
      <c r="Q274" s="7"/>
      <c r="R274" s="31"/>
      <c r="S274" s="31"/>
      <c r="AH274" s="189"/>
    </row>
    <row r="275" ht="15.75" customHeight="1">
      <c r="F275" s="7"/>
      <c r="G275" s="7"/>
      <c r="M275" s="31"/>
      <c r="N275" s="31"/>
      <c r="O275" s="31"/>
      <c r="P275" s="31"/>
      <c r="Q275" s="7"/>
      <c r="R275" s="31"/>
      <c r="S275" s="31"/>
      <c r="AH275" s="189"/>
    </row>
    <row r="276" ht="15.75" customHeight="1">
      <c r="F276" s="7"/>
      <c r="G276" s="7"/>
      <c r="M276" s="31"/>
      <c r="N276" s="31"/>
      <c r="O276" s="31"/>
      <c r="P276" s="31"/>
      <c r="Q276" s="7"/>
      <c r="R276" s="31"/>
      <c r="S276" s="31"/>
      <c r="AH276" s="189"/>
    </row>
    <row r="277" ht="15.75" customHeight="1">
      <c r="F277" s="7"/>
      <c r="G277" s="7"/>
      <c r="M277" s="31"/>
      <c r="N277" s="31"/>
      <c r="O277" s="31"/>
      <c r="P277" s="31"/>
      <c r="Q277" s="7"/>
      <c r="R277" s="31"/>
      <c r="S277" s="31"/>
      <c r="AH277" s="189"/>
    </row>
    <row r="278" ht="15.75" customHeight="1">
      <c r="F278" s="7"/>
      <c r="G278" s="7"/>
      <c r="M278" s="31"/>
      <c r="N278" s="31"/>
      <c r="O278" s="31"/>
      <c r="P278" s="31"/>
      <c r="Q278" s="7"/>
      <c r="R278" s="31"/>
      <c r="S278" s="31"/>
      <c r="AH278" s="189"/>
    </row>
    <row r="279" ht="15.75" customHeight="1">
      <c r="F279" s="7"/>
      <c r="G279" s="7"/>
      <c r="M279" s="31"/>
      <c r="N279" s="31"/>
      <c r="O279" s="31"/>
      <c r="P279" s="31"/>
      <c r="Q279" s="7"/>
      <c r="R279" s="31"/>
      <c r="S279" s="31"/>
      <c r="AH279" s="189"/>
    </row>
    <row r="280" ht="15.75" customHeight="1">
      <c r="F280" s="7"/>
      <c r="G280" s="7"/>
      <c r="M280" s="31"/>
      <c r="N280" s="31"/>
      <c r="O280" s="31"/>
      <c r="P280" s="31"/>
      <c r="Q280" s="7"/>
      <c r="R280" s="31"/>
      <c r="S280" s="31"/>
      <c r="AH280" s="189"/>
    </row>
    <row r="281" ht="15.75" customHeight="1">
      <c r="F281" s="7"/>
      <c r="G281" s="7"/>
      <c r="M281" s="31"/>
      <c r="N281" s="31"/>
      <c r="O281" s="31"/>
      <c r="P281" s="31"/>
      <c r="Q281" s="7"/>
      <c r="R281" s="31"/>
      <c r="S281" s="31"/>
      <c r="AH281" s="189"/>
    </row>
    <row r="282" ht="15.75" customHeight="1">
      <c r="F282" s="7"/>
      <c r="G282" s="7"/>
      <c r="M282" s="31"/>
      <c r="N282" s="31"/>
      <c r="O282" s="31"/>
      <c r="P282" s="31"/>
      <c r="Q282" s="7"/>
      <c r="R282" s="31"/>
      <c r="S282" s="31"/>
      <c r="AH282" s="189"/>
    </row>
    <row r="283" ht="15.75" customHeight="1">
      <c r="F283" s="7"/>
      <c r="G283" s="7"/>
      <c r="M283" s="31"/>
      <c r="N283" s="31"/>
      <c r="O283" s="31"/>
      <c r="P283" s="31"/>
      <c r="Q283" s="7"/>
      <c r="R283" s="31"/>
      <c r="S283" s="31"/>
      <c r="AH283" s="189"/>
    </row>
    <row r="284" ht="15.75" customHeight="1">
      <c r="F284" s="7"/>
      <c r="G284" s="7"/>
      <c r="M284" s="31"/>
      <c r="N284" s="31"/>
      <c r="O284" s="31"/>
      <c r="P284" s="31"/>
      <c r="Q284" s="7"/>
      <c r="R284" s="31"/>
      <c r="S284" s="31"/>
      <c r="AH284" s="189"/>
    </row>
    <row r="285" ht="15.75" customHeight="1">
      <c r="F285" s="7"/>
      <c r="G285" s="7"/>
      <c r="M285" s="31"/>
      <c r="N285" s="31"/>
      <c r="O285" s="31"/>
      <c r="P285" s="31"/>
      <c r="Q285" s="7"/>
      <c r="R285" s="31"/>
      <c r="S285" s="31"/>
      <c r="AH285" s="189"/>
    </row>
    <row r="286" ht="15.75" customHeight="1">
      <c r="F286" s="7"/>
      <c r="G286" s="7"/>
      <c r="M286" s="31"/>
      <c r="N286" s="31"/>
      <c r="O286" s="31"/>
      <c r="P286" s="31"/>
      <c r="Q286" s="7"/>
      <c r="R286" s="31"/>
      <c r="S286" s="31"/>
      <c r="AH286" s="189"/>
    </row>
    <row r="287" ht="15.75" customHeight="1">
      <c r="F287" s="7"/>
      <c r="G287" s="7"/>
      <c r="M287" s="31"/>
      <c r="N287" s="31"/>
      <c r="O287" s="31"/>
      <c r="P287" s="31"/>
      <c r="Q287" s="7"/>
      <c r="R287" s="31"/>
      <c r="S287" s="31"/>
      <c r="AH287" s="189"/>
    </row>
    <row r="288" ht="15.75" customHeight="1">
      <c r="F288" s="7"/>
      <c r="G288" s="7"/>
      <c r="M288" s="31"/>
      <c r="N288" s="31"/>
      <c r="O288" s="31"/>
      <c r="P288" s="31"/>
      <c r="Q288" s="7"/>
      <c r="R288" s="31"/>
      <c r="S288" s="31"/>
      <c r="AH288" s="189"/>
    </row>
    <row r="289" ht="15.75" customHeight="1">
      <c r="F289" s="7"/>
      <c r="G289" s="7"/>
      <c r="M289" s="31"/>
      <c r="N289" s="31"/>
      <c r="O289" s="31"/>
      <c r="P289" s="31"/>
      <c r="Q289" s="7"/>
      <c r="R289" s="31"/>
      <c r="S289" s="31"/>
      <c r="AH289" s="189"/>
    </row>
    <row r="290" ht="15.75" customHeight="1">
      <c r="F290" s="7"/>
      <c r="G290" s="7"/>
      <c r="M290" s="31"/>
      <c r="N290" s="31"/>
      <c r="O290" s="31"/>
      <c r="P290" s="31"/>
      <c r="Q290" s="7"/>
      <c r="R290" s="31"/>
      <c r="S290" s="31"/>
      <c r="AH290" s="189"/>
    </row>
    <row r="291" ht="15.75" customHeight="1">
      <c r="F291" s="7"/>
      <c r="G291" s="7"/>
      <c r="M291" s="31"/>
      <c r="N291" s="31"/>
      <c r="O291" s="31"/>
      <c r="P291" s="31"/>
      <c r="Q291" s="7"/>
      <c r="R291" s="31"/>
      <c r="S291" s="31"/>
      <c r="AH291" s="189"/>
    </row>
    <row r="292" ht="15.75" customHeight="1">
      <c r="F292" s="7"/>
      <c r="G292" s="7"/>
      <c r="M292" s="31"/>
      <c r="N292" s="31"/>
      <c r="O292" s="31"/>
      <c r="P292" s="31"/>
      <c r="Q292" s="7"/>
      <c r="R292" s="31"/>
      <c r="S292" s="31"/>
      <c r="AH292" s="189"/>
    </row>
    <row r="293" ht="15.75" customHeight="1">
      <c r="F293" s="7"/>
      <c r="G293" s="7"/>
      <c r="M293" s="31"/>
      <c r="N293" s="31"/>
      <c r="O293" s="31"/>
      <c r="P293" s="31"/>
      <c r="Q293" s="7"/>
      <c r="R293" s="31"/>
      <c r="S293" s="31"/>
      <c r="AH293" s="189"/>
    </row>
    <row r="294" ht="15.75" customHeight="1">
      <c r="F294" s="7"/>
      <c r="G294" s="7"/>
      <c r="M294" s="31"/>
      <c r="N294" s="31"/>
      <c r="O294" s="31"/>
      <c r="P294" s="31"/>
      <c r="Q294" s="7"/>
      <c r="R294" s="31"/>
      <c r="S294" s="31"/>
      <c r="AH294" s="189"/>
    </row>
    <row r="295" ht="15.75" customHeight="1">
      <c r="F295" s="7"/>
      <c r="G295" s="7"/>
      <c r="M295" s="31"/>
      <c r="N295" s="31"/>
      <c r="O295" s="31"/>
      <c r="P295" s="31"/>
      <c r="Q295" s="7"/>
      <c r="R295" s="31"/>
      <c r="S295" s="31"/>
      <c r="AH295" s="189"/>
    </row>
    <row r="296" ht="15.75" customHeight="1">
      <c r="F296" s="7"/>
      <c r="G296" s="7"/>
      <c r="M296" s="31"/>
      <c r="N296" s="31"/>
      <c r="O296" s="31"/>
      <c r="P296" s="31"/>
      <c r="Q296" s="7"/>
      <c r="R296" s="31"/>
      <c r="S296" s="31"/>
      <c r="AH296" s="189"/>
    </row>
    <row r="297" ht="15.75" customHeight="1">
      <c r="F297" s="7"/>
      <c r="G297" s="7"/>
      <c r="M297" s="31"/>
      <c r="N297" s="31"/>
      <c r="O297" s="31"/>
      <c r="P297" s="31"/>
      <c r="Q297" s="7"/>
      <c r="R297" s="31"/>
      <c r="S297" s="31"/>
      <c r="AH297" s="189"/>
    </row>
    <row r="298" ht="15.75" customHeight="1">
      <c r="F298" s="7"/>
      <c r="G298" s="7"/>
      <c r="M298" s="31"/>
      <c r="N298" s="31"/>
      <c r="O298" s="31"/>
      <c r="P298" s="31"/>
      <c r="Q298" s="7"/>
      <c r="R298" s="31"/>
      <c r="S298" s="31"/>
      <c r="AH298" s="189"/>
    </row>
    <row r="299" ht="15.75" customHeight="1">
      <c r="F299" s="7"/>
      <c r="G299" s="7"/>
      <c r="M299" s="31"/>
      <c r="N299" s="31"/>
      <c r="O299" s="31"/>
      <c r="P299" s="31"/>
      <c r="Q299" s="7"/>
      <c r="R299" s="31"/>
      <c r="S299" s="31"/>
      <c r="AH299" s="189"/>
    </row>
    <row r="300" ht="15.75" customHeight="1">
      <c r="F300" s="7"/>
      <c r="G300" s="7"/>
      <c r="M300" s="31"/>
      <c r="N300" s="31"/>
      <c r="O300" s="31"/>
      <c r="P300" s="31"/>
      <c r="Q300" s="7"/>
      <c r="R300" s="31"/>
      <c r="S300" s="31"/>
      <c r="AH300" s="189"/>
    </row>
    <row r="301" ht="15.75" customHeight="1">
      <c r="F301" s="7"/>
      <c r="G301" s="7"/>
      <c r="M301" s="31"/>
      <c r="N301" s="31"/>
      <c r="O301" s="31"/>
      <c r="P301" s="31"/>
      <c r="Q301" s="7"/>
      <c r="R301" s="31"/>
      <c r="S301" s="31"/>
      <c r="AH301" s="189"/>
    </row>
    <row r="302" ht="15.75" customHeight="1">
      <c r="F302" s="7"/>
      <c r="G302" s="7"/>
      <c r="M302" s="31"/>
      <c r="N302" s="31"/>
      <c r="O302" s="31"/>
      <c r="P302" s="31"/>
      <c r="Q302" s="7"/>
      <c r="R302" s="31"/>
      <c r="S302" s="31"/>
      <c r="AH302" s="189"/>
    </row>
    <row r="303" ht="15.75" customHeight="1">
      <c r="F303" s="7"/>
      <c r="G303" s="7"/>
      <c r="M303" s="31"/>
      <c r="N303" s="31"/>
      <c r="O303" s="31"/>
      <c r="P303" s="31"/>
      <c r="Q303" s="7"/>
      <c r="R303" s="31"/>
      <c r="S303" s="31"/>
      <c r="AH303" s="189"/>
    </row>
    <row r="304" ht="15.75" customHeight="1">
      <c r="F304" s="7"/>
      <c r="G304" s="7"/>
      <c r="M304" s="31"/>
      <c r="N304" s="31"/>
      <c r="O304" s="31"/>
      <c r="P304" s="31"/>
      <c r="Q304" s="7"/>
      <c r="R304" s="31"/>
      <c r="S304" s="31"/>
      <c r="AH304" s="189"/>
    </row>
    <row r="305" ht="15.75" customHeight="1">
      <c r="F305" s="7"/>
      <c r="G305" s="7"/>
      <c r="M305" s="31"/>
      <c r="N305" s="31"/>
      <c r="O305" s="31"/>
      <c r="P305" s="31"/>
      <c r="Q305" s="7"/>
      <c r="R305" s="31"/>
      <c r="S305" s="31"/>
      <c r="AH305" s="189"/>
    </row>
    <row r="306" ht="15.75" customHeight="1">
      <c r="F306" s="7"/>
      <c r="G306" s="7"/>
      <c r="M306" s="31"/>
      <c r="N306" s="31"/>
      <c r="O306" s="31"/>
      <c r="P306" s="31"/>
      <c r="Q306" s="7"/>
      <c r="R306" s="31"/>
      <c r="S306" s="31"/>
      <c r="AH306" s="189"/>
    </row>
    <row r="307" ht="15.75" customHeight="1">
      <c r="F307" s="7"/>
      <c r="G307" s="7"/>
      <c r="M307" s="31"/>
      <c r="N307" s="31"/>
      <c r="O307" s="31"/>
      <c r="P307" s="31"/>
      <c r="Q307" s="7"/>
      <c r="R307" s="31"/>
      <c r="S307" s="31"/>
      <c r="AH307" s="189"/>
    </row>
    <row r="308" ht="15.75" customHeight="1">
      <c r="F308" s="7"/>
      <c r="G308" s="7"/>
      <c r="M308" s="31"/>
      <c r="N308" s="31"/>
      <c r="O308" s="31"/>
      <c r="P308" s="31"/>
      <c r="Q308" s="7"/>
      <c r="R308" s="31"/>
      <c r="S308" s="31"/>
      <c r="AH308" s="189"/>
    </row>
    <row r="309" ht="15.75" customHeight="1">
      <c r="F309" s="7"/>
      <c r="G309" s="7"/>
      <c r="M309" s="31"/>
      <c r="N309" s="31"/>
      <c r="O309" s="31"/>
      <c r="P309" s="31"/>
      <c r="Q309" s="7"/>
      <c r="R309" s="31"/>
      <c r="S309" s="31"/>
      <c r="AH309" s="189"/>
    </row>
    <row r="310" ht="15.75" customHeight="1">
      <c r="F310" s="7"/>
      <c r="G310" s="7"/>
      <c r="M310" s="31"/>
      <c r="N310" s="31"/>
      <c r="O310" s="31"/>
      <c r="P310" s="31"/>
      <c r="Q310" s="7"/>
      <c r="R310" s="31"/>
      <c r="S310" s="31"/>
      <c r="AH310" s="189"/>
    </row>
    <row r="311" ht="15.75" customHeight="1">
      <c r="F311" s="7"/>
      <c r="G311" s="7"/>
      <c r="M311" s="31"/>
      <c r="N311" s="31"/>
      <c r="O311" s="31"/>
      <c r="P311" s="31"/>
      <c r="Q311" s="7"/>
      <c r="R311" s="31"/>
      <c r="S311" s="31"/>
      <c r="AH311" s="189"/>
    </row>
    <row r="312" ht="15.75" customHeight="1">
      <c r="F312" s="7"/>
      <c r="G312" s="7"/>
      <c r="M312" s="31"/>
      <c r="N312" s="31"/>
      <c r="O312" s="31"/>
      <c r="P312" s="31"/>
      <c r="Q312" s="7"/>
      <c r="R312" s="31"/>
      <c r="S312" s="31"/>
      <c r="AH312" s="189"/>
    </row>
    <row r="313" ht="15.75" customHeight="1">
      <c r="F313" s="7"/>
      <c r="G313" s="7"/>
      <c r="M313" s="31"/>
      <c r="N313" s="31"/>
      <c r="O313" s="31"/>
      <c r="P313" s="31"/>
      <c r="Q313" s="7"/>
      <c r="R313" s="31"/>
      <c r="S313" s="31"/>
      <c r="AH313" s="189"/>
    </row>
    <row r="314" ht="15.75" customHeight="1">
      <c r="F314" s="7"/>
      <c r="G314" s="7"/>
      <c r="M314" s="31"/>
      <c r="N314" s="31"/>
      <c r="O314" s="31"/>
      <c r="P314" s="31"/>
      <c r="Q314" s="7"/>
      <c r="R314" s="31"/>
      <c r="S314" s="31"/>
      <c r="AH314" s="189"/>
    </row>
    <row r="315" ht="15.75" customHeight="1">
      <c r="F315" s="7"/>
      <c r="G315" s="7"/>
      <c r="M315" s="31"/>
      <c r="N315" s="31"/>
      <c r="O315" s="31"/>
      <c r="P315" s="31"/>
      <c r="Q315" s="7"/>
      <c r="R315" s="31"/>
      <c r="S315" s="31"/>
      <c r="AH315" s="189"/>
    </row>
    <row r="316" ht="15.75" customHeight="1">
      <c r="F316" s="7"/>
      <c r="G316" s="7"/>
      <c r="M316" s="31"/>
      <c r="N316" s="31"/>
      <c r="O316" s="31"/>
      <c r="P316" s="31"/>
      <c r="Q316" s="7"/>
      <c r="R316" s="31"/>
      <c r="S316" s="31"/>
      <c r="AH316" s="189"/>
    </row>
    <row r="317" ht="15.75" customHeight="1">
      <c r="F317" s="7"/>
      <c r="G317" s="7"/>
      <c r="M317" s="31"/>
      <c r="N317" s="31"/>
      <c r="O317" s="31"/>
      <c r="P317" s="31"/>
      <c r="Q317" s="7"/>
      <c r="R317" s="31"/>
      <c r="S317" s="31"/>
      <c r="AH317" s="189"/>
    </row>
    <row r="318" ht="15.75" customHeight="1">
      <c r="F318" s="7"/>
      <c r="G318" s="7"/>
      <c r="M318" s="31"/>
      <c r="N318" s="31"/>
      <c r="O318" s="31"/>
      <c r="P318" s="31"/>
      <c r="Q318" s="7"/>
      <c r="R318" s="31"/>
      <c r="S318" s="31"/>
      <c r="AH318" s="189"/>
    </row>
    <row r="319" ht="15.75" customHeight="1">
      <c r="F319" s="7"/>
      <c r="G319" s="7"/>
      <c r="M319" s="31"/>
      <c r="N319" s="31"/>
      <c r="O319" s="31"/>
      <c r="P319" s="31"/>
      <c r="Q319" s="7"/>
      <c r="R319" s="31"/>
      <c r="S319" s="31"/>
      <c r="AH319" s="189"/>
    </row>
    <row r="320" ht="15.75" customHeight="1">
      <c r="F320" s="7"/>
      <c r="G320" s="7"/>
      <c r="M320" s="31"/>
      <c r="N320" s="31"/>
      <c r="O320" s="31"/>
      <c r="P320" s="31"/>
      <c r="Q320" s="7"/>
      <c r="R320" s="31"/>
      <c r="S320" s="31"/>
      <c r="AH320" s="189"/>
    </row>
    <row r="321" ht="15.75" customHeight="1">
      <c r="F321" s="7"/>
      <c r="G321" s="7"/>
      <c r="M321" s="31"/>
      <c r="N321" s="31"/>
      <c r="O321" s="31"/>
      <c r="P321" s="31"/>
      <c r="Q321" s="7"/>
      <c r="R321" s="31"/>
      <c r="S321" s="31"/>
      <c r="AH321" s="189"/>
    </row>
    <row r="322" ht="15.75" customHeight="1">
      <c r="F322" s="7"/>
      <c r="G322" s="7"/>
      <c r="M322" s="31"/>
      <c r="N322" s="31"/>
      <c r="O322" s="31"/>
      <c r="P322" s="31"/>
      <c r="Q322" s="7"/>
      <c r="R322" s="31"/>
      <c r="S322" s="31"/>
      <c r="AH322" s="189"/>
    </row>
    <row r="323" ht="15.75" customHeight="1">
      <c r="F323" s="7"/>
      <c r="G323" s="7"/>
      <c r="M323" s="31"/>
      <c r="N323" s="31"/>
      <c r="O323" s="31"/>
      <c r="P323" s="31"/>
      <c r="Q323" s="7"/>
      <c r="R323" s="31"/>
      <c r="S323" s="31"/>
      <c r="AH323" s="189"/>
    </row>
    <row r="324" ht="15.75" customHeight="1">
      <c r="F324" s="7"/>
      <c r="G324" s="7"/>
      <c r="M324" s="31"/>
      <c r="N324" s="31"/>
      <c r="O324" s="31"/>
      <c r="P324" s="31"/>
      <c r="Q324" s="7"/>
      <c r="R324" s="31"/>
      <c r="S324" s="31"/>
      <c r="AH324" s="189"/>
    </row>
    <row r="325" ht="15.75" customHeight="1">
      <c r="F325" s="7"/>
      <c r="G325" s="7"/>
      <c r="M325" s="31"/>
      <c r="N325" s="31"/>
      <c r="O325" s="31"/>
      <c r="P325" s="31"/>
      <c r="Q325" s="7"/>
      <c r="R325" s="31"/>
      <c r="S325" s="31"/>
      <c r="AH325" s="189"/>
    </row>
    <row r="326" ht="15.75" customHeight="1">
      <c r="F326" s="7"/>
      <c r="G326" s="7"/>
      <c r="M326" s="31"/>
      <c r="N326" s="31"/>
      <c r="O326" s="31"/>
      <c r="P326" s="31"/>
      <c r="Q326" s="7"/>
      <c r="R326" s="31"/>
      <c r="S326" s="31"/>
      <c r="AH326" s="189"/>
    </row>
    <row r="327" ht="15.75" customHeight="1">
      <c r="F327" s="7"/>
      <c r="G327" s="7"/>
      <c r="M327" s="31"/>
      <c r="N327" s="31"/>
      <c r="O327" s="31"/>
      <c r="P327" s="31"/>
      <c r="Q327" s="7"/>
      <c r="R327" s="31"/>
      <c r="S327" s="31"/>
      <c r="AH327" s="189"/>
    </row>
    <row r="328" ht="15.75" customHeight="1">
      <c r="F328" s="7"/>
      <c r="G328" s="7"/>
      <c r="M328" s="31"/>
      <c r="N328" s="31"/>
      <c r="O328" s="31"/>
      <c r="P328" s="31"/>
      <c r="Q328" s="7"/>
      <c r="R328" s="31"/>
      <c r="S328" s="31"/>
      <c r="AH328" s="189"/>
    </row>
    <row r="329" ht="15.75" customHeight="1">
      <c r="F329" s="7"/>
      <c r="G329" s="7"/>
      <c r="M329" s="31"/>
      <c r="N329" s="31"/>
      <c r="O329" s="31"/>
      <c r="P329" s="31"/>
      <c r="Q329" s="7"/>
      <c r="R329" s="31"/>
      <c r="S329" s="31"/>
      <c r="AH329" s="189"/>
    </row>
    <row r="330" ht="15.75" customHeight="1">
      <c r="F330" s="7"/>
      <c r="G330" s="7"/>
      <c r="M330" s="31"/>
      <c r="N330" s="31"/>
      <c r="O330" s="31"/>
      <c r="P330" s="31"/>
      <c r="Q330" s="7"/>
      <c r="R330" s="31"/>
      <c r="S330" s="31"/>
      <c r="AH330" s="189"/>
    </row>
    <row r="331" ht="15.75" customHeight="1">
      <c r="F331" s="7"/>
      <c r="G331" s="7"/>
      <c r="M331" s="31"/>
      <c r="N331" s="31"/>
      <c r="O331" s="31"/>
      <c r="P331" s="31"/>
      <c r="Q331" s="7"/>
      <c r="R331" s="31"/>
      <c r="S331" s="31"/>
      <c r="AH331" s="189"/>
    </row>
    <row r="332" ht="15.75" customHeight="1">
      <c r="F332" s="7"/>
      <c r="G332" s="7"/>
      <c r="M332" s="31"/>
      <c r="N332" s="31"/>
      <c r="O332" s="31"/>
      <c r="P332" s="31"/>
      <c r="Q332" s="7"/>
      <c r="R332" s="31"/>
      <c r="S332" s="31"/>
      <c r="AH332" s="189"/>
    </row>
    <row r="333" ht="15.75" customHeight="1">
      <c r="F333" s="7"/>
      <c r="G333" s="7"/>
      <c r="M333" s="31"/>
      <c r="N333" s="31"/>
      <c r="O333" s="31"/>
      <c r="P333" s="31"/>
      <c r="Q333" s="7"/>
      <c r="R333" s="31"/>
      <c r="S333" s="31"/>
      <c r="AH333" s="189"/>
    </row>
    <row r="334" ht="15.75" customHeight="1">
      <c r="F334" s="7"/>
      <c r="G334" s="7"/>
      <c r="M334" s="31"/>
      <c r="N334" s="31"/>
      <c r="O334" s="31"/>
      <c r="P334" s="31"/>
      <c r="Q334" s="7"/>
      <c r="R334" s="31"/>
      <c r="S334" s="31"/>
      <c r="AH334" s="189"/>
    </row>
    <row r="335" ht="15.75" customHeight="1">
      <c r="F335" s="7"/>
      <c r="G335" s="7"/>
      <c r="M335" s="31"/>
      <c r="N335" s="31"/>
      <c r="O335" s="31"/>
      <c r="P335" s="31"/>
      <c r="Q335" s="7"/>
      <c r="R335" s="31"/>
      <c r="S335" s="31"/>
      <c r="AH335" s="189"/>
    </row>
    <row r="336" ht="15.75" customHeight="1">
      <c r="F336" s="7"/>
      <c r="G336" s="7"/>
      <c r="M336" s="31"/>
      <c r="N336" s="31"/>
      <c r="O336" s="31"/>
      <c r="P336" s="31"/>
      <c r="Q336" s="7"/>
      <c r="R336" s="31"/>
      <c r="S336" s="31"/>
      <c r="AH336" s="189"/>
    </row>
    <row r="337" ht="15.75" customHeight="1">
      <c r="F337" s="7"/>
      <c r="G337" s="7"/>
      <c r="M337" s="31"/>
      <c r="N337" s="31"/>
      <c r="O337" s="31"/>
      <c r="P337" s="31"/>
      <c r="Q337" s="7"/>
      <c r="R337" s="31"/>
      <c r="S337" s="31"/>
      <c r="AH337" s="189"/>
    </row>
    <row r="338" ht="15.75" customHeight="1">
      <c r="F338" s="7"/>
      <c r="G338" s="7"/>
      <c r="M338" s="31"/>
      <c r="N338" s="31"/>
      <c r="O338" s="31"/>
      <c r="P338" s="31"/>
      <c r="Q338" s="7"/>
      <c r="R338" s="31"/>
      <c r="S338" s="31"/>
      <c r="AH338" s="189"/>
    </row>
    <row r="339" ht="15.75" customHeight="1">
      <c r="F339" s="7"/>
      <c r="G339" s="7"/>
      <c r="M339" s="31"/>
      <c r="N339" s="31"/>
      <c r="O339" s="31"/>
      <c r="P339" s="31"/>
      <c r="Q339" s="7"/>
      <c r="R339" s="31"/>
      <c r="S339" s="31"/>
      <c r="AH339" s="189"/>
    </row>
    <row r="340" ht="15.75" customHeight="1">
      <c r="F340" s="7"/>
      <c r="G340" s="7"/>
      <c r="M340" s="31"/>
      <c r="N340" s="31"/>
      <c r="O340" s="31"/>
      <c r="P340" s="31"/>
      <c r="Q340" s="7"/>
      <c r="R340" s="31"/>
      <c r="S340" s="31"/>
      <c r="AH340" s="189"/>
    </row>
    <row r="341" ht="15.75" customHeight="1">
      <c r="F341" s="7"/>
      <c r="G341" s="7"/>
      <c r="M341" s="31"/>
      <c r="N341" s="31"/>
      <c r="O341" s="31"/>
      <c r="P341" s="31"/>
      <c r="Q341" s="7"/>
      <c r="R341" s="31"/>
      <c r="S341" s="31"/>
      <c r="AH341" s="189"/>
    </row>
    <row r="342" ht="15.75" customHeight="1">
      <c r="F342" s="7"/>
      <c r="G342" s="7"/>
      <c r="M342" s="31"/>
      <c r="N342" s="31"/>
      <c r="O342" s="31"/>
      <c r="P342" s="31"/>
      <c r="Q342" s="7"/>
      <c r="R342" s="31"/>
      <c r="S342" s="31"/>
      <c r="AH342" s="189"/>
    </row>
    <row r="343" ht="15.75" customHeight="1">
      <c r="F343" s="7"/>
      <c r="G343" s="7"/>
      <c r="M343" s="31"/>
      <c r="N343" s="31"/>
      <c r="O343" s="31"/>
      <c r="P343" s="31"/>
      <c r="Q343" s="7"/>
      <c r="R343" s="31"/>
      <c r="S343" s="31"/>
      <c r="AH343" s="189"/>
    </row>
    <row r="344" ht="15.75" customHeight="1">
      <c r="F344" s="7"/>
      <c r="G344" s="7"/>
      <c r="M344" s="31"/>
      <c r="N344" s="31"/>
      <c r="O344" s="31"/>
      <c r="P344" s="31"/>
      <c r="Q344" s="7"/>
      <c r="R344" s="31"/>
      <c r="S344" s="31"/>
      <c r="AH344" s="189"/>
    </row>
    <row r="345" ht="15.75" customHeight="1">
      <c r="F345" s="7"/>
      <c r="G345" s="7"/>
      <c r="M345" s="31"/>
      <c r="N345" s="31"/>
      <c r="O345" s="31"/>
      <c r="P345" s="31"/>
      <c r="Q345" s="7"/>
      <c r="R345" s="31"/>
      <c r="S345" s="31"/>
      <c r="AH345" s="189"/>
    </row>
    <row r="346" ht="15.75" customHeight="1">
      <c r="F346" s="7"/>
      <c r="G346" s="7"/>
      <c r="M346" s="31"/>
      <c r="N346" s="31"/>
      <c r="O346" s="31"/>
      <c r="P346" s="31"/>
      <c r="Q346" s="7"/>
      <c r="R346" s="31"/>
      <c r="S346" s="31"/>
      <c r="AH346" s="189"/>
    </row>
    <row r="347" ht="15.75" customHeight="1">
      <c r="F347" s="7"/>
      <c r="G347" s="7"/>
      <c r="M347" s="31"/>
      <c r="N347" s="31"/>
      <c r="O347" s="31"/>
      <c r="P347" s="31"/>
      <c r="Q347" s="7"/>
      <c r="R347" s="31"/>
      <c r="S347" s="31"/>
      <c r="AH347" s="189"/>
    </row>
    <row r="348" ht="15.75" customHeight="1">
      <c r="F348" s="7"/>
      <c r="G348" s="7"/>
      <c r="M348" s="31"/>
      <c r="N348" s="31"/>
      <c r="O348" s="31"/>
      <c r="P348" s="31"/>
      <c r="Q348" s="7"/>
      <c r="R348" s="31"/>
      <c r="S348" s="31"/>
      <c r="AH348" s="189"/>
    </row>
    <row r="349" ht="15.75" customHeight="1">
      <c r="F349" s="7"/>
      <c r="G349" s="7"/>
      <c r="M349" s="31"/>
      <c r="N349" s="31"/>
      <c r="O349" s="31"/>
      <c r="P349" s="31"/>
      <c r="Q349" s="7"/>
      <c r="R349" s="31"/>
      <c r="S349" s="31"/>
      <c r="AH349" s="189"/>
    </row>
    <row r="350" ht="15.75" customHeight="1">
      <c r="F350" s="7"/>
      <c r="G350" s="7"/>
      <c r="M350" s="31"/>
      <c r="N350" s="31"/>
      <c r="O350" s="31"/>
      <c r="P350" s="31"/>
      <c r="Q350" s="7"/>
      <c r="R350" s="31"/>
      <c r="S350" s="31"/>
      <c r="AH350" s="189"/>
    </row>
    <row r="351" ht="15.75" customHeight="1">
      <c r="F351" s="7"/>
      <c r="G351" s="7"/>
      <c r="M351" s="31"/>
      <c r="N351" s="31"/>
      <c r="O351" s="31"/>
      <c r="P351" s="31"/>
      <c r="Q351" s="7"/>
      <c r="R351" s="31"/>
      <c r="S351" s="31"/>
      <c r="AH351" s="189"/>
    </row>
    <row r="352" ht="15.75" customHeight="1">
      <c r="F352" s="7"/>
      <c r="G352" s="7"/>
      <c r="M352" s="31"/>
      <c r="N352" s="31"/>
      <c r="O352" s="31"/>
      <c r="P352" s="31"/>
      <c r="Q352" s="7"/>
      <c r="R352" s="31"/>
      <c r="S352" s="31"/>
      <c r="AH352" s="189"/>
    </row>
    <row r="353" ht="15.75" customHeight="1">
      <c r="F353" s="7"/>
      <c r="G353" s="7"/>
      <c r="M353" s="31"/>
      <c r="N353" s="31"/>
      <c r="O353" s="31"/>
      <c r="P353" s="31"/>
      <c r="Q353" s="7"/>
      <c r="R353" s="31"/>
      <c r="S353" s="31"/>
      <c r="AH353" s="189"/>
    </row>
    <row r="354" ht="15.75" customHeight="1">
      <c r="F354" s="7"/>
      <c r="G354" s="7"/>
      <c r="M354" s="31"/>
      <c r="N354" s="31"/>
      <c r="O354" s="31"/>
      <c r="P354" s="31"/>
      <c r="Q354" s="7"/>
      <c r="R354" s="31"/>
      <c r="S354" s="31"/>
      <c r="AH354" s="189"/>
    </row>
    <row r="355" ht="15.75" customHeight="1">
      <c r="F355" s="7"/>
      <c r="G355" s="7"/>
      <c r="M355" s="31"/>
      <c r="N355" s="31"/>
      <c r="O355" s="31"/>
      <c r="P355" s="31"/>
      <c r="Q355" s="7"/>
      <c r="R355" s="31"/>
      <c r="S355" s="31"/>
      <c r="AH355" s="189"/>
    </row>
    <row r="356" ht="15.75" customHeight="1">
      <c r="F356" s="7"/>
      <c r="G356" s="7"/>
      <c r="M356" s="31"/>
      <c r="N356" s="31"/>
      <c r="O356" s="31"/>
      <c r="P356" s="31"/>
      <c r="Q356" s="7"/>
      <c r="R356" s="31"/>
      <c r="S356" s="31"/>
      <c r="AH356" s="189"/>
    </row>
    <row r="357" ht="15.75" customHeight="1">
      <c r="F357" s="7"/>
      <c r="G357" s="7"/>
      <c r="M357" s="31"/>
      <c r="N357" s="31"/>
      <c r="O357" s="31"/>
      <c r="P357" s="31"/>
      <c r="Q357" s="7"/>
      <c r="R357" s="31"/>
      <c r="S357" s="31"/>
      <c r="AH357" s="189"/>
    </row>
    <row r="358" ht="15.75" customHeight="1">
      <c r="F358" s="7"/>
      <c r="G358" s="7"/>
      <c r="M358" s="31"/>
      <c r="N358" s="31"/>
      <c r="O358" s="31"/>
      <c r="P358" s="31"/>
      <c r="Q358" s="7"/>
      <c r="R358" s="31"/>
      <c r="S358" s="31"/>
      <c r="AH358" s="189"/>
    </row>
    <row r="359" ht="15.75" customHeight="1">
      <c r="F359" s="7"/>
      <c r="G359" s="7"/>
      <c r="M359" s="31"/>
      <c r="N359" s="31"/>
      <c r="O359" s="31"/>
      <c r="P359" s="31"/>
      <c r="Q359" s="7"/>
      <c r="R359" s="31"/>
      <c r="S359" s="31"/>
      <c r="AH359" s="189"/>
    </row>
    <row r="360" ht="15.75" customHeight="1">
      <c r="F360" s="7"/>
      <c r="G360" s="7"/>
      <c r="M360" s="31"/>
      <c r="N360" s="31"/>
      <c r="O360" s="31"/>
      <c r="P360" s="31"/>
      <c r="Q360" s="7"/>
      <c r="R360" s="31"/>
      <c r="S360" s="31"/>
      <c r="AH360" s="189"/>
    </row>
    <row r="361" ht="15.75" customHeight="1">
      <c r="F361" s="7"/>
      <c r="G361" s="7"/>
      <c r="M361" s="31"/>
      <c r="N361" s="31"/>
      <c r="O361" s="31"/>
      <c r="P361" s="31"/>
      <c r="Q361" s="7"/>
      <c r="R361" s="31"/>
      <c r="S361" s="31"/>
      <c r="AH361" s="189"/>
    </row>
    <row r="362" ht="15.75" customHeight="1">
      <c r="F362" s="7"/>
      <c r="G362" s="7"/>
      <c r="M362" s="31"/>
      <c r="N362" s="31"/>
      <c r="O362" s="31"/>
      <c r="P362" s="31"/>
      <c r="Q362" s="7"/>
      <c r="R362" s="31"/>
      <c r="S362" s="31"/>
      <c r="AH362" s="189"/>
    </row>
    <row r="363" ht="15.75" customHeight="1">
      <c r="F363" s="7"/>
      <c r="G363" s="7"/>
      <c r="M363" s="31"/>
      <c r="N363" s="31"/>
      <c r="O363" s="31"/>
      <c r="P363" s="31"/>
      <c r="Q363" s="7"/>
      <c r="R363" s="31"/>
      <c r="S363" s="31"/>
      <c r="AH363" s="189"/>
    </row>
    <row r="364" ht="15.75" customHeight="1">
      <c r="F364" s="7"/>
      <c r="G364" s="7"/>
      <c r="M364" s="31"/>
      <c r="N364" s="31"/>
      <c r="O364" s="31"/>
      <c r="P364" s="31"/>
      <c r="Q364" s="7"/>
      <c r="R364" s="31"/>
      <c r="S364" s="31"/>
      <c r="AH364" s="189"/>
    </row>
    <row r="365" ht="15.75" customHeight="1">
      <c r="F365" s="7"/>
      <c r="G365" s="7"/>
      <c r="M365" s="31"/>
      <c r="N365" s="31"/>
      <c r="O365" s="31"/>
      <c r="P365" s="31"/>
      <c r="Q365" s="7"/>
      <c r="R365" s="31"/>
      <c r="S365" s="31"/>
      <c r="AH365" s="189"/>
    </row>
    <row r="366" ht="15.75" customHeight="1">
      <c r="F366" s="7"/>
      <c r="G366" s="7"/>
      <c r="M366" s="31"/>
      <c r="N366" s="31"/>
      <c r="O366" s="31"/>
      <c r="P366" s="31"/>
      <c r="Q366" s="7"/>
      <c r="R366" s="31"/>
      <c r="S366" s="31"/>
      <c r="AH366" s="189"/>
    </row>
    <row r="367" ht="15.75" customHeight="1">
      <c r="F367" s="7"/>
      <c r="G367" s="7"/>
      <c r="M367" s="31"/>
      <c r="N367" s="31"/>
      <c r="O367" s="31"/>
      <c r="P367" s="31"/>
      <c r="Q367" s="7"/>
      <c r="R367" s="31"/>
      <c r="S367" s="31"/>
      <c r="AH367" s="189"/>
    </row>
    <row r="368" ht="15.75" customHeight="1">
      <c r="F368" s="7"/>
      <c r="G368" s="7"/>
      <c r="M368" s="31"/>
      <c r="N368" s="31"/>
      <c r="O368" s="31"/>
      <c r="P368" s="31"/>
      <c r="Q368" s="7"/>
      <c r="R368" s="31"/>
      <c r="S368" s="31"/>
      <c r="AH368" s="189"/>
    </row>
    <row r="369" ht="15.75" customHeight="1">
      <c r="F369" s="7"/>
      <c r="G369" s="7"/>
      <c r="M369" s="31"/>
      <c r="N369" s="31"/>
      <c r="O369" s="31"/>
      <c r="P369" s="31"/>
      <c r="Q369" s="7"/>
      <c r="R369" s="31"/>
      <c r="S369" s="31"/>
      <c r="AH369" s="189"/>
    </row>
    <row r="370" ht="15.75" customHeight="1">
      <c r="F370" s="7"/>
      <c r="G370" s="7"/>
      <c r="M370" s="31"/>
      <c r="N370" s="31"/>
      <c r="O370" s="31"/>
      <c r="P370" s="31"/>
      <c r="Q370" s="7"/>
      <c r="R370" s="31"/>
      <c r="S370" s="31"/>
      <c r="AH370" s="189"/>
    </row>
    <row r="371" ht="15.75" customHeight="1">
      <c r="F371" s="7"/>
      <c r="G371" s="7"/>
      <c r="M371" s="31"/>
      <c r="N371" s="31"/>
      <c r="O371" s="31"/>
      <c r="P371" s="31"/>
      <c r="Q371" s="7"/>
      <c r="R371" s="31"/>
      <c r="S371" s="31"/>
      <c r="AH371" s="189"/>
    </row>
    <row r="372" ht="15.75" customHeight="1">
      <c r="F372" s="7"/>
      <c r="G372" s="7"/>
      <c r="M372" s="31"/>
      <c r="N372" s="31"/>
      <c r="O372" s="31"/>
      <c r="P372" s="31"/>
      <c r="Q372" s="7"/>
      <c r="R372" s="31"/>
      <c r="S372" s="31"/>
      <c r="AH372" s="189"/>
    </row>
    <row r="373" ht="15.75" customHeight="1">
      <c r="F373" s="7"/>
      <c r="G373" s="7"/>
      <c r="M373" s="31"/>
      <c r="N373" s="31"/>
      <c r="O373" s="31"/>
      <c r="P373" s="31"/>
      <c r="Q373" s="7"/>
      <c r="R373" s="31"/>
      <c r="S373" s="31"/>
      <c r="AH373" s="189"/>
    </row>
    <row r="374" ht="15.75" customHeight="1">
      <c r="F374" s="7"/>
      <c r="G374" s="7"/>
      <c r="M374" s="31"/>
      <c r="N374" s="31"/>
      <c r="O374" s="31"/>
      <c r="P374" s="31"/>
      <c r="Q374" s="7"/>
      <c r="R374" s="31"/>
      <c r="S374" s="31"/>
      <c r="AH374" s="189"/>
    </row>
    <row r="375" ht="15.75" customHeight="1">
      <c r="F375" s="7"/>
      <c r="G375" s="7"/>
      <c r="M375" s="31"/>
      <c r="N375" s="31"/>
      <c r="O375" s="31"/>
      <c r="P375" s="31"/>
      <c r="Q375" s="7"/>
      <c r="R375" s="31"/>
      <c r="S375" s="31"/>
      <c r="AH375" s="189"/>
    </row>
    <row r="376" ht="15.75" customHeight="1">
      <c r="F376" s="7"/>
      <c r="G376" s="7"/>
      <c r="M376" s="31"/>
      <c r="N376" s="31"/>
      <c r="O376" s="31"/>
      <c r="P376" s="31"/>
      <c r="Q376" s="7"/>
      <c r="R376" s="31"/>
      <c r="S376" s="31"/>
      <c r="AH376" s="189"/>
    </row>
    <row r="377" ht="15.75" customHeight="1">
      <c r="F377" s="7"/>
      <c r="G377" s="7"/>
      <c r="M377" s="31"/>
      <c r="N377" s="31"/>
      <c r="O377" s="31"/>
      <c r="P377" s="31"/>
      <c r="Q377" s="7"/>
      <c r="R377" s="31"/>
      <c r="S377" s="31"/>
      <c r="AH377" s="189"/>
    </row>
    <row r="378" ht="15.75" customHeight="1">
      <c r="F378" s="7"/>
      <c r="G378" s="7"/>
      <c r="M378" s="31"/>
      <c r="N378" s="31"/>
      <c r="O378" s="31"/>
      <c r="P378" s="31"/>
      <c r="Q378" s="7"/>
      <c r="R378" s="31"/>
      <c r="S378" s="31"/>
      <c r="AH378" s="189"/>
    </row>
    <row r="379" ht="15.75" customHeight="1">
      <c r="F379" s="7"/>
      <c r="G379" s="7"/>
      <c r="M379" s="31"/>
      <c r="N379" s="31"/>
      <c r="O379" s="31"/>
      <c r="P379" s="31"/>
      <c r="Q379" s="7"/>
      <c r="R379" s="31"/>
      <c r="S379" s="31"/>
      <c r="AH379" s="189"/>
    </row>
    <row r="380" ht="15.75" customHeight="1">
      <c r="F380" s="7"/>
      <c r="G380" s="7"/>
      <c r="M380" s="31"/>
      <c r="N380" s="31"/>
      <c r="O380" s="31"/>
      <c r="P380" s="31"/>
      <c r="Q380" s="7"/>
      <c r="R380" s="31"/>
      <c r="S380" s="31"/>
      <c r="AH380" s="189"/>
    </row>
    <row r="381" ht="15.75" customHeight="1">
      <c r="F381" s="7"/>
      <c r="G381" s="7"/>
      <c r="M381" s="31"/>
      <c r="N381" s="31"/>
      <c r="O381" s="31"/>
      <c r="P381" s="31"/>
      <c r="Q381" s="7"/>
      <c r="R381" s="31"/>
      <c r="S381" s="31"/>
      <c r="AH381" s="189"/>
    </row>
    <row r="382" ht="15.75" customHeight="1">
      <c r="F382" s="7"/>
      <c r="G382" s="7"/>
      <c r="M382" s="31"/>
      <c r="N382" s="31"/>
      <c r="O382" s="31"/>
      <c r="P382" s="31"/>
      <c r="Q382" s="7"/>
      <c r="R382" s="31"/>
      <c r="S382" s="31"/>
      <c r="AH382" s="189"/>
    </row>
    <row r="383" ht="15.75" customHeight="1">
      <c r="F383" s="7"/>
      <c r="G383" s="7"/>
      <c r="M383" s="31"/>
      <c r="N383" s="31"/>
      <c r="O383" s="31"/>
      <c r="P383" s="31"/>
      <c r="Q383" s="7"/>
      <c r="R383" s="31"/>
      <c r="S383" s="31"/>
      <c r="AH383" s="189"/>
    </row>
    <row r="384" ht="15.75" customHeight="1">
      <c r="F384" s="7"/>
      <c r="G384" s="7"/>
      <c r="M384" s="31"/>
      <c r="N384" s="31"/>
      <c r="O384" s="31"/>
      <c r="P384" s="31"/>
      <c r="Q384" s="7"/>
      <c r="R384" s="31"/>
      <c r="S384" s="31"/>
      <c r="AH384" s="189"/>
    </row>
    <row r="385" ht="15.75" customHeight="1">
      <c r="F385" s="7"/>
      <c r="G385" s="7"/>
      <c r="M385" s="31"/>
      <c r="N385" s="31"/>
      <c r="O385" s="31"/>
      <c r="P385" s="31"/>
      <c r="Q385" s="7"/>
      <c r="R385" s="31"/>
      <c r="S385" s="31"/>
      <c r="AH385" s="189"/>
    </row>
    <row r="386" ht="15.75" customHeight="1">
      <c r="F386" s="7"/>
      <c r="G386" s="7"/>
      <c r="M386" s="31"/>
      <c r="N386" s="31"/>
      <c r="O386" s="31"/>
      <c r="P386" s="31"/>
      <c r="Q386" s="7"/>
      <c r="R386" s="31"/>
      <c r="S386" s="31"/>
      <c r="AH386" s="189"/>
    </row>
    <row r="387" ht="15.75" customHeight="1">
      <c r="F387" s="7"/>
      <c r="G387" s="7"/>
      <c r="M387" s="31"/>
      <c r="N387" s="31"/>
      <c r="O387" s="31"/>
      <c r="P387" s="31"/>
      <c r="Q387" s="7"/>
      <c r="R387" s="31"/>
      <c r="S387" s="31"/>
      <c r="AH387" s="189"/>
    </row>
    <row r="388" ht="15.75" customHeight="1">
      <c r="F388" s="7"/>
      <c r="G388" s="7"/>
      <c r="M388" s="31"/>
      <c r="N388" s="31"/>
      <c r="O388" s="31"/>
      <c r="P388" s="31"/>
      <c r="Q388" s="7"/>
      <c r="R388" s="31"/>
      <c r="S388" s="31"/>
      <c r="AH388" s="189"/>
    </row>
    <row r="389" ht="15.75" customHeight="1">
      <c r="F389" s="7"/>
      <c r="G389" s="7"/>
      <c r="M389" s="31"/>
      <c r="N389" s="31"/>
      <c r="O389" s="31"/>
      <c r="P389" s="31"/>
      <c r="Q389" s="7"/>
      <c r="R389" s="31"/>
      <c r="S389" s="31"/>
      <c r="AH389" s="189"/>
    </row>
    <row r="390" ht="15.75" customHeight="1">
      <c r="F390" s="7"/>
      <c r="G390" s="7"/>
      <c r="M390" s="31"/>
      <c r="N390" s="31"/>
      <c r="O390" s="31"/>
      <c r="P390" s="31"/>
      <c r="Q390" s="7"/>
      <c r="R390" s="31"/>
      <c r="S390" s="31"/>
      <c r="AH390" s="189"/>
    </row>
    <row r="391" ht="15.75" customHeight="1">
      <c r="F391" s="7"/>
      <c r="G391" s="7"/>
      <c r="M391" s="31"/>
      <c r="N391" s="31"/>
      <c r="O391" s="31"/>
      <c r="P391" s="31"/>
      <c r="Q391" s="7"/>
      <c r="R391" s="31"/>
      <c r="S391" s="31"/>
      <c r="AH391" s="189"/>
    </row>
    <row r="392" ht="15.75" customHeight="1">
      <c r="F392" s="7"/>
      <c r="G392" s="7"/>
      <c r="M392" s="31"/>
      <c r="N392" s="31"/>
      <c r="O392" s="31"/>
      <c r="P392" s="31"/>
      <c r="Q392" s="7"/>
      <c r="R392" s="31"/>
      <c r="S392" s="31"/>
      <c r="AH392" s="189"/>
    </row>
    <row r="393" ht="15.75" customHeight="1">
      <c r="F393" s="7"/>
      <c r="G393" s="7"/>
      <c r="M393" s="31"/>
      <c r="N393" s="31"/>
      <c r="O393" s="31"/>
      <c r="P393" s="31"/>
      <c r="Q393" s="7"/>
      <c r="R393" s="31"/>
      <c r="S393" s="31"/>
      <c r="AH393" s="189"/>
    </row>
    <row r="394" ht="15.75" customHeight="1">
      <c r="F394" s="7"/>
      <c r="G394" s="7"/>
      <c r="M394" s="31"/>
      <c r="N394" s="31"/>
      <c r="O394" s="31"/>
      <c r="P394" s="31"/>
      <c r="Q394" s="7"/>
      <c r="R394" s="31"/>
      <c r="S394" s="31"/>
      <c r="AH394" s="189"/>
    </row>
    <row r="395" ht="15.75" customHeight="1">
      <c r="F395" s="7"/>
      <c r="G395" s="7"/>
      <c r="M395" s="31"/>
      <c r="N395" s="31"/>
      <c r="O395" s="31"/>
      <c r="P395" s="31"/>
      <c r="Q395" s="7"/>
      <c r="R395" s="31"/>
      <c r="S395" s="31"/>
      <c r="AH395" s="189"/>
    </row>
    <row r="396" ht="15.75" customHeight="1">
      <c r="F396" s="7"/>
      <c r="G396" s="7"/>
      <c r="M396" s="31"/>
      <c r="N396" s="31"/>
      <c r="O396" s="31"/>
      <c r="P396" s="31"/>
      <c r="Q396" s="7"/>
      <c r="R396" s="31"/>
      <c r="S396" s="31"/>
      <c r="AH396" s="189"/>
    </row>
    <row r="397" ht="15.75" customHeight="1">
      <c r="F397" s="7"/>
      <c r="G397" s="7"/>
      <c r="M397" s="31"/>
      <c r="N397" s="31"/>
      <c r="O397" s="31"/>
      <c r="P397" s="31"/>
      <c r="Q397" s="7"/>
      <c r="R397" s="31"/>
      <c r="S397" s="31"/>
      <c r="AH397" s="189"/>
    </row>
    <row r="398" ht="15.75" customHeight="1">
      <c r="F398" s="7"/>
      <c r="G398" s="7"/>
      <c r="M398" s="31"/>
      <c r="N398" s="31"/>
      <c r="O398" s="31"/>
      <c r="P398" s="31"/>
      <c r="Q398" s="7"/>
      <c r="R398" s="31"/>
      <c r="S398" s="31"/>
      <c r="AH398" s="189"/>
    </row>
    <row r="399" ht="15.75" customHeight="1">
      <c r="F399" s="7"/>
      <c r="G399" s="7"/>
      <c r="M399" s="31"/>
      <c r="N399" s="31"/>
      <c r="O399" s="31"/>
      <c r="P399" s="31"/>
      <c r="Q399" s="7"/>
      <c r="R399" s="31"/>
      <c r="S399" s="31"/>
      <c r="AH399" s="189"/>
    </row>
    <row r="400" ht="15.75" customHeight="1">
      <c r="F400" s="7"/>
      <c r="G400" s="7"/>
      <c r="M400" s="31"/>
      <c r="N400" s="31"/>
      <c r="O400" s="31"/>
      <c r="P400" s="31"/>
      <c r="Q400" s="7"/>
      <c r="R400" s="31"/>
      <c r="S400" s="31"/>
      <c r="AH400" s="189"/>
    </row>
    <row r="401" ht="15.75" customHeight="1">
      <c r="F401" s="7"/>
      <c r="G401" s="7"/>
      <c r="M401" s="31"/>
      <c r="N401" s="31"/>
      <c r="O401" s="31"/>
      <c r="P401" s="31"/>
      <c r="Q401" s="7"/>
      <c r="R401" s="31"/>
      <c r="S401" s="31"/>
      <c r="AH401" s="189"/>
    </row>
    <row r="402" ht="15.75" customHeight="1">
      <c r="F402" s="7"/>
      <c r="G402" s="7"/>
      <c r="M402" s="31"/>
      <c r="N402" s="31"/>
      <c r="O402" s="31"/>
      <c r="P402" s="31"/>
      <c r="Q402" s="7"/>
      <c r="R402" s="31"/>
      <c r="S402" s="31"/>
      <c r="AH402" s="189"/>
    </row>
    <row r="403" ht="15.75" customHeight="1">
      <c r="F403" s="7"/>
      <c r="G403" s="7"/>
      <c r="M403" s="31"/>
      <c r="N403" s="31"/>
      <c r="O403" s="31"/>
      <c r="P403" s="31"/>
      <c r="Q403" s="7"/>
      <c r="R403" s="31"/>
      <c r="S403" s="31"/>
      <c r="AH403" s="189"/>
    </row>
    <row r="404" ht="15.75" customHeight="1">
      <c r="F404" s="7"/>
      <c r="G404" s="7"/>
      <c r="M404" s="31"/>
      <c r="N404" s="31"/>
      <c r="O404" s="31"/>
      <c r="P404" s="31"/>
      <c r="Q404" s="7"/>
      <c r="R404" s="31"/>
      <c r="S404" s="31"/>
      <c r="AH404" s="189"/>
    </row>
    <row r="405" ht="15.75" customHeight="1">
      <c r="F405" s="7"/>
      <c r="G405" s="7"/>
      <c r="M405" s="31"/>
      <c r="N405" s="31"/>
      <c r="O405" s="31"/>
      <c r="P405" s="31"/>
      <c r="Q405" s="7"/>
      <c r="R405" s="31"/>
      <c r="S405" s="31"/>
      <c r="AH405" s="189"/>
    </row>
    <row r="406" ht="15.75" customHeight="1">
      <c r="F406" s="7"/>
      <c r="G406" s="7"/>
      <c r="M406" s="31"/>
      <c r="N406" s="31"/>
      <c r="O406" s="31"/>
      <c r="P406" s="31"/>
      <c r="Q406" s="7"/>
      <c r="R406" s="31"/>
      <c r="S406" s="31"/>
      <c r="AH406" s="189"/>
    </row>
    <row r="407" ht="15.75" customHeight="1">
      <c r="F407" s="7"/>
      <c r="G407" s="7"/>
      <c r="M407" s="31"/>
      <c r="N407" s="31"/>
      <c r="O407" s="31"/>
      <c r="P407" s="31"/>
      <c r="Q407" s="7"/>
      <c r="R407" s="31"/>
      <c r="S407" s="31"/>
      <c r="AH407" s="189"/>
    </row>
    <row r="408" ht="15.75" customHeight="1">
      <c r="F408" s="7"/>
      <c r="G408" s="7"/>
      <c r="M408" s="31"/>
      <c r="N408" s="31"/>
      <c r="O408" s="31"/>
      <c r="P408" s="31"/>
      <c r="Q408" s="7"/>
      <c r="R408" s="31"/>
      <c r="S408" s="31"/>
      <c r="AH408" s="189"/>
    </row>
    <row r="409" ht="15.75" customHeight="1">
      <c r="F409" s="7"/>
      <c r="G409" s="7"/>
      <c r="M409" s="31"/>
      <c r="N409" s="31"/>
      <c r="O409" s="31"/>
      <c r="P409" s="31"/>
      <c r="Q409" s="7"/>
      <c r="R409" s="31"/>
      <c r="S409" s="31"/>
      <c r="AH409" s="189"/>
    </row>
    <row r="410" ht="15.75" customHeight="1">
      <c r="F410" s="7"/>
      <c r="G410" s="7"/>
      <c r="M410" s="31"/>
      <c r="N410" s="31"/>
      <c r="O410" s="31"/>
      <c r="P410" s="31"/>
      <c r="Q410" s="7"/>
      <c r="R410" s="31"/>
      <c r="S410" s="31"/>
      <c r="AH410" s="189"/>
    </row>
    <row r="411" ht="15.75" customHeight="1">
      <c r="F411" s="7"/>
      <c r="G411" s="7"/>
      <c r="M411" s="31"/>
      <c r="N411" s="31"/>
      <c r="O411" s="31"/>
      <c r="P411" s="31"/>
      <c r="Q411" s="7"/>
      <c r="R411" s="31"/>
      <c r="S411" s="31"/>
      <c r="AH411" s="189"/>
    </row>
    <row r="412" ht="15.75" customHeight="1">
      <c r="F412" s="7"/>
      <c r="G412" s="7"/>
      <c r="M412" s="31"/>
      <c r="N412" s="31"/>
      <c r="O412" s="31"/>
      <c r="P412" s="31"/>
      <c r="Q412" s="7"/>
      <c r="R412" s="31"/>
      <c r="S412" s="31"/>
      <c r="AH412" s="189"/>
    </row>
    <row r="413" ht="15.75" customHeight="1">
      <c r="F413" s="7"/>
      <c r="G413" s="7"/>
      <c r="M413" s="31"/>
      <c r="N413" s="31"/>
      <c r="O413" s="31"/>
      <c r="P413" s="31"/>
      <c r="Q413" s="7"/>
      <c r="R413" s="31"/>
      <c r="S413" s="31"/>
      <c r="AH413" s="189"/>
    </row>
    <row r="414" ht="15.75" customHeight="1">
      <c r="F414" s="7"/>
      <c r="G414" s="7"/>
      <c r="M414" s="31"/>
      <c r="N414" s="31"/>
      <c r="O414" s="31"/>
      <c r="P414" s="31"/>
      <c r="Q414" s="7"/>
      <c r="R414" s="31"/>
      <c r="S414" s="31"/>
      <c r="AH414" s="189"/>
    </row>
    <row r="415" ht="15.75" customHeight="1">
      <c r="F415" s="7"/>
      <c r="G415" s="7"/>
      <c r="M415" s="31"/>
      <c r="N415" s="31"/>
      <c r="O415" s="31"/>
      <c r="P415" s="31"/>
      <c r="Q415" s="7"/>
      <c r="R415" s="31"/>
      <c r="S415" s="31"/>
      <c r="AH415" s="189"/>
    </row>
    <row r="416" ht="15.75" customHeight="1">
      <c r="F416" s="7"/>
      <c r="G416" s="7"/>
      <c r="M416" s="31"/>
      <c r="N416" s="31"/>
      <c r="O416" s="31"/>
      <c r="P416" s="31"/>
      <c r="Q416" s="7"/>
      <c r="R416" s="31"/>
      <c r="S416" s="31"/>
      <c r="AH416" s="189"/>
    </row>
    <row r="417" ht="15.75" customHeight="1">
      <c r="F417" s="7"/>
      <c r="G417" s="7"/>
      <c r="M417" s="31"/>
      <c r="N417" s="31"/>
      <c r="O417" s="31"/>
      <c r="P417" s="31"/>
      <c r="Q417" s="7"/>
      <c r="R417" s="31"/>
      <c r="S417" s="31"/>
      <c r="AH417" s="189"/>
    </row>
    <row r="418" ht="15.75" customHeight="1">
      <c r="F418" s="7"/>
      <c r="G418" s="7"/>
      <c r="M418" s="31"/>
      <c r="N418" s="31"/>
      <c r="O418" s="31"/>
      <c r="P418" s="31"/>
      <c r="Q418" s="7"/>
      <c r="R418" s="31"/>
      <c r="S418" s="31"/>
      <c r="AH418" s="189"/>
    </row>
    <row r="419" ht="15.75" customHeight="1">
      <c r="F419" s="7"/>
      <c r="G419" s="7"/>
      <c r="M419" s="31"/>
      <c r="N419" s="31"/>
      <c r="O419" s="31"/>
      <c r="P419" s="31"/>
      <c r="Q419" s="7"/>
      <c r="R419" s="31"/>
      <c r="S419" s="31"/>
      <c r="AH419" s="189"/>
    </row>
    <row r="420" ht="15.75" customHeight="1">
      <c r="F420" s="7"/>
      <c r="G420" s="7"/>
      <c r="M420" s="31"/>
      <c r="N420" s="31"/>
      <c r="O420" s="31"/>
      <c r="P420" s="31"/>
      <c r="Q420" s="7"/>
      <c r="R420" s="31"/>
      <c r="S420" s="31"/>
      <c r="AH420" s="189"/>
    </row>
    <row r="421" ht="15.75" customHeight="1">
      <c r="F421" s="7"/>
      <c r="G421" s="7"/>
      <c r="M421" s="31"/>
      <c r="N421" s="31"/>
      <c r="O421" s="31"/>
      <c r="P421" s="31"/>
      <c r="Q421" s="7"/>
      <c r="R421" s="31"/>
      <c r="S421" s="31"/>
      <c r="AH421" s="189"/>
    </row>
    <row r="422" ht="15.75" customHeight="1">
      <c r="F422" s="7"/>
      <c r="G422" s="7"/>
      <c r="M422" s="31"/>
      <c r="N422" s="31"/>
      <c r="O422" s="31"/>
      <c r="P422" s="31"/>
      <c r="Q422" s="7"/>
      <c r="R422" s="31"/>
      <c r="S422" s="31"/>
      <c r="AH422" s="189"/>
    </row>
    <row r="423" ht="15.75" customHeight="1">
      <c r="F423" s="7"/>
      <c r="G423" s="7"/>
      <c r="M423" s="31"/>
      <c r="N423" s="31"/>
      <c r="O423" s="31"/>
      <c r="P423" s="31"/>
      <c r="Q423" s="7"/>
      <c r="R423" s="31"/>
      <c r="S423" s="31"/>
      <c r="AH423" s="189"/>
    </row>
    <row r="424" ht="15.75" customHeight="1">
      <c r="F424" s="7"/>
      <c r="G424" s="7"/>
      <c r="M424" s="31"/>
      <c r="N424" s="31"/>
      <c r="O424" s="31"/>
      <c r="P424" s="31"/>
      <c r="Q424" s="7"/>
      <c r="R424" s="31"/>
      <c r="S424" s="31"/>
      <c r="AH424" s="189"/>
    </row>
    <row r="425" ht="15.75" customHeight="1">
      <c r="F425" s="7"/>
      <c r="G425" s="7"/>
      <c r="M425" s="31"/>
      <c r="N425" s="31"/>
      <c r="O425" s="31"/>
      <c r="P425" s="31"/>
      <c r="Q425" s="7"/>
      <c r="R425" s="31"/>
      <c r="S425" s="31"/>
      <c r="AH425" s="189"/>
    </row>
    <row r="426" ht="15.75" customHeight="1">
      <c r="F426" s="7"/>
      <c r="G426" s="7"/>
      <c r="M426" s="31"/>
      <c r="N426" s="31"/>
      <c r="O426" s="31"/>
      <c r="P426" s="31"/>
      <c r="Q426" s="7"/>
      <c r="R426" s="31"/>
      <c r="S426" s="31"/>
      <c r="AH426" s="189"/>
    </row>
    <row r="427" ht="15.75" customHeight="1">
      <c r="F427" s="7"/>
      <c r="G427" s="7"/>
      <c r="M427" s="31"/>
      <c r="N427" s="31"/>
      <c r="O427" s="31"/>
      <c r="P427" s="31"/>
      <c r="Q427" s="7"/>
      <c r="R427" s="31"/>
      <c r="S427" s="31"/>
      <c r="AH427" s="189"/>
    </row>
    <row r="428" ht="15.75" customHeight="1">
      <c r="F428" s="7"/>
      <c r="G428" s="7"/>
      <c r="M428" s="31"/>
      <c r="N428" s="31"/>
      <c r="O428" s="31"/>
      <c r="P428" s="31"/>
      <c r="Q428" s="7"/>
      <c r="R428" s="31"/>
      <c r="S428" s="31"/>
      <c r="AH428" s="189"/>
    </row>
    <row r="429" ht="15.75" customHeight="1">
      <c r="F429" s="7"/>
      <c r="G429" s="7"/>
      <c r="M429" s="31"/>
      <c r="N429" s="31"/>
      <c r="O429" s="31"/>
      <c r="P429" s="31"/>
      <c r="Q429" s="7"/>
      <c r="R429" s="31"/>
      <c r="S429" s="31"/>
      <c r="AH429" s="189"/>
    </row>
    <row r="430" ht="15.75" customHeight="1">
      <c r="F430" s="7"/>
      <c r="G430" s="7"/>
      <c r="M430" s="31"/>
      <c r="N430" s="31"/>
      <c r="O430" s="31"/>
      <c r="P430" s="31"/>
      <c r="Q430" s="7"/>
      <c r="R430" s="31"/>
      <c r="S430" s="31"/>
      <c r="AH430" s="189"/>
    </row>
    <row r="431" ht="15.75" customHeight="1">
      <c r="F431" s="7"/>
      <c r="G431" s="7"/>
      <c r="M431" s="31"/>
      <c r="N431" s="31"/>
      <c r="O431" s="31"/>
      <c r="P431" s="31"/>
      <c r="Q431" s="7"/>
      <c r="R431" s="31"/>
      <c r="S431" s="31"/>
      <c r="AH431" s="189"/>
    </row>
    <row r="432" ht="15.75" customHeight="1">
      <c r="F432" s="7"/>
      <c r="G432" s="7"/>
      <c r="M432" s="31"/>
      <c r="N432" s="31"/>
      <c r="O432" s="31"/>
      <c r="P432" s="31"/>
      <c r="Q432" s="7"/>
      <c r="R432" s="31"/>
      <c r="S432" s="31"/>
      <c r="AH432" s="189"/>
    </row>
    <row r="433" ht="15.75" customHeight="1">
      <c r="F433" s="7"/>
      <c r="G433" s="7"/>
      <c r="M433" s="31"/>
      <c r="N433" s="31"/>
      <c r="O433" s="31"/>
      <c r="P433" s="31"/>
      <c r="Q433" s="7"/>
      <c r="R433" s="31"/>
      <c r="S433" s="31"/>
      <c r="AH433" s="189"/>
    </row>
    <row r="434" ht="15.75" customHeight="1">
      <c r="F434" s="7"/>
      <c r="G434" s="7"/>
      <c r="M434" s="31"/>
      <c r="N434" s="31"/>
      <c r="O434" s="31"/>
      <c r="P434" s="31"/>
      <c r="Q434" s="7"/>
      <c r="R434" s="31"/>
      <c r="S434" s="31"/>
      <c r="AH434" s="189"/>
    </row>
    <row r="435" ht="15.75" customHeight="1">
      <c r="F435" s="7"/>
      <c r="G435" s="7"/>
      <c r="M435" s="31"/>
      <c r="N435" s="31"/>
      <c r="O435" s="31"/>
      <c r="P435" s="31"/>
      <c r="Q435" s="7"/>
      <c r="R435" s="31"/>
      <c r="S435" s="31"/>
      <c r="AH435" s="189"/>
    </row>
    <row r="436" ht="15.75" customHeight="1">
      <c r="F436" s="7"/>
      <c r="G436" s="7"/>
      <c r="M436" s="31"/>
      <c r="N436" s="31"/>
      <c r="O436" s="31"/>
      <c r="P436" s="31"/>
      <c r="Q436" s="7"/>
      <c r="R436" s="31"/>
      <c r="S436" s="31"/>
      <c r="AH436" s="189"/>
    </row>
    <row r="437" ht="15.75" customHeight="1">
      <c r="F437" s="7"/>
      <c r="G437" s="7"/>
      <c r="M437" s="31"/>
      <c r="N437" s="31"/>
      <c r="O437" s="31"/>
      <c r="P437" s="31"/>
      <c r="Q437" s="7"/>
      <c r="R437" s="31"/>
      <c r="S437" s="31"/>
      <c r="AH437" s="189"/>
    </row>
    <row r="438" ht="15.75" customHeight="1">
      <c r="F438" s="7"/>
      <c r="G438" s="7"/>
      <c r="M438" s="31"/>
      <c r="N438" s="31"/>
      <c r="O438" s="31"/>
      <c r="P438" s="31"/>
      <c r="Q438" s="7"/>
      <c r="R438" s="31"/>
      <c r="S438" s="31"/>
      <c r="AH438" s="189"/>
    </row>
    <row r="439" ht="15.75" customHeight="1">
      <c r="F439" s="7"/>
      <c r="G439" s="7"/>
      <c r="M439" s="31"/>
      <c r="N439" s="31"/>
      <c r="O439" s="31"/>
      <c r="P439" s="31"/>
      <c r="Q439" s="7"/>
      <c r="R439" s="31"/>
      <c r="S439" s="31"/>
      <c r="AH439" s="189"/>
    </row>
    <row r="440" ht="15.75" customHeight="1">
      <c r="F440" s="7"/>
      <c r="G440" s="7"/>
      <c r="M440" s="31"/>
      <c r="N440" s="31"/>
      <c r="O440" s="31"/>
      <c r="P440" s="31"/>
      <c r="Q440" s="7"/>
      <c r="R440" s="31"/>
      <c r="S440" s="31"/>
      <c r="AH440" s="189"/>
    </row>
    <row r="441" ht="15.75" customHeight="1">
      <c r="F441" s="7"/>
      <c r="G441" s="7"/>
      <c r="M441" s="31"/>
      <c r="N441" s="31"/>
      <c r="O441" s="31"/>
      <c r="P441" s="31"/>
      <c r="Q441" s="7"/>
      <c r="R441" s="31"/>
      <c r="S441" s="31"/>
      <c r="AH441" s="189"/>
    </row>
    <row r="442" ht="15.75" customHeight="1">
      <c r="F442" s="7"/>
      <c r="G442" s="7"/>
      <c r="M442" s="31"/>
      <c r="N442" s="31"/>
      <c r="O442" s="31"/>
      <c r="P442" s="31"/>
      <c r="Q442" s="7"/>
      <c r="R442" s="31"/>
      <c r="S442" s="31"/>
      <c r="AH442" s="189"/>
    </row>
    <row r="443" ht="15.75" customHeight="1">
      <c r="F443" s="7"/>
      <c r="G443" s="7"/>
      <c r="M443" s="31"/>
      <c r="N443" s="31"/>
      <c r="O443" s="31"/>
      <c r="P443" s="31"/>
      <c r="Q443" s="7"/>
      <c r="R443" s="31"/>
      <c r="S443" s="31"/>
      <c r="AH443" s="189"/>
    </row>
    <row r="444" ht="15.75" customHeight="1">
      <c r="F444" s="7"/>
      <c r="G444" s="7"/>
      <c r="M444" s="31"/>
      <c r="N444" s="31"/>
      <c r="O444" s="31"/>
      <c r="P444" s="31"/>
      <c r="Q444" s="7"/>
      <c r="R444" s="31"/>
      <c r="S444" s="31"/>
      <c r="AH444" s="189"/>
    </row>
    <row r="445" ht="15.75" customHeight="1">
      <c r="F445" s="7"/>
      <c r="G445" s="7"/>
      <c r="M445" s="31"/>
      <c r="N445" s="31"/>
      <c r="O445" s="31"/>
      <c r="P445" s="31"/>
      <c r="Q445" s="7"/>
      <c r="R445" s="31"/>
      <c r="S445" s="31"/>
      <c r="AH445" s="189"/>
    </row>
    <row r="446" ht="15.75" customHeight="1">
      <c r="F446" s="7"/>
      <c r="G446" s="7"/>
      <c r="M446" s="31"/>
      <c r="N446" s="31"/>
      <c r="O446" s="31"/>
      <c r="P446" s="31"/>
      <c r="Q446" s="7"/>
      <c r="R446" s="31"/>
      <c r="S446" s="31"/>
      <c r="AH446" s="189"/>
    </row>
    <row r="447" ht="15.75" customHeight="1">
      <c r="F447" s="7"/>
      <c r="G447" s="7"/>
      <c r="M447" s="31"/>
      <c r="N447" s="31"/>
      <c r="O447" s="31"/>
      <c r="P447" s="31"/>
      <c r="Q447" s="7"/>
      <c r="R447" s="31"/>
      <c r="S447" s="31"/>
      <c r="AH447" s="189"/>
    </row>
    <row r="448" ht="15.75" customHeight="1">
      <c r="F448" s="7"/>
      <c r="G448" s="7"/>
      <c r="M448" s="31"/>
      <c r="N448" s="31"/>
      <c r="O448" s="31"/>
      <c r="P448" s="31"/>
      <c r="Q448" s="7"/>
      <c r="R448" s="31"/>
      <c r="S448" s="31"/>
      <c r="AH448" s="189"/>
    </row>
    <row r="449" ht="15.75" customHeight="1">
      <c r="F449" s="7"/>
      <c r="G449" s="7"/>
      <c r="M449" s="31"/>
      <c r="N449" s="31"/>
      <c r="O449" s="31"/>
      <c r="P449" s="31"/>
      <c r="Q449" s="7"/>
      <c r="R449" s="31"/>
      <c r="S449" s="31"/>
      <c r="AH449" s="189"/>
    </row>
    <row r="450" ht="15.75" customHeight="1">
      <c r="F450" s="7"/>
      <c r="G450" s="7"/>
      <c r="M450" s="31"/>
      <c r="N450" s="31"/>
      <c r="O450" s="31"/>
      <c r="P450" s="31"/>
      <c r="Q450" s="7"/>
      <c r="R450" s="31"/>
      <c r="S450" s="31"/>
      <c r="AH450" s="189"/>
    </row>
    <row r="451" ht="15.75" customHeight="1">
      <c r="F451" s="7"/>
      <c r="G451" s="7"/>
      <c r="M451" s="31"/>
      <c r="N451" s="31"/>
      <c r="O451" s="31"/>
      <c r="P451" s="31"/>
      <c r="Q451" s="7"/>
      <c r="R451" s="31"/>
      <c r="S451" s="31"/>
      <c r="AH451" s="189"/>
    </row>
    <row r="452" ht="15.75" customHeight="1">
      <c r="F452" s="7"/>
      <c r="G452" s="7"/>
      <c r="M452" s="31"/>
      <c r="N452" s="31"/>
      <c r="O452" s="31"/>
      <c r="P452" s="31"/>
      <c r="Q452" s="7"/>
      <c r="R452" s="31"/>
      <c r="S452" s="31"/>
      <c r="AH452" s="189"/>
    </row>
    <row r="453" ht="15.75" customHeight="1">
      <c r="F453" s="7"/>
      <c r="G453" s="7"/>
      <c r="M453" s="31"/>
      <c r="N453" s="31"/>
      <c r="O453" s="31"/>
      <c r="P453" s="31"/>
      <c r="Q453" s="7"/>
      <c r="R453" s="31"/>
      <c r="S453" s="31"/>
      <c r="AH453" s="189"/>
    </row>
    <row r="454" ht="15.75" customHeight="1">
      <c r="F454" s="7"/>
      <c r="G454" s="7"/>
      <c r="M454" s="31"/>
      <c r="N454" s="31"/>
      <c r="O454" s="31"/>
      <c r="P454" s="31"/>
      <c r="Q454" s="7"/>
      <c r="R454" s="31"/>
      <c r="S454" s="31"/>
      <c r="AH454" s="189"/>
    </row>
    <row r="455" ht="15.75" customHeight="1">
      <c r="F455" s="7"/>
      <c r="G455" s="7"/>
      <c r="M455" s="31"/>
      <c r="N455" s="31"/>
      <c r="O455" s="31"/>
      <c r="P455" s="31"/>
      <c r="Q455" s="7"/>
      <c r="R455" s="31"/>
      <c r="S455" s="31"/>
      <c r="AH455" s="189"/>
    </row>
    <row r="456" ht="15.75" customHeight="1">
      <c r="F456" s="7"/>
      <c r="G456" s="7"/>
      <c r="M456" s="31"/>
      <c r="N456" s="31"/>
      <c r="O456" s="31"/>
      <c r="P456" s="31"/>
      <c r="Q456" s="7"/>
      <c r="R456" s="31"/>
      <c r="S456" s="31"/>
      <c r="AH456" s="189"/>
    </row>
    <row r="457" ht="15.75" customHeight="1">
      <c r="F457" s="7"/>
      <c r="G457" s="7"/>
      <c r="M457" s="31"/>
      <c r="N457" s="31"/>
      <c r="O457" s="31"/>
      <c r="P457" s="31"/>
      <c r="Q457" s="7"/>
      <c r="R457" s="31"/>
      <c r="S457" s="31"/>
      <c r="AH457" s="189"/>
    </row>
    <row r="458" ht="15.75" customHeight="1">
      <c r="F458" s="7"/>
      <c r="G458" s="7"/>
      <c r="M458" s="31"/>
      <c r="N458" s="31"/>
      <c r="O458" s="31"/>
      <c r="P458" s="31"/>
      <c r="Q458" s="7"/>
      <c r="R458" s="31"/>
      <c r="S458" s="31"/>
      <c r="AH458" s="189"/>
    </row>
    <row r="459" ht="15.75" customHeight="1">
      <c r="F459" s="7"/>
      <c r="G459" s="7"/>
      <c r="M459" s="31"/>
      <c r="N459" s="31"/>
      <c r="O459" s="31"/>
      <c r="P459" s="31"/>
      <c r="Q459" s="7"/>
      <c r="R459" s="31"/>
      <c r="S459" s="31"/>
      <c r="AH459" s="189"/>
    </row>
    <row r="460" ht="15.75" customHeight="1">
      <c r="F460" s="7"/>
      <c r="G460" s="7"/>
      <c r="M460" s="31"/>
      <c r="N460" s="31"/>
      <c r="O460" s="31"/>
      <c r="P460" s="31"/>
      <c r="Q460" s="7"/>
      <c r="R460" s="31"/>
      <c r="S460" s="31"/>
      <c r="AH460" s="189"/>
    </row>
    <row r="461" ht="15.75" customHeight="1">
      <c r="F461" s="7"/>
      <c r="G461" s="7"/>
      <c r="M461" s="31"/>
      <c r="N461" s="31"/>
      <c r="O461" s="31"/>
      <c r="P461" s="31"/>
      <c r="Q461" s="7"/>
      <c r="R461" s="31"/>
      <c r="S461" s="31"/>
      <c r="AH461" s="189"/>
    </row>
    <row r="462" ht="15.75" customHeight="1">
      <c r="F462" s="7"/>
      <c r="G462" s="7"/>
      <c r="M462" s="31"/>
      <c r="N462" s="31"/>
      <c r="O462" s="31"/>
      <c r="P462" s="31"/>
      <c r="Q462" s="7"/>
      <c r="R462" s="31"/>
      <c r="S462" s="31"/>
      <c r="AH462" s="189"/>
    </row>
    <row r="463" ht="15.75" customHeight="1">
      <c r="F463" s="7"/>
      <c r="G463" s="7"/>
      <c r="M463" s="31"/>
      <c r="N463" s="31"/>
      <c r="O463" s="31"/>
      <c r="P463" s="31"/>
      <c r="Q463" s="7"/>
      <c r="R463" s="31"/>
      <c r="S463" s="31"/>
      <c r="AH463" s="189"/>
    </row>
    <row r="464" ht="15.75" customHeight="1">
      <c r="F464" s="7"/>
      <c r="G464" s="7"/>
      <c r="M464" s="31"/>
      <c r="N464" s="31"/>
      <c r="O464" s="31"/>
      <c r="P464" s="31"/>
      <c r="Q464" s="7"/>
      <c r="R464" s="31"/>
      <c r="S464" s="31"/>
      <c r="AH464" s="189"/>
    </row>
    <row r="465" ht="15.75" customHeight="1">
      <c r="F465" s="7"/>
      <c r="G465" s="7"/>
      <c r="M465" s="31"/>
      <c r="N465" s="31"/>
      <c r="O465" s="31"/>
      <c r="P465" s="31"/>
      <c r="Q465" s="7"/>
      <c r="R465" s="31"/>
      <c r="S465" s="31"/>
      <c r="AH465" s="189"/>
    </row>
    <row r="466" ht="15.75" customHeight="1">
      <c r="F466" s="7"/>
      <c r="G466" s="7"/>
      <c r="M466" s="31"/>
      <c r="N466" s="31"/>
      <c r="O466" s="31"/>
      <c r="P466" s="31"/>
      <c r="Q466" s="7"/>
      <c r="R466" s="31"/>
      <c r="S466" s="31"/>
      <c r="AH466" s="189"/>
    </row>
    <row r="467" ht="15.75" customHeight="1">
      <c r="F467" s="7"/>
      <c r="G467" s="7"/>
      <c r="M467" s="31"/>
      <c r="N467" s="31"/>
      <c r="O467" s="31"/>
      <c r="P467" s="31"/>
      <c r="Q467" s="7"/>
      <c r="R467" s="31"/>
      <c r="S467" s="31"/>
      <c r="AH467" s="189"/>
    </row>
    <row r="468" ht="15.75" customHeight="1">
      <c r="F468" s="7"/>
      <c r="G468" s="7"/>
      <c r="M468" s="31"/>
      <c r="N468" s="31"/>
      <c r="O468" s="31"/>
      <c r="P468" s="31"/>
      <c r="Q468" s="7"/>
      <c r="R468" s="31"/>
      <c r="S468" s="31"/>
      <c r="AH468" s="189"/>
    </row>
    <row r="469" ht="15.75" customHeight="1">
      <c r="F469" s="7"/>
      <c r="G469" s="7"/>
      <c r="M469" s="31"/>
      <c r="N469" s="31"/>
      <c r="O469" s="31"/>
      <c r="P469" s="31"/>
      <c r="Q469" s="7"/>
      <c r="R469" s="31"/>
      <c r="S469" s="31"/>
      <c r="AH469" s="189"/>
    </row>
    <row r="470" ht="15.75" customHeight="1">
      <c r="F470" s="7"/>
      <c r="G470" s="7"/>
      <c r="M470" s="31"/>
      <c r="N470" s="31"/>
      <c r="O470" s="31"/>
      <c r="P470" s="31"/>
      <c r="Q470" s="7"/>
      <c r="R470" s="31"/>
      <c r="S470" s="31"/>
      <c r="AH470" s="189"/>
    </row>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L$174">
    <filterColumn colId="7">
      <filters>
        <filter val="Hotel-2021_HCMI Hotel Meetings Footprint Per Square Meter of Meeting Space Occupied Per hour by Climate Zone by Hotel Market Segment"/>
        <filter val="UK-2021_UK DEFRA Business Travel and Employee Commute by Ferries (Scope 3)"/>
        <filter val="eGRID-2020_eGRID Purchased Electricity by US States_Location Based Method"/>
        <filter val="Hotel-2021_HCMI Hotel Rooms Footprint Per Occupied Room by Metro Area by Hotel Type of Stay"/>
        <filter val="Hotel-2021_HCMI Hotel Meetings Footprint Per Square Meter of Meeting Space Occupied Per hour by Metro Area by Hotel Type of Stay"/>
        <filter val="UK-2021_UK DEFRA Goods Delivery by Electrical Vehicles in tonne-km"/>
        <filter val="Hotel-2021_HCMI Hotel Rooms Footprint Per Occupied Room by Climate Zone by Hotel Location Type"/>
        <filter val="UK-2021_UK DEFRA Freighting Goods by Distance on Land"/>
        <filter val="UK-2021_UK DEFRA Fugitive Emissions of Refrigerants &amp; Other Greenhouse Gases"/>
        <filter val="UK-2022_UK DEFRA Business Travel and Employee Commute by Air Transport (with RF) (Scope 3)"/>
        <filter val="EPA-2021_US EPA Goods Transport with Weight times Distance Data (Scope 3)"/>
        <filter val="Hotel-2021_HCMI Hotel Rooms Footprint Per Occupied Room by Climate Zone by Hotel Stars"/>
        <filter val="Hotel-2021_HCMI Hotel Rooms Footprint Per Occupied Room by Region by Hotel Stars"/>
        <filter val="IEA-2021_IEA Combined Heat and Electricity Generation by World Countries and Regions_All Fuel Types"/>
        <filter val="UK-2022_UK DEFRA Waste Disposal by a Third Party Waste Management Provider (Scope 3)"/>
        <filter val="Hotel-2021_HCMI Hotel Meetings Footprint Per Square Meter of Meeting Space Occupied Per hour by Metro Area by Hotel Market Segment"/>
        <filter val="Canada_Locomotive-2022_Canadian Intercity Rail Passenger Travel"/>
        <filter val="UK-2022_UK DEFRA Freighting Goods by tonne-km on Land"/>
        <filter val="Hotel-2021_HCMI Hotel Meetings Footprint Per Square Meter of Meeting Space Occupied Per hour by Metro Area by Hotel Service Level"/>
        <filter val="Hotel-2021_HCMI Hotel Rooms Footprint Per Occupied Room by Country"/>
        <filter val="UK-2021_UK DEFRA Hotel Stay During Employee Business Travel (Scope 3)"/>
        <filter val="UK-2022_UK DEFRA Purchased District Heat and Steam"/>
        <filter val="Hotel-2021_HCMI Hotel Rooms Footprint Per Occupied Room by Metro Area by Hotel Stars"/>
        <filter val="UK-2022_UK DEFRA Purchased Onsite Heat and Steam"/>
        <filter val="UK-2022_UK DEFRA Transmission and Distribution Loss of Purchased Electricity (Scope 3)"/>
        <filter val="UK-2021_UK DEFRA Water Supply from the Mains Network (Scope 3)"/>
        <filter val="UK-2022_UK DEFRA Business Travel and Employee Commute in Shared On-Road Vehicles (Scope 3)"/>
        <filter val="Hotel-2021_HCMI Hotel Rooms Footprint Per Occupied Room by Metro Area by Hotel Service Level"/>
        <filter val="UK-2021_UK DEFRA Running Electrical Delivery Vehicles with Distance Data"/>
        <filter val="Green-e-2022_Green-e Purchased Electricity Residual Mix by eGRID Subregions_Market Based Method"/>
        <filter val="UK-2021_UK DEFRA Water Discharge Through Mains Drains (Scope 3)"/>
        <filter val="UK-2022_UK DEFRA Well-to-Tank Emissions of Fuels Combusted (Scope 3)"/>
        <filter val="UK-2021_UK DEFRA Business Travel and Employee Commute in Private On-Road Vehicles (Scope 3)"/>
        <filter val="UK-2021_UK DEFRA Purchased Onsite Heat and Steam"/>
        <filter val="UK-2022_UK DEFRA Freighting Goods by tonne-km by Rail"/>
        <filter val="Hotel-2021_HCMI Hotel Rooms Footprint Per Occupied Room by Climate Zone by Hotel Type of Stay"/>
        <filter val="Hotel-2021_HCMI Hotel Rooms Footprint Per Occupied Room by Region by Hotel Service Level"/>
        <filter val="UK-2022_UK DEFRA Goods Delivery by Electrical Vehicles in tonne-km"/>
        <filter val="UK-2022_UK DEFRA Business Travel and Employee Commute in Private On-Road Vehicles (Scope 3)"/>
        <filter val="USEEIO-2020_USEEIO Scope 3 Purchase of Goods"/>
        <filter val="UK-2021_UK DEFRA Running Electrical Passenger Vehicles with Distance Data"/>
        <filter val="Hotel-2021_HCMI Hotel Rooms Footprint Per Occupied Room by Region"/>
        <filter val="UK-2021_UK DEFRA Business Travel and Employee Commute in Shared On-Road Vehicles (Scope 3)"/>
        <filter val="Hotel-2021_HCMI Hotel Meetings Footprint Per Square Meter of Meeting Space Occupied Per hour by Metro Area by Hotel Location Type"/>
        <filter val="UK-2021_UK DEFRA Well-to-Tank Emissions of Fuels Combusted (Scope 3)"/>
        <filter val="eGRID-2020_eGRID Electricity Generated by US States by Fuel Types"/>
        <filter val="eGRID-2020_eGRID Electricity Generated by eGRID Subregions by Fuel Types"/>
        <filter val="UK-2022_UK DEFRA Freighting Goods by Distance on Land"/>
        <filter val="Hotel-2021_HCMI Hotel Meetings Footprint Per Square Meter of Meeting Space Occupied Per hour by Region by Hotel Type of Stay"/>
        <filter val="UK-2021_UK DEFRA Purchased District Heat and Steam"/>
        <filter val="Hotel-2021_HCMI Hotel Rooms Footprint Per Occupied Room by Country by Hotel Type of Stay"/>
        <filter val="Hotel-2021_HCMI Hotel Rooms Footprint Per Occupied Room by Metro Area by Hotel Market Segment"/>
        <filter val="UK-2021_UK DEFRA Freighting Goods by tonne-km on Land"/>
        <filter val="eGRID-2021_eGRID Electricity Generated by US States by Fuel Types"/>
        <filter val="UK-2022_UK DEFRA Running Electrical Delivery Vehicles with Distance Data"/>
        <filter val="Hotel-2021_HCMI Hotel Meetings Footprint Per Square Meter of Meeting Space Occupied Per hour by Climate Zone by Hotel Stars"/>
        <filter val="eGRID-2021_eGRID Purchased Electricity by eGRID Subregions_Location Based Method"/>
        <filter val="Hotel-2021_HCMI Hotel Meetings Footprint Per Square Meter of Meeting Space Occupied Per hour by Region by Hotel Stars"/>
        <filter val="Hotel-2021_HCMI Hotel Meetings Footprint Per Square Meter of Meeting Space Occupied Per hour by Climate Zone by Hotel Service Level"/>
        <filter val="IEA-2021_IEA Electricity Lost in Transmission and Distribution"/>
        <filter val="AIB-2022_European Purchased Electricity Total Supplier Mix by AIB_Location Based Method"/>
        <filter val="UK-2022_UK DEFRA Transmission and Distribution Loss of Purchased District Heat and Steam (Scope 3)"/>
        <filter val="Hotel-2021_HCMI Hotel Meetings Footprint Per Square Meter of Meeting Space Occupied Per hour by Climate Zone by Hotel Type of Stay"/>
        <filter val="Hotel-2021_HCMI Hotel Meetings Footprint Per Square Meter of Meeting Space Occupied Per hour by Region by Hotel Location Type"/>
        <filter val="UK-2021_UK DEFRA Running Fuel-Based Passenger Vehicles with Distance Data"/>
        <filter val="UK-2021_UK DEFRA Transmission and Distribution Loss of Electricity used by Passenger Vehicles (Scope 3)"/>
        <filter val="Hotel-2021_HCMI Hotel Meetings Footprint Per Square Meter of Meeting Space Occupied Per hour by Country"/>
        <filter val="UK-2021_UK DEFRA Transmission and Distribution Loss of Purchased Electricity (Scope 3)"/>
        <filter val="UK-2021_UK DEFRA Running Hybrid Passenger Vehicles with Distance Data"/>
        <filter val="Hotel-2021_HCMI Hotel Rooms Footprint Per Occupied Room by Region by Hotel Type of Stay"/>
        <filter val="UK-2022_UK DEFRA Upstream Emissions of Materials Used with Weight Data (Scope 3)"/>
        <filter val="UK-2021_UK DEFRA Waste Disposal by a Third Party Waste Management Provider (Scope 3)"/>
        <filter val="UK-2022_UK DEFRA Running Fuel-Based Delivery Vehicles with Distance Data"/>
        <filter val="eGRID-2021_eGRID Purchased Electricity by US States_Location Based Method"/>
        <filter val="IEA-2021_IEA Purchased Electricity by World Countries and Regions_All Fuel Types"/>
        <filter val="UK-2021_UK DEFRA Freighting Goods by tonne-km by Rail"/>
        <filter val="eGRID-2020_eGRID Purchased Electricity by eGRID Subregions_Location Based Method"/>
        <filter val="UK-2022_UK DEFRA Combustion of Fuels"/>
        <filter val="UK-2022_UK DEFRA Transmission and Distribution Loss of Electricity used by Passenger Vehicles (Scope 3)"/>
        <filter val="UK-2022_UK DEFRA Transmission and Distribution Loss of Electricity used for Goods Delivery (Scope 3)"/>
        <filter val="UK-2021_UK DEFRA Upstream Emissions of Materials Used with Weight Data (Scope 3)"/>
        <filter val="Canada_Locomotive-2022_Canadian Rail Freighting Goods by tonne-km"/>
        <filter val="eGRID-2021_eGRID Electricity Generated byeGRID Subregions by Fuel Types"/>
        <filter val="UK-2022_UK DEFRA UK Purchased Electricity_Location Base Method"/>
        <filter val="UK-2022_UK DEFRA Freighting Goods by tonne-km by Sea"/>
        <filter val="Hotel-2021_HCMI Hotel Rooms Footprint Per Occupied Room by Country by Hotel Market Segment"/>
        <filter val="UK-2021_UK DEFRA Combustion of Fuels"/>
        <filter val="UK-2022_UK DEFRA Water Supply from the Mains Network (Scope 3)"/>
        <filter val="eGRID-2021_eGRID Transmission and Distribution Loss of Purchased Electricity (Scope 3)"/>
        <filter val="Hotel-2021_HCMI Hotel Meetings Footprint Per Square Meter of Meeting Space Occupied Per hour by Country by Hotel Service Level"/>
        <filter val="Hotel-2021_HCMI Hotel Meetings Footprint Per Square Meter of Meeting Space Occupied Per hour by Country by Hotel Stars"/>
        <filter val="Hotel-2021_HCMI Hotel Rooms Footprint Per Occupied Room by Climate Zone by Hotel Market Segment"/>
        <filter val="Hotel-2021_HCMI Hotel Meetings Footprint Per Square Meter of Meeting Space Occupied Per hour by Country by Hotel Type of Stay"/>
        <filter val="UK-2022_UK DEFRA Freighting Goods by tonne-km by Air (with RF)"/>
        <filter val="Hotel-2021_HCMI Hotel Rooms Footprint Per Occupied Room by Country by Hotel Service Level"/>
        <filter val="UK-2021_UK DEFRA Running Fuel-Based Delivery Vehicles with Distance Data"/>
        <filter val="UK-2022_UK DEFRA Running Hybrid Passenger Vehicles with Distance Data"/>
        <filter val="UK-2022_UK DEFRA Water Discharge Through Mains Drains (Scope 3)"/>
        <filter val="UK-2021_UK DEFRA Transmission and Distribution Loss of Electricity used for Goods Delivery (Scope 3)"/>
        <filter val="Hotel-2021_HCMI Hotel Rooms Footprint Per Occupied Room by Country by Hotel Stars"/>
        <filter val="Hotel-2021_HCMI Hotel Rooms Footprint Per Occupied Room by Metro Area by Hotel Location Type"/>
        <filter val="UK-2021_UK DEFRA Freighting Goods by tonne-km by Air (with RF)"/>
        <filter val="UK-2021_UK DEFRA Freighting Goods by tonne-km by Sea"/>
        <filter val="Hotel-2021_HCMI Hotel Meetings Footprint Per Square Meter of Meeting Space Occupied Per hour by Climate Zone"/>
        <filter val="Hotel-2021_HCMI Hotel Rooms Footprint Per Occupied Room by Metro Area"/>
        <filter val="UK-2021_UK DEFRA Business Travel and Employee Commute by Air Transport (with RF) (Scope 3)"/>
        <filter val="Hotel-2021_HCMI Hotel Rooms Footprint Per Occupied Room by Region by Hotel Market Segment"/>
        <filter val="UK-2021_UK DEFRA Transmission and Distribution Loss of Electricity used by Delivery Vehicles (Scope 3)"/>
        <filter val="Hotel-2021_HCMI Hotel Rooms Footprint Per Occupied Room by Country by Hotel Location Type"/>
        <filter val="Hotel-2021_HCMI Hotel Meetings Footprint Per Square Meter of Meeting Space Occupied Per hour by Region"/>
        <filter val="eGRID-2020_eGRID Transmission and Distribution Loss of Purchased Electricity (Scope 3)"/>
        <filter val="UK-2021_UK DEFRA UK Purchased Electricity_Location Base Method"/>
        <filter val="Hotel-2021_HCMI Hotel Meetings Footprint Per Square Meter of Meeting Space Occupied Per hour by Metro Area by Hotel Stars"/>
        <filter val="Hotel-2021_HCMI Hotel Meetings Footprint Per Square Meter of Meeting Space Occupied Per hour by Region by Hotel Service Level"/>
        <filter val="UK-2022_UK DEFRA Running Electrical Passenger Vehicles with Distance Data"/>
        <filter val="UK-2022_UK DEFRA Transmission and Distribution Loss of Electricity used by Delivery Vehicles (Scope 3)"/>
        <filter val="Hotel-2021_HCMI Hotel Rooms Footprint Per Occupied Room by Climate Zone"/>
        <filter val="UK-2022_UK DEFRA Fugitive Emissions of Refrigerants &amp; Other Greenhouse Gases"/>
        <filter val="IEA-2021_IEA Electricity Generation by World Countries and Regions by Fuel Types"/>
        <filter val="Hotel-2021_HCMI Hotel Meetings Footprint Per Square Meter of Meeting Space Occupied Per hour by Country by Hotel Market Segment"/>
        <filter val="Hotel-2021_HCMI Hotel Rooms Footprint Per Occupied Room by Region by Hotel Location Type"/>
        <filter val="Hotel-2021_HCMI Hotel Meetings Footprint Per Square Meter of Meeting Space Occupied Per hour by Country by Hotel Location Type"/>
        <filter val="Hotel-2021_HCMI Hotel Meetings Footprint Per Square Meter of Meeting Space Occupied Per hour by Region by Hotel Market Segment"/>
        <filter val="IPCC-2006_Refrigerant Leak from Initial Charging, Operating, or Disposal of Refrigeration and Air Conditioning Systems"/>
        <filter val="Canada_Locomotive-2022_Canadian Commuter Rail Passenger Travel"/>
        <filter val="UK-2021_UK DEFRA Transmission and Distribution Loss of Purchased District Heat and Steam (Scope 3)"/>
        <filter val="Hotel-2021_HCMI Hotel Rooms Footprint Per Occupied Room by Climate Zone by Hotel Service Level"/>
        <filter val="UK-2022_UK DEFRA Running Fuel-Based Passenger Vehicles with Distance Data"/>
        <filter val="Hotel-2021_HCMI Hotel Meetings Footprint Per Square Meter of Meeting Space Occupied Per hour by Metro Area"/>
        <filter val="UK-2022_UK DEFRA Business Travel and Employee Commute by Ferries (Scope 3)"/>
        <filter val="UK-2022_UK DEFRA Hotel Stay During Employee Business Travel (Scope 3)"/>
        <filter val="Hotel-2021_HCMI Hotel Meetings Footprint Per Square Meter of Meeting Space Occupied Per hour by Climate Zone by Hotel Location Type"/>
        <filter val="AIB-2022_European Purchased Electricity Residual Mix by AIB_Market Based Method"/>
      </filters>
    </filterColumn>
  </autoFilter>
  <drawing r:id="rId2"/>
  <legacyDrawing r:id="rId3"/>
</worksheet>
</file>